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farkasboldizsar/Desktop/"/>
    </mc:Choice>
  </mc:AlternateContent>
  <xr:revisionPtr revIDLastSave="0" documentId="13_ncr:1_{FFB9B4BA-5644-FE49-9FAE-AA0070E95D37}" xr6:coauthVersionLast="47" xr6:coauthVersionMax="47" xr10:uidLastSave="{00000000-0000-0000-0000-000000000000}"/>
  <bookViews>
    <workbookView xWindow="3860" yWindow="-20980" windowWidth="38400" windowHeight="20980" activeTab="7" xr2:uid="{8C698DC8-BAEC-2347-867D-1E9903F706F8}"/>
  </bookViews>
  <sheets>
    <sheet name="A1" sheetId="1" r:id="rId1"/>
    <sheet name="A2" sheetId="8" r:id="rId2"/>
    <sheet name="COCO A" sheetId="12" r:id="rId3"/>
    <sheet name="B1" sheetId="3" r:id="rId4"/>
    <sheet name="B2" sheetId="4" r:id="rId5"/>
    <sheet name="COCO B" sheetId="7" r:id="rId6"/>
    <sheet name="sportfogadási teljesítmény" sheetId="13" r:id="rId7"/>
    <sheet name="odds - benchmark" sheetId="15" r:id="rId8"/>
    <sheet name="becslési eloszlás COCO A" sheetId="18" r:id="rId9"/>
    <sheet name="becslési eloszlás COCO B" sheetId="20" r:id="rId10"/>
    <sheet name="becslési eloszlás benchmark" sheetId="21" r:id="rId11"/>
    <sheet name="segéd" sheetId="2" r:id="rId12"/>
    <sheet name="odds-profitmarzs" sheetId="14" r:id="rId13"/>
  </sheets>
  <definedNames>
    <definedName name="_xlnm._FilterDatabase" localSheetId="6" hidden="1">'sportfogadási teljesítmény'!$B$3:$I$39</definedName>
  </definedNames>
  <calcPr calcId="191029"/>
  <pivotCaches>
    <pivotCache cacheId="9" r:id="rId14"/>
    <pivotCache cacheId="10" r:id="rId15"/>
    <pivotCache cacheId="11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20" l="1"/>
  <c r="U5" i="20"/>
  <c r="U6" i="20"/>
  <c r="U7" i="20"/>
  <c r="U8" i="20"/>
  <c r="U9" i="20"/>
  <c r="U10" i="20"/>
  <c r="U11" i="20"/>
  <c r="U12" i="20"/>
  <c r="U13" i="20"/>
  <c r="U14" i="20"/>
  <c r="U3" i="20"/>
  <c r="D31" i="20"/>
  <c r="C1" i="8"/>
  <c r="C1" i="4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" i="21"/>
  <c r="G4" i="20"/>
  <c r="G5" i="20"/>
  <c r="G6" i="20"/>
  <c r="G7" i="20"/>
  <c r="G8" i="20"/>
  <c r="G9" i="20"/>
  <c r="G10" i="20"/>
  <c r="G11" i="20"/>
  <c r="G12" i="20"/>
  <c r="G13" i="20"/>
  <c r="G14" i="20"/>
  <c r="G3" i="20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" i="18"/>
  <c r="B37" i="18"/>
  <c r="E2" i="21" l="1"/>
  <c r="D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2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2" i="21"/>
  <c r="AH160" i="7"/>
  <c r="V158" i="12"/>
  <c r="B4" i="20" l="1"/>
  <c r="B5" i="20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2" i="20"/>
  <c r="B3" i="20"/>
  <c r="B2" i="18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5" i="15"/>
  <c r="B4" i="15"/>
  <c r="B3" i="15"/>
  <c r="H4" i="15"/>
  <c r="I3" i="15"/>
  <c r="H3" i="15"/>
  <c r="F3" i="15" l="1"/>
  <c r="D3" i="15"/>
  <c r="C3" i="15"/>
  <c r="AJ5" i="4"/>
  <c r="V5" i="8"/>
  <c r="X48" i="8" s="1"/>
  <c r="E3" i="20" l="1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2" i="20"/>
  <c r="D3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2" i="20"/>
  <c r="D33" i="20"/>
  <c r="D34" i="20"/>
  <c r="D35" i="20"/>
  <c r="D36" i="20"/>
  <c r="D37" i="20"/>
  <c r="D38" i="20"/>
  <c r="D2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2" i="20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2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2" i="18"/>
  <c r="P5" i="13"/>
  <c r="D5" i="15" s="1"/>
  <c r="P6" i="13"/>
  <c r="D6" i="15" s="1"/>
  <c r="P7" i="13"/>
  <c r="D7" i="15" s="1"/>
  <c r="P8" i="13"/>
  <c r="D8" i="15" s="1"/>
  <c r="P9" i="13"/>
  <c r="D9" i="15" s="1"/>
  <c r="P10" i="13"/>
  <c r="D10" i="15" s="1"/>
  <c r="P11" i="13"/>
  <c r="D11" i="15" s="1"/>
  <c r="P12" i="13"/>
  <c r="D12" i="15" s="1"/>
  <c r="P13" i="13"/>
  <c r="D13" i="15" s="1"/>
  <c r="P14" i="13"/>
  <c r="D14" i="15" s="1"/>
  <c r="P15" i="13"/>
  <c r="D15" i="15" s="1"/>
  <c r="P16" i="13"/>
  <c r="D16" i="15" s="1"/>
  <c r="P17" i="13"/>
  <c r="D17" i="15" s="1"/>
  <c r="P18" i="13"/>
  <c r="D18" i="15" s="1"/>
  <c r="P19" i="13"/>
  <c r="D19" i="15" s="1"/>
  <c r="P20" i="13"/>
  <c r="D20" i="15" s="1"/>
  <c r="P21" i="13"/>
  <c r="D21" i="15" s="1"/>
  <c r="P22" i="13"/>
  <c r="D22" i="15" s="1"/>
  <c r="P23" i="13"/>
  <c r="D23" i="15" s="1"/>
  <c r="P24" i="13"/>
  <c r="D24" i="15" s="1"/>
  <c r="P25" i="13"/>
  <c r="D25" i="15" s="1"/>
  <c r="P26" i="13"/>
  <c r="D26" i="15" s="1"/>
  <c r="P27" i="13"/>
  <c r="D27" i="15" s="1"/>
  <c r="P28" i="13"/>
  <c r="D28" i="15" s="1"/>
  <c r="P29" i="13"/>
  <c r="D29" i="15" s="1"/>
  <c r="P30" i="13"/>
  <c r="D30" i="15" s="1"/>
  <c r="P31" i="13"/>
  <c r="D31" i="15" s="1"/>
  <c r="P32" i="13"/>
  <c r="D32" i="15" s="1"/>
  <c r="P33" i="13"/>
  <c r="D33" i="15" s="1"/>
  <c r="P34" i="13"/>
  <c r="D34" i="15" s="1"/>
  <c r="P35" i="13"/>
  <c r="D35" i="15" s="1"/>
  <c r="P36" i="13"/>
  <c r="D36" i="15" s="1"/>
  <c r="P37" i="13"/>
  <c r="D37" i="15" s="1"/>
  <c r="P38" i="13"/>
  <c r="D38" i="15" s="1"/>
  <c r="P39" i="13"/>
  <c r="D39" i="15" s="1"/>
  <c r="P4" i="13"/>
  <c r="D4" i="15" s="1"/>
  <c r="O4" i="13"/>
  <c r="C4" i="15" s="1"/>
  <c r="E4" i="15" s="1"/>
  <c r="O5" i="13"/>
  <c r="C5" i="15" s="1"/>
  <c r="E5" i="15" s="1"/>
  <c r="O6" i="13"/>
  <c r="C6" i="15" s="1"/>
  <c r="O7" i="13"/>
  <c r="C7" i="15" s="1"/>
  <c r="E7" i="15" s="1"/>
  <c r="O8" i="13"/>
  <c r="C8" i="15" s="1"/>
  <c r="E8" i="15" s="1"/>
  <c r="O9" i="13"/>
  <c r="C9" i="15" s="1"/>
  <c r="E9" i="15" s="1"/>
  <c r="O10" i="13"/>
  <c r="C10" i="15" s="1"/>
  <c r="E10" i="15" s="1"/>
  <c r="O11" i="13"/>
  <c r="C11" i="15" s="1"/>
  <c r="E11" i="15" s="1"/>
  <c r="O12" i="13"/>
  <c r="C12" i="15" s="1"/>
  <c r="E12" i="15" s="1"/>
  <c r="O13" i="13"/>
  <c r="C13" i="15" s="1"/>
  <c r="O14" i="13"/>
  <c r="C14" i="15" s="1"/>
  <c r="O15" i="13"/>
  <c r="C15" i="15" s="1"/>
  <c r="O16" i="13"/>
  <c r="C16" i="15" s="1"/>
  <c r="E16" i="15" s="1"/>
  <c r="O17" i="13"/>
  <c r="C17" i="15" s="1"/>
  <c r="E17" i="15" s="1"/>
  <c r="O18" i="13"/>
  <c r="C18" i="15" s="1"/>
  <c r="E18" i="15" s="1"/>
  <c r="O19" i="13"/>
  <c r="C19" i="15" s="1"/>
  <c r="O20" i="13"/>
  <c r="C20" i="15" s="1"/>
  <c r="E20" i="15" s="1"/>
  <c r="O21" i="13"/>
  <c r="C21" i="15" s="1"/>
  <c r="O22" i="13"/>
  <c r="C22" i="15" s="1"/>
  <c r="E22" i="15" s="1"/>
  <c r="O23" i="13"/>
  <c r="C23" i="15" s="1"/>
  <c r="O24" i="13"/>
  <c r="C24" i="15" s="1"/>
  <c r="E24" i="15" s="1"/>
  <c r="O25" i="13"/>
  <c r="C25" i="15" s="1"/>
  <c r="E25" i="15" s="1"/>
  <c r="O26" i="13"/>
  <c r="C26" i="15" s="1"/>
  <c r="E26" i="15" s="1"/>
  <c r="O27" i="13"/>
  <c r="C27" i="15" s="1"/>
  <c r="O28" i="13"/>
  <c r="C28" i="15" s="1"/>
  <c r="E28" i="15" s="1"/>
  <c r="O29" i="13"/>
  <c r="C29" i="15" s="1"/>
  <c r="O30" i="13"/>
  <c r="C30" i="15" s="1"/>
  <c r="E30" i="15" s="1"/>
  <c r="O31" i="13"/>
  <c r="C31" i="15" s="1"/>
  <c r="O32" i="13"/>
  <c r="C32" i="15" s="1"/>
  <c r="E32" i="15" s="1"/>
  <c r="O33" i="13"/>
  <c r="C33" i="15" s="1"/>
  <c r="E33" i="15" s="1"/>
  <c r="O34" i="13"/>
  <c r="C34" i="15" s="1"/>
  <c r="E34" i="15" s="1"/>
  <c r="O35" i="13"/>
  <c r="C35" i="15" s="1"/>
  <c r="O36" i="13"/>
  <c r="C36" i="15" s="1"/>
  <c r="E36" i="15" s="1"/>
  <c r="O37" i="13"/>
  <c r="C37" i="15" s="1"/>
  <c r="O38" i="13"/>
  <c r="C38" i="15" s="1"/>
  <c r="E38" i="15" s="1"/>
  <c r="O39" i="13"/>
  <c r="C39" i="15" s="1"/>
  <c r="W4" i="13"/>
  <c r="E39" i="15" l="1"/>
  <c r="E31" i="15"/>
  <c r="E15" i="15"/>
  <c r="E14" i="15"/>
  <c r="E6" i="15"/>
  <c r="E35" i="15"/>
  <c r="E27" i="15"/>
  <c r="E19" i="15"/>
  <c r="E23" i="15"/>
  <c r="E37" i="15"/>
  <c r="E29" i="15"/>
  <c r="E21" i="15"/>
  <c r="E13" i="15"/>
  <c r="E5" i="8"/>
  <c r="F5" i="8"/>
  <c r="G5" i="8"/>
  <c r="H5" i="8"/>
  <c r="I5" i="8"/>
  <c r="J5" i="8"/>
  <c r="M5" i="8"/>
  <c r="N5" i="8"/>
  <c r="O5" i="8"/>
  <c r="P5" i="8"/>
  <c r="Q5" i="8"/>
  <c r="R5" i="8"/>
  <c r="S5" i="8"/>
  <c r="T5" i="8"/>
  <c r="G6" i="8"/>
  <c r="I6" i="8"/>
  <c r="J6" i="8"/>
  <c r="K6" i="8"/>
  <c r="M6" i="8"/>
  <c r="N6" i="8"/>
  <c r="P6" i="8"/>
  <c r="Q6" i="8"/>
  <c r="R6" i="8"/>
  <c r="S6" i="8"/>
  <c r="G7" i="8"/>
  <c r="I7" i="8"/>
  <c r="J7" i="8"/>
  <c r="K7" i="8"/>
  <c r="M7" i="8"/>
  <c r="N7" i="8"/>
  <c r="P7" i="8"/>
  <c r="Q7" i="8"/>
  <c r="R7" i="8"/>
  <c r="S7" i="8"/>
  <c r="G8" i="8"/>
  <c r="I8" i="8"/>
  <c r="J8" i="8"/>
  <c r="K8" i="8"/>
  <c r="M8" i="8"/>
  <c r="N8" i="8"/>
  <c r="P8" i="8"/>
  <c r="Q8" i="8"/>
  <c r="R8" i="8"/>
  <c r="S8" i="8"/>
  <c r="G9" i="8"/>
  <c r="I9" i="8"/>
  <c r="J9" i="8"/>
  <c r="M9" i="8"/>
  <c r="N9" i="8"/>
  <c r="P9" i="8"/>
  <c r="Q9" i="8"/>
  <c r="R9" i="8"/>
  <c r="S9" i="8"/>
  <c r="T9" i="8"/>
  <c r="G10" i="8"/>
  <c r="I10" i="8"/>
  <c r="J10" i="8"/>
  <c r="K10" i="8"/>
  <c r="M10" i="8"/>
  <c r="N10" i="8"/>
  <c r="P10" i="8"/>
  <c r="Q10" i="8"/>
  <c r="R10" i="8"/>
  <c r="S10" i="8"/>
  <c r="G11" i="8"/>
  <c r="I11" i="8"/>
  <c r="J11" i="8"/>
  <c r="K11" i="8"/>
  <c r="M11" i="8"/>
  <c r="N11" i="8"/>
  <c r="P11" i="8"/>
  <c r="Q11" i="8"/>
  <c r="R11" i="8"/>
  <c r="S11" i="8"/>
  <c r="G12" i="8"/>
  <c r="I12" i="8"/>
  <c r="J12" i="8"/>
  <c r="M12" i="8"/>
  <c r="N12" i="8"/>
  <c r="P12" i="8"/>
  <c r="Q12" i="8"/>
  <c r="R12" i="8"/>
  <c r="S12" i="8"/>
  <c r="T12" i="8"/>
  <c r="G13" i="8"/>
  <c r="I13" i="8"/>
  <c r="J13" i="8"/>
  <c r="K13" i="8"/>
  <c r="M13" i="8"/>
  <c r="N13" i="8"/>
  <c r="P13" i="8"/>
  <c r="Q13" i="8"/>
  <c r="R13" i="8"/>
  <c r="S13" i="8"/>
  <c r="G14" i="8"/>
  <c r="I14" i="8"/>
  <c r="J14" i="8"/>
  <c r="K14" i="8"/>
  <c r="M14" i="8"/>
  <c r="N14" i="8"/>
  <c r="P14" i="8"/>
  <c r="Q14" i="8"/>
  <c r="R14" i="8"/>
  <c r="S14" i="8"/>
  <c r="G15" i="8"/>
  <c r="I15" i="8"/>
  <c r="J15" i="8"/>
  <c r="K15" i="8"/>
  <c r="M15" i="8"/>
  <c r="N15" i="8"/>
  <c r="P15" i="8"/>
  <c r="Q15" i="8"/>
  <c r="R15" i="8"/>
  <c r="S15" i="8"/>
  <c r="G16" i="8"/>
  <c r="I16" i="8"/>
  <c r="J16" i="8"/>
  <c r="M16" i="8"/>
  <c r="N16" i="8"/>
  <c r="P16" i="8"/>
  <c r="Q16" i="8"/>
  <c r="R16" i="8"/>
  <c r="S16" i="8"/>
  <c r="T16" i="8"/>
  <c r="G17" i="8"/>
  <c r="I17" i="8"/>
  <c r="J17" i="8"/>
  <c r="M17" i="8"/>
  <c r="N17" i="8"/>
  <c r="P17" i="8"/>
  <c r="Q17" i="8"/>
  <c r="R17" i="8"/>
  <c r="S17" i="8"/>
  <c r="T17" i="8"/>
  <c r="G18" i="8"/>
  <c r="I18" i="8"/>
  <c r="J18" i="8"/>
  <c r="K18" i="8"/>
  <c r="M18" i="8"/>
  <c r="N18" i="8"/>
  <c r="P18" i="8"/>
  <c r="Q18" i="8"/>
  <c r="R18" i="8"/>
  <c r="S18" i="8"/>
  <c r="G19" i="8"/>
  <c r="I19" i="8"/>
  <c r="J19" i="8"/>
  <c r="K19" i="8"/>
  <c r="M19" i="8"/>
  <c r="N19" i="8"/>
  <c r="P19" i="8"/>
  <c r="Q19" i="8"/>
  <c r="R19" i="8"/>
  <c r="S19" i="8"/>
  <c r="G20" i="8"/>
  <c r="I20" i="8"/>
  <c r="J20" i="8"/>
  <c r="K20" i="8"/>
  <c r="M20" i="8"/>
  <c r="N20" i="8"/>
  <c r="P20" i="8"/>
  <c r="Q20" i="8"/>
  <c r="R20" i="8"/>
  <c r="S20" i="8"/>
  <c r="G21" i="8"/>
  <c r="I21" i="8"/>
  <c r="J21" i="8"/>
  <c r="K21" i="8"/>
  <c r="M21" i="8"/>
  <c r="N21" i="8"/>
  <c r="P21" i="8"/>
  <c r="Q21" i="8"/>
  <c r="R21" i="8"/>
  <c r="S21" i="8"/>
  <c r="G22" i="8"/>
  <c r="I22" i="8"/>
  <c r="J22" i="8"/>
  <c r="M22" i="8"/>
  <c r="N22" i="8"/>
  <c r="P22" i="8"/>
  <c r="Q22" i="8"/>
  <c r="R22" i="8"/>
  <c r="S22" i="8"/>
  <c r="T22" i="8"/>
  <c r="G23" i="8"/>
  <c r="I23" i="8"/>
  <c r="J23" i="8"/>
  <c r="M23" i="8"/>
  <c r="N23" i="8"/>
  <c r="P23" i="8"/>
  <c r="Q23" i="8"/>
  <c r="R23" i="8"/>
  <c r="S23" i="8"/>
  <c r="T23" i="8"/>
  <c r="G24" i="8"/>
  <c r="I24" i="8"/>
  <c r="J24" i="8"/>
  <c r="M24" i="8"/>
  <c r="N24" i="8"/>
  <c r="P24" i="8"/>
  <c r="Q24" i="8"/>
  <c r="R24" i="8"/>
  <c r="S24" i="8"/>
  <c r="T24" i="8"/>
  <c r="G25" i="8"/>
  <c r="I25" i="8"/>
  <c r="J25" i="8"/>
  <c r="M25" i="8"/>
  <c r="N25" i="8"/>
  <c r="P25" i="8"/>
  <c r="Q25" i="8"/>
  <c r="R25" i="8"/>
  <c r="S25" i="8"/>
  <c r="T25" i="8"/>
  <c r="G26" i="8"/>
  <c r="I26" i="8"/>
  <c r="J26" i="8"/>
  <c r="K26" i="8"/>
  <c r="M26" i="8"/>
  <c r="N26" i="8"/>
  <c r="P26" i="8"/>
  <c r="Q26" i="8"/>
  <c r="R26" i="8"/>
  <c r="S26" i="8"/>
  <c r="G27" i="8"/>
  <c r="I27" i="8"/>
  <c r="J27" i="8"/>
  <c r="M27" i="8"/>
  <c r="N27" i="8"/>
  <c r="P27" i="8"/>
  <c r="Q27" i="8"/>
  <c r="R27" i="8"/>
  <c r="S27" i="8"/>
  <c r="T27" i="8"/>
  <c r="G28" i="8"/>
  <c r="I28" i="8"/>
  <c r="J28" i="8"/>
  <c r="K28" i="8"/>
  <c r="M28" i="8"/>
  <c r="N28" i="8"/>
  <c r="P28" i="8"/>
  <c r="Q28" i="8"/>
  <c r="R28" i="8"/>
  <c r="S28" i="8"/>
  <c r="G29" i="8"/>
  <c r="I29" i="8"/>
  <c r="J29" i="8"/>
  <c r="M29" i="8"/>
  <c r="N29" i="8"/>
  <c r="P29" i="8"/>
  <c r="Q29" i="8"/>
  <c r="R29" i="8"/>
  <c r="S29" i="8"/>
  <c r="T29" i="8"/>
  <c r="G30" i="8"/>
  <c r="I30" i="8"/>
  <c r="J30" i="8"/>
  <c r="M30" i="8"/>
  <c r="N30" i="8"/>
  <c r="P30" i="8"/>
  <c r="Q30" i="8"/>
  <c r="R30" i="8"/>
  <c r="S30" i="8"/>
  <c r="T30" i="8"/>
  <c r="G31" i="8"/>
  <c r="I31" i="8"/>
  <c r="J31" i="8"/>
  <c r="M31" i="8"/>
  <c r="N31" i="8"/>
  <c r="P31" i="8"/>
  <c r="Q31" i="8"/>
  <c r="R31" i="8"/>
  <c r="S31" i="8"/>
  <c r="T31" i="8"/>
  <c r="G32" i="8"/>
  <c r="I32" i="8"/>
  <c r="J32" i="8"/>
  <c r="M32" i="8"/>
  <c r="N32" i="8"/>
  <c r="P32" i="8"/>
  <c r="Q32" i="8"/>
  <c r="R32" i="8"/>
  <c r="S32" i="8"/>
  <c r="T32" i="8"/>
  <c r="G33" i="8"/>
  <c r="I33" i="8"/>
  <c r="J33" i="8"/>
  <c r="K33" i="8"/>
  <c r="M33" i="8"/>
  <c r="N33" i="8"/>
  <c r="P33" i="8"/>
  <c r="Q33" i="8"/>
  <c r="R33" i="8"/>
  <c r="S33" i="8"/>
  <c r="G34" i="8"/>
  <c r="I34" i="8"/>
  <c r="J34" i="8"/>
  <c r="M34" i="8"/>
  <c r="N34" i="8"/>
  <c r="P34" i="8"/>
  <c r="Q34" i="8"/>
  <c r="R34" i="8"/>
  <c r="S34" i="8"/>
  <c r="T34" i="8"/>
  <c r="G35" i="8"/>
  <c r="I35" i="8"/>
  <c r="J35" i="8"/>
  <c r="M35" i="8"/>
  <c r="N35" i="8"/>
  <c r="P35" i="8"/>
  <c r="Q35" i="8"/>
  <c r="R35" i="8"/>
  <c r="S35" i="8"/>
  <c r="T35" i="8"/>
  <c r="G36" i="8"/>
  <c r="I36" i="8"/>
  <c r="J36" i="8"/>
  <c r="M36" i="8"/>
  <c r="N36" i="8"/>
  <c r="P36" i="8"/>
  <c r="Q36" i="8"/>
  <c r="R36" i="8"/>
  <c r="S36" i="8"/>
  <c r="T36" i="8"/>
  <c r="G37" i="8"/>
  <c r="I37" i="8"/>
  <c r="J37" i="8"/>
  <c r="K37" i="8"/>
  <c r="M37" i="8"/>
  <c r="N37" i="8"/>
  <c r="P37" i="8"/>
  <c r="Q37" i="8"/>
  <c r="R37" i="8"/>
  <c r="S37" i="8"/>
  <c r="G38" i="8"/>
  <c r="I38" i="8"/>
  <c r="J38" i="8"/>
  <c r="K38" i="8"/>
  <c r="M38" i="8"/>
  <c r="N38" i="8"/>
  <c r="P38" i="8"/>
  <c r="Q38" i="8"/>
  <c r="R38" i="8"/>
  <c r="S38" i="8"/>
  <c r="G39" i="8"/>
  <c r="I39" i="8"/>
  <c r="J39" i="8"/>
  <c r="K39" i="8"/>
  <c r="M39" i="8"/>
  <c r="N39" i="8"/>
  <c r="P39" i="8"/>
  <c r="Q39" i="8"/>
  <c r="R39" i="8"/>
  <c r="S39" i="8"/>
  <c r="G40" i="8"/>
  <c r="I40" i="8"/>
  <c r="J40" i="8"/>
  <c r="M40" i="8"/>
  <c r="N40" i="8"/>
  <c r="P40" i="8"/>
  <c r="Q40" i="8"/>
  <c r="R40" i="8"/>
  <c r="S40" i="8"/>
  <c r="T40" i="8"/>
  <c r="D5" i="8"/>
  <c r="T9" i="1"/>
  <c r="T7" i="8" s="1"/>
  <c r="AN122" i="7"/>
  <c r="K11" i="1"/>
  <c r="K9" i="8" s="1"/>
  <c r="H11" i="1"/>
  <c r="H9" i="8" s="1"/>
  <c r="H14" i="1"/>
  <c r="H12" i="8" s="1"/>
  <c r="D9" i="1"/>
  <c r="D7" i="8" s="1"/>
  <c r="D8" i="1"/>
  <c r="D6" i="8" s="1"/>
  <c r="E8" i="1"/>
  <c r="E6" i="8" s="1"/>
  <c r="J49" i="8" l="1"/>
  <c r="S54" i="8"/>
  <c r="I50" i="8"/>
  <c r="F8" i="1"/>
  <c r="F6" i="8" s="1"/>
  <c r="AM122" i="7"/>
  <c r="C7" i="14"/>
  <c r="D7" i="14"/>
  <c r="B7" i="14"/>
  <c r="B9" i="14" s="1"/>
  <c r="B10" i="14" s="1"/>
  <c r="U53" i="8" l="1"/>
  <c r="T52" i="8"/>
  <c r="S52" i="8"/>
  <c r="R52" i="8"/>
  <c r="O52" i="8"/>
  <c r="N51" i="8"/>
  <c r="O51" i="8"/>
  <c r="J51" i="8"/>
  <c r="V6" i="8"/>
  <c r="X49" i="8" s="1"/>
  <c r="V7" i="8"/>
  <c r="X50" i="8" s="1"/>
  <c r="V8" i="8"/>
  <c r="X51" i="8" s="1"/>
  <c r="V9" i="8"/>
  <c r="X52" i="8" s="1"/>
  <c r="V10" i="8"/>
  <c r="X53" i="8" s="1"/>
  <c r="V11" i="8"/>
  <c r="X54" i="8" s="1"/>
  <c r="V12" i="8"/>
  <c r="X55" i="8" s="1"/>
  <c r="V13" i="8"/>
  <c r="X56" i="8" s="1"/>
  <c r="V14" i="8"/>
  <c r="X57" i="8" s="1"/>
  <c r="V15" i="8"/>
  <c r="X58" i="8" s="1"/>
  <c r="V16" i="8"/>
  <c r="X59" i="8" s="1"/>
  <c r="V17" i="8"/>
  <c r="X60" i="8" s="1"/>
  <c r="V18" i="8"/>
  <c r="X61" i="8" s="1"/>
  <c r="V19" i="8"/>
  <c r="X62" i="8" s="1"/>
  <c r="V20" i="8"/>
  <c r="X63" i="8" s="1"/>
  <c r="V21" i="8"/>
  <c r="X64" i="8" s="1"/>
  <c r="V22" i="8"/>
  <c r="X65" i="8" s="1"/>
  <c r="V23" i="8"/>
  <c r="X66" i="8" s="1"/>
  <c r="V24" i="8"/>
  <c r="X67" i="8" s="1"/>
  <c r="V25" i="8"/>
  <c r="X68" i="8" s="1"/>
  <c r="V26" i="8"/>
  <c r="X69" i="8" s="1"/>
  <c r="V27" i="8"/>
  <c r="X70" i="8" s="1"/>
  <c r="V28" i="8"/>
  <c r="X71" i="8" s="1"/>
  <c r="V29" i="8"/>
  <c r="X72" i="8" s="1"/>
  <c r="V30" i="8"/>
  <c r="X73" i="8" s="1"/>
  <c r="V31" i="8"/>
  <c r="X74" i="8" s="1"/>
  <c r="V32" i="8"/>
  <c r="X75" i="8" s="1"/>
  <c r="V33" i="8"/>
  <c r="X76" i="8" s="1"/>
  <c r="V34" i="8"/>
  <c r="X77" i="8" s="1"/>
  <c r="V35" i="8"/>
  <c r="X78" i="8" s="1"/>
  <c r="V36" i="8"/>
  <c r="X79" i="8" s="1"/>
  <c r="V37" i="8"/>
  <c r="X80" i="8" s="1"/>
  <c r="V38" i="8"/>
  <c r="X81" i="8" s="1"/>
  <c r="V39" i="8"/>
  <c r="X82" i="8" s="1"/>
  <c r="V40" i="8"/>
  <c r="X83" i="8" s="1"/>
  <c r="AA124" i="12"/>
  <c r="D8" i="13" s="1"/>
  <c r="C5" i="13"/>
  <c r="C6" i="13"/>
  <c r="C7" i="13"/>
  <c r="Q7" i="13" s="1"/>
  <c r="F7" i="15" s="1"/>
  <c r="G7" i="15" s="1"/>
  <c r="E6" i="21" s="1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" i="13"/>
  <c r="Q4" i="13" s="1"/>
  <c r="F4" i="15" s="1"/>
  <c r="G4" i="15" s="1"/>
  <c r="E3" i="21" s="1"/>
  <c r="E4" i="13"/>
  <c r="AC129" i="12"/>
  <c r="AC130" i="12"/>
  <c r="AC135" i="12"/>
  <c r="AC154" i="12"/>
  <c r="AB121" i="12"/>
  <c r="AA155" i="12"/>
  <c r="D39" i="13" s="1"/>
  <c r="AB155" i="12"/>
  <c r="AB122" i="12"/>
  <c r="AB123" i="12"/>
  <c r="AB124" i="12"/>
  <c r="AC124" i="12" s="1"/>
  <c r="AB125" i="12"/>
  <c r="AB126" i="12"/>
  <c r="AB127" i="12"/>
  <c r="AB128" i="12"/>
  <c r="AB129" i="12"/>
  <c r="AB130" i="12"/>
  <c r="AB131" i="12"/>
  <c r="AB132" i="12"/>
  <c r="AB133" i="12"/>
  <c r="AB134" i="12"/>
  <c r="AB135" i="12"/>
  <c r="AB136" i="12"/>
  <c r="AB137" i="12"/>
  <c r="AB138" i="12"/>
  <c r="AB139" i="12"/>
  <c r="AB140" i="12"/>
  <c r="AB141" i="12"/>
  <c r="AB142" i="12"/>
  <c r="AB143" i="12"/>
  <c r="AB144" i="12"/>
  <c r="AB145" i="12"/>
  <c r="AB146" i="12"/>
  <c r="AB147" i="12"/>
  <c r="AB148" i="12"/>
  <c r="AB149" i="12"/>
  <c r="AB150" i="12"/>
  <c r="AB151" i="12"/>
  <c r="AB152" i="12"/>
  <c r="AB153" i="12"/>
  <c r="AB154" i="12"/>
  <c r="AA122" i="12"/>
  <c r="D6" i="13" s="1"/>
  <c r="AA123" i="12"/>
  <c r="D7" i="13" s="1"/>
  <c r="AA125" i="12"/>
  <c r="AA126" i="12"/>
  <c r="AC126" i="12" s="1"/>
  <c r="AA127" i="12"/>
  <c r="D11" i="13" s="1"/>
  <c r="AA128" i="12"/>
  <c r="AC128" i="12" s="1"/>
  <c r="AA129" i="12"/>
  <c r="D13" i="13" s="1"/>
  <c r="AA130" i="12"/>
  <c r="D14" i="13" s="1"/>
  <c r="AA131" i="12"/>
  <c r="D15" i="13" s="1"/>
  <c r="AA132" i="12"/>
  <c r="D16" i="13" s="1"/>
  <c r="AA133" i="12"/>
  <c r="AA134" i="12"/>
  <c r="AC134" i="12" s="1"/>
  <c r="AA135" i="12"/>
  <c r="D19" i="13" s="1"/>
  <c r="AA136" i="12"/>
  <c r="AC136" i="12" s="1"/>
  <c r="AA137" i="12"/>
  <c r="AC137" i="12" s="1"/>
  <c r="AA138" i="12"/>
  <c r="D22" i="13" s="1"/>
  <c r="AA139" i="12"/>
  <c r="D23" i="13" s="1"/>
  <c r="AA140" i="12"/>
  <c r="D24" i="13" s="1"/>
  <c r="AA141" i="12"/>
  <c r="AA142" i="12"/>
  <c r="AC142" i="12" s="1"/>
  <c r="AA143" i="12"/>
  <c r="D27" i="13" s="1"/>
  <c r="AA144" i="12"/>
  <c r="AC144" i="12" s="1"/>
  <c r="AA145" i="12"/>
  <c r="D29" i="13" s="1"/>
  <c r="AA146" i="12"/>
  <c r="D30" i="13" s="1"/>
  <c r="AA147" i="12"/>
  <c r="D31" i="13" s="1"/>
  <c r="AA148" i="12"/>
  <c r="D32" i="13" s="1"/>
  <c r="AA149" i="12"/>
  <c r="AC149" i="12" s="1"/>
  <c r="AA150" i="12"/>
  <c r="AC150" i="12" s="1"/>
  <c r="AA151" i="12"/>
  <c r="D35" i="13" s="1"/>
  <c r="AA152" i="12"/>
  <c r="AC152" i="12" s="1"/>
  <c r="AA153" i="12"/>
  <c r="D37" i="13" s="1"/>
  <c r="AA154" i="12"/>
  <c r="D38" i="13" s="1"/>
  <c r="AA121" i="12"/>
  <c r="D5" i="13" s="1"/>
  <c r="U49" i="8"/>
  <c r="U50" i="8"/>
  <c r="U51" i="8"/>
  <c r="U52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S83" i="8"/>
  <c r="S48" i="8"/>
  <c r="N49" i="8"/>
  <c r="O49" i="8"/>
  <c r="Q49" i="8"/>
  <c r="R49" i="8"/>
  <c r="S49" i="8"/>
  <c r="T49" i="8"/>
  <c r="N50" i="8"/>
  <c r="O50" i="8"/>
  <c r="Q50" i="8"/>
  <c r="R50" i="8"/>
  <c r="S50" i="8"/>
  <c r="T50" i="8"/>
  <c r="Q51" i="8"/>
  <c r="R51" i="8"/>
  <c r="S51" i="8"/>
  <c r="T51" i="8"/>
  <c r="N52" i="8"/>
  <c r="Q52" i="8"/>
  <c r="N53" i="8"/>
  <c r="O53" i="8"/>
  <c r="Q53" i="8"/>
  <c r="R53" i="8"/>
  <c r="S53" i="8"/>
  <c r="T53" i="8"/>
  <c r="N54" i="8"/>
  <c r="O54" i="8"/>
  <c r="Q54" i="8"/>
  <c r="R54" i="8"/>
  <c r="T54" i="8"/>
  <c r="N55" i="8"/>
  <c r="O55" i="8"/>
  <c r="Q55" i="8"/>
  <c r="R55" i="8"/>
  <c r="S55" i="8"/>
  <c r="T55" i="8"/>
  <c r="N56" i="8"/>
  <c r="O56" i="8"/>
  <c r="Q56" i="8"/>
  <c r="R56" i="8"/>
  <c r="S56" i="8"/>
  <c r="T56" i="8"/>
  <c r="N57" i="8"/>
  <c r="O57" i="8"/>
  <c r="Q57" i="8"/>
  <c r="R57" i="8"/>
  <c r="S57" i="8"/>
  <c r="T57" i="8"/>
  <c r="N58" i="8"/>
  <c r="O58" i="8"/>
  <c r="Q58" i="8"/>
  <c r="R58" i="8"/>
  <c r="S58" i="8"/>
  <c r="T58" i="8"/>
  <c r="N59" i="8"/>
  <c r="O59" i="8"/>
  <c r="Q59" i="8"/>
  <c r="R59" i="8"/>
  <c r="S59" i="8"/>
  <c r="T59" i="8"/>
  <c r="N60" i="8"/>
  <c r="O60" i="8"/>
  <c r="Q60" i="8"/>
  <c r="R60" i="8"/>
  <c r="S60" i="8"/>
  <c r="T60" i="8"/>
  <c r="N61" i="8"/>
  <c r="O61" i="8"/>
  <c r="Q61" i="8"/>
  <c r="R61" i="8"/>
  <c r="S61" i="8"/>
  <c r="T61" i="8"/>
  <c r="N62" i="8"/>
  <c r="O62" i="8"/>
  <c r="Q62" i="8"/>
  <c r="R62" i="8"/>
  <c r="S62" i="8"/>
  <c r="T62" i="8"/>
  <c r="N63" i="8"/>
  <c r="O63" i="8"/>
  <c r="Q63" i="8"/>
  <c r="R63" i="8"/>
  <c r="S63" i="8"/>
  <c r="T63" i="8"/>
  <c r="N64" i="8"/>
  <c r="O64" i="8"/>
  <c r="Q64" i="8"/>
  <c r="R64" i="8"/>
  <c r="S64" i="8"/>
  <c r="T64" i="8"/>
  <c r="N65" i="8"/>
  <c r="O65" i="8"/>
  <c r="Q65" i="8"/>
  <c r="R65" i="8"/>
  <c r="S65" i="8"/>
  <c r="T65" i="8"/>
  <c r="N66" i="8"/>
  <c r="O66" i="8"/>
  <c r="Q66" i="8"/>
  <c r="R66" i="8"/>
  <c r="S66" i="8"/>
  <c r="T66" i="8"/>
  <c r="N67" i="8"/>
  <c r="O67" i="8"/>
  <c r="Q67" i="8"/>
  <c r="R67" i="8"/>
  <c r="S67" i="8"/>
  <c r="T67" i="8"/>
  <c r="N68" i="8"/>
  <c r="O68" i="8"/>
  <c r="Q68" i="8"/>
  <c r="R68" i="8"/>
  <c r="S68" i="8"/>
  <c r="T68" i="8"/>
  <c r="N69" i="8"/>
  <c r="O69" i="8"/>
  <c r="Q69" i="8"/>
  <c r="R69" i="8"/>
  <c r="S69" i="8"/>
  <c r="T69" i="8"/>
  <c r="N70" i="8"/>
  <c r="O70" i="8"/>
  <c r="Q70" i="8"/>
  <c r="R70" i="8"/>
  <c r="S70" i="8"/>
  <c r="T70" i="8"/>
  <c r="N71" i="8"/>
  <c r="O71" i="8"/>
  <c r="Q71" i="8"/>
  <c r="R71" i="8"/>
  <c r="S71" i="8"/>
  <c r="T71" i="8"/>
  <c r="N72" i="8"/>
  <c r="O72" i="8"/>
  <c r="Q72" i="8"/>
  <c r="R72" i="8"/>
  <c r="S72" i="8"/>
  <c r="T72" i="8"/>
  <c r="N73" i="8"/>
  <c r="O73" i="8"/>
  <c r="Q73" i="8"/>
  <c r="R73" i="8"/>
  <c r="S73" i="8"/>
  <c r="T73" i="8"/>
  <c r="N74" i="8"/>
  <c r="O74" i="8"/>
  <c r="Q74" i="8"/>
  <c r="R74" i="8"/>
  <c r="S74" i="8"/>
  <c r="T74" i="8"/>
  <c r="N75" i="8"/>
  <c r="O75" i="8"/>
  <c r="Q75" i="8"/>
  <c r="R75" i="8"/>
  <c r="S75" i="8"/>
  <c r="T75" i="8"/>
  <c r="N76" i="8"/>
  <c r="O76" i="8"/>
  <c r="Q76" i="8"/>
  <c r="R76" i="8"/>
  <c r="S76" i="8"/>
  <c r="T76" i="8"/>
  <c r="N77" i="8"/>
  <c r="O77" i="8"/>
  <c r="Q77" i="8"/>
  <c r="R77" i="8"/>
  <c r="S77" i="8"/>
  <c r="T77" i="8"/>
  <c r="N78" i="8"/>
  <c r="O78" i="8"/>
  <c r="Q78" i="8"/>
  <c r="R78" i="8"/>
  <c r="S78" i="8"/>
  <c r="T78" i="8"/>
  <c r="N79" i="8"/>
  <c r="O79" i="8"/>
  <c r="Q79" i="8"/>
  <c r="R79" i="8"/>
  <c r="S79" i="8"/>
  <c r="T79" i="8"/>
  <c r="N80" i="8"/>
  <c r="O80" i="8"/>
  <c r="Q80" i="8"/>
  <c r="R80" i="8"/>
  <c r="S80" i="8"/>
  <c r="T80" i="8"/>
  <c r="N81" i="8"/>
  <c r="O81" i="8"/>
  <c r="Q81" i="8"/>
  <c r="R81" i="8"/>
  <c r="S81" i="8"/>
  <c r="T81" i="8"/>
  <c r="N82" i="8"/>
  <c r="O82" i="8"/>
  <c r="Q82" i="8"/>
  <c r="R82" i="8"/>
  <c r="S82" i="8"/>
  <c r="T82" i="8"/>
  <c r="N83" i="8"/>
  <c r="O83" i="8"/>
  <c r="Q83" i="8"/>
  <c r="R83" i="8"/>
  <c r="T83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J50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I83" i="8"/>
  <c r="I48" i="8"/>
  <c r="G49" i="8"/>
  <c r="I49" i="8"/>
  <c r="G50" i="8"/>
  <c r="G51" i="8"/>
  <c r="I51" i="8"/>
  <c r="G52" i="8"/>
  <c r="I52" i="8"/>
  <c r="G53" i="8"/>
  <c r="I53" i="8"/>
  <c r="G54" i="8"/>
  <c r="I54" i="8"/>
  <c r="G55" i="8"/>
  <c r="I55" i="8"/>
  <c r="G56" i="8"/>
  <c r="I56" i="8"/>
  <c r="G57" i="8"/>
  <c r="I57" i="8"/>
  <c r="G58" i="8"/>
  <c r="I58" i="8"/>
  <c r="G59" i="8"/>
  <c r="I59" i="8"/>
  <c r="G60" i="8"/>
  <c r="I60" i="8"/>
  <c r="G61" i="8"/>
  <c r="I61" i="8"/>
  <c r="G62" i="8"/>
  <c r="I62" i="8"/>
  <c r="G63" i="8"/>
  <c r="I63" i="8"/>
  <c r="G64" i="8"/>
  <c r="I64" i="8"/>
  <c r="G65" i="8"/>
  <c r="I65" i="8"/>
  <c r="G66" i="8"/>
  <c r="I66" i="8"/>
  <c r="G67" i="8"/>
  <c r="I67" i="8"/>
  <c r="G68" i="8"/>
  <c r="I68" i="8"/>
  <c r="G69" i="8"/>
  <c r="I69" i="8"/>
  <c r="G70" i="8"/>
  <c r="I70" i="8"/>
  <c r="G71" i="8"/>
  <c r="I71" i="8"/>
  <c r="G72" i="8"/>
  <c r="I72" i="8"/>
  <c r="G73" i="8"/>
  <c r="I73" i="8"/>
  <c r="G74" i="8"/>
  <c r="I74" i="8"/>
  <c r="G75" i="8"/>
  <c r="I75" i="8"/>
  <c r="G76" i="8"/>
  <c r="I76" i="8"/>
  <c r="G77" i="8"/>
  <c r="I77" i="8"/>
  <c r="G78" i="8"/>
  <c r="I78" i="8"/>
  <c r="G79" i="8"/>
  <c r="I79" i="8"/>
  <c r="G80" i="8"/>
  <c r="I80" i="8"/>
  <c r="G81" i="8"/>
  <c r="I81" i="8"/>
  <c r="G82" i="8"/>
  <c r="I82" i="8"/>
  <c r="G83" i="8"/>
  <c r="H9" i="1"/>
  <c r="H7" i="8" s="1"/>
  <c r="H8" i="1"/>
  <c r="H6" i="8" s="1"/>
  <c r="AO122" i="7"/>
  <c r="AJ49" i="4"/>
  <c r="AM123" i="7"/>
  <c r="E5" i="13" s="1"/>
  <c r="AN123" i="7"/>
  <c r="AM124" i="7"/>
  <c r="E6" i="13" s="1"/>
  <c r="G6" i="13" s="1"/>
  <c r="I6" i="15" s="1"/>
  <c r="AN124" i="7"/>
  <c r="AM125" i="7"/>
  <c r="AN125" i="7"/>
  <c r="AM126" i="7"/>
  <c r="E8" i="13" s="1"/>
  <c r="G8" i="13" s="1"/>
  <c r="AN126" i="7"/>
  <c r="AM127" i="7"/>
  <c r="AN127" i="7"/>
  <c r="AM128" i="7"/>
  <c r="E10" i="13" s="1"/>
  <c r="AN128" i="7"/>
  <c r="AM129" i="7"/>
  <c r="AN129" i="7"/>
  <c r="AM130" i="7"/>
  <c r="AO130" i="7" s="1"/>
  <c r="AN130" i="7"/>
  <c r="AM131" i="7"/>
  <c r="AN131" i="7"/>
  <c r="AM132" i="7"/>
  <c r="E14" i="13" s="1"/>
  <c r="AN132" i="7"/>
  <c r="AM133" i="7"/>
  <c r="AN133" i="7"/>
  <c r="AM134" i="7"/>
  <c r="E16" i="13" s="1"/>
  <c r="G16" i="13" s="1"/>
  <c r="AN134" i="7"/>
  <c r="AM135" i="7"/>
  <c r="AN135" i="7"/>
  <c r="AM136" i="7"/>
  <c r="E18" i="13" s="1"/>
  <c r="AN136" i="7"/>
  <c r="AM137" i="7"/>
  <c r="E19" i="13" s="1"/>
  <c r="AN137" i="7"/>
  <c r="AM138" i="7"/>
  <c r="E20" i="13" s="1"/>
  <c r="AN138" i="7"/>
  <c r="AM139" i="7"/>
  <c r="E21" i="13" s="1"/>
  <c r="AN139" i="7"/>
  <c r="AM140" i="7"/>
  <c r="E22" i="13" s="1"/>
  <c r="G22" i="13" s="1"/>
  <c r="I22" i="15" s="1"/>
  <c r="AN140" i="7"/>
  <c r="AM141" i="7"/>
  <c r="AN141" i="7"/>
  <c r="AM142" i="7"/>
  <c r="E24" i="13" s="1"/>
  <c r="G24" i="13" s="1"/>
  <c r="I24" i="15" s="1"/>
  <c r="AN142" i="7"/>
  <c r="AM143" i="7"/>
  <c r="AN143" i="7"/>
  <c r="AM144" i="7"/>
  <c r="E26" i="13" s="1"/>
  <c r="AN144" i="7"/>
  <c r="AM145" i="7"/>
  <c r="E27" i="13" s="1"/>
  <c r="G27" i="13" s="1"/>
  <c r="I27" i="15" s="1"/>
  <c r="AN145" i="7"/>
  <c r="AM146" i="7"/>
  <c r="AO146" i="7" s="1"/>
  <c r="AN146" i="7"/>
  <c r="AM147" i="7"/>
  <c r="AN147" i="7"/>
  <c r="AM148" i="7"/>
  <c r="E30" i="13" s="1"/>
  <c r="G30" i="13" s="1"/>
  <c r="I30" i="15" s="1"/>
  <c r="AN148" i="7"/>
  <c r="AM149" i="7"/>
  <c r="AN149" i="7"/>
  <c r="AM150" i="7"/>
  <c r="E32" i="13" s="1"/>
  <c r="G32" i="13" s="1"/>
  <c r="AN150" i="7"/>
  <c r="AM151" i="7"/>
  <c r="AN151" i="7"/>
  <c r="AM152" i="7"/>
  <c r="E34" i="13" s="1"/>
  <c r="AN152" i="7"/>
  <c r="AM153" i="7"/>
  <c r="AN153" i="7"/>
  <c r="AM154" i="7"/>
  <c r="AO154" i="7" s="1"/>
  <c r="AN154" i="7"/>
  <c r="AM155" i="7"/>
  <c r="AN155" i="7"/>
  <c r="AM156" i="7"/>
  <c r="E38" i="13" s="1"/>
  <c r="AN156" i="7"/>
  <c r="AM157" i="7"/>
  <c r="E39" i="13" s="1"/>
  <c r="AN157" i="7"/>
  <c r="AJ6" i="4"/>
  <c r="AJ50" i="4" s="1"/>
  <c r="AJ7" i="4"/>
  <c r="AJ51" i="4" s="1"/>
  <c r="AJ8" i="4"/>
  <c r="AJ52" i="4" s="1"/>
  <c r="AJ9" i="4"/>
  <c r="AJ53" i="4" s="1"/>
  <c r="AJ10" i="4"/>
  <c r="AJ54" i="4" s="1"/>
  <c r="AJ11" i="4"/>
  <c r="AJ55" i="4" s="1"/>
  <c r="AJ12" i="4"/>
  <c r="AJ56" i="4" s="1"/>
  <c r="AJ13" i="4"/>
  <c r="AJ57" i="4" s="1"/>
  <c r="AJ14" i="4"/>
  <c r="AJ58" i="4" s="1"/>
  <c r="AJ15" i="4"/>
  <c r="AJ59" i="4" s="1"/>
  <c r="AJ16" i="4"/>
  <c r="AJ60" i="4" s="1"/>
  <c r="AJ17" i="4"/>
  <c r="AJ61" i="4" s="1"/>
  <c r="AJ18" i="4"/>
  <c r="AJ62" i="4" s="1"/>
  <c r="AJ19" i="4"/>
  <c r="AJ63" i="4" s="1"/>
  <c r="AJ20" i="4"/>
  <c r="AJ64" i="4" s="1"/>
  <c r="AJ21" i="4"/>
  <c r="AJ65" i="4" s="1"/>
  <c r="AJ22" i="4"/>
  <c r="AJ66" i="4" s="1"/>
  <c r="AJ23" i="4"/>
  <c r="AJ67" i="4" s="1"/>
  <c r="AJ24" i="4"/>
  <c r="AJ68" i="4" s="1"/>
  <c r="AJ25" i="4"/>
  <c r="AJ69" i="4" s="1"/>
  <c r="AJ26" i="4"/>
  <c r="AJ70" i="4" s="1"/>
  <c r="AJ27" i="4"/>
  <c r="AJ71" i="4" s="1"/>
  <c r="AJ28" i="4"/>
  <c r="AJ72" i="4" s="1"/>
  <c r="AJ29" i="4"/>
  <c r="AJ73" i="4" s="1"/>
  <c r="AJ30" i="4"/>
  <c r="AJ74" i="4" s="1"/>
  <c r="AJ31" i="4"/>
  <c r="AJ75" i="4" s="1"/>
  <c r="AJ32" i="4"/>
  <c r="AJ76" i="4" s="1"/>
  <c r="AJ33" i="4"/>
  <c r="AJ77" i="4" s="1"/>
  <c r="AJ34" i="4"/>
  <c r="AJ78" i="4" s="1"/>
  <c r="AJ35" i="4"/>
  <c r="AJ79" i="4" s="1"/>
  <c r="AJ36" i="4"/>
  <c r="AJ80" i="4" s="1"/>
  <c r="AJ37" i="4"/>
  <c r="AJ81" i="4" s="1"/>
  <c r="AJ38" i="4"/>
  <c r="AJ82" i="4" s="1"/>
  <c r="AJ39" i="4"/>
  <c r="AJ83" i="4" s="1"/>
  <c r="AJ40" i="4"/>
  <c r="AJ84" i="4" s="1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5" i="4"/>
  <c r="H42" i="1"/>
  <c r="H40" i="8" s="1"/>
  <c r="E9" i="1"/>
  <c r="E10" i="1"/>
  <c r="E8" i="8" s="1"/>
  <c r="E11" i="1"/>
  <c r="E9" i="8" s="1"/>
  <c r="E12" i="1"/>
  <c r="E10" i="8" s="1"/>
  <c r="E13" i="1"/>
  <c r="E11" i="8" s="1"/>
  <c r="E14" i="1"/>
  <c r="E12" i="8" s="1"/>
  <c r="E15" i="1"/>
  <c r="E13" i="8" s="1"/>
  <c r="E16" i="1"/>
  <c r="E14" i="8" s="1"/>
  <c r="E17" i="1"/>
  <c r="E15" i="8" s="1"/>
  <c r="E18" i="1"/>
  <c r="E16" i="8" s="1"/>
  <c r="E19" i="1"/>
  <c r="E17" i="8" s="1"/>
  <c r="E20" i="1"/>
  <c r="E18" i="8" s="1"/>
  <c r="E21" i="1"/>
  <c r="E19" i="8" s="1"/>
  <c r="E22" i="1"/>
  <c r="E20" i="8" s="1"/>
  <c r="E23" i="1"/>
  <c r="E21" i="8" s="1"/>
  <c r="E24" i="1"/>
  <c r="E22" i="8" s="1"/>
  <c r="E25" i="1"/>
  <c r="E23" i="8" s="1"/>
  <c r="E26" i="1"/>
  <c r="E24" i="8" s="1"/>
  <c r="E27" i="1"/>
  <c r="E25" i="8" s="1"/>
  <c r="E28" i="1"/>
  <c r="E26" i="8" s="1"/>
  <c r="E29" i="1"/>
  <c r="E27" i="8" s="1"/>
  <c r="E30" i="1"/>
  <c r="E28" i="8" s="1"/>
  <c r="E31" i="1"/>
  <c r="E29" i="8" s="1"/>
  <c r="E32" i="1"/>
  <c r="E30" i="8" s="1"/>
  <c r="E33" i="1"/>
  <c r="E31" i="8" s="1"/>
  <c r="E34" i="1"/>
  <c r="E32" i="8" s="1"/>
  <c r="E35" i="1"/>
  <c r="E33" i="8" s="1"/>
  <c r="E36" i="1"/>
  <c r="E34" i="8" s="1"/>
  <c r="E37" i="1"/>
  <c r="E35" i="8" s="1"/>
  <c r="E38" i="1"/>
  <c r="E36" i="8" s="1"/>
  <c r="E39" i="1"/>
  <c r="E37" i="8" s="1"/>
  <c r="E40" i="1"/>
  <c r="E38" i="8" s="1"/>
  <c r="E41" i="1"/>
  <c r="E39" i="8" s="1"/>
  <c r="E42" i="1"/>
  <c r="E40" i="8" s="1"/>
  <c r="D10" i="1"/>
  <c r="D8" i="8" s="1"/>
  <c r="D11" i="1"/>
  <c r="D9" i="8" s="1"/>
  <c r="D12" i="1"/>
  <c r="D10" i="8" s="1"/>
  <c r="D13" i="1"/>
  <c r="D11" i="8" s="1"/>
  <c r="D14" i="1"/>
  <c r="D12" i="8" s="1"/>
  <c r="D15" i="1"/>
  <c r="D13" i="8" s="1"/>
  <c r="D16" i="1"/>
  <c r="D14" i="8" s="1"/>
  <c r="D17" i="1"/>
  <c r="D15" i="8" s="1"/>
  <c r="D18" i="1"/>
  <c r="D16" i="8" s="1"/>
  <c r="D19" i="1"/>
  <c r="D17" i="8" s="1"/>
  <c r="D20" i="1"/>
  <c r="D18" i="8" s="1"/>
  <c r="D21" i="1"/>
  <c r="D19" i="8" s="1"/>
  <c r="D22" i="1"/>
  <c r="D20" i="8" s="1"/>
  <c r="D23" i="1"/>
  <c r="D21" i="8" s="1"/>
  <c r="D24" i="1"/>
  <c r="D22" i="8" s="1"/>
  <c r="D25" i="1"/>
  <c r="D23" i="8" s="1"/>
  <c r="D26" i="1"/>
  <c r="D24" i="8" s="1"/>
  <c r="D27" i="1"/>
  <c r="D25" i="8" s="1"/>
  <c r="D28" i="1"/>
  <c r="D26" i="8" s="1"/>
  <c r="D29" i="1"/>
  <c r="D27" i="8" s="1"/>
  <c r="D30" i="1"/>
  <c r="D28" i="8" s="1"/>
  <c r="D31" i="1"/>
  <c r="D29" i="8" s="1"/>
  <c r="D32" i="1"/>
  <c r="D30" i="8" s="1"/>
  <c r="D33" i="1"/>
  <c r="D31" i="8" s="1"/>
  <c r="D34" i="1"/>
  <c r="D32" i="8" s="1"/>
  <c r="D35" i="1"/>
  <c r="D33" i="8" s="1"/>
  <c r="D36" i="1"/>
  <c r="D34" i="8" s="1"/>
  <c r="D37" i="1"/>
  <c r="D35" i="8" s="1"/>
  <c r="D38" i="1"/>
  <c r="D36" i="8" s="1"/>
  <c r="D39" i="1"/>
  <c r="D37" i="8" s="1"/>
  <c r="D40" i="1"/>
  <c r="D38" i="8" s="1"/>
  <c r="D41" i="1"/>
  <c r="D39" i="8" s="1"/>
  <c r="D42" i="1"/>
  <c r="D40" i="8" s="1"/>
  <c r="H13" i="1"/>
  <c r="H11" i="8" s="1"/>
  <c r="H15" i="1"/>
  <c r="H13" i="8" s="1"/>
  <c r="H16" i="1"/>
  <c r="H14" i="8" s="1"/>
  <c r="H17" i="1"/>
  <c r="H15" i="8" s="1"/>
  <c r="H18" i="1"/>
  <c r="H16" i="8" s="1"/>
  <c r="H19" i="1"/>
  <c r="H17" i="8" s="1"/>
  <c r="H20" i="1"/>
  <c r="H18" i="8" s="1"/>
  <c r="H21" i="1"/>
  <c r="H19" i="8" s="1"/>
  <c r="H22" i="1"/>
  <c r="H20" i="8" s="1"/>
  <c r="H23" i="1"/>
  <c r="H21" i="8" s="1"/>
  <c r="H24" i="1"/>
  <c r="H22" i="8" s="1"/>
  <c r="H25" i="1"/>
  <c r="H23" i="8" s="1"/>
  <c r="H26" i="1"/>
  <c r="H24" i="8" s="1"/>
  <c r="H27" i="1"/>
  <c r="H25" i="8" s="1"/>
  <c r="H28" i="1"/>
  <c r="H26" i="8" s="1"/>
  <c r="H29" i="1"/>
  <c r="H27" i="8" s="1"/>
  <c r="H30" i="1"/>
  <c r="H28" i="8" s="1"/>
  <c r="H31" i="1"/>
  <c r="H29" i="8" s="1"/>
  <c r="H32" i="1"/>
  <c r="H30" i="8" s="1"/>
  <c r="H33" i="1"/>
  <c r="H31" i="8" s="1"/>
  <c r="H34" i="1"/>
  <c r="H32" i="8" s="1"/>
  <c r="H35" i="1"/>
  <c r="H33" i="8" s="1"/>
  <c r="H36" i="1"/>
  <c r="H34" i="8" s="1"/>
  <c r="H37" i="1"/>
  <c r="H35" i="8" s="1"/>
  <c r="H38" i="1"/>
  <c r="H36" i="8" s="1"/>
  <c r="H39" i="1"/>
  <c r="H37" i="8" s="1"/>
  <c r="H40" i="1"/>
  <c r="H38" i="8" s="1"/>
  <c r="H41" i="1"/>
  <c r="H39" i="8" s="1"/>
  <c r="H12" i="1"/>
  <c r="H10" i="8" s="1"/>
  <c r="H10" i="1"/>
  <c r="H8" i="8" s="1"/>
  <c r="H31" i="2"/>
  <c r="H38" i="2"/>
  <c r="O9" i="1"/>
  <c r="O7" i="8" s="1"/>
  <c r="P50" i="8" s="1"/>
  <c r="O10" i="1"/>
  <c r="O8" i="8" s="1"/>
  <c r="P51" i="8" s="1"/>
  <c r="O11" i="1"/>
  <c r="O9" i="8" s="1"/>
  <c r="P52" i="8" s="1"/>
  <c r="O12" i="1"/>
  <c r="O10" i="8" s="1"/>
  <c r="P53" i="8" s="1"/>
  <c r="O13" i="1"/>
  <c r="O11" i="8" s="1"/>
  <c r="P54" i="8" s="1"/>
  <c r="O14" i="1"/>
  <c r="O12" i="8" s="1"/>
  <c r="P55" i="8" s="1"/>
  <c r="O15" i="1"/>
  <c r="O13" i="8" s="1"/>
  <c r="P56" i="8" s="1"/>
  <c r="O16" i="1"/>
  <c r="O14" i="8" s="1"/>
  <c r="P57" i="8" s="1"/>
  <c r="O17" i="1"/>
  <c r="O15" i="8" s="1"/>
  <c r="P58" i="8" s="1"/>
  <c r="O18" i="1"/>
  <c r="O16" i="8" s="1"/>
  <c r="P59" i="8" s="1"/>
  <c r="O19" i="1"/>
  <c r="O17" i="8" s="1"/>
  <c r="P60" i="8" s="1"/>
  <c r="O20" i="1"/>
  <c r="O18" i="8" s="1"/>
  <c r="P61" i="8" s="1"/>
  <c r="O21" i="1"/>
  <c r="O19" i="8" s="1"/>
  <c r="P62" i="8" s="1"/>
  <c r="O22" i="1"/>
  <c r="O20" i="8" s="1"/>
  <c r="P63" i="8" s="1"/>
  <c r="O23" i="1"/>
  <c r="O21" i="8" s="1"/>
  <c r="P64" i="8" s="1"/>
  <c r="O24" i="1"/>
  <c r="O22" i="8" s="1"/>
  <c r="P65" i="8" s="1"/>
  <c r="O25" i="1"/>
  <c r="O23" i="8" s="1"/>
  <c r="P66" i="8" s="1"/>
  <c r="O26" i="1"/>
  <c r="O24" i="8" s="1"/>
  <c r="P67" i="8" s="1"/>
  <c r="O27" i="1"/>
  <c r="O25" i="8" s="1"/>
  <c r="P68" i="8" s="1"/>
  <c r="O28" i="1"/>
  <c r="O26" i="8" s="1"/>
  <c r="P69" i="8" s="1"/>
  <c r="O29" i="1"/>
  <c r="O27" i="8" s="1"/>
  <c r="P70" i="8" s="1"/>
  <c r="O30" i="1"/>
  <c r="O28" i="8" s="1"/>
  <c r="P71" i="8" s="1"/>
  <c r="O31" i="1"/>
  <c r="O29" i="8" s="1"/>
  <c r="P72" i="8" s="1"/>
  <c r="O32" i="1"/>
  <c r="O30" i="8" s="1"/>
  <c r="P73" i="8" s="1"/>
  <c r="O33" i="1"/>
  <c r="O31" i="8" s="1"/>
  <c r="P74" i="8" s="1"/>
  <c r="O34" i="1"/>
  <c r="O32" i="8" s="1"/>
  <c r="P75" i="8" s="1"/>
  <c r="O35" i="1"/>
  <c r="O33" i="8" s="1"/>
  <c r="P76" i="8" s="1"/>
  <c r="O36" i="1"/>
  <c r="O34" i="8" s="1"/>
  <c r="P77" i="8" s="1"/>
  <c r="O37" i="1"/>
  <c r="O35" i="8" s="1"/>
  <c r="P78" i="8" s="1"/>
  <c r="O38" i="1"/>
  <c r="O36" i="8" s="1"/>
  <c r="P79" i="8" s="1"/>
  <c r="O39" i="1"/>
  <c r="O37" i="8" s="1"/>
  <c r="P80" i="8" s="1"/>
  <c r="O40" i="1"/>
  <c r="O38" i="8" s="1"/>
  <c r="P81" i="8" s="1"/>
  <c r="O41" i="1"/>
  <c r="O39" i="8" s="1"/>
  <c r="P82" i="8" s="1"/>
  <c r="O42" i="1"/>
  <c r="O40" i="8" s="1"/>
  <c r="P83" i="8" s="1"/>
  <c r="O8" i="1"/>
  <c r="O6" i="8" s="1"/>
  <c r="P49" i="8" s="1"/>
  <c r="D24" i="2"/>
  <c r="T30" i="1" s="1"/>
  <c r="T28" i="8" s="1"/>
  <c r="D23" i="2"/>
  <c r="T23" i="1" s="1"/>
  <c r="T21" i="8" s="1"/>
  <c r="D22" i="2"/>
  <c r="T20" i="1" s="1"/>
  <c r="T18" i="8" s="1"/>
  <c r="D21" i="2"/>
  <c r="T16" i="1" s="1"/>
  <c r="T14" i="8" s="1"/>
  <c r="D20" i="2"/>
  <c r="T12" i="1" s="1"/>
  <c r="T10" i="8" s="1"/>
  <c r="T41" i="1"/>
  <c r="T39" i="8" s="1"/>
  <c r="T40" i="1"/>
  <c r="T38" i="8" s="1"/>
  <c r="T39" i="1"/>
  <c r="T37" i="8" s="1"/>
  <c r="T35" i="1"/>
  <c r="T33" i="8" s="1"/>
  <c r="T28" i="1"/>
  <c r="T26" i="8" s="1"/>
  <c r="T22" i="1"/>
  <c r="T20" i="8" s="1"/>
  <c r="T21" i="1"/>
  <c r="T19" i="8" s="1"/>
  <c r="T17" i="1"/>
  <c r="T15" i="8" s="1"/>
  <c r="T15" i="1"/>
  <c r="T13" i="8" s="1"/>
  <c r="T13" i="1"/>
  <c r="T11" i="8" s="1"/>
  <c r="T10" i="1"/>
  <c r="T8" i="8" s="1"/>
  <c r="T8" i="1"/>
  <c r="T6" i="8" s="1"/>
  <c r="K42" i="1"/>
  <c r="K40" i="8" s="1"/>
  <c r="K38" i="1"/>
  <c r="K36" i="8" s="1"/>
  <c r="K37" i="1"/>
  <c r="K35" i="8" s="1"/>
  <c r="K36" i="1"/>
  <c r="K34" i="8" s="1"/>
  <c r="K34" i="1"/>
  <c r="K32" i="8" s="1"/>
  <c r="K33" i="1"/>
  <c r="K31" i="8" s="1"/>
  <c r="K32" i="1"/>
  <c r="K30" i="8" s="1"/>
  <c r="K31" i="1"/>
  <c r="K29" i="8" s="1"/>
  <c r="K29" i="1"/>
  <c r="K27" i="8" s="1"/>
  <c r="K27" i="1"/>
  <c r="K25" i="8" s="1"/>
  <c r="K26" i="1"/>
  <c r="K24" i="8" s="1"/>
  <c r="K25" i="1"/>
  <c r="K23" i="8" s="1"/>
  <c r="K24" i="1"/>
  <c r="K22" i="8" s="1"/>
  <c r="K19" i="1"/>
  <c r="K17" i="8" s="1"/>
  <c r="K18" i="1"/>
  <c r="K16" i="8" s="1"/>
  <c r="K14" i="1"/>
  <c r="K12" i="8" s="1"/>
  <c r="H37" i="2"/>
  <c r="U25" i="1" s="1"/>
  <c r="U23" i="8" s="1"/>
  <c r="H36" i="2"/>
  <c r="L11" i="1" s="1"/>
  <c r="L9" i="8" s="1"/>
  <c r="H35" i="2"/>
  <c r="U42" i="1" s="1"/>
  <c r="U40" i="8" s="1"/>
  <c r="H34" i="2"/>
  <c r="U35" i="1" s="1"/>
  <c r="U33" i="8" s="1"/>
  <c r="H33" i="2"/>
  <c r="U41" i="1" s="1"/>
  <c r="U39" i="8" s="1"/>
  <c r="H32" i="2"/>
  <c r="U27" i="1" s="1"/>
  <c r="U25" i="8" s="1"/>
  <c r="H30" i="2"/>
  <c r="U34" i="1" s="1"/>
  <c r="U32" i="8" s="1"/>
  <c r="H29" i="2"/>
  <c r="U40" i="1" s="1"/>
  <c r="U38" i="8" s="1"/>
  <c r="K7" i="1"/>
  <c r="K5" i="8" s="1"/>
  <c r="D49" i="8" l="1"/>
  <c r="F9" i="1"/>
  <c r="F7" i="8" s="1"/>
  <c r="E7" i="8"/>
  <c r="E49" i="8" s="1"/>
  <c r="G21" i="13"/>
  <c r="G5" i="13"/>
  <c r="D53" i="8"/>
  <c r="S32" i="13"/>
  <c r="I32" i="15"/>
  <c r="S16" i="13"/>
  <c r="I16" i="15"/>
  <c r="S8" i="13"/>
  <c r="I8" i="15"/>
  <c r="O1" i="4"/>
  <c r="G1" i="4"/>
  <c r="AD1" i="4"/>
  <c r="V1" i="4"/>
  <c r="AC1" i="4"/>
  <c r="U1" i="4"/>
  <c r="F1" i="4"/>
  <c r="M1" i="4"/>
  <c r="E1" i="4"/>
  <c r="AB1" i="4"/>
  <c r="T1" i="4"/>
  <c r="D1" i="4"/>
  <c r="L1" i="4"/>
  <c r="AI1" i="4"/>
  <c r="AA1" i="4"/>
  <c r="S1" i="4"/>
  <c r="K1" i="4"/>
  <c r="AH1" i="4"/>
  <c r="Z1" i="4"/>
  <c r="N1" i="4"/>
  <c r="R1" i="4"/>
  <c r="J1" i="4"/>
  <c r="AG1" i="4"/>
  <c r="Y1" i="4"/>
  <c r="Q1" i="4"/>
  <c r="AF1" i="4"/>
  <c r="X1" i="4"/>
  <c r="I1" i="4"/>
  <c r="P1" i="4"/>
  <c r="H1" i="4"/>
  <c r="AE1" i="4"/>
  <c r="W1" i="4"/>
  <c r="AO155" i="7"/>
  <c r="AO131" i="7"/>
  <c r="AO140" i="7"/>
  <c r="AO147" i="7"/>
  <c r="E28" i="13"/>
  <c r="AO138" i="7"/>
  <c r="AO156" i="7"/>
  <c r="AO157" i="7"/>
  <c r="AO153" i="7"/>
  <c r="AO149" i="7"/>
  <c r="AO145" i="7"/>
  <c r="AO141" i="7"/>
  <c r="AO137" i="7"/>
  <c r="AO133" i="7"/>
  <c r="AO129" i="7"/>
  <c r="AO125" i="7"/>
  <c r="E36" i="13"/>
  <c r="E35" i="13"/>
  <c r="G35" i="13" s="1"/>
  <c r="I35" i="15" s="1"/>
  <c r="E12" i="13"/>
  <c r="G12" i="13" s="1"/>
  <c r="I12" i="15" s="1"/>
  <c r="E11" i="13"/>
  <c r="G11" i="13" s="1"/>
  <c r="I11" i="15" s="1"/>
  <c r="AO143" i="7"/>
  <c r="AO135" i="7"/>
  <c r="AO139" i="7"/>
  <c r="E37" i="13"/>
  <c r="G37" i="13" s="1"/>
  <c r="E29" i="13"/>
  <c r="G29" i="13" s="1"/>
  <c r="E13" i="13"/>
  <c r="G13" i="13" s="1"/>
  <c r="AO151" i="7"/>
  <c r="AO148" i="7"/>
  <c r="E31" i="13"/>
  <c r="G31" i="13" s="1"/>
  <c r="I31" i="15" s="1"/>
  <c r="E23" i="13"/>
  <c r="E15" i="13"/>
  <c r="G15" i="13" s="1"/>
  <c r="E7" i="13"/>
  <c r="AO127" i="7"/>
  <c r="AO150" i="7"/>
  <c r="AO142" i="7"/>
  <c r="AO134" i="7"/>
  <c r="AO126" i="7"/>
  <c r="E33" i="13"/>
  <c r="G33" i="13" s="1"/>
  <c r="I33" i="15" s="1"/>
  <c r="E25" i="13"/>
  <c r="G25" i="13" s="1"/>
  <c r="I25" i="15" s="1"/>
  <c r="E17" i="13"/>
  <c r="G17" i="13" s="1"/>
  <c r="I17" i="15" s="1"/>
  <c r="E9" i="13"/>
  <c r="G9" i="13" s="1"/>
  <c r="I9" i="15" s="1"/>
  <c r="AO152" i="7"/>
  <c r="AO144" i="7"/>
  <c r="AO136" i="7"/>
  <c r="AO132" i="7"/>
  <c r="AO128" i="7"/>
  <c r="AO124" i="7"/>
  <c r="AC121" i="12"/>
  <c r="AC141" i="12"/>
  <c r="D21" i="13"/>
  <c r="AC153" i="12"/>
  <c r="AC151" i="12"/>
  <c r="AC143" i="12"/>
  <c r="D28" i="13"/>
  <c r="F28" i="13" s="1"/>
  <c r="H28" i="15" s="1"/>
  <c r="AC133" i="12"/>
  <c r="AC125" i="12"/>
  <c r="AC138" i="12"/>
  <c r="D20" i="13"/>
  <c r="D36" i="13"/>
  <c r="AC146" i="12"/>
  <c r="AC127" i="12"/>
  <c r="D12" i="13"/>
  <c r="F12" i="13" s="1"/>
  <c r="H12" i="15" s="1"/>
  <c r="AC155" i="12"/>
  <c r="AC145" i="12"/>
  <c r="AC122" i="12"/>
  <c r="AC148" i="12"/>
  <c r="AC140" i="12"/>
  <c r="AC132" i="12"/>
  <c r="AC147" i="12"/>
  <c r="AC139" i="12"/>
  <c r="AC131" i="12"/>
  <c r="AC123" i="12"/>
  <c r="D10" i="13"/>
  <c r="F10" i="13" s="1"/>
  <c r="H10" i="15" s="1"/>
  <c r="D34" i="13"/>
  <c r="F34" i="13" s="1"/>
  <c r="H34" i="15" s="1"/>
  <c r="D26" i="13"/>
  <c r="D18" i="13"/>
  <c r="D33" i="13"/>
  <c r="F33" i="13" s="1"/>
  <c r="D25" i="13"/>
  <c r="F25" i="13" s="1"/>
  <c r="H25" i="15" s="1"/>
  <c r="D17" i="13"/>
  <c r="F17" i="13" s="1"/>
  <c r="H17" i="15" s="1"/>
  <c r="D9" i="13"/>
  <c r="F9" i="13" s="1"/>
  <c r="H9" i="15" s="1"/>
  <c r="G14" i="13"/>
  <c r="I14" i="15" s="1"/>
  <c r="G23" i="13"/>
  <c r="I23" i="15" s="1"/>
  <c r="F6" i="13"/>
  <c r="H6" i="15" s="1"/>
  <c r="G38" i="13"/>
  <c r="I38" i="15" s="1"/>
  <c r="Q37" i="13"/>
  <c r="F37" i="15" s="1"/>
  <c r="G37" i="15" s="1"/>
  <c r="E36" i="21" s="1"/>
  <c r="Q29" i="13"/>
  <c r="F29" i="15" s="1"/>
  <c r="G29" i="15" s="1"/>
  <c r="E28" i="21" s="1"/>
  <c r="Q21" i="13"/>
  <c r="F21" i="15" s="1"/>
  <c r="G21" i="15" s="1"/>
  <c r="E20" i="21" s="1"/>
  <c r="Q13" i="13"/>
  <c r="F13" i="15" s="1"/>
  <c r="G13" i="15" s="1"/>
  <c r="E12" i="21" s="1"/>
  <c r="Q35" i="13"/>
  <c r="F35" i="15" s="1"/>
  <c r="G35" i="15" s="1"/>
  <c r="E34" i="21" s="1"/>
  <c r="Q27" i="13"/>
  <c r="Q19" i="13"/>
  <c r="F19" i="15" s="1"/>
  <c r="G19" i="15" s="1"/>
  <c r="E18" i="21" s="1"/>
  <c r="Q36" i="13"/>
  <c r="F36" i="15" s="1"/>
  <c r="G36" i="15" s="1"/>
  <c r="E35" i="21" s="1"/>
  <c r="Q28" i="13"/>
  <c r="F28" i="15" s="1"/>
  <c r="G28" i="15" s="1"/>
  <c r="E27" i="21" s="1"/>
  <c r="Q20" i="13"/>
  <c r="F20" i="15" s="1"/>
  <c r="G20" i="15" s="1"/>
  <c r="E19" i="21" s="1"/>
  <c r="Q12" i="13"/>
  <c r="F12" i="15" s="1"/>
  <c r="G12" i="15" s="1"/>
  <c r="E11" i="21" s="1"/>
  <c r="Q33" i="13"/>
  <c r="Q17" i="13"/>
  <c r="F17" i="15" s="1"/>
  <c r="G17" i="15" s="1"/>
  <c r="E16" i="21" s="1"/>
  <c r="Q9" i="13"/>
  <c r="F9" i="15" s="1"/>
  <c r="G9" i="15" s="1"/>
  <c r="E8" i="21" s="1"/>
  <c r="Q32" i="13"/>
  <c r="F32" i="15" s="1"/>
  <c r="G32" i="15" s="1"/>
  <c r="E31" i="21" s="1"/>
  <c r="Q16" i="13"/>
  <c r="F16" i="15" s="1"/>
  <c r="G16" i="15" s="1"/>
  <c r="E15" i="21" s="1"/>
  <c r="AG49" i="4"/>
  <c r="AG56" i="4"/>
  <c r="AG64" i="4"/>
  <c r="AG55" i="4"/>
  <c r="AG63" i="4"/>
  <c r="AG54" i="4"/>
  <c r="AG62" i="4"/>
  <c r="AG51" i="4"/>
  <c r="AG58" i="4"/>
  <c r="AG52" i="4"/>
  <c r="AG65" i="4"/>
  <c r="AG73" i="4"/>
  <c r="AG81" i="4"/>
  <c r="AG50" i="4"/>
  <c r="AG68" i="4"/>
  <c r="AG72" i="4"/>
  <c r="AG80" i="4"/>
  <c r="AG61" i="4"/>
  <c r="AG71" i="4"/>
  <c r="AG79" i="4"/>
  <c r="AG59" i="4"/>
  <c r="AG69" i="4"/>
  <c r="AG53" i="4"/>
  <c r="AG74" i="4"/>
  <c r="AG82" i="4"/>
  <c r="AG84" i="4"/>
  <c r="AG66" i="4"/>
  <c r="AG70" i="4"/>
  <c r="AG75" i="4"/>
  <c r="AG67" i="4"/>
  <c r="AG83" i="4"/>
  <c r="AG78" i="4"/>
  <c r="AG57" i="4"/>
  <c r="AG77" i="4"/>
  <c r="AG60" i="4"/>
  <c r="AG76" i="4"/>
  <c r="Q49" i="4"/>
  <c r="Q56" i="4"/>
  <c r="Q64" i="4"/>
  <c r="Q55" i="4"/>
  <c r="Q63" i="4"/>
  <c r="Q54" i="4"/>
  <c r="Q62" i="4"/>
  <c r="Q51" i="4"/>
  <c r="Q58" i="4"/>
  <c r="Q52" i="4"/>
  <c r="Q73" i="4"/>
  <c r="Q81" i="4"/>
  <c r="Q50" i="4"/>
  <c r="Q66" i="4"/>
  <c r="Q72" i="4"/>
  <c r="Q80" i="4"/>
  <c r="Q61" i="4"/>
  <c r="Q69" i="4"/>
  <c r="Q71" i="4"/>
  <c r="Q79" i="4"/>
  <c r="Q59" i="4"/>
  <c r="Q67" i="4"/>
  <c r="Q68" i="4"/>
  <c r="Q74" i="4"/>
  <c r="Q78" i="4"/>
  <c r="Q84" i="4"/>
  <c r="Q60" i="4"/>
  <c r="Q65" i="4"/>
  <c r="Q57" i="4"/>
  <c r="Q76" i="4"/>
  <c r="Q82" i="4"/>
  <c r="Q77" i="4"/>
  <c r="Q70" i="4"/>
  <c r="Q75" i="4"/>
  <c r="Q53" i="4"/>
  <c r="Q83" i="4"/>
  <c r="P55" i="4"/>
  <c r="P63" i="4"/>
  <c r="P54" i="4"/>
  <c r="P62" i="4"/>
  <c r="P70" i="4"/>
  <c r="P61" i="4"/>
  <c r="P69" i="4"/>
  <c r="P50" i="4"/>
  <c r="P57" i="4"/>
  <c r="P51" i="4"/>
  <c r="P66" i="4"/>
  <c r="P72" i="4"/>
  <c r="P80" i="4"/>
  <c r="P49" i="4"/>
  <c r="P71" i="4"/>
  <c r="P79" i="4"/>
  <c r="P60" i="4"/>
  <c r="P64" i="4"/>
  <c r="P78" i="4"/>
  <c r="P58" i="4"/>
  <c r="P73" i="4"/>
  <c r="P59" i="4"/>
  <c r="P76" i="4"/>
  <c r="P82" i="4"/>
  <c r="P56" i="4"/>
  <c r="P65" i="4"/>
  <c r="P53" i="4"/>
  <c r="P75" i="4"/>
  <c r="P81" i="4"/>
  <c r="P68" i="4"/>
  <c r="P52" i="4"/>
  <c r="P74" i="4"/>
  <c r="P67" i="4"/>
  <c r="P77" i="4"/>
  <c r="P84" i="4"/>
  <c r="P83" i="4"/>
  <c r="D51" i="4"/>
  <c r="D49" i="4"/>
  <c r="D56" i="4"/>
  <c r="D64" i="4"/>
  <c r="D72" i="4"/>
  <c r="D80" i="4"/>
  <c r="D74" i="4"/>
  <c r="D59" i="4"/>
  <c r="D75" i="4"/>
  <c r="D57" i="4"/>
  <c r="D65" i="4"/>
  <c r="D73" i="4"/>
  <c r="D81" i="4"/>
  <c r="D66" i="4"/>
  <c r="D67" i="4"/>
  <c r="D58" i="4"/>
  <c r="D82" i="4"/>
  <c r="D50" i="4"/>
  <c r="D83" i="4"/>
  <c r="D54" i="4"/>
  <c r="D62" i="4"/>
  <c r="D70" i="4"/>
  <c r="D78" i="4"/>
  <c r="D55" i="4"/>
  <c r="D77" i="4"/>
  <c r="D79" i="4"/>
  <c r="D71" i="4"/>
  <c r="D53" i="4"/>
  <c r="D60" i="4"/>
  <c r="D61" i="4"/>
  <c r="D84" i="4"/>
  <c r="D63" i="4"/>
  <c r="D68" i="4"/>
  <c r="D69" i="4"/>
  <c r="D52" i="4"/>
  <c r="D76" i="4"/>
  <c r="L52" i="4"/>
  <c r="L59" i="4"/>
  <c r="L67" i="4"/>
  <c r="L51" i="4"/>
  <c r="L58" i="4"/>
  <c r="L66" i="4"/>
  <c r="L50" i="4"/>
  <c r="L57" i="4"/>
  <c r="L65" i="4"/>
  <c r="L61" i="4"/>
  <c r="L62" i="4"/>
  <c r="L69" i="4"/>
  <c r="L76" i="4"/>
  <c r="L84" i="4"/>
  <c r="L60" i="4"/>
  <c r="L75" i="4"/>
  <c r="L56" i="4"/>
  <c r="L74" i="4"/>
  <c r="L54" i="4"/>
  <c r="L70" i="4"/>
  <c r="L72" i="4"/>
  <c r="L63" i="4"/>
  <c r="L83" i="4"/>
  <c r="L55" i="4"/>
  <c r="L79" i="4"/>
  <c r="L53" i="4"/>
  <c r="L81" i="4"/>
  <c r="L77" i="4"/>
  <c r="L49" i="4"/>
  <c r="L68" i="4"/>
  <c r="L71" i="4"/>
  <c r="L78" i="4"/>
  <c r="L64" i="4"/>
  <c r="L82" i="4"/>
  <c r="L73" i="4"/>
  <c r="L80" i="4"/>
  <c r="AI51" i="4"/>
  <c r="AI58" i="4"/>
  <c r="AI66" i="4"/>
  <c r="AI50" i="4"/>
  <c r="AI57" i="4"/>
  <c r="AI65" i="4"/>
  <c r="AI49" i="4"/>
  <c r="AI56" i="4"/>
  <c r="AI64" i="4"/>
  <c r="AI60" i="4"/>
  <c r="AI53" i="4"/>
  <c r="AI67" i="4"/>
  <c r="AI75" i="4"/>
  <c r="AI83" i="4"/>
  <c r="AI52" i="4"/>
  <c r="AI74" i="4"/>
  <c r="AI63" i="4"/>
  <c r="AI73" i="4"/>
  <c r="AI61" i="4"/>
  <c r="AI71" i="4"/>
  <c r="AI54" i="4"/>
  <c r="AI84" i="4"/>
  <c r="AI72" i="4"/>
  <c r="AI77" i="4"/>
  <c r="AI82" i="4"/>
  <c r="AI80" i="4"/>
  <c r="AI70" i="4"/>
  <c r="AI59" i="4"/>
  <c r="AI76" i="4"/>
  <c r="AI81" i="4"/>
  <c r="AI55" i="4"/>
  <c r="AI69" i="4"/>
  <c r="AI78" i="4"/>
  <c r="AI79" i="4"/>
  <c r="AI62" i="4"/>
  <c r="AI68" i="4"/>
  <c r="AA51" i="4"/>
  <c r="AA58" i="4"/>
  <c r="AA66" i="4"/>
  <c r="AA50" i="4"/>
  <c r="AA57" i="4"/>
  <c r="AA65" i="4"/>
  <c r="AA49" i="4"/>
  <c r="AA56" i="4"/>
  <c r="AA64" i="4"/>
  <c r="AA53" i="4"/>
  <c r="AA60" i="4"/>
  <c r="AA61" i="4"/>
  <c r="AA75" i="4"/>
  <c r="AA83" i="4"/>
  <c r="AA59" i="4"/>
  <c r="AA69" i="4"/>
  <c r="AA74" i="4"/>
  <c r="AA55" i="4"/>
  <c r="AA73" i="4"/>
  <c r="AA71" i="4"/>
  <c r="AA70" i="4"/>
  <c r="AA82" i="4"/>
  <c r="AA63" i="4"/>
  <c r="AA68" i="4"/>
  <c r="AA67" i="4"/>
  <c r="AA76" i="4"/>
  <c r="AA84" i="4"/>
  <c r="AA79" i="4"/>
  <c r="AA52" i="4"/>
  <c r="AA80" i="4"/>
  <c r="AA72" i="4"/>
  <c r="AA62" i="4"/>
  <c r="AA78" i="4"/>
  <c r="AA81" i="4"/>
  <c r="AA54" i="4"/>
  <c r="AA77" i="4"/>
  <c r="K51" i="4"/>
  <c r="K58" i="4"/>
  <c r="K66" i="4"/>
  <c r="K50" i="4"/>
  <c r="K57" i="4"/>
  <c r="K65" i="4"/>
  <c r="K49" i="4"/>
  <c r="K56" i="4"/>
  <c r="K64" i="4"/>
  <c r="K53" i="4"/>
  <c r="K60" i="4"/>
  <c r="K61" i="4"/>
  <c r="K75" i="4"/>
  <c r="K83" i="4"/>
  <c r="K59" i="4"/>
  <c r="K67" i="4"/>
  <c r="K74" i="4"/>
  <c r="K55" i="4"/>
  <c r="K73" i="4"/>
  <c r="K68" i="4"/>
  <c r="K71" i="4"/>
  <c r="K62" i="4"/>
  <c r="K69" i="4"/>
  <c r="K79" i="4"/>
  <c r="K54" i="4"/>
  <c r="K70" i="4"/>
  <c r="K81" i="4"/>
  <c r="K52" i="4"/>
  <c r="K77" i="4"/>
  <c r="K80" i="4"/>
  <c r="K84" i="4"/>
  <c r="K63" i="4"/>
  <c r="K78" i="4"/>
  <c r="K82" i="4"/>
  <c r="K72" i="4"/>
  <c r="K76" i="4"/>
  <c r="AH50" i="4"/>
  <c r="AH57" i="4"/>
  <c r="AH65" i="4"/>
  <c r="AH49" i="4"/>
  <c r="AH56" i="4"/>
  <c r="AH64" i="4"/>
  <c r="AH55" i="4"/>
  <c r="AH63" i="4"/>
  <c r="AH52" i="4"/>
  <c r="AH59" i="4"/>
  <c r="AH74" i="4"/>
  <c r="AH82" i="4"/>
  <c r="AH51" i="4"/>
  <c r="AH73" i="4"/>
  <c r="AH53" i="4"/>
  <c r="AH62" i="4"/>
  <c r="AH68" i="4"/>
  <c r="AH72" i="4"/>
  <c r="AH60" i="4"/>
  <c r="AH66" i="4"/>
  <c r="AH70" i="4"/>
  <c r="AH77" i="4"/>
  <c r="AH71" i="4"/>
  <c r="AH84" i="4"/>
  <c r="AH78" i="4"/>
  <c r="AH75" i="4"/>
  <c r="AH80" i="4"/>
  <c r="AH58" i="4"/>
  <c r="AH69" i="4"/>
  <c r="AH79" i="4"/>
  <c r="AH54" i="4"/>
  <c r="AH67" i="4"/>
  <c r="AH76" i="4"/>
  <c r="AH83" i="4"/>
  <c r="AH61" i="4"/>
  <c r="AH81" i="4"/>
  <c r="Z50" i="4"/>
  <c r="Z57" i="4"/>
  <c r="Z65" i="4"/>
  <c r="Z49" i="4"/>
  <c r="Z56" i="4"/>
  <c r="Z64" i="4"/>
  <c r="Z55" i="4"/>
  <c r="Z63" i="4"/>
  <c r="Z52" i="4"/>
  <c r="Z59" i="4"/>
  <c r="Z60" i="4"/>
  <c r="Z69" i="4"/>
  <c r="Z74" i="4"/>
  <c r="Z82" i="4"/>
  <c r="Z58" i="4"/>
  <c r="Z73" i="4"/>
  <c r="Z54" i="4"/>
  <c r="Z67" i="4"/>
  <c r="Z72" i="4"/>
  <c r="Z80" i="4"/>
  <c r="Z53" i="4"/>
  <c r="Z66" i="4"/>
  <c r="Z76" i="4"/>
  <c r="Z79" i="4"/>
  <c r="Z84" i="4"/>
  <c r="Z77" i="4"/>
  <c r="Z68" i="4"/>
  <c r="Z62" i="4"/>
  <c r="Z51" i="4"/>
  <c r="Z78" i="4"/>
  <c r="Z81" i="4"/>
  <c r="Z70" i="4"/>
  <c r="Z83" i="4"/>
  <c r="Z71" i="4"/>
  <c r="Z75" i="4"/>
  <c r="Z61" i="4"/>
  <c r="Y49" i="4"/>
  <c r="Y56" i="4"/>
  <c r="Y64" i="4"/>
  <c r="Y55" i="4"/>
  <c r="Y63" i="4"/>
  <c r="Y54" i="4"/>
  <c r="Y62" i="4"/>
  <c r="Y51" i="4"/>
  <c r="Y58" i="4"/>
  <c r="Y59" i="4"/>
  <c r="Y73" i="4"/>
  <c r="Y81" i="4"/>
  <c r="Y57" i="4"/>
  <c r="Y67" i="4"/>
  <c r="Y72" i="4"/>
  <c r="Y80" i="4"/>
  <c r="Y71" i="4"/>
  <c r="Y79" i="4"/>
  <c r="Y52" i="4"/>
  <c r="Y68" i="4"/>
  <c r="Y84" i="4"/>
  <c r="Y82" i="4"/>
  <c r="Y61" i="4"/>
  <c r="Y77" i="4"/>
  <c r="Y50" i="4"/>
  <c r="Y70" i="4"/>
  <c r="Y66" i="4"/>
  <c r="Y60" i="4"/>
  <c r="Y78" i="4"/>
  <c r="Y75" i="4"/>
  <c r="Y76" i="4"/>
  <c r="Y53" i="4"/>
  <c r="Y65" i="4"/>
  <c r="Y69" i="4"/>
  <c r="Y74" i="4"/>
  <c r="Y83" i="4"/>
  <c r="I49" i="4"/>
  <c r="I56" i="4"/>
  <c r="I64" i="4"/>
  <c r="I55" i="4"/>
  <c r="I63" i="4"/>
  <c r="I54" i="4"/>
  <c r="I62" i="4"/>
  <c r="I51" i="4"/>
  <c r="I58" i="4"/>
  <c r="I59" i="4"/>
  <c r="I73" i="4"/>
  <c r="I81" i="4"/>
  <c r="I57" i="4"/>
  <c r="I65" i="4"/>
  <c r="I70" i="4"/>
  <c r="I72" i="4"/>
  <c r="I80" i="4"/>
  <c r="I68" i="4"/>
  <c r="I71" i="4"/>
  <c r="I79" i="4"/>
  <c r="I52" i="4"/>
  <c r="I66" i="4"/>
  <c r="I60" i="4"/>
  <c r="I77" i="4"/>
  <c r="I78" i="4"/>
  <c r="I53" i="4"/>
  <c r="I84" i="4"/>
  <c r="I75" i="4"/>
  <c r="I82" i="4"/>
  <c r="I50" i="4"/>
  <c r="I69" i="4"/>
  <c r="I83" i="4"/>
  <c r="I61" i="4"/>
  <c r="I76" i="4"/>
  <c r="I74" i="4"/>
  <c r="I67" i="4"/>
  <c r="S51" i="4"/>
  <c r="S58" i="4"/>
  <c r="S66" i="4"/>
  <c r="S50" i="4"/>
  <c r="S57" i="4"/>
  <c r="S65" i="4"/>
  <c r="S49" i="4"/>
  <c r="S56" i="4"/>
  <c r="S64" i="4"/>
  <c r="S53" i="4"/>
  <c r="S60" i="4"/>
  <c r="S75" i="4"/>
  <c r="S83" i="4"/>
  <c r="S52" i="4"/>
  <c r="S68" i="4"/>
  <c r="S70" i="4"/>
  <c r="S74" i="4"/>
  <c r="S63" i="4"/>
  <c r="S73" i="4"/>
  <c r="S61" i="4"/>
  <c r="S69" i="4"/>
  <c r="S71" i="4"/>
  <c r="S80" i="4"/>
  <c r="S81" i="4"/>
  <c r="S55" i="4"/>
  <c r="S62" i="4"/>
  <c r="S72" i="4"/>
  <c r="S59" i="4"/>
  <c r="S78" i="4"/>
  <c r="S84" i="4"/>
  <c r="S82" i="4"/>
  <c r="S67" i="4"/>
  <c r="S79" i="4"/>
  <c r="S54" i="4"/>
  <c r="S76" i="4"/>
  <c r="S77" i="4"/>
  <c r="J50" i="4"/>
  <c r="J57" i="4"/>
  <c r="J65" i="4"/>
  <c r="J49" i="4"/>
  <c r="J56" i="4"/>
  <c r="J64" i="4"/>
  <c r="J55" i="4"/>
  <c r="J63" i="4"/>
  <c r="J52" i="4"/>
  <c r="J59" i="4"/>
  <c r="J60" i="4"/>
  <c r="J67" i="4"/>
  <c r="J74" i="4"/>
  <c r="J82" i="4"/>
  <c r="J58" i="4"/>
  <c r="J73" i="4"/>
  <c r="J54" i="4"/>
  <c r="J70" i="4"/>
  <c r="J72" i="4"/>
  <c r="J80" i="4"/>
  <c r="J53" i="4"/>
  <c r="J61" i="4"/>
  <c r="J81" i="4"/>
  <c r="J77" i="4"/>
  <c r="J84" i="4"/>
  <c r="J51" i="4"/>
  <c r="J66" i="4"/>
  <c r="J76" i="4"/>
  <c r="J62" i="4"/>
  <c r="J69" i="4"/>
  <c r="J71" i="4"/>
  <c r="J68" i="4"/>
  <c r="J75" i="4"/>
  <c r="J79" i="4"/>
  <c r="J83" i="4"/>
  <c r="J78" i="4"/>
  <c r="AF55" i="4"/>
  <c r="AF63" i="4"/>
  <c r="AF54" i="4"/>
  <c r="AF62" i="4"/>
  <c r="AF70" i="4"/>
  <c r="AF61" i="4"/>
  <c r="AF69" i="4"/>
  <c r="AF50" i="4"/>
  <c r="AF57" i="4"/>
  <c r="AF51" i="4"/>
  <c r="AF68" i="4"/>
  <c r="AF72" i="4"/>
  <c r="AF80" i="4"/>
  <c r="AF49" i="4"/>
  <c r="AF71" i="4"/>
  <c r="AF79" i="4"/>
  <c r="AF60" i="4"/>
  <c r="AF66" i="4"/>
  <c r="AF78" i="4"/>
  <c r="AF58" i="4"/>
  <c r="AF64" i="4"/>
  <c r="AF52" i="4"/>
  <c r="AF65" i="4"/>
  <c r="AF73" i="4"/>
  <c r="AF75" i="4"/>
  <c r="AF83" i="4"/>
  <c r="AF76" i="4"/>
  <c r="AF67" i="4"/>
  <c r="AF56" i="4"/>
  <c r="AF77" i="4"/>
  <c r="AF53" i="4"/>
  <c r="AF82" i="4"/>
  <c r="AF74" i="4"/>
  <c r="AF81" i="4"/>
  <c r="AF59" i="4"/>
  <c r="AF84" i="4"/>
  <c r="H55" i="4"/>
  <c r="H63" i="4"/>
  <c r="H54" i="4"/>
  <c r="H62" i="4"/>
  <c r="H70" i="4"/>
  <c r="H61" i="4"/>
  <c r="H69" i="4"/>
  <c r="H50" i="4"/>
  <c r="H57" i="4"/>
  <c r="H58" i="4"/>
  <c r="H65" i="4"/>
  <c r="H72" i="4"/>
  <c r="H80" i="4"/>
  <c r="H56" i="4"/>
  <c r="H68" i="4"/>
  <c r="H71" i="4"/>
  <c r="H79" i="4"/>
  <c r="H53" i="4"/>
  <c r="H78" i="4"/>
  <c r="H51" i="4"/>
  <c r="H49" i="4"/>
  <c r="H59" i="4"/>
  <c r="H84" i="4"/>
  <c r="H52" i="4"/>
  <c r="H66" i="4"/>
  <c r="H82" i="4"/>
  <c r="H75" i="4"/>
  <c r="H67" i="4"/>
  <c r="H74" i="4"/>
  <c r="H64" i="4"/>
  <c r="H60" i="4"/>
  <c r="H76" i="4"/>
  <c r="H77" i="4"/>
  <c r="H81" i="4"/>
  <c r="H83" i="4"/>
  <c r="H73" i="4"/>
  <c r="AE54" i="4"/>
  <c r="AE62" i="4"/>
  <c r="AE70" i="4"/>
  <c r="AE61" i="4"/>
  <c r="AE69" i="4"/>
  <c r="AE53" i="4"/>
  <c r="AE60" i="4"/>
  <c r="AE68" i="4"/>
  <c r="AE49" i="4"/>
  <c r="AE56" i="4"/>
  <c r="AE50" i="4"/>
  <c r="AE71" i="4"/>
  <c r="AE79" i="4"/>
  <c r="AE63" i="4"/>
  <c r="AE66" i="4"/>
  <c r="AE78" i="4"/>
  <c r="AE59" i="4"/>
  <c r="AE77" i="4"/>
  <c r="AE57" i="4"/>
  <c r="AE67" i="4"/>
  <c r="AE51" i="4"/>
  <c r="AE72" i="4"/>
  <c r="AE80" i="4"/>
  <c r="AE83" i="4"/>
  <c r="AE81" i="4"/>
  <c r="AE76" i="4"/>
  <c r="AE55" i="4"/>
  <c r="AE74" i="4"/>
  <c r="AE82" i="4"/>
  <c r="AE84" i="4"/>
  <c r="AE52" i="4"/>
  <c r="AE65" i="4"/>
  <c r="AE58" i="4"/>
  <c r="AE64" i="4"/>
  <c r="AE75" i="4"/>
  <c r="AE73" i="4"/>
  <c r="W54" i="4"/>
  <c r="W62" i="4"/>
  <c r="W70" i="4"/>
  <c r="W61" i="4"/>
  <c r="W69" i="4"/>
  <c r="W53" i="4"/>
  <c r="W60" i="4"/>
  <c r="W68" i="4"/>
  <c r="W49" i="4"/>
  <c r="W56" i="4"/>
  <c r="W57" i="4"/>
  <c r="W71" i="4"/>
  <c r="W79" i="4"/>
  <c r="W55" i="4"/>
  <c r="W65" i="4"/>
  <c r="W78" i="4"/>
  <c r="W52" i="4"/>
  <c r="W77" i="4"/>
  <c r="W50" i="4"/>
  <c r="W66" i="4"/>
  <c r="W67" i="4"/>
  <c r="W73" i="4"/>
  <c r="W63" i="4"/>
  <c r="W74" i="4"/>
  <c r="W75" i="4"/>
  <c r="W83" i="4"/>
  <c r="W59" i="4"/>
  <c r="W64" i="4"/>
  <c r="W84" i="4"/>
  <c r="W76" i="4"/>
  <c r="W80" i="4"/>
  <c r="W81" i="4"/>
  <c r="W72" i="4"/>
  <c r="W82" i="4"/>
  <c r="W51" i="4"/>
  <c r="W58" i="4"/>
  <c r="O54" i="4"/>
  <c r="O62" i="4"/>
  <c r="O70" i="4"/>
  <c r="O61" i="4"/>
  <c r="O69" i="4"/>
  <c r="O53" i="4"/>
  <c r="O60" i="4"/>
  <c r="O68" i="4"/>
  <c r="O49" i="4"/>
  <c r="O56" i="4"/>
  <c r="O50" i="4"/>
  <c r="O71" i="4"/>
  <c r="O79" i="4"/>
  <c r="O63" i="4"/>
  <c r="O64" i="4"/>
  <c r="O78" i="4"/>
  <c r="O59" i="4"/>
  <c r="O67" i="4"/>
  <c r="O77" i="4"/>
  <c r="O57" i="4"/>
  <c r="O65" i="4"/>
  <c r="O75" i="4"/>
  <c r="O72" i="4"/>
  <c r="O76" i="4"/>
  <c r="O82" i="4"/>
  <c r="O58" i="4"/>
  <c r="O55" i="4"/>
  <c r="O52" i="4"/>
  <c r="O83" i="4"/>
  <c r="O74" i="4"/>
  <c r="O84" i="4"/>
  <c r="O73" i="4"/>
  <c r="O80" i="4"/>
  <c r="O81" i="4"/>
  <c r="O66" i="4"/>
  <c r="O51" i="4"/>
  <c r="G54" i="4"/>
  <c r="G62" i="4"/>
  <c r="G70" i="4"/>
  <c r="G61" i="4"/>
  <c r="G69" i="4"/>
  <c r="G53" i="4"/>
  <c r="G60" i="4"/>
  <c r="G68" i="4"/>
  <c r="G49" i="4"/>
  <c r="G56" i="4"/>
  <c r="G64" i="4"/>
  <c r="G57" i="4"/>
  <c r="G71" i="4"/>
  <c r="G79" i="4"/>
  <c r="G55" i="4"/>
  <c r="G78" i="4"/>
  <c r="G52" i="4"/>
  <c r="G66" i="4"/>
  <c r="G77" i="4"/>
  <c r="G50" i="4"/>
  <c r="G75" i="4"/>
  <c r="G58" i="4"/>
  <c r="G65" i="4"/>
  <c r="G73" i="4"/>
  <c r="G51" i="4"/>
  <c r="G82" i="4"/>
  <c r="G67" i="4"/>
  <c r="G74" i="4"/>
  <c r="G80" i="4"/>
  <c r="G76" i="4"/>
  <c r="G63" i="4"/>
  <c r="G81" i="4"/>
  <c r="G59" i="4"/>
  <c r="G72" i="4"/>
  <c r="G83" i="4"/>
  <c r="G84" i="4"/>
  <c r="AD61" i="4"/>
  <c r="AD69" i="4"/>
  <c r="AD53" i="4"/>
  <c r="AD60" i="4"/>
  <c r="AD68" i="4"/>
  <c r="AD52" i="4"/>
  <c r="AD59" i="4"/>
  <c r="AD67" i="4"/>
  <c r="AD55" i="4"/>
  <c r="AD63" i="4"/>
  <c r="AD49" i="4"/>
  <c r="AD66" i="4"/>
  <c r="AD78" i="4"/>
  <c r="AD62" i="4"/>
  <c r="AD77" i="4"/>
  <c r="AD58" i="4"/>
  <c r="AD64" i="4"/>
  <c r="AD70" i="4"/>
  <c r="AD76" i="4"/>
  <c r="AD56" i="4"/>
  <c r="AD74" i="4"/>
  <c r="AD50" i="4"/>
  <c r="AD71" i="4"/>
  <c r="AD80" i="4"/>
  <c r="AD83" i="4"/>
  <c r="AD81" i="4"/>
  <c r="AD54" i="4"/>
  <c r="AD65" i="4"/>
  <c r="AD73" i="4"/>
  <c r="AD75" i="4"/>
  <c r="AD51" i="4"/>
  <c r="AD57" i="4"/>
  <c r="AD79" i="4"/>
  <c r="AD84" i="4"/>
  <c r="AD82" i="4"/>
  <c r="AD72" i="4"/>
  <c r="V61" i="4"/>
  <c r="V69" i="4"/>
  <c r="V53" i="4"/>
  <c r="V60" i="4"/>
  <c r="V68" i="4"/>
  <c r="V52" i="4"/>
  <c r="V59" i="4"/>
  <c r="V67" i="4"/>
  <c r="V55" i="4"/>
  <c r="V63" i="4"/>
  <c r="V56" i="4"/>
  <c r="V65" i="4"/>
  <c r="V78" i="4"/>
  <c r="V54" i="4"/>
  <c r="V77" i="4"/>
  <c r="V51" i="4"/>
  <c r="V76" i="4"/>
  <c r="V49" i="4"/>
  <c r="V70" i="4"/>
  <c r="V74" i="4"/>
  <c r="V79" i="4"/>
  <c r="V58" i="4"/>
  <c r="V80" i="4"/>
  <c r="V81" i="4"/>
  <c r="V75" i="4"/>
  <c r="V83" i="4"/>
  <c r="V72" i="4"/>
  <c r="V62" i="4"/>
  <c r="V64" i="4"/>
  <c r="V73" i="4"/>
  <c r="V82" i="4"/>
  <c r="V84" i="4"/>
  <c r="V71" i="4"/>
  <c r="V66" i="4"/>
  <c r="V57" i="4"/>
  <c r="V50" i="4"/>
  <c r="R50" i="4"/>
  <c r="R57" i="4"/>
  <c r="R65" i="4"/>
  <c r="R49" i="4"/>
  <c r="R56" i="4"/>
  <c r="R64" i="4"/>
  <c r="R55" i="4"/>
  <c r="R63" i="4"/>
  <c r="R52" i="4"/>
  <c r="R59" i="4"/>
  <c r="R53" i="4"/>
  <c r="R68" i="4"/>
  <c r="R70" i="4"/>
  <c r="R74" i="4"/>
  <c r="R82" i="4"/>
  <c r="R51" i="4"/>
  <c r="R73" i="4"/>
  <c r="R62" i="4"/>
  <c r="R66" i="4"/>
  <c r="R72" i="4"/>
  <c r="R80" i="4"/>
  <c r="R60" i="4"/>
  <c r="R75" i="4"/>
  <c r="R61" i="4"/>
  <c r="R69" i="4"/>
  <c r="R71" i="4"/>
  <c r="R78" i="4"/>
  <c r="R84" i="4"/>
  <c r="R76" i="4"/>
  <c r="R58" i="4"/>
  <c r="R54" i="4"/>
  <c r="R67" i="4"/>
  <c r="R77" i="4"/>
  <c r="R83" i="4"/>
  <c r="R79" i="4"/>
  <c r="R81" i="4"/>
  <c r="X55" i="4"/>
  <c r="X63" i="4"/>
  <c r="X54" i="4"/>
  <c r="X62" i="4"/>
  <c r="X70" i="4"/>
  <c r="X61" i="4"/>
  <c r="X69" i="4"/>
  <c r="X50" i="4"/>
  <c r="X57" i="4"/>
  <c r="X58" i="4"/>
  <c r="X67" i="4"/>
  <c r="X72" i="4"/>
  <c r="X80" i="4"/>
  <c r="X56" i="4"/>
  <c r="X71" i="4"/>
  <c r="X79" i="4"/>
  <c r="X53" i="4"/>
  <c r="X65" i="4"/>
  <c r="X78" i="4"/>
  <c r="X51" i="4"/>
  <c r="X82" i="4"/>
  <c r="X60" i="4"/>
  <c r="X74" i="4"/>
  <c r="X75" i="4"/>
  <c r="X83" i="4"/>
  <c r="X68" i="4"/>
  <c r="X77" i="4"/>
  <c r="X49" i="4"/>
  <c r="X66" i="4"/>
  <c r="X76" i="4"/>
  <c r="X64" i="4"/>
  <c r="X84" i="4"/>
  <c r="X81" i="4"/>
  <c r="X52" i="4"/>
  <c r="X73" i="4"/>
  <c r="X59" i="4"/>
  <c r="N61" i="4"/>
  <c r="N69" i="4"/>
  <c r="N53" i="4"/>
  <c r="N60" i="4"/>
  <c r="N68" i="4"/>
  <c r="N52" i="4"/>
  <c r="N59" i="4"/>
  <c r="N67" i="4"/>
  <c r="N55" i="4"/>
  <c r="N63" i="4"/>
  <c r="N49" i="4"/>
  <c r="N64" i="4"/>
  <c r="N78" i="4"/>
  <c r="N62" i="4"/>
  <c r="N77" i="4"/>
  <c r="N58" i="4"/>
  <c r="N76" i="4"/>
  <c r="N56" i="4"/>
  <c r="N74" i="4"/>
  <c r="N71" i="4"/>
  <c r="N51" i="4"/>
  <c r="N66" i="4"/>
  <c r="N79" i="4"/>
  <c r="N57" i="4"/>
  <c r="N65" i="4"/>
  <c r="N83" i="4"/>
  <c r="N70" i="4"/>
  <c r="N54" i="4"/>
  <c r="N73" i="4"/>
  <c r="N80" i="4"/>
  <c r="N82" i="4"/>
  <c r="N75" i="4"/>
  <c r="N84" i="4"/>
  <c r="N72" i="4"/>
  <c r="N81" i="4"/>
  <c r="N50" i="4"/>
  <c r="F61" i="4"/>
  <c r="F69" i="4"/>
  <c r="F53" i="4"/>
  <c r="F60" i="4"/>
  <c r="F68" i="4"/>
  <c r="F52" i="4"/>
  <c r="F59" i="4"/>
  <c r="F67" i="4"/>
  <c r="F55" i="4"/>
  <c r="F63" i="4"/>
  <c r="F56" i="4"/>
  <c r="F70" i="4"/>
  <c r="F78" i="4"/>
  <c r="F54" i="4"/>
  <c r="F66" i="4"/>
  <c r="F77" i="4"/>
  <c r="F51" i="4"/>
  <c r="F76" i="4"/>
  <c r="F49" i="4"/>
  <c r="F64" i="4"/>
  <c r="F74" i="4"/>
  <c r="F57" i="4"/>
  <c r="F82" i="4"/>
  <c r="F50" i="4"/>
  <c r="F75" i="4"/>
  <c r="F80" i="4"/>
  <c r="F83" i="4"/>
  <c r="F73" i="4"/>
  <c r="F72" i="4"/>
  <c r="F62" i="4"/>
  <c r="F79" i="4"/>
  <c r="F84" i="4"/>
  <c r="F58" i="4"/>
  <c r="F65" i="4"/>
  <c r="F71" i="4"/>
  <c r="F81" i="4"/>
  <c r="AC53" i="4"/>
  <c r="AC60" i="4"/>
  <c r="AC68" i="4"/>
  <c r="AC52" i="4"/>
  <c r="AC59" i="4"/>
  <c r="AC67" i="4"/>
  <c r="AC51" i="4"/>
  <c r="AC58" i="4"/>
  <c r="AC66" i="4"/>
  <c r="AC54" i="4"/>
  <c r="AC62" i="4"/>
  <c r="AC63" i="4"/>
  <c r="AC77" i="4"/>
  <c r="AC61" i="4"/>
  <c r="AC64" i="4"/>
  <c r="AC70" i="4"/>
  <c r="AC76" i="4"/>
  <c r="AC57" i="4"/>
  <c r="AC75" i="4"/>
  <c r="AC55" i="4"/>
  <c r="AC65" i="4"/>
  <c r="AC73" i="4"/>
  <c r="AC49" i="4"/>
  <c r="AC78" i="4"/>
  <c r="AC81" i="4"/>
  <c r="AC72" i="4"/>
  <c r="AC50" i="4"/>
  <c r="AC74" i="4"/>
  <c r="AC83" i="4"/>
  <c r="AC56" i="4"/>
  <c r="AC79" i="4"/>
  <c r="AC84" i="4"/>
  <c r="AC71" i="4"/>
  <c r="AC80" i="4"/>
  <c r="AC69" i="4"/>
  <c r="AC82" i="4"/>
  <c r="U53" i="4"/>
  <c r="U60" i="4"/>
  <c r="U68" i="4"/>
  <c r="U52" i="4"/>
  <c r="U59" i="4"/>
  <c r="U67" i="4"/>
  <c r="U51" i="4"/>
  <c r="U58" i="4"/>
  <c r="U66" i="4"/>
  <c r="U54" i="4"/>
  <c r="U62" i="4"/>
  <c r="U55" i="4"/>
  <c r="U77" i="4"/>
  <c r="U76" i="4"/>
  <c r="U50" i="4"/>
  <c r="U75" i="4"/>
  <c r="U63" i="4"/>
  <c r="U64" i="4"/>
  <c r="U73" i="4"/>
  <c r="U83" i="4"/>
  <c r="U81" i="4"/>
  <c r="U71" i="4"/>
  <c r="U74" i="4"/>
  <c r="U61" i="4"/>
  <c r="U72" i="4"/>
  <c r="U80" i="4"/>
  <c r="U57" i="4"/>
  <c r="U69" i="4"/>
  <c r="U56" i="4"/>
  <c r="U84" i="4"/>
  <c r="U82" i="4"/>
  <c r="U78" i="4"/>
  <c r="U49" i="4"/>
  <c r="U65" i="4"/>
  <c r="U79" i="4"/>
  <c r="U70" i="4"/>
  <c r="M53" i="4"/>
  <c r="M60" i="4"/>
  <c r="M68" i="4"/>
  <c r="M52" i="4"/>
  <c r="M59" i="4"/>
  <c r="M67" i="4"/>
  <c r="M51" i="4"/>
  <c r="M58" i="4"/>
  <c r="M66" i="4"/>
  <c r="M54" i="4"/>
  <c r="M62" i="4"/>
  <c r="M63" i="4"/>
  <c r="M77" i="4"/>
  <c r="M61" i="4"/>
  <c r="M69" i="4"/>
  <c r="M76" i="4"/>
  <c r="M57" i="4"/>
  <c r="M65" i="4"/>
  <c r="M75" i="4"/>
  <c r="M55" i="4"/>
  <c r="M73" i="4"/>
  <c r="M64" i="4"/>
  <c r="M56" i="4"/>
  <c r="M83" i="4"/>
  <c r="M50" i="4"/>
  <c r="M70" i="4"/>
  <c r="M79" i="4"/>
  <c r="M81" i="4"/>
  <c r="M72" i="4"/>
  <c r="M82" i="4"/>
  <c r="M78" i="4"/>
  <c r="M84" i="4"/>
  <c r="M80" i="4"/>
  <c r="M71" i="4"/>
  <c r="M49" i="4"/>
  <c r="M74" i="4"/>
  <c r="E53" i="4"/>
  <c r="E60" i="4"/>
  <c r="E68" i="4"/>
  <c r="E52" i="4"/>
  <c r="E59" i="4"/>
  <c r="E67" i="4"/>
  <c r="E51" i="4"/>
  <c r="E58" i="4"/>
  <c r="E66" i="4"/>
  <c r="E54" i="4"/>
  <c r="E62" i="4"/>
  <c r="E55" i="4"/>
  <c r="E77" i="4"/>
  <c r="E76" i="4"/>
  <c r="E50" i="4"/>
  <c r="E75" i="4"/>
  <c r="E63" i="4"/>
  <c r="E69" i="4"/>
  <c r="E73" i="4"/>
  <c r="E56" i="4"/>
  <c r="E70" i="4"/>
  <c r="E80" i="4"/>
  <c r="E74" i="4"/>
  <c r="E49" i="4"/>
  <c r="E72" i="4"/>
  <c r="E78" i="4"/>
  <c r="E83" i="4"/>
  <c r="E61" i="4"/>
  <c r="E65" i="4"/>
  <c r="E57" i="4"/>
  <c r="E84" i="4"/>
  <c r="E71" i="4"/>
  <c r="E79" i="4"/>
  <c r="E64" i="4"/>
  <c r="E82" i="4"/>
  <c r="E81" i="4"/>
  <c r="AB52" i="4"/>
  <c r="AB59" i="4"/>
  <c r="AB67" i="4"/>
  <c r="AB51" i="4"/>
  <c r="AB58" i="4"/>
  <c r="AB66" i="4"/>
  <c r="AB50" i="4"/>
  <c r="AB57" i="4"/>
  <c r="AB65" i="4"/>
  <c r="AB61" i="4"/>
  <c r="AB62" i="4"/>
  <c r="AB64" i="4"/>
  <c r="AB70" i="4"/>
  <c r="AB76" i="4"/>
  <c r="AB60" i="4"/>
  <c r="AB75" i="4"/>
  <c r="AB56" i="4"/>
  <c r="AB69" i="4"/>
  <c r="AB74" i="4"/>
  <c r="AB54" i="4"/>
  <c r="AB72" i="4"/>
  <c r="AB78" i="4"/>
  <c r="AB81" i="4"/>
  <c r="AB82" i="4"/>
  <c r="AB79" i="4"/>
  <c r="AB84" i="4"/>
  <c r="AB53" i="4"/>
  <c r="AB71" i="4"/>
  <c r="AB80" i="4"/>
  <c r="AB83" i="4"/>
  <c r="AB49" i="4"/>
  <c r="AB73" i="4"/>
  <c r="AB68" i="4"/>
  <c r="AB77" i="4"/>
  <c r="AB63" i="4"/>
  <c r="AB55" i="4"/>
  <c r="T52" i="4"/>
  <c r="T59" i="4"/>
  <c r="T67" i="4"/>
  <c r="T51" i="4"/>
  <c r="T58" i="4"/>
  <c r="T66" i="4"/>
  <c r="T50" i="4"/>
  <c r="T57" i="4"/>
  <c r="T65" i="4"/>
  <c r="T61" i="4"/>
  <c r="T54" i="4"/>
  <c r="T76" i="4"/>
  <c r="T53" i="4"/>
  <c r="T75" i="4"/>
  <c r="T49" i="4"/>
  <c r="T68" i="4"/>
  <c r="T70" i="4"/>
  <c r="T74" i="4"/>
  <c r="T62" i="4"/>
  <c r="T72" i="4"/>
  <c r="T77" i="4"/>
  <c r="T84" i="4"/>
  <c r="T63" i="4"/>
  <c r="T64" i="4"/>
  <c r="T73" i="4"/>
  <c r="T80" i="4"/>
  <c r="T81" i="4"/>
  <c r="T56" i="4"/>
  <c r="T60" i="4"/>
  <c r="T69" i="4"/>
  <c r="T71" i="4"/>
  <c r="T78" i="4"/>
  <c r="T79" i="4"/>
  <c r="T55" i="4"/>
  <c r="T83" i="4"/>
  <c r="T82" i="4"/>
  <c r="U10" i="1"/>
  <c r="U8" i="8" s="1"/>
  <c r="G28" i="13"/>
  <c r="G19" i="13"/>
  <c r="I19" i="15" s="1"/>
  <c r="G26" i="13"/>
  <c r="I26" i="15" s="1"/>
  <c r="G18" i="13"/>
  <c r="I18" i="15" s="1"/>
  <c r="L83" i="8"/>
  <c r="L54" i="8"/>
  <c r="L55" i="8"/>
  <c r="L59" i="8"/>
  <c r="L67" i="8"/>
  <c r="L78" i="8"/>
  <c r="L74" i="8"/>
  <c r="L68" i="8"/>
  <c r="L75" i="8"/>
  <c r="L79" i="8"/>
  <c r="L72" i="8"/>
  <c r="L66" i="8"/>
  <c r="L77" i="8"/>
  <c r="G10" i="13"/>
  <c r="I10" i="15" s="1"/>
  <c r="G7" i="13"/>
  <c r="I7" i="15" s="1"/>
  <c r="G20" i="13"/>
  <c r="K1" i="8"/>
  <c r="S1" i="8"/>
  <c r="I1" i="8"/>
  <c r="R1" i="8"/>
  <c r="Q1" i="8"/>
  <c r="G1" i="8"/>
  <c r="P1" i="8"/>
  <c r="O1" i="8"/>
  <c r="N1" i="8"/>
  <c r="M1" i="8"/>
  <c r="J1" i="8"/>
  <c r="Q38" i="13"/>
  <c r="Q22" i="13"/>
  <c r="G36" i="13"/>
  <c r="I36" i="15" s="1"/>
  <c r="F39" i="13"/>
  <c r="H39" i="15" s="1"/>
  <c r="F5" i="13"/>
  <c r="H5" i="15" s="1"/>
  <c r="Q11" i="13"/>
  <c r="F11" i="15" s="1"/>
  <c r="G11" i="15" s="1"/>
  <c r="E10" i="21" s="1"/>
  <c r="Q18" i="13"/>
  <c r="F18" i="15" s="1"/>
  <c r="G18" i="15" s="1"/>
  <c r="E17" i="21" s="1"/>
  <c r="Q34" i="13"/>
  <c r="F34" i="15" s="1"/>
  <c r="G34" i="15" s="1"/>
  <c r="E33" i="21" s="1"/>
  <c r="L69" i="8"/>
  <c r="L61" i="8"/>
  <c r="L53" i="8"/>
  <c r="L48" i="8"/>
  <c r="L73" i="8"/>
  <c r="L65" i="8"/>
  <c r="L50" i="8"/>
  <c r="U33" i="1"/>
  <c r="U31" i="8" s="1"/>
  <c r="L76" i="8"/>
  <c r="L60" i="8"/>
  <c r="L82" i="8"/>
  <c r="L58" i="8"/>
  <c r="L51" i="8"/>
  <c r="L81" i="8"/>
  <c r="L57" i="8"/>
  <c r="L52" i="8"/>
  <c r="L80" i="8"/>
  <c r="L64" i="8"/>
  <c r="L56" i="8"/>
  <c r="L49" i="8"/>
  <c r="L71" i="8"/>
  <c r="L63" i="8"/>
  <c r="L70" i="8"/>
  <c r="L62" i="8"/>
  <c r="Q30" i="13"/>
  <c r="Q14" i="13"/>
  <c r="F14" i="15" s="1"/>
  <c r="G14" i="15" s="1"/>
  <c r="E13" i="21" s="1"/>
  <c r="Q6" i="13"/>
  <c r="Q5" i="13"/>
  <c r="F5" i="15" s="1"/>
  <c r="G5" i="15" s="1"/>
  <c r="F36" i="13"/>
  <c r="H36" i="15" s="1"/>
  <c r="F20" i="13"/>
  <c r="H20" i="15" s="1"/>
  <c r="Q25" i="13"/>
  <c r="F25" i="15" s="1"/>
  <c r="G25" i="15" s="1"/>
  <c r="E24" i="21" s="1"/>
  <c r="F35" i="13"/>
  <c r="H35" i="15" s="1"/>
  <c r="F27" i="13"/>
  <c r="H27" i="15" s="1"/>
  <c r="F19" i="13"/>
  <c r="H19" i="15" s="1"/>
  <c r="F11" i="13"/>
  <c r="H11" i="15" s="1"/>
  <c r="Q24" i="13"/>
  <c r="Q8" i="13"/>
  <c r="F8" i="15" s="1"/>
  <c r="G8" i="15" s="1"/>
  <c r="E7" i="21" s="1"/>
  <c r="G34" i="13"/>
  <c r="I34" i="15" s="1"/>
  <c r="F37" i="13"/>
  <c r="H37" i="15" s="1"/>
  <c r="F29" i="13"/>
  <c r="H29" i="15" s="1"/>
  <c r="F21" i="13"/>
  <c r="H21" i="15" s="1"/>
  <c r="F13" i="13"/>
  <c r="H13" i="15" s="1"/>
  <c r="Q26" i="13"/>
  <c r="F26" i="15" s="1"/>
  <c r="G26" i="15" s="1"/>
  <c r="E25" i="21" s="1"/>
  <c r="Q10" i="13"/>
  <c r="F10" i="15" s="1"/>
  <c r="G10" i="15" s="1"/>
  <c r="E9" i="21" s="1"/>
  <c r="Q39" i="13"/>
  <c r="F39" i="15" s="1"/>
  <c r="G39" i="15" s="1"/>
  <c r="E38" i="21" s="1"/>
  <c r="Q31" i="13"/>
  <c r="F31" i="15" s="1"/>
  <c r="G31" i="15" s="1"/>
  <c r="E30" i="21" s="1"/>
  <c r="Q23" i="13"/>
  <c r="F23" i="15" s="1"/>
  <c r="G23" i="15" s="1"/>
  <c r="E22" i="21" s="1"/>
  <c r="Q15" i="13"/>
  <c r="F15" i="15" s="1"/>
  <c r="G15" i="15" s="1"/>
  <c r="E14" i="21" s="1"/>
  <c r="G39" i="13"/>
  <c r="I39" i="15" s="1"/>
  <c r="F31" i="13"/>
  <c r="H31" i="15" s="1"/>
  <c r="F23" i="13"/>
  <c r="H23" i="15" s="1"/>
  <c r="F15" i="13"/>
  <c r="H15" i="15" s="1"/>
  <c r="F7" i="13"/>
  <c r="H7" i="15" s="1"/>
  <c r="F30" i="13"/>
  <c r="H30" i="15" s="1"/>
  <c r="F22" i="13"/>
  <c r="H22" i="15" s="1"/>
  <c r="F14" i="13"/>
  <c r="H14" i="15" s="1"/>
  <c r="G4" i="13"/>
  <c r="F26" i="13"/>
  <c r="H26" i="15" s="1"/>
  <c r="F18" i="13"/>
  <c r="H18" i="15" s="1"/>
  <c r="F38" i="13"/>
  <c r="F32" i="13"/>
  <c r="H32" i="15" s="1"/>
  <c r="F24" i="13"/>
  <c r="H24" i="15" s="1"/>
  <c r="F16" i="13"/>
  <c r="H16" i="15" s="1"/>
  <c r="F8" i="13"/>
  <c r="H8" i="15" s="1"/>
  <c r="F14" i="1"/>
  <c r="F12" i="8" s="1"/>
  <c r="L9" i="1"/>
  <c r="L7" i="8" s="1"/>
  <c r="U12" i="1"/>
  <c r="U10" i="8" s="1"/>
  <c r="U14" i="1"/>
  <c r="U12" i="8" s="1"/>
  <c r="U23" i="1"/>
  <c r="U21" i="8" s="1"/>
  <c r="U11" i="1"/>
  <c r="U9" i="8" s="1"/>
  <c r="U36" i="1"/>
  <c r="U34" i="8" s="1"/>
  <c r="L39" i="1"/>
  <c r="L37" i="8" s="1"/>
  <c r="L25" i="1"/>
  <c r="L23" i="8" s="1"/>
  <c r="L24" i="1"/>
  <c r="L22" i="8" s="1"/>
  <c r="U20" i="1"/>
  <c r="U18" i="8" s="1"/>
  <c r="L26" i="1"/>
  <c r="L24" i="8" s="1"/>
  <c r="L42" i="1"/>
  <c r="L40" i="8" s="1"/>
  <c r="L23" i="1"/>
  <c r="L21" i="8" s="1"/>
  <c r="U22" i="1"/>
  <c r="U20" i="8" s="1"/>
  <c r="L41" i="1"/>
  <c r="L39" i="8" s="1"/>
  <c r="L18" i="1"/>
  <c r="L16" i="8" s="1"/>
  <c r="L40" i="1"/>
  <c r="L38" i="8" s="1"/>
  <c r="L10" i="1"/>
  <c r="L8" i="8" s="1"/>
  <c r="U32" i="1"/>
  <c r="U30" i="8" s="1"/>
  <c r="L34" i="1"/>
  <c r="L32" i="8" s="1"/>
  <c r="U8" i="1"/>
  <c r="U6" i="8" s="1"/>
  <c r="U37" i="1"/>
  <c r="U35" i="8" s="1"/>
  <c r="F13" i="1"/>
  <c r="F11" i="8" s="1"/>
  <c r="F10" i="1"/>
  <c r="F8" i="8" s="1"/>
  <c r="F23" i="1"/>
  <c r="F21" i="8" s="1"/>
  <c r="F41" i="1"/>
  <c r="F39" i="8" s="1"/>
  <c r="U21" i="1"/>
  <c r="U19" i="8" s="1"/>
  <c r="L8" i="1"/>
  <c r="L6" i="8" s="1"/>
  <c r="U26" i="1"/>
  <c r="U24" i="8" s="1"/>
  <c r="L33" i="1"/>
  <c r="L31" i="8" s="1"/>
  <c r="L17" i="1"/>
  <c r="L15" i="8" s="1"/>
  <c r="U13" i="1"/>
  <c r="U11" i="8" s="1"/>
  <c r="U30" i="1"/>
  <c r="U28" i="8" s="1"/>
  <c r="L32" i="1"/>
  <c r="L30" i="8" s="1"/>
  <c r="L16" i="1"/>
  <c r="L14" i="8" s="1"/>
  <c r="L31" i="1"/>
  <c r="L29" i="8" s="1"/>
  <c r="L15" i="1"/>
  <c r="L13" i="8" s="1"/>
  <c r="U16" i="1"/>
  <c r="U14" i="8" s="1"/>
  <c r="U28" i="1"/>
  <c r="U26" i="8" s="1"/>
  <c r="U29" i="1"/>
  <c r="U27" i="8" s="1"/>
  <c r="U38" i="1"/>
  <c r="U36" i="8" s="1"/>
  <c r="U7" i="1"/>
  <c r="U5" i="8" s="1"/>
  <c r="U15" i="1"/>
  <c r="U13" i="8" s="1"/>
  <c r="U31" i="1"/>
  <c r="U29" i="8" s="1"/>
  <c r="U39" i="1"/>
  <c r="U37" i="8" s="1"/>
  <c r="L38" i="1"/>
  <c r="L36" i="8" s="1"/>
  <c r="L30" i="1"/>
  <c r="L28" i="8" s="1"/>
  <c r="L22" i="1"/>
  <c r="L20" i="8" s="1"/>
  <c r="L14" i="1"/>
  <c r="L12" i="8" s="1"/>
  <c r="U24" i="1"/>
  <c r="U22" i="8" s="1"/>
  <c r="L37" i="1"/>
  <c r="L35" i="8" s="1"/>
  <c r="L29" i="1"/>
  <c r="L27" i="8" s="1"/>
  <c r="L21" i="1"/>
  <c r="L19" i="8" s="1"/>
  <c r="L13" i="1"/>
  <c r="L11" i="8" s="1"/>
  <c r="U9" i="1"/>
  <c r="U7" i="8" s="1"/>
  <c r="U17" i="1"/>
  <c r="U15" i="8" s="1"/>
  <c r="L36" i="1"/>
  <c r="L34" i="8" s="1"/>
  <c r="L28" i="1"/>
  <c r="L26" i="8" s="1"/>
  <c r="L20" i="1"/>
  <c r="L18" i="8" s="1"/>
  <c r="L12" i="1"/>
  <c r="L10" i="8" s="1"/>
  <c r="U18" i="1"/>
  <c r="U16" i="8" s="1"/>
  <c r="L7" i="1"/>
  <c r="L5" i="8" s="1"/>
  <c r="L35" i="1"/>
  <c r="L33" i="8" s="1"/>
  <c r="L27" i="1"/>
  <c r="L25" i="8" s="1"/>
  <c r="L19" i="1"/>
  <c r="L17" i="8" s="1"/>
  <c r="U19" i="1"/>
  <c r="U17" i="8" s="1"/>
  <c r="S27" i="13" l="1"/>
  <c r="F27" i="15"/>
  <c r="G27" i="15" s="1"/>
  <c r="E26" i="21" s="1"/>
  <c r="S13" i="13"/>
  <c r="I13" i="15"/>
  <c r="S20" i="13"/>
  <c r="I20" i="15"/>
  <c r="S29" i="13"/>
  <c r="I29" i="15"/>
  <c r="S5" i="13"/>
  <c r="I5" i="15"/>
  <c r="S24" i="13"/>
  <c r="F24" i="15"/>
  <c r="G24" i="15" s="1"/>
  <c r="E23" i="21" s="1"/>
  <c r="E4" i="21"/>
  <c r="S33" i="13"/>
  <c r="F33" i="15"/>
  <c r="G33" i="15" s="1"/>
  <c r="E32" i="21" s="1"/>
  <c r="S37" i="13"/>
  <c r="I37" i="15"/>
  <c r="S21" i="13"/>
  <c r="I21" i="15"/>
  <c r="S6" i="13"/>
  <c r="F6" i="15"/>
  <c r="G6" i="15" s="1"/>
  <c r="E5" i="21" s="1"/>
  <c r="S15" i="13"/>
  <c r="I15" i="15"/>
  <c r="S22" i="13"/>
  <c r="F22" i="15"/>
  <c r="G22" i="15" s="1"/>
  <c r="E21" i="21" s="1"/>
  <c r="S28" i="13"/>
  <c r="I28" i="15"/>
  <c r="S4" i="13"/>
  <c r="I4" i="15"/>
  <c r="S30" i="13"/>
  <c r="F30" i="15"/>
  <c r="G30" i="15" s="1"/>
  <c r="E29" i="21" s="1"/>
  <c r="S38" i="13"/>
  <c r="F38" i="15"/>
  <c r="G38" i="15" s="1"/>
  <c r="E37" i="21" s="1"/>
  <c r="R38" i="13"/>
  <c r="H38" i="15"/>
  <c r="R33" i="13"/>
  <c r="H33" i="15"/>
  <c r="U1" i="8"/>
  <c r="S25" i="13"/>
  <c r="S11" i="13"/>
  <c r="S35" i="13"/>
  <c r="S31" i="13"/>
  <c r="S12" i="13"/>
  <c r="S9" i="13"/>
  <c r="S14" i="13"/>
  <c r="H7" i="13"/>
  <c r="T7" i="13" s="1"/>
  <c r="S23" i="13"/>
  <c r="L4" i="13"/>
  <c r="M4" i="13" s="1"/>
  <c r="R6" i="13"/>
  <c r="H6" i="13"/>
  <c r="R5" i="13"/>
  <c r="I5" i="13"/>
  <c r="R13" i="13"/>
  <c r="R9" i="13"/>
  <c r="R20" i="13"/>
  <c r="R12" i="13"/>
  <c r="R25" i="13"/>
  <c r="R30" i="13"/>
  <c r="R34" i="13"/>
  <c r="R31" i="13"/>
  <c r="R17" i="13"/>
  <c r="R28" i="13"/>
  <c r="R18" i="13"/>
  <c r="S39" i="13"/>
  <c r="R36" i="13"/>
  <c r="S18" i="13"/>
  <c r="R39" i="13"/>
  <c r="S36" i="13"/>
  <c r="S10" i="13"/>
  <c r="R16" i="13"/>
  <c r="R19" i="13"/>
  <c r="H22" i="13"/>
  <c r="T22" i="13" s="1"/>
  <c r="R22" i="13"/>
  <c r="T6" i="13"/>
  <c r="I29" i="13"/>
  <c r="R29" i="13"/>
  <c r="H21" i="13"/>
  <c r="T21" i="13" s="1"/>
  <c r="R21" i="13"/>
  <c r="S26" i="13"/>
  <c r="S17" i="13"/>
  <c r="S19" i="13"/>
  <c r="H11" i="13"/>
  <c r="T11" i="13" s="1"/>
  <c r="R11" i="13"/>
  <c r="I14" i="13"/>
  <c r="R14" i="13"/>
  <c r="H27" i="13"/>
  <c r="T27" i="13" s="1"/>
  <c r="R27" i="13"/>
  <c r="L5" i="13"/>
  <c r="M5" i="13" s="1"/>
  <c r="S7" i="13"/>
  <c r="I8" i="13"/>
  <c r="R8" i="13"/>
  <c r="H35" i="13"/>
  <c r="T35" i="13" s="1"/>
  <c r="R35" i="13"/>
  <c r="R10" i="13"/>
  <c r="R7" i="13"/>
  <c r="H37" i="13"/>
  <c r="T37" i="13" s="1"/>
  <c r="R37" i="13"/>
  <c r="R24" i="13"/>
  <c r="R15" i="13"/>
  <c r="S34" i="13"/>
  <c r="R32" i="13"/>
  <c r="R26" i="13"/>
  <c r="R23" i="13"/>
  <c r="H19" i="13"/>
  <c r="T19" i="13" s="1"/>
  <c r="H28" i="13"/>
  <c r="T28" i="13" s="1"/>
  <c r="V81" i="8"/>
  <c r="V60" i="8"/>
  <c r="I27" i="13"/>
  <c r="I35" i="13"/>
  <c r="H29" i="13"/>
  <c r="T29" i="13" s="1"/>
  <c r="H18" i="13"/>
  <c r="T18" i="13" s="1"/>
  <c r="I10" i="13"/>
  <c r="V58" i="8"/>
  <c r="V55" i="8"/>
  <c r="M57" i="8"/>
  <c r="M79" i="8"/>
  <c r="V71" i="8"/>
  <c r="M69" i="8"/>
  <c r="V57" i="8"/>
  <c r="W48" i="8"/>
  <c r="V52" i="8"/>
  <c r="E73" i="8"/>
  <c r="E83" i="8"/>
  <c r="E65" i="8"/>
  <c r="H73" i="8"/>
  <c r="H78" i="8"/>
  <c r="I21" i="13"/>
  <c r="H82" i="8"/>
  <c r="E51" i="8"/>
  <c r="E57" i="8"/>
  <c r="E59" i="8"/>
  <c r="E69" i="8"/>
  <c r="D50" i="8"/>
  <c r="I37" i="13"/>
  <c r="E75" i="8"/>
  <c r="E67" i="8"/>
  <c r="I39" i="13"/>
  <c r="E53" i="8"/>
  <c r="D83" i="8"/>
  <c r="D60" i="8"/>
  <c r="E71" i="8"/>
  <c r="H83" i="8"/>
  <c r="D78" i="8"/>
  <c r="D64" i="8"/>
  <c r="D81" i="8"/>
  <c r="H72" i="8"/>
  <c r="H60" i="8"/>
  <c r="E61" i="8"/>
  <c r="D68" i="8"/>
  <c r="E79" i="8"/>
  <c r="E56" i="8"/>
  <c r="H54" i="8"/>
  <c r="H77" i="8"/>
  <c r="D72" i="8"/>
  <c r="H52" i="8"/>
  <c r="H81" i="8"/>
  <c r="D58" i="8"/>
  <c r="D76" i="8"/>
  <c r="E64" i="8"/>
  <c r="E50" i="8"/>
  <c r="D80" i="8"/>
  <c r="H50" i="8"/>
  <c r="H63" i="8"/>
  <c r="H71" i="8"/>
  <c r="E81" i="8"/>
  <c r="H51" i="8"/>
  <c r="H57" i="8"/>
  <c r="E1" i="8"/>
  <c r="H68" i="8"/>
  <c r="H66" i="8"/>
  <c r="E77" i="8"/>
  <c r="D61" i="8"/>
  <c r="E72" i="8"/>
  <c r="E58" i="8"/>
  <c r="D74" i="8"/>
  <c r="E80" i="8"/>
  <c r="E66" i="8"/>
  <c r="H36" i="13"/>
  <c r="T36" i="13" s="1"/>
  <c r="E52" i="8"/>
  <c r="D82" i="8"/>
  <c r="D59" i="8"/>
  <c r="E70" i="8"/>
  <c r="H65" i="8"/>
  <c r="D77" i="8"/>
  <c r="D54" i="8"/>
  <c r="D63" i="8"/>
  <c r="E74" i="8"/>
  <c r="D57" i="8"/>
  <c r="H55" i="8"/>
  <c r="H70" i="8"/>
  <c r="H74" i="8"/>
  <c r="H67" i="8"/>
  <c r="D66" i="8"/>
  <c r="E54" i="8"/>
  <c r="D1" i="8"/>
  <c r="B5" i="12"/>
  <c r="H56" i="8"/>
  <c r="D51" i="8"/>
  <c r="E62" i="8"/>
  <c r="D69" i="8"/>
  <c r="H59" i="8"/>
  <c r="D55" i="8"/>
  <c r="E68" i="8"/>
  <c r="E60" i="8"/>
  <c r="D67" i="8"/>
  <c r="E78" i="8"/>
  <c r="E55" i="8"/>
  <c r="D62" i="8"/>
  <c r="H76" i="8"/>
  <c r="D71" i="8"/>
  <c r="E82" i="8"/>
  <c r="H61" i="8"/>
  <c r="D65" i="8"/>
  <c r="H80" i="8"/>
  <c r="H79" i="8"/>
  <c r="E76" i="8"/>
  <c r="H49" i="8"/>
  <c r="H1" i="8"/>
  <c r="D75" i="8"/>
  <c r="D52" i="8"/>
  <c r="E63" i="8"/>
  <c r="H75" i="8"/>
  <c r="D70" i="8"/>
  <c r="H53" i="8"/>
  <c r="D79" i="8"/>
  <c r="D56" i="8"/>
  <c r="H69" i="8"/>
  <c r="D73" i="8"/>
  <c r="H64" i="8"/>
  <c r="H58" i="8"/>
  <c r="H62" i="8"/>
  <c r="H39" i="13"/>
  <c r="T39" i="13" s="1"/>
  <c r="I36" i="13"/>
  <c r="I12" i="13"/>
  <c r="I13" i="13"/>
  <c r="I11" i="13"/>
  <c r="H13" i="13"/>
  <c r="T13" i="13" s="1"/>
  <c r="I22" i="13"/>
  <c r="H10" i="13"/>
  <c r="T10" i="13" s="1"/>
  <c r="H23" i="13"/>
  <c r="T23" i="13" s="1"/>
  <c r="I28" i="13"/>
  <c r="I31" i="13"/>
  <c r="I19" i="13"/>
  <c r="H31" i="13"/>
  <c r="T31" i="13" s="1"/>
  <c r="M73" i="8"/>
  <c r="M80" i="8"/>
  <c r="M54" i="8"/>
  <c r="M50" i="8"/>
  <c r="W59" i="8"/>
  <c r="W60" i="8"/>
  <c r="M81" i="8"/>
  <c r="V48" i="8"/>
  <c r="V61" i="8"/>
  <c r="W79" i="8"/>
  <c r="M61" i="8"/>
  <c r="M59" i="8"/>
  <c r="V63" i="8"/>
  <c r="M55" i="8"/>
  <c r="W58" i="8"/>
  <c r="M76" i="8"/>
  <c r="W75" i="8"/>
  <c r="M65" i="8"/>
  <c r="W50" i="8"/>
  <c r="M83" i="8"/>
  <c r="W55" i="8"/>
  <c r="M67" i="8"/>
  <c r="W81" i="8"/>
  <c r="V72" i="8"/>
  <c r="W61" i="8"/>
  <c r="M72" i="8"/>
  <c r="V65" i="8"/>
  <c r="W63" i="8"/>
  <c r="W76" i="8"/>
  <c r="W80" i="8"/>
  <c r="W51" i="8"/>
  <c r="V76" i="8"/>
  <c r="M58" i="8"/>
  <c r="W77" i="8"/>
  <c r="M74" i="8"/>
  <c r="V64" i="8"/>
  <c r="W70" i="8"/>
  <c r="V67" i="8"/>
  <c r="W71" i="8"/>
  <c r="M51" i="8"/>
  <c r="M60" i="8"/>
  <c r="M71" i="8"/>
  <c r="W57" i="8"/>
  <c r="W72" i="8"/>
  <c r="M78" i="8"/>
  <c r="W49" i="8"/>
  <c r="M77" i="8"/>
  <c r="W53" i="8"/>
  <c r="W54" i="8"/>
  <c r="M75" i="8"/>
  <c r="W83" i="8"/>
  <c r="V62" i="8"/>
  <c r="W74" i="8"/>
  <c r="W69" i="8"/>
  <c r="V53" i="8"/>
  <c r="W78" i="8"/>
  <c r="M56" i="8"/>
  <c r="W73" i="8"/>
  <c r="V59" i="8"/>
  <c r="M62" i="8"/>
  <c r="M68" i="8"/>
  <c r="W65" i="8"/>
  <c r="W56" i="8"/>
  <c r="M66" i="8"/>
  <c r="V66" i="8"/>
  <c r="V70" i="8"/>
  <c r="V74" i="8"/>
  <c r="V78" i="8"/>
  <c r="V82" i="8"/>
  <c r="V50" i="8"/>
  <c r="V75" i="8"/>
  <c r="V79" i="8"/>
  <c r="V83" i="8"/>
  <c r="T1" i="8"/>
  <c r="V51" i="8"/>
  <c r="V69" i="8"/>
  <c r="V73" i="8"/>
  <c r="V77" i="8"/>
  <c r="V49" i="8"/>
  <c r="W68" i="8"/>
  <c r="V54" i="8"/>
  <c r="W82" i="8"/>
  <c r="V80" i="8"/>
  <c r="M48" i="8"/>
  <c r="V68" i="8"/>
  <c r="W67" i="8"/>
  <c r="M52" i="8"/>
  <c r="W52" i="8"/>
  <c r="M63" i="8"/>
  <c r="M64" i="8"/>
  <c r="M53" i="8"/>
  <c r="W62" i="8"/>
  <c r="M82" i="8"/>
  <c r="M49" i="8"/>
  <c r="W64" i="8"/>
  <c r="W66" i="8"/>
  <c r="M70" i="8"/>
  <c r="V56" i="8"/>
  <c r="I30" i="13"/>
  <c r="I23" i="13"/>
  <c r="H20" i="13"/>
  <c r="T20" i="13" s="1"/>
  <c r="H30" i="13"/>
  <c r="T30" i="13" s="1"/>
  <c r="I16" i="13"/>
  <c r="H12" i="13"/>
  <c r="T12" i="13" s="1"/>
  <c r="H33" i="13"/>
  <c r="T33" i="13" s="1"/>
  <c r="H16" i="13"/>
  <c r="T16" i="13" s="1"/>
  <c r="I7" i="13"/>
  <c r="I33" i="13"/>
  <c r="I20" i="13"/>
  <c r="H24" i="13"/>
  <c r="T24" i="13" s="1"/>
  <c r="I18" i="13"/>
  <c r="H34" i="13"/>
  <c r="T34" i="13" s="1"/>
  <c r="H9" i="13"/>
  <c r="T9" i="13" s="1"/>
  <c r="I15" i="13"/>
  <c r="I25" i="13"/>
  <c r="I32" i="13"/>
  <c r="I17" i="13"/>
  <c r="H15" i="13"/>
  <c r="T15" i="13" s="1"/>
  <c r="H8" i="13"/>
  <c r="T8" i="13" s="1"/>
  <c r="H26" i="13"/>
  <c r="T26" i="13" s="1"/>
  <c r="H17" i="13"/>
  <c r="T17" i="13" s="1"/>
  <c r="I38" i="13"/>
  <c r="I6" i="13"/>
  <c r="I9" i="13"/>
  <c r="H32" i="13"/>
  <c r="T32" i="13" s="1"/>
  <c r="H5" i="13"/>
  <c r="T5" i="13" s="1"/>
  <c r="I24" i="13"/>
  <c r="I26" i="13"/>
  <c r="H38" i="13"/>
  <c r="T38" i="13" s="1"/>
  <c r="H25" i="13"/>
  <c r="T25" i="13" s="1"/>
  <c r="H14" i="13"/>
  <c r="T14" i="13" s="1"/>
  <c r="I34" i="13"/>
  <c r="F28" i="1"/>
  <c r="F26" i="8" s="1"/>
  <c r="F36" i="1"/>
  <c r="F34" i="8" s="1"/>
  <c r="F12" i="1"/>
  <c r="F10" i="8" s="1"/>
  <c r="F35" i="1"/>
  <c r="F33" i="8" s="1"/>
  <c r="F38" i="1"/>
  <c r="F36" i="8" s="1"/>
  <c r="F24" i="1"/>
  <c r="F22" i="8" s="1"/>
  <c r="F15" i="1"/>
  <c r="F13" i="8" s="1"/>
  <c r="F32" i="1"/>
  <c r="F30" i="8" s="1"/>
  <c r="F27" i="1"/>
  <c r="F25" i="8" s="1"/>
  <c r="F37" i="1"/>
  <c r="F35" i="8" s="1"/>
  <c r="F30" i="1"/>
  <c r="F28" i="8" s="1"/>
  <c r="F39" i="1"/>
  <c r="F37" i="8" s="1"/>
  <c r="F20" i="1"/>
  <c r="F18" i="8" s="1"/>
  <c r="F42" i="1"/>
  <c r="F40" i="8" s="1"/>
  <c r="F18" i="1"/>
  <c r="F16" i="8" s="1"/>
  <c r="F11" i="1"/>
  <c r="F9" i="8" s="1"/>
  <c r="F21" i="1"/>
  <c r="F19" i="8" s="1"/>
  <c r="F17" i="1"/>
  <c r="F15" i="8" s="1"/>
  <c r="F19" i="1"/>
  <c r="F17" i="8" s="1"/>
  <c r="F29" i="1"/>
  <c r="F27" i="8" s="1"/>
  <c r="F22" i="1"/>
  <c r="F20" i="8" s="1"/>
  <c r="F26" i="1"/>
  <c r="F24" i="8" s="1"/>
  <c r="F25" i="1"/>
  <c r="F23" i="8" s="1"/>
  <c r="F31" i="1"/>
  <c r="F29" i="8" s="1"/>
  <c r="F16" i="1"/>
  <c r="F14" i="8" s="1"/>
  <c r="F40" i="1"/>
  <c r="F38" i="8" s="1"/>
  <c r="F33" i="1"/>
  <c r="F31" i="8" s="1"/>
  <c r="F34" i="1"/>
  <c r="F32" i="8" s="1"/>
  <c r="I41" i="15" l="1"/>
  <c r="K4" i="15"/>
  <c r="L4" i="15" s="1"/>
  <c r="H41" i="15"/>
  <c r="Y5" i="13"/>
  <c r="Y4" i="13"/>
  <c r="Z4" i="13" s="1"/>
  <c r="Y6" i="13"/>
  <c r="Z6" i="13" s="1"/>
  <c r="Z5" i="13"/>
  <c r="L6" i="13"/>
  <c r="M6" i="13" s="1"/>
  <c r="L7" i="13"/>
  <c r="M7" i="13" s="1"/>
  <c r="F62" i="8"/>
  <c r="F53" i="8"/>
  <c r="F75" i="8"/>
  <c r="F55" i="8"/>
  <c r="F83" i="8"/>
  <c r="F58" i="8"/>
  <c r="F61" i="8"/>
  <c r="F54" i="8"/>
  <c r="F76" i="8"/>
  <c r="F64" i="8"/>
  <c r="F73" i="8"/>
  <c r="F81" i="8"/>
  <c r="F49" i="8"/>
  <c r="F67" i="8"/>
  <c r="F57" i="8"/>
  <c r="F1" i="8"/>
  <c r="F74" i="8"/>
  <c r="F77" i="8"/>
  <c r="F80" i="8"/>
  <c r="F71" i="8"/>
  <c r="F72" i="8"/>
  <c r="F78" i="8"/>
  <c r="F69" i="8"/>
  <c r="F70" i="8"/>
  <c r="F56" i="8"/>
  <c r="F59" i="8"/>
  <c r="F82" i="8"/>
  <c r="F60" i="8"/>
  <c r="F63" i="8"/>
  <c r="F66" i="8"/>
  <c r="F51" i="8"/>
  <c r="F68" i="8"/>
  <c r="F50" i="8"/>
  <c r="F65" i="8"/>
  <c r="F79" i="8"/>
  <c r="F52" i="8"/>
  <c r="AA4" i="13" l="1"/>
  <c r="AA5" i="13"/>
  <c r="AA6" i="13"/>
</calcChain>
</file>

<file path=xl/sharedStrings.xml><?xml version="1.0" encoding="utf-8"?>
<sst xmlns="http://schemas.openxmlformats.org/spreadsheetml/2006/main" count="3470" uniqueCount="417">
  <si>
    <t>Mérkőzés</t>
  </si>
  <si>
    <t>Ellenfél</t>
  </si>
  <si>
    <t>DEAC</t>
  </si>
  <si>
    <t>BJA</t>
  </si>
  <si>
    <t>GYHK</t>
  </si>
  <si>
    <t>UTE</t>
  </si>
  <si>
    <t>BRA</t>
  </si>
  <si>
    <t>DVTK</t>
  </si>
  <si>
    <t>DAB</t>
  </si>
  <si>
    <t>CSIK</t>
  </si>
  <si>
    <t>FEHA</t>
  </si>
  <si>
    <t xml:space="preserve">CSIK </t>
  </si>
  <si>
    <t>Széria</t>
  </si>
  <si>
    <t>FTC</t>
  </si>
  <si>
    <t>-</t>
  </si>
  <si>
    <t>Előző 2 év aggregált helyezés</t>
  </si>
  <si>
    <t>DAB - FTC</t>
  </si>
  <si>
    <t>FEHA - FTC</t>
  </si>
  <si>
    <t>UTE - FTC</t>
  </si>
  <si>
    <t>BJA - FTC</t>
  </si>
  <si>
    <t>10bet</t>
  </si>
  <si>
    <t>10x10bet</t>
  </si>
  <si>
    <t>1xbet</t>
  </si>
  <si>
    <t>22bet</t>
  </si>
  <si>
    <t>Alphabet</t>
  </si>
  <si>
    <t>bet-at-home</t>
  </si>
  <si>
    <t>Betsafe</t>
  </si>
  <si>
    <t>Betsson</t>
  </si>
  <si>
    <t>Mozzartsbets</t>
  </si>
  <si>
    <t>Nordicbet</t>
  </si>
  <si>
    <t>VOBET</t>
  </si>
  <si>
    <t>William Hill</t>
  </si>
  <si>
    <t>Bet in asai</t>
  </si>
  <si>
    <t>GGBet</t>
  </si>
  <si>
    <t>Pinnacle</t>
  </si>
  <si>
    <t>Betfair</t>
  </si>
  <si>
    <t>FTC odds</t>
  </si>
  <si>
    <t>Ellenfél odds</t>
  </si>
  <si>
    <t>Meccs</t>
  </si>
  <si>
    <t>Ki utazik</t>
  </si>
  <si>
    <t>Honnan-hova</t>
  </si>
  <si>
    <t>Azonosító:</t>
  </si>
  <si>
    <t>Objektumok:</t>
  </si>
  <si>
    <t>Attribútumok:</t>
  </si>
  <si>
    <t>Lépcsôk:</t>
  </si>
  <si>
    <t>Eltolás:</t>
  </si>
  <si>
    <t>Leírás:</t>
  </si>
  <si>
    <t>COCO STD: 1126216</t>
  </si>
  <si>
    <t>Rangsor</t>
  </si>
  <si>
    <t>Lépcsôk(1)</t>
  </si>
  <si>
    <t>S1</t>
  </si>
  <si>
    <t>(0+0)/(2)=0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</si>
  <si>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</si>
  <si>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</si>
  <si>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</si>
  <si>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</si>
  <si>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</si>
  <si>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</si>
  <si>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</si>
  <si>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</si>
  <si>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</si>
  <si>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</si>
  <si>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</si>
  <si>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</si>
  <si>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</si>
  <si>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</si>
  <si>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</si>
  <si>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</si>
  <si>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</si>
  <si>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</si>
  <si>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</si>
  <si>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</si>
  <si>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</si>
  <si>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</si>
  <si>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</si>
  <si>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</si>
  <si>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</si>
  <si>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(0+3020)/(2)=1510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</si>
  <si>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</si>
  <si>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</si>
  <si>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</si>
  <si>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</si>
  <si>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</si>
  <si>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</si>
  <si>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</si>
  <si>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</si>
  <si>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</si>
  <si>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</si>
  <si>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Lépcsôk(2)</t>
  </si>
  <si>
    <t>Delta</t>
  </si>
  <si>
    <t>Delta/Tény</t>
  </si>
  <si>
    <t>S1 összeg:</t>
  </si>
  <si>
    <t>S36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</si>
  <si>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</si>
  <si>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</si>
  <si>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</si>
  <si>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</si>
  <si>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</si>
  <si>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</si>
  <si>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</si>
  <si>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t>(0+1006,7)/(2)=503,35</t>
  </si>
  <si>
    <t>(1006,7+0)/(2)=503,35</t>
  </si>
  <si>
    <t>(1006,7+4026,6)/(2)=2516,65</t>
  </si>
  <si>
    <t>(0+2013,3)/(2)=1006,65</t>
  </si>
  <si>
    <t>(3020+1006,7)/(2)=2013,3</t>
  </si>
  <si>
    <t>(8053,3+1006,7)/(2)=4529,95</t>
  </si>
  <si>
    <t>(0+4026,6)/(2)=2013,3</t>
  </si>
  <si>
    <t>(6039,9+1006,7)/(2)=3523,3</t>
  </si>
  <si>
    <t>(6039,9+0)/(2)=3019,95</t>
  </si>
  <si>
    <r>
      <t>Maximális memória használat: </t>
    </r>
    <r>
      <rPr>
        <b/>
        <sz val="12"/>
        <color theme="1"/>
        <rFont val="Aptos"/>
      </rPr>
      <t>1,71 Mb</t>
    </r>
  </si>
  <si>
    <r>
      <t>A futtatás idôtartama: </t>
    </r>
    <r>
      <rPr>
        <b/>
        <sz val="12"/>
        <color theme="1"/>
        <rFont val="Aptos"/>
      </rPr>
      <t>1 mp (0,02 p)</t>
    </r>
  </si>
  <si>
    <r>
      <t>Maximális memória használat: </t>
    </r>
    <r>
      <rPr>
        <b/>
        <sz val="12"/>
        <color theme="1"/>
        <rFont val="Aptos"/>
      </rPr>
      <t>1,51 Mb</t>
    </r>
  </si>
  <si>
    <t>Két találat</t>
  </si>
  <si>
    <t>Irány</t>
  </si>
  <si>
    <t>COCO STD: 1461249</t>
  </si>
  <si>
    <t>(320,2+2280,3)/(2)=1300,25</t>
  </si>
  <si>
    <t>(1136,1+213,5)/(2)=674,8</t>
  </si>
  <si>
    <t>(1515,2+0)/(2)=757,6</t>
  </si>
  <si>
    <t>(0+285,3)/(2)=142,65</t>
  </si>
  <si>
    <t>(1829,4+1140,1)/(2)=1484,8</t>
  </si>
  <si>
    <t>(2015,9+4060,8)/(2)=3038,4</t>
  </si>
  <si>
    <t>(298,3+2065,8)/(2)=1182,05</t>
  </si>
  <si>
    <t>(2763,1+4916,7)/(2)=3839,85</t>
  </si>
  <si>
    <t>(4475,8+4702,2)/(2)=4589</t>
  </si>
  <si>
    <t>(6385+142,6)/(2)=3263,8</t>
  </si>
  <si>
    <t>(1045,4+926,7)/(2)=986,05</t>
  </si>
  <si>
    <t>(1163,1+0)/(2)=581,55</t>
  </si>
  <si>
    <t>(2528,7+3135,1)/(2)=2831,9</t>
  </si>
  <si>
    <t>(6432,9+7410,4)/(2)=6921,65</t>
  </si>
  <si>
    <t>(2949,6+2208,5)/(2)=2579,05</t>
  </si>
  <si>
    <t>(2853,8+3063,3)/(2)=2958,6</t>
  </si>
  <si>
    <t>(650,4+0)/(2)=325,2</t>
  </si>
  <si>
    <t>(858,8+1140,1)/(2)=999,5</t>
  </si>
  <si>
    <t>(2763,1+1282,8)/(2)=2022,95</t>
  </si>
  <si>
    <t>(725,2+142,6)/(2)=433,9</t>
  </si>
  <si>
    <t>(1018,4+1995)/(2)=1506,7</t>
  </si>
  <si>
    <t>(2437,9+1282,8)/(2)=1860,35</t>
  </si>
  <si>
    <t>(3499,2+3847,3)/(2)=3673,3</t>
  </si>
  <si>
    <t>(3419,4+3847,3)/(2)=3633,4</t>
  </si>
  <si>
    <t>(79,8+0)/(2)=39,9</t>
  </si>
  <si>
    <t>(320,2+213,5)/(2)=266,85</t>
  </si>
  <si>
    <t>(1247,9+569,6)/(2)=908,7</t>
  </si>
  <si>
    <t>(0+213,5)/(2)=106,75</t>
  </si>
  <si>
    <t>(2853,8+3847,3)/(2)=3350,6</t>
  </si>
  <si>
    <t>(1018,4+1924,2)/(2)=1471,3</t>
  </si>
  <si>
    <t>(1018,4+1638,9)/(2)=1328,65</t>
  </si>
  <si>
    <t>(1247,9+0)/(2)=623,95</t>
  </si>
  <si>
    <t>(2853,8+2564,6)/(2)=2709,2</t>
  </si>
  <si>
    <t>(922,7+0)/(2)=461,35</t>
  </si>
  <si>
    <t>(52,9+2065,8)/(2)=1059,35</t>
  </si>
  <si>
    <t>(602,5+2280,3)/(2)=1441,4</t>
  </si>
  <si>
    <r>
      <t>A futtatás idôtartama: </t>
    </r>
    <r>
      <rPr>
        <b/>
        <sz val="12"/>
        <color theme="1"/>
        <rFont val="Aptos"/>
      </rPr>
      <t>0,35 mp (0,01 p)</t>
    </r>
  </si>
  <si>
    <t>Nyerő odds</t>
  </si>
  <si>
    <t>Edmonton Oilers (vendég)</t>
  </si>
  <si>
    <t>Florida Phanters (hazai)</t>
  </si>
  <si>
    <t>Hazai nyertes</t>
  </si>
  <si>
    <t>Döntetlen</t>
  </si>
  <si>
    <t>Vendég nyertes</t>
  </si>
  <si>
    <t>bet365 (decimális odds)</t>
  </si>
  <si>
    <t>2024-2025 szezon NHL jégkorong döntő</t>
  </si>
  <si>
    <t>Kimenetel</t>
  </si>
  <si>
    <t>Teljes valószínűség</t>
  </si>
  <si>
    <t>Fogadóiroda profitmarzsa</t>
  </si>
  <si>
    <t>Csapatok</t>
  </si>
  <si>
    <t>COCO A</t>
  </si>
  <si>
    <t>COCO B</t>
  </si>
  <si>
    <t>Nincs találat</t>
  </si>
  <si>
    <t>Mértékegység</t>
  </si>
  <si>
    <t>sorszám</t>
  </si>
  <si>
    <t>darab</t>
  </si>
  <si>
    <t>Típus</t>
  </si>
  <si>
    <t>nyers</t>
  </si>
  <si>
    <t>származtatott</t>
  </si>
  <si>
    <t>F=(1+E)/(1+D)</t>
  </si>
  <si>
    <t>Képlet</t>
  </si>
  <si>
    <t>C</t>
  </si>
  <si>
    <t>D</t>
  </si>
  <si>
    <t>E</t>
  </si>
  <si>
    <t>fő</t>
  </si>
  <si>
    <t>nap</t>
  </si>
  <si>
    <t>I</t>
  </si>
  <si>
    <t>Jelleg</t>
  </si>
  <si>
    <t>y</t>
  </si>
  <si>
    <t>x1</t>
  </si>
  <si>
    <t>Légiósok</t>
  </si>
  <si>
    <t>Korreláció</t>
  </si>
  <si>
    <t>Nem értelmezhető</t>
  </si>
  <si>
    <t>Utazott távolság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</si>
  <si>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</si>
  <si>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</si>
  <si>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</si>
  <si>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</si>
  <si>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</si>
  <si>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</si>
  <si>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</si>
  <si>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</si>
  <si>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</si>
  <si>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</si>
  <si>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</si>
  <si>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</si>
  <si>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</si>
  <si>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</si>
  <si>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</si>
  <si>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</si>
  <si>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</si>
  <si>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</si>
  <si>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Tényleges gólkülönbség</t>
  </si>
  <si>
    <t>Kilométer</t>
  </si>
  <si>
    <t>Győzelmek</t>
  </si>
  <si>
    <t>Vereségek</t>
  </si>
  <si>
    <t>Vereségek/Győzelmek</t>
  </si>
  <si>
    <t>Utolsó 5 mérkőzés győzelmei</t>
  </si>
  <si>
    <t>Pihenőnapok</t>
  </si>
  <si>
    <t>D=DARABHA($V$7:V(1-x);"&gt;0")</t>
  </si>
  <si>
    <t>E=DARABHA($V$7:V(1-x);"&lt;0")</t>
  </si>
  <si>
    <t>V</t>
  </si>
  <si>
    <t>J</t>
  </si>
  <si>
    <t>H=DARABHA(V(x):V(x+4);"&gt;0")</t>
  </si>
  <si>
    <t>S</t>
  </si>
  <si>
    <t>R</t>
  </si>
  <si>
    <t>P</t>
  </si>
  <si>
    <t>O</t>
  </si>
  <si>
    <t>N</t>
  </si>
  <si>
    <t>M</t>
  </si>
  <si>
    <t>Csapat</t>
  </si>
  <si>
    <t>Alapszakasz helyezés 2023-2024</t>
  </si>
  <si>
    <t>Előző 2 év aggregált helyezés (2022-2024)</t>
  </si>
  <si>
    <t>Alapszakasz helyezés 2022-2023</t>
  </si>
  <si>
    <t>Q</t>
  </si>
  <si>
    <t>O=(1+N)/(1+M)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</si>
  <si>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</si>
  <si>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</si>
  <si>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</si>
  <si>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</si>
  <si>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</si>
  <si>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</si>
  <si>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</si>
  <si>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</si>
  <si>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</si>
  <si>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</si>
  <si>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</si>
  <si>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x31</t>
  </si>
  <si>
    <t>x32</t>
  </si>
  <si>
    <t>F</t>
  </si>
  <si>
    <t>G</t>
  </si>
  <si>
    <t>H</t>
  </si>
  <si>
    <t>K</t>
  </si>
  <si>
    <t>L</t>
  </si>
  <si>
    <t>T</t>
  </si>
  <si>
    <t>U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</si>
  <si>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</si>
  <si>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</si>
  <si>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</si>
  <si>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</si>
  <si>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</si>
  <si>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</si>
  <si>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</si>
  <si>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</si>
  <si>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</si>
  <si>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</si>
  <si>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</si>
  <si>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</si>
  <si>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</si>
  <si>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</si>
  <si>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arányszám</t>
  </si>
  <si>
    <t xml:space="preserve"> Becsült gólkülönbség - COCO A</t>
  </si>
  <si>
    <t xml:space="preserve"> Becsült gólkülönbség - COCO B</t>
  </si>
  <si>
    <t xml:space="preserve">Alternatív gólkülönbség </t>
  </si>
  <si>
    <t>Előző meccs</t>
  </si>
  <si>
    <t>Következő meccs</t>
  </si>
  <si>
    <t>Esély a kimenetelre</t>
  </si>
  <si>
    <t>Pihenőnapok (1)</t>
  </si>
  <si>
    <t>Pihenőnapok (0)</t>
  </si>
  <si>
    <t>Alternatív gólkülönbség</t>
  </si>
  <si>
    <t>Gólkülönbség</t>
  </si>
  <si>
    <t>Becsült gólkülönbség - COCO A</t>
  </si>
  <si>
    <t>x33</t>
  </si>
  <si>
    <t>Becsült gólkülönbség - COCO B</t>
  </si>
  <si>
    <t>Y(A21) Alternatív gólkülönbség</t>
  </si>
  <si>
    <t xml:space="preserve">Y(A33) Alternatív gólkülönbség </t>
  </si>
  <si>
    <t xml:space="preserve">Becslés - Y(A33) Alternatív gólkülönbség </t>
  </si>
  <si>
    <t xml:space="preserve">Tény+0 - Y(A33) Alternatív gólkülönbség </t>
  </si>
  <si>
    <t xml:space="preserve">COCO B </t>
  </si>
  <si>
    <t xml:space="preserve">COCO A </t>
  </si>
  <si>
    <t xml:space="preserve">Két találat </t>
  </si>
  <si>
    <t>Nincs érték</t>
  </si>
  <si>
    <t>Forint</t>
  </si>
  <si>
    <t>Kezdő tőke</t>
  </si>
  <si>
    <t>Eredmény</t>
  </si>
  <si>
    <t>Profit</t>
  </si>
  <si>
    <t>B</t>
  </si>
  <si>
    <t>F=HA(D*C&lt;=0;0;1)</t>
  </si>
  <si>
    <t>G=HA(E*C&lt;=0;0;1)</t>
  </si>
  <si>
    <t>H=HA(F+G=2;1;0)</t>
  </si>
  <si>
    <t>I=HA(F+G=0;1;0)</t>
  </si>
  <si>
    <t>M=L/35</t>
  </si>
  <si>
    <t>L=SZUM(F)</t>
  </si>
  <si>
    <t>kilométer</t>
  </si>
  <si>
    <t>X(A1) Győzelmek (FTC)</t>
  </si>
  <si>
    <t>X(A2) Vereségek (FTC)</t>
  </si>
  <si>
    <t>X(A3) Vereségek/Győzelmek (FTC)</t>
  </si>
  <si>
    <t>X(A4) Széria (FTC)</t>
  </si>
  <si>
    <t>X(A5) Utolsó 5 mérkőzés győzelmei (FTC)</t>
  </si>
  <si>
    <t>X(A6) Légiósok (FTC)</t>
  </si>
  <si>
    <t>X(A7) Pihenőnapok (1) (FTC)</t>
  </si>
  <si>
    <t>X(A8) Pihenőnapok (0) (FTC)</t>
  </si>
  <si>
    <t>X(A9) Utazott távolság (FTC)</t>
  </si>
  <si>
    <t>X(A10) Előző 2 év aggregált helyezés (FTC)</t>
  </si>
  <si>
    <t>X(A11) Győzelmek (Ellenfél)</t>
  </si>
  <si>
    <t>X(A12) Vereségek (Ellenfél)</t>
  </si>
  <si>
    <t>X(A13) Vereségek/Győzelmek (Ellenfél)</t>
  </si>
  <si>
    <t>X(A14) Széria (Ellenfél)</t>
  </si>
  <si>
    <t>X(A15) Utolsó 5 mérkőzés győzelmei (Ellenfél)</t>
  </si>
  <si>
    <t>X(A16) Légiósok (Ellenfél)</t>
  </si>
  <si>
    <t>X(A17) Pihenőnapok (1) (Ellenfél)</t>
  </si>
  <si>
    <t>X(A18) Pihenőnapok (0) (Ellenfél)</t>
  </si>
  <si>
    <t>X(A19) Utazott távolság (Ellenfél)</t>
  </si>
  <si>
    <t>X(A20) Előző 2 év aggregált helyezés (Ellenfél)</t>
  </si>
  <si>
    <t>pontszám</t>
  </si>
  <si>
    <t>százalék</t>
  </si>
  <si>
    <t>1=igen/0=nem</t>
  </si>
  <si>
    <t>Mérkőzés azonosító/ Attribútumok</t>
  </si>
  <si>
    <t>COCO:STD - Mérkőzés azonosító/ Attribútumok</t>
  </si>
  <si>
    <t>Gólkülönbség-előjel találat</t>
  </si>
  <si>
    <t>Gólkülönbség-előjel találati aránya</t>
  </si>
  <si>
    <t>Gólkülönbség-előjel találat 35 mérkőzésen</t>
  </si>
  <si>
    <t>Gólkülönbség-előjel egyezés - COCO A</t>
  </si>
  <si>
    <t>Gólkülönbség-előjel egyezés - COCO B</t>
  </si>
  <si>
    <t>Mérkőzés azonosító</t>
  </si>
  <si>
    <t>1xbet oddsai - FTC a nyertes</t>
  </si>
  <si>
    <t>1xbet oddsai - Ellenfél a nyertes</t>
  </si>
  <si>
    <t>1xbet (FTC)</t>
  </si>
  <si>
    <t>COCO A - kifizetés</t>
  </si>
  <si>
    <t>COCO B - kifizetés</t>
  </si>
  <si>
    <t>Két találat - kifizetés</t>
  </si>
  <si>
    <t>Egységnyi alaptét</t>
  </si>
  <si>
    <t xml:space="preserve">Becslés - Y(A21) Alternatív gólkülönbség </t>
  </si>
  <si>
    <t xml:space="preserve">Tény+0 - Y(A21) Alternatív gólkülönbség </t>
  </si>
  <si>
    <t>CSM Corona Brasov</t>
  </si>
  <si>
    <t>Sport Klub Csíkszereda</t>
  </si>
  <si>
    <t>Dunaújvárosi Acélbikák</t>
  </si>
  <si>
    <t>Debreceni Egyetemi Atlétikai Club</t>
  </si>
  <si>
    <t>DVTK Jegesmedvék</t>
  </si>
  <si>
    <t>Fehérvár Hockey Academy 19</t>
  </si>
  <si>
    <t>FTC-Telekom</t>
  </si>
  <si>
    <t>Gyergyói Hoki Klub</t>
  </si>
  <si>
    <t>Újpesti Torna Egylet</t>
  </si>
  <si>
    <t>Ország</t>
  </si>
  <si>
    <t>Románia</t>
  </si>
  <si>
    <t>Ellenfél teljes neve</t>
  </si>
  <si>
    <t>Magyarország</t>
  </si>
  <si>
    <t>Budapest Jégkorong Akadémia HC</t>
  </si>
  <si>
    <t>Ellenfél rövidítése</t>
  </si>
  <si>
    <t>X(A1) 10bet (FTC)</t>
  </si>
  <si>
    <t>X(A2) 10x10bet  (FTC)</t>
  </si>
  <si>
    <t>X(A3) 1xbet (FTC)</t>
  </si>
  <si>
    <t>X(A4) 22bet (FTC)</t>
  </si>
  <si>
    <t>X(A5) Alphabet (FTC)</t>
  </si>
  <si>
    <t>X(A6) bet-at-home (FTC)</t>
  </si>
  <si>
    <t>X(A7) Betfair (FTC)</t>
  </si>
  <si>
    <t>X(A8) Bet in asai (FTC)</t>
  </si>
  <si>
    <t>X(A9) Betsafe (FTC)</t>
  </si>
  <si>
    <t>X(A10) Betsson (FTC)</t>
  </si>
  <si>
    <t>X(A11) GGBet (FTC)</t>
  </si>
  <si>
    <t>X(A12) Mozzartsbets (FTC)</t>
  </si>
  <si>
    <t>X(A13) Nordicbet (FTC)</t>
  </si>
  <si>
    <t>X(A14) Pinnacle (FTC)</t>
  </si>
  <si>
    <t>X(A15) VOBET (FTC)</t>
  </si>
  <si>
    <t>X(A16) William Hill (FTC)</t>
  </si>
  <si>
    <t>X(A17) 10bet (Ellenfél)</t>
  </si>
  <si>
    <t>X(A18) 10x10bet (Ellenfél)</t>
  </si>
  <si>
    <t>X(A19) 1xbet (Ellenfél)</t>
  </si>
  <si>
    <t>X(A20) 22bet (Ellenfél)</t>
  </si>
  <si>
    <t>X(A21) Alphabet (Ellenfél)</t>
  </si>
  <si>
    <t>X(A22) bet-at-home (Ellenfél)</t>
  </si>
  <si>
    <t>X(A23) Betfair (Ellenfél)</t>
  </si>
  <si>
    <t>X(A24) Bet in asai (Ellenfél)</t>
  </si>
  <si>
    <t>X(A25) Betsafe (Ellenfél)</t>
  </si>
  <si>
    <t>X(A26) Betsson (Ellenfél)</t>
  </si>
  <si>
    <t>X(A27) GGBet (Ellenfél)</t>
  </si>
  <si>
    <t>X(A28) Mozzartsbets (Ellenfél)</t>
  </si>
  <si>
    <t>X(A29) Nordicbet (Ellenfél)</t>
  </si>
  <si>
    <t>X(A30) Pinnacle (Ellenfél)</t>
  </si>
  <si>
    <t>X(A31) VOBET (Ellenfél)</t>
  </si>
  <si>
    <t>X(A32) William Hill (Ellenfél)</t>
  </si>
  <si>
    <t>Kisebb odds</t>
  </si>
  <si>
    <t>1xbet odds találati arány</t>
  </si>
  <si>
    <t>Benchmark - Kisebb odds megegyezik a nyertessel</t>
  </si>
  <si>
    <t>Odds</t>
  </si>
  <si>
    <t>Egymás után hányszor következik be +/- gól különbség</t>
  </si>
  <si>
    <t>Sor/oszlop-összeg</t>
  </si>
  <si>
    <t>Becslés -Y(A21) Alternatív gólkülöbség</t>
  </si>
  <si>
    <t xml:space="preserve">Győzelmek </t>
  </si>
  <si>
    <t>Korelláció becslés/tény</t>
  </si>
  <si>
    <t>Korreláció becslés/tény</t>
  </si>
  <si>
    <t>1xbet odds találat 35 mérkőzésből</t>
  </si>
  <si>
    <t>E=HA(C&lt;D;C;D)</t>
  </si>
  <si>
    <t>G=HA(E=F;1;0)</t>
  </si>
  <si>
    <t>K=SZUM(G4:G39)</t>
  </si>
  <si>
    <t>L=K4/36</t>
  </si>
  <si>
    <t>Q=HA(C&lt;0;P;O)</t>
  </si>
  <si>
    <t>R=HA(F=1;$V$4*Q;0)</t>
  </si>
  <si>
    <t>S=HA(G=1;$V$4*Q;0)</t>
  </si>
  <si>
    <t>T=HA(H=1;$V$4*Q;0)</t>
  </si>
  <si>
    <t>W=35*V</t>
  </si>
  <si>
    <t>Y=SUM(R)</t>
  </si>
  <si>
    <t>Z=Y-$W$4</t>
  </si>
  <si>
    <t>AA=Z/$W$4</t>
  </si>
  <si>
    <t>Esetszám / 1xbet odds (FTC)</t>
  </si>
  <si>
    <t>Becslés - Y(A33) Alternatív gólkülönbség</t>
  </si>
  <si>
    <t>Esetszám / Gólkülönbség-előjel egyezés - COCO A</t>
  </si>
  <si>
    <t>Esetszám / Gólkülönbség-előjel egyezés - COCO B</t>
  </si>
  <si>
    <t>Korreláció a benchmarkhoz</t>
  </si>
  <si>
    <t>Becslés - gólkülönbség</t>
  </si>
  <si>
    <t xml:space="preserve">Bukméker szerinti győzelem valószínűsége  </t>
  </si>
  <si>
    <t>ROI</t>
  </si>
  <si>
    <t>Mennyiség / Gólkülönbség-előjel egyezés - COCO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</si>
</sst>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23" x14ac:knownFonts="1">
    <font>
      <sz val="12"/>
      <color theme="1"/>
      <name val="Aptos Narrow"/>
      <family val="2"/>
      <charset val="238"/>
      <scheme val="minor"/>
    </font>
    <font>
      <b/>
      <sz val="12"/>
      <color rgb="FF000000"/>
      <name val="Arial"/>
      <family val="2"/>
    </font>
    <font>
      <b/>
      <sz val="12"/>
      <color theme="1"/>
      <name val="Aptos Narrow"/>
      <scheme val="minor"/>
    </font>
    <font>
      <sz val="12"/>
      <color theme="1"/>
      <name val="Aptos Narrow"/>
      <family val="2"/>
      <charset val="238"/>
      <scheme val="minor"/>
    </font>
    <font>
      <u/>
      <sz val="12"/>
      <color theme="10"/>
      <name val="Aptos Narrow"/>
      <family val="2"/>
      <charset val="238"/>
      <scheme val="minor"/>
    </font>
    <font>
      <sz val="12"/>
      <color theme="1"/>
      <name val="Aptos"/>
    </font>
    <font>
      <b/>
      <sz val="12"/>
      <color theme="1"/>
      <name val="Aptos"/>
    </font>
    <font>
      <b/>
      <sz val="12"/>
      <color rgb="FF000000"/>
      <name val="Aptos"/>
    </font>
    <font>
      <sz val="12"/>
      <color rgb="FF000000"/>
      <name val="Aptos"/>
    </font>
    <font>
      <b/>
      <sz val="12"/>
      <color rgb="FFFFFFFF"/>
      <name val="Aptos"/>
    </font>
    <font>
      <sz val="8"/>
      <name val="Aptos Narrow"/>
      <family val="2"/>
      <charset val="238"/>
      <scheme val="minor"/>
    </font>
    <font>
      <sz val="12"/>
      <color rgb="FF000000"/>
      <name val="Aptos Narrow"/>
      <scheme val="minor"/>
    </font>
    <font>
      <sz val="16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sz val="20"/>
      <color rgb="FF000000"/>
      <name val="Arial"/>
      <family val="2"/>
      <charset val="238"/>
    </font>
    <font>
      <sz val="20"/>
      <color rgb="FF000000"/>
      <name val="Aptos Narrow"/>
      <scheme val="minor"/>
    </font>
    <font>
      <b/>
      <sz val="20"/>
      <color rgb="FF000000"/>
      <name val="Arial"/>
      <family val="2"/>
    </font>
    <font>
      <b/>
      <sz val="20"/>
      <color theme="1"/>
      <name val="Aptos Narrow"/>
      <scheme val="minor"/>
    </font>
    <font>
      <sz val="12"/>
      <color rgb="FF000000"/>
      <name val="Aptos Narrow"/>
      <family val="2"/>
      <charset val="238"/>
      <scheme val="minor"/>
    </font>
    <font>
      <sz val="14"/>
      <color theme="1"/>
      <name val="Aptos"/>
    </font>
    <font>
      <sz val="14"/>
      <color rgb="FF000000"/>
      <name val="Aptos Narrow"/>
      <scheme val="minor"/>
    </font>
    <font>
      <b/>
      <sz val="14"/>
      <color rgb="FFFFFFFF"/>
      <name val="Aptos"/>
    </font>
    <font>
      <sz val="14"/>
      <color rgb="FF000000"/>
      <name val="Aptos"/>
    </font>
  </fonts>
  <fills count="9">
    <fill>
      <patternFill patternType="none"/>
    </fill>
    <fill>
      <patternFill patternType="gray125"/>
    </fill>
    <fill>
      <patternFill patternType="solid">
        <fgColor rgb="FFDFDDDD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5" fillId="0" borderId="0" xfId="0" applyFont="1" applyAlignment="1">
      <alignment vertical="center"/>
    </xf>
    <xf numFmtId="0" fontId="9" fillId="3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2" applyAlignment="1">
      <alignment vertical="center"/>
    </xf>
    <xf numFmtId="9" fontId="0" fillId="0" borderId="0" xfId="1" applyFont="1"/>
    <xf numFmtId="0" fontId="0" fillId="0" borderId="0" xfId="0" quotePrefix="1"/>
    <xf numFmtId="10" fontId="0" fillId="0" borderId="0" xfId="1" applyNumberFormat="1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4" fillId="0" borderId="0" xfId="2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pivotButton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1" fontId="22" fillId="4" borderId="5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180" wrapText="1"/>
    </xf>
    <xf numFmtId="0" fontId="13" fillId="0" borderId="0" xfId="0" applyFont="1" applyAlignment="1">
      <alignment horizontal="center" vertical="center" textRotation="180"/>
    </xf>
    <xf numFmtId="2" fontId="12" fillId="0" borderId="0" xfId="0" applyNumberFormat="1" applyFont="1" applyAlignment="1">
      <alignment horizontal="center" vertical="center" wrapText="1"/>
    </xf>
    <xf numFmtId="0" fontId="0" fillId="7" borderId="8" xfId="0" applyFill="1" applyBorder="1" applyAlignment="1">
      <alignment horizontal="center" vertical="center"/>
    </xf>
    <xf numFmtId="164" fontId="0" fillId="0" borderId="0" xfId="0" applyNumberForma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156">
    <dxf>
      <alignment wrapText="0"/>
    </dxf>
    <dxf>
      <alignment wrapText="1"/>
    </dxf>
    <dxf>
      <fill>
        <patternFill patternType="none">
          <bgColor auto="1"/>
        </patternFill>
      </fill>
    </dxf>
    <dxf>
      <border>
        <right style="thin">
          <color indexed="64"/>
        </right>
      </border>
    </dxf>
    <dxf>
      <border>
        <top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2" formatCode="0.0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border>
        <left style="thin">
          <color indexed="64"/>
        </left>
      </border>
    </dxf>
    <dxf>
      <border>
        <top/>
      </border>
    </dxf>
    <dxf>
      <border>
        <top/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right style="thin">
          <color indexed="64"/>
        </right>
      </border>
    </dxf>
    <dxf>
      <border>
        <right/>
        <bottom/>
      </border>
    </dxf>
    <dxf>
      <border>
        <right/>
        <bottom/>
      </border>
    </dxf>
    <dxf>
      <border>
        <top style="thin">
          <color indexed="64"/>
        </top>
      </border>
    </dxf>
    <dxf>
      <alignment wrapText="1"/>
    </dxf>
    <dxf>
      <fill>
        <patternFill patternType="solid">
          <bgColor theme="9" tint="0.79998168889431442"/>
        </patternFill>
      </fill>
    </dxf>
    <dxf>
      <numFmt numFmtId="1" formatCode="0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9" tint="0.79998168889431442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39997558519241921"/>
        </patternFill>
      </fill>
    </dxf>
    <dxf>
      <border>
        <right style="thin">
          <color indexed="64"/>
        </right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right style="thin">
          <color indexed="64"/>
        </right>
      </border>
    </dxf>
    <dxf>
      <border>
        <right/>
        <bottom/>
      </border>
    </dxf>
    <dxf>
      <border>
        <right/>
        <bottom/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wrapText="1"/>
    </dxf>
    <dxf>
      <fill>
        <patternFill patternType="solid">
          <bgColor theme="9" tint="0.79998168889431442"/>
        </patternFill>
      </fill>
    </dxf>
    <dxf>
      <numFmt numFmtId="1" formatCode="0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9" tint="0.79998168889431442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39997558519241921"/>
        </patternFill>
      </fill>
    </dxf>
    <dxf>
      <border>
        <right style="thin">
          <color indexed="64"/>
        </right>
      </border>
    </dxf>
    <dxf>
      <alignment wrapText="1"/>
    </dxf>
    <dxf>
      <fill>
        <patternFill>
          <bgColor theme="9" tint="0.79998168889431442"/>
        </patternFill>
      </fill>
    </dxf>
    <dxf>
      <fill>
        <patternFill patternType="solid">
          <bgColor theme="9" tint="0.59999389629810485"/>
        </patternFill>
      </fill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top/>
      </border>
    </dxf>
    <dxf>
      <border>
        <top/>
      </border>
    </dxf>
    <dxf>
      <alignment wrapText="1"/>
    </dxf>
    <dxf>
      <fill>
        <patternFill patternType="none">
          <bgColor auto="1"/>
        </patternFill>
      </fill>
    </dxf>
    <dxf>
      <numFmt numFmtId="1" formatCode="0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fill>
        <patternFill>
          <fgColor theme="9" tint="0.39997558519241921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border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/Users/farkasboldizsar/Library/Group%20Containers/UBF8T346G9.ms/WebArchiveCopyPasteTempFiles/com.microsoft.Word/logo.png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file:////Users/farkasboldizsar/Library/Group%20Containers/UBF8T346G9.ms/WebArchiveCopyPasteTempFiles/com.microsoft.Word/log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352777</xdr:colOff>
      <xdr:row>44</xdr:row>
      <xdr:rowOff>56443</xdr:rowOff>
    </xdr:from>
    <xdr:to>
      <xdr:col>6</xdr:col>
      <xdr:colOff>643699</xdr:colOff>
      <xdr:row>59</xdr:row>
      <xdr:rowOff>104383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7C2D04F7-2662-3D96-ED82-B1E6DAB04633}"/>
            </a:ext>
          </a:extLst>
        </xdr:cNvPr>
        <xdr:cNvSpPr txBox="1"/>
      </xdr:nvSpPr>
      <xdr:spPr>
        <a:xfrm>
          <a:off x="1327024" y="14565758"/>
          <a:ext cx="5231743" cy="31794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600"/>
            <a:t>Az nyers</a:t>
          </a:r>
          <a:r>
            <a:rPr lang="hu-HU" sz="1600" baseline="0"/>
            <a:t> adatok a segéd munkalapról, valamint kézzel kerültek kigyűjtésre, a vizsgált Erste Liga hivatalos honlapjáról.  A táblázatban az "-" jelzés nem létező adatokat jelent, melyek a táblázat logikai felépítéséből kifolyólag nem megállapíthatóak.</a:t>
          </a:r>
        </a:p>
        <a:p>
          <a:endParaRPr lang="hu-HU" sz="1600" baseline="0"/>
        </a:p>
        <a:p>
          <a:r>
            <a:rPr lang="hu-HU" sz="1600" baseline="0"/>
            <a:t>Forrás (link):</a:t>
          </a:r>
        </a:p>
        <a:p>
          <a:r>
            <a:rPr lang="hu-HU" sz="1600" baseline="0"/>
            <a:t>https://www.ersteliga.hu/stats/schedule?section=Alapszakasz&amp;championshipId=3783&amp;selectedTeam=22911</a:t>
          </a:r>
        </a:p>
        <a:p>
          <a:endParaRPr lang="hu-HU" sz="1600" baseline="0"/>
        </a:p>
        <a:p>
          <a:r>
            <a:rPr lang="hu-HU" sz="1600" baseline="0"/>
            <a:t>Letöltve: 2025.03.12</a:t>
          </a:r>
        </a:p>
        <a:p>
          <a:endParaRPr lang="hu-HU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406400</xdr:colOff>
      <xdr:row>0</xdr:row>
      <xdr:rowOff>0</xdr:rowOff>
    </xdr:from>
    <xdr:to>
      <xdr:col>15</xdr:col>
      <xdr:colOff>469900</xdr:colOff>
      <xdr:row>2</xdr:row>
      <xdr:rowOff>177800</xdr:rowOff>
    </xdr:to>
    <xdr:pic>
      <xdr:nvPicPr>
        <xdr:cNvPr id="2" name="Kép 2" descr="COCO">
          <a:extLst>
            <a:ext uri="{FF2B5EF4-FFF2-40B4-BE49-F238E27FC236}">
              <a16:creationId xmlns:a16="http://schemas.microsoft.com/office/drawing/2014/main" id="{93837593-AD6B-5A20-5874-3CBEACB9C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2400" y="0"/>
          <a:ext cx="25400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19815</xdr:colOff>
      <xdr:row>43</xdr:row>
      <xdr:rowOff>144612</xdr:rowOff>
    </xdr:from>
    <xdr:to>
      <xdr:col>6</xdr:col>
      <xdr:colOff>683846</xdr:colOff>
      <xdr:row>61</xdr:row>
      <xdr:rowOff>97691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76FC8F09-0E0F-44B0-C84D-A70FB6C2249F}"/>
            </a:ext>
          </a:extLst>
        </xdr:cNvPr>
        <xdr:cNvSpPr txBox="1"/>
      </xdr:nvSpPr>
      <xdr:spPr>
        <a:xfrm>
          <a:off x="840430" y="16381074"/>
          <a:ext cx="5411878" cy="34700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2000">
              <a:latin typeface="+mn-lt"/>
              <a:cs typeface="Times New Roman" panose="02020603050405020304" pitchFamily="18" charset="0"/>
            </a:rPr>
            <a:t>A</a:t>
          </a:r>
          <a:r>
            <a:rPr lang="hu-HU" sz="2000" baseline="0">
              <a:latin typeface="+mn-lt"/>
              <a:cs typeface="Times New Roman" panose="02020603050405020304" pitchFamily="18" charset="0"/>
            </a:rPr>
            <a:t> táblázatban az üres cellák hiányzó adatokat jelölnek, melyek nem voltak elérhetőek a forrást képző oddsportal.com-on.</a:t>
          </a:r>
        </a:p>
        <a:p>
          <a:endParaRPr lang="hu-HU" sz="2000" baseline="0">
            <a:latin typeface="+mn-lt"/>
            <a:cs typeface="Times New Roman" panose="02020603050405020304" pitchFamily="18" charset="0"/>
          </a:endParaRPr>
        </a:p>
        <a:p>
          <a:r>
            <a:rPr lang="hu-HU" sz="2000" baseline="0">
              <a:latin typeface="+mn-lt"/>
              <a:cs typeface="Times New Roman" panose="02020603050405020304" pitchFamily="18" charset="0"/>
            </a:rPr>
            <a:t>Forrás (link):</a:t>
          </a:r>
        </a:p>
        <a:p>
          <a:r>
            <a:rPr lang="hu-HU" sz="2000">
              <a:latin typeface="+mn-lt"/>
              <a:cs typeface="Times New Roman" panose="02020603050405020304" pitchFamily="18" charset="0"/>
            </a:rPr>
            <a:t>https://www.oddsportal.com/hockey/hungary/erste-liga-2024-2025/results/</a:t>
          </a:r>
        </a:p>
        <a:p>
          <a:endParaRPr lang="hu-HU" sz="2000">
            <a:latin typeface="+mn-lt"/>
            <a:cs typeface="Times New Roman" panose="02020603050405020304" pitchFamily="18" charset="0"/>
          </a:endParaRPr>
        </a:p>
        <a:p>
          <a:r>
            <a:rPr lang="hu-HU" sz="2000">
              <a:latin typeface="+mn-lt"/>
              <a:cs typeface="Times New Roman" panose="02020603050405020304" pitchFamily="18" charset="0"/>
            </a:rPr>
            <a:t>Letöltve: 2025.03.17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241905</xdr:colOff>
      <xdr:row>0</xdr:row>
      <xdr:rowOff>15119</xdr:rowOff>
    </xdr:from>
    <xdr:to>
      <xdr:col>15</xdr:col>
      <xdr:colOff>305405</xdr:colOff>
      <xdr:row>1</xdr:row>
      <xdr:rowOff>192919</xdr:rowOff>
    </xdr:to>
    <xdr:pic>
      <xdr:nvPicPr>
        <xdr:cNvPr id="2" name="Kép 2" descr="COCO">
          <a:extLst>
            <a:ext uri="{FF2B5EF4-FFF2-40B4-BE49-F238E27FC236}">
              <a16:creationId xmlns:a16="http://schemas.microsoft.com/office/drawing/2014/main" id="{81595F21-2ECB-54E6-8C0E-4A6F2DCE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476" y="15119"/>
          <a:ext cx="2558143" cy="827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284480</xdr:colOff>
      <xdr:row>0</xdr:row>
      <xdr:rowOff>101600</xdr:rowOff>
    </xdr:from>
    <xdr:to>
      <xdr:col>10</xdr:col>
      <xdr:colOff>223520</xdr:colOff>
      <xdr:row>11</xdr:row>
      <xdr:rowOff>10160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6EEF8131-CB9F-6E31-1E06-9626738B179C}"/>
            </a:ext>
          </a:extLst>
        </xdr:cNvPr>
        <xdr:cNvSpPr txBox="1"/>
      </xdr:nvSpPr>
      <xdr:spPr>
        <a:xfrm>
          <a:off x="6238240" y="101600"/>
          <a:ext cx="4053840" cy="2143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/>
            <a:t>Vendég mérkőzések és</a:t>
          </a:r>
          <a:r>
            <a:rPr lang="hu-HU" sz="1100" baseline="0"/>
            <a:t> csapat nevek</a:t>
          </a:r>
          <a:endParaRPr lang="hu-HU" sz="1100"/>
        </a:p>
        <a:p>
          <a:endParaRPr lang="hu-HU" sz="1100"/>
        </a:p>
        <a:p>
          <a:r>
            <a:rPr lang="hu-HU" sz="1100"/>
            <a:t>Az egyes</a:t>
          </a:r>
          <a:r>
            <a:rPr lang="hu-HU" sz="1100" baseline="0"/>
            <a:t> csapatok által megtett utak kilométerben kifejezve a vendég (nem hazai) mérkőzéseknél, jégcsarnoktól jégcsarnokig. Az adott távolságokat minden esetben a google maps segítségével gyűjtöttem ki (közelítő jellegűek). </a:t>
          </a:r>
        </a:p>
        <a:p>
          <a:endParaRPr lang="hu-HU" sz="1100" baseline="0"/>
        </a:p>
        <a:p>
          <a:r>
            <a:rPr lang="hu-HU" sz="1100" baseline="0"/>
            <a:t>Forrás (link): </a:t>
          </a:r>
        </a:p>
        <a:p>
          <a:r>
            <a:rPr lang="hu-HU" sz="1100" baseline="0"/>
            <a:t>https://www.google.com/maps</a:t>
          </a:r>
        </a:p>
        <a:p>
          <a:endParaRPr lang="hu-HU" sz="1100" baseline="0"/>
        </a:p>
        <a:p>
          <a:r>
            <a:rPr lang="hu-HU" sz="1100" baseline="0"/>
            <a:t>Letöltve: 2025.03.15</a:t>
          </a:r>
        </a:p>
      </xdr:txBody>
    </xdr:sp>
    <xdr:clientData/>
  </xdr:twoCellAnchor>
  <xdr:twoCellAnchor>
    <xdr:from>
      <xdr:col>4</xdr:col>
      <xdr:colOff>325120</xdr:colOff>
      <xdr:row>13</xdr:row>
      <xdr:rowOff>10160</xdr:rowOff>
    </xdr:from>
    <xdr:to>
      <xdr:col>8</xdr:col>
      <xdr:colOff>213360</xdr:colOff>
      <xdr:row>18</xdr:row>
      <xdr:rowOff>30480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94931C88-33C2-DC99-F40D-1B8080241235}"/>
            </a:ext>
          </a:extLst>
        </xdr:cNvPr>
        <xdr:cNvSpPr txBox="1"/>
      </xdr:nvSpPr>
      <xdr:spPr>
        <a:xfrm>
          <a:off x="4114800" y="2651760"/>
          <a:ext cx="4490720" cy="1036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/>
            <a:t>Vendég mérkőzések, hazatérés nélkül</a:t>
          </a:r>
        </a:p>
        <a:p>
          <a:endParaRPr lang="hu-HU" sz="1100"/>
        </a:p>
        <a:p>
          <a:r>
            <a:rPr lang="hu-HU" sz="1100"/>
            <a:t>Egyes esetekben</a:t>
          </a:r>
          <a:r>
            <a:rPr lang="hu-HU" sz="1100" baseline="0"/>
            <a:t> az FTC nem tér vissza saját bázisára, hanem egyből a következő mérkőzés helyszínére megy az időre és a nagyobb távolságokra való tekintettel. </a:t>
          </a:r>
          <a:endParaRPr lang="hu-HU" sz="1100"/>
        </a:p>
      </xdr:txBody>
    </xdr:sp>
    <xdr:clientData/>
  </xdr:twoCellAnchor>
  <xdr:twoCellAnchor>
    <xdr:from>
      <xdr:col>4</xdr:col>
      <xdr:colOff>528320</xdr:colOff>
      <xdr:row>19</xdr:row>
      <xdr:rowOff>30480</xdr:rowOff>
    </xdr:from>
    <xdr:to>
      <xdr:col>7</xdr:col>
      <xdr:colOff>792480</xdr:colOff>
      <xdr:row>25</xdr:row>
      <xdr:rowOff>10160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E5E81803-B79C-FB10-2F96-2938036DCA08}"/>
            </a:ext>
          </a:extLst>
        </xdr:cNvPr>
        <xdr:cNvSpPr txBox="1"/>
      </xdr:nvSpPr>
      <xdr:spPr>
        <a:xfrm>
          <a:off x="4348480" y="3891280"/>
          <a:ext cx="4043680" cy="1198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/>
            <a:t>Egyéb kategória - vendégcsapatok utazásai</a:t>
          </a:r>
        </a:p>
        <a:p>
          <a:endParaRPr lang="hu-HU" sz="1100"/>
        </a:p>
        <a:p>
          <a:r>
            <a:rPr lang="hu-HU" sz="1100"/>
            <a:t>A</a:t>
          </a:r>
          <a:r>
            <a:rPr lang="hu-HU" sz="1100" baseline="0"/>
            <a:t> vendégcsapatok is sokszor csak az ellenfelek között utaznak, nem térnek vissza saját bázisukra. (lásd 10-ik meccs, ahol a Csíkszereda csapata Fehérvár után az FTC-vel ütközött meg)</a:t>
          </a:r>
          <a:endParaRPr lang="hu-HU" sz="1100"/>
        </a:p>
      </xdr:txBody>
    </xdr:sp>
    <xdr:clientData/>
  </xdr:twoCellAnchor>
  <xdr:twoCellAnchor>
    <xdr:from>
      <xdr:col>8</xdr:col>
      <xdr:colOff>162560</xdr:colOff>
      <xdr:row>27</xdr:row>
      <xdr:rowOff>30480</xdr:rowOff>
    </xdr:from>
    <xdr:to>
      <xdr:col>11</xdr:col>
      <xdr:colOff>558800</xdr:colOff>
      <xdr:row>44</xdr:row>
      <xdr:rowOff>172720</xdr:rowOff>
    </xdr:to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57322B20-DB2B-09B1-6F61-4ED8D5F22A4B}"/>
            </a:ext>
          </a:extLst>
        </xdr:cNvPr>
        <xdr:cNvSpPr txBox="1"/>
      </xdr:nvSpPr>
      <xdr:spPr>
        <a:xfrm>
          <a:off x="8554720" y="5516880"/>
          <a:ext cx="2865120" cy="447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/>
            <a:t>Előző 2 év aggregált helyezés</a:t>
          </a:r>
        </a:p>
        <a:p>
          <a:endParaRPr lang="hu-HU" sz="1100"/>
        </a:p>
        <a:p>
          <a:r>
            <a:rPr lang="hu-HU" sz="1100"/>
            <a:t>A csapatok korábbi sikerességét jelezheti az</a:t>
          </a:r>
          <a:r>
            <a:rPr lang="hu-HU" sz="1100" baseline="0"/>
            <a:t> elmúlt években elért helyezésük. Ennek érdekében az elmúlt 2 év alapszakaszhelyezéseit gyűjtöttem ki, majd aggregáltam azokat, az eredmények.hu segítségével.</a:t>
          </a:r>
        </a:p>
        <a:p>
          <a:endParaRPr lang="hu-HU" sz="1100" baseline="0"/>
        </a:p>
        <a:p>
          <a:r>
            <a:rPr lang="hu-HU" sz="1100" baseline="0"/>
            <a:t>Forrás (link):</a:t>
          </a:r>
        </a:p>
        <a:p>
          <a:endParaRPr lang="hu-HU" sz="1100" baseline="0"/>
        </a:p>
        <a:p>
          <a:r>
            <a:rPr lang="hu-HU" sz="1100" baseline="0"/>
            <a:t>2022/2023 szezon link:</a:t>
          </a:r>
        </a:p>
        <a:p>
          <a:r>
            <a:rPr lang="hu-HU" sz="1100" baseline="0"/>
            <a:t>https://www.eredmenyek.com/jegkorong/magyarorszag/erste-liga-2022-2023/tabella/#/8YhLxubF/tabella/osszesitett/</a:t>
          </a:r>
        </a:p>
        <a:p>
          <a:endParaRPr lang="hu-HU" sz="1100" baseline="0"/>
        </a:p>
        <a:p>
          <a:r>
            <a:rPr lang="hu-HU" sz="1100" baseline="0"/>
            <a:t>2023/2024 szezon link:</a:t>
          </a:r>
        </a:p>
        <a:p>
          <a:r>
            <a:rPr lang="hu-HU" sz="1100" baseline="0"/>
            <a:t>https://www.eredmenyek.com/jegkorong/magyarorszag/erste-liga-2023-2024/tabella/#/0UUdFI4s/tabella/osszesitett/</a:t>
          </a:r>
        </a:p>
        <a:p>
          <a:endParaRPr lang="hu-HU" sz="1100" baseline="0"/>
        </a:p>
        <a:p>
          <a:r>
            <a:rPr lang="hu-HU" sz="1100" baseline="0"/>
            <a:t>Letöltve: 2025.03.12</a:t>
          </a:r>
        </a:p>
        <a:p>
          <a:endParaRPr lang="hu-H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57078</xdr:colOff>
      <xdr:row>11</xdr:row>
      <xdr:rowOff>71348</xdr:rowOff>
    </xdr:from>
    <xdr:to>
      <xdr:col>1</xdr:col>
      <xdr:colOff>941798</xdr:colOff>
      <xdr:row>17</xdr:row>
      <xdr:rowOff>99887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AD281F4-7010-30A7-D63D-B518F61E373F}"/>
            </a:ext>
          </a:extLst>
        </xdr:cNvPr>
        <xdr:cNvSpPr txBox="1"/>
      </xdr:nvSpPr>
      <xdr:spPr>
        <a:xfrm>
          <a:off x="57078" y="2268876"/>
          <a:ext cx="2689832" cy="12271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200"/>
            <a:t>Forrás (link):</a:t>
          </a:r>
        </a:p>
        <a:p>
          <a:r>
            <a:rPr lang="hu-HU" sz="1200"/>
            <a:t>https://www.oddsportal.com/hockey/usa/nhl-2024-2025/florida-panthers-edmonton-oilers-SjSO2Qy9/#1X2;2</a:t>
          </a:r>
        </a:p>
        <a:p>
          <a:endParaRPr lang="hu-HU" sz="1200"/>
        </a:p>
        <a:p>
          <a:r>
            <a:rPr lang="hu-HU" sz="1200"/>
            <a:t>Letöltve: 2025.08.01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945.796015856482" createdVersion="8" refreshedVersion="8" minRefreshableVersion="3" recordCount="35" xr:uid="{E6E55811-8EA2-BE48-A664-D5F0C1F7E590}">
  <cacheSource type="worksheet">
    <worksheetSource ref="C2:E37" sheet="becslési eloszlás COCO A"/>
  </cacheSource>
  <cacheFields count="3">
    <cacheField name="Becslés - Y(A33) Alternatív gólkülönbség " numFmtId="0">
      <sharedItems containsSemiMixedTypes="0" containsString="0" containsNumber="1" minValue="6411.4" maxValue="16957.5" count="31">
        <n v="10473.200000000001"/>
        <n v="13964"/>
        <n v="7979"/>
        <n v="10971.5"/>
        <n v="8228.4"/>
        <n v="8976.5"/>
        <n v="9333.1"/>
        <n v="11969.5"/>
        <n v="9368.5"/>
        <n v="11115.1"/>
        <n v="10560.5"/>
        <n v="8976"/>
        <n v="10042.799999999999"/>
        <n v="10496.7"/>
        <n v="12966.5"/>
        <n v="9510.6"/>
        <n v="6981.5"/>
        <n v="10972"/>
        <n v="12824.3"/>
        <n v="6411.4"/>
        <n v="8977"/>
        <n v="12991.4"/>
        <n v="12491.7"/>
        <n v="9867.7000000000007"/>
        <n v="7979.5"/>
        <n v="14084.7"/>
        <n v="16957.5"/>
        <n v="12005.4"/>
        <n v="8977.5"/>
        <n v="10687.2"/>
        <n v="11970"/>
      </sharedItems>
    </cacheField>
    <cacheField name="Gólkülönbség-előjel egyezés - COCO A" numFmtId="0">
      <sharedItems containsSemiMixedTypes="0" containsString="0" containsNumber="1" containsInteger="1" minValue="0" maxValue="1"/>
    </cacheField>
    <cacheField name="Tényleges gólkülönbség" numFmtId="0">
      <sharedItems containsSemiMixedTypes="0" containsString="0" containsNumber="1" containsInteger="1" minValue="-4" maxValue="7" count="10">
        <n v="-1"/>
        <n v="4"/>
        <n v="-2"/>
        <n v="1"/>
        <n v="2"/>
        <n v="3"/>
        <n v="-3"/>
        <n v="-4"/>
        <n v="6"/>
        <n v="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945.801261689812" createdVersion="8" refreshedVersion="8" minRefreshableVersion="3" recordCount="36" xr:uid="{CAB34745-B2AF-2042-AFB1-F88F65E8FAF0}">
  <cacheSource type="worksheet">
    <worksheetSource ref="C2:E38" sheet="becslési eloszlás COCO B"/>
  </cacheSource>
  <cacheFields count="3">
    <cacheField name="Becslés - Y(A33) Alternatív gólkülönbség " numFmtId="0">
      <sharedItems containsSemiMixedTypes="0" containsString="0" containsNumber="1" minValue="6543.3" maxValue="15099.9" count="12">
        <n v="8556.6"/>
        <n v="11576.6"/>
        <n v="8053.3"/>
        <n v="9059.9"/>
        <n v="12079.9"/>
        <n v="11073.2"/>
        <n v="9563.2000000000007"/>
        <n v="6543.3"/>
        <n v="10066.6"/>
        <n v="12583.2"/>
        <n v="15099.9"/>
        <n v="13086.6"/>
      </sharedItems>
    </cacheField>
    <cacheField name="Gólkülönbség-előjel egyezés - COCO B" numFmtId="0">
      <sharedItems containsSemiMixedTypes="0" containsString="0" containsNumber="1" containsInteger="1" minValue="0" maxValue="1" count="2">
        <n v="1"/>
        <n v="0"/>
      </sharedItems>
    </cacheField>
    <cacheField name="Tényleges gólkülönbség" numFmtId="0">
      <sharedItems containsSemiMixedTypes="0" containsString="0" containsNumber="1" containsInteger="1" minValue="-4" maxValue="7" count="10">
        <n v="-3"/>
        <n v="-1"/>
        <n v="4"/>
        <n v="-2"/>
        <n v="1"/>
        <n v="2"/>
        <n v="3"/>
        <n v="-4"/>
        <n v="6"/>
        <n v="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956.892965277781" createdVersion="8" refreshedVersion="8" minRefreshableVersion="3" recordCount="36" xr:uid="{C606F939-8633-F445-A751-3FB9F8456616}">
  <cacheSource type="worksheet">
    <worksheetSource ref="B2:E38" sheet="becslési eloszlás benchmark"/>
  </cacheSource>
  <cacheFields count="4">
    <cacheField name="Mérkőzés azonosító" numFmtId="0">
      <sharedItems containsSemiMixedTypes="0" containsString="0" containsNumber="1" containsInteger="1" minValue="1" maxValue="36" count="3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</sharedItems>
    </cacheField>
    <cacheField name="1xbet (FTC)" numFmtId="0">
      <sharedItems containsSemiMixedTypes="0" containsString="0" containsNumber="1" minValue="1.17" maxValue="2.4" count="30">
        <n v="1.44"/>
        <n v="1.54"/>
        <n v="1.61"/>
        <n v="1.62"/>
        <n v="2.1"/>
        <n v="1.86"/>
        <n v="1.42"/>
        <n v="1.18"/>
        <n v="1.38"/>
        <n v="1.55"/>
        <n v="2.25"/>
        <n v="1.64"/>
        <n v="1.95"/>
        <n v="1.19"/>
        <n v="1.49"/>
        <n v="1.87"/>
        <n v="1.36"/>
        <n v="2.4"/>
        <n v="1.72"/>
        <n v="1.17"/>
        <n v="1.77"/>
        <n v="1.63"/>
        <n v="2.0099999999999998"/>
        <n v="2.15"/>
        <n v="2.33"/>
        <n v="1.96"/>
        <n v="1.23"/>
        <n v="1.71"/>
        <n v="1.58"/>
        <n v="1.35"/>
      </sharedItems>
    </cacheField>
    <cacheField name="Gólkülönbség" numFmtId="0">
      <sharedItems containsSemiMixedTypes="0" containsString="0" containsNumber="1" containsInteger="1" minValue="-4" maxValue="7" count="10">
        <n v="-3"/>
        <n v="-1"/>
        <n v="4"/>
        <n v="-2"/>
        <n v="1"/>
        <n v="2"/>
        <n v="3"/>
        <n v="-4"/>
        <n v="6"/>
        <n v="7"/>
      </sharedItems>
    </cacheField>
    <cacheField name="Benchmark - Kisebb odds megegyezik a nyertessel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n v="0"/>
    <x v="0"/>
  </r>
  <r>
    <x v="1"/>
    <n v="1"/>
    <x v="1"/>
  </r>
  <r>
    <x v="2"/>
    <n v="1"/>
    <x v="2"/>
  </r>
  <r>
    <x v="3"/>
    <n v="1"/>
    <x v="3"/>
  </r>
  <r>
    <x v="4"/>
    <n v="1"/>
    <x v="2"/>
  </r>
  <r>
    <x v="5"/>
    <n v="1"/>
    <x v="0"/>
  </r>
  <r>
    <x v="6"/>
    <n v="1"/>
    <x v="0"/>
  </r>
  <r>
    <x v="7"/>
    <n v="1"/>
    <x v="4"/>
  </r>
  <r>
    <x v="8"/>
    <n v="1"/>
    <x v="0"/>
  </r>
  <r>
    <x v="9"/>
    <n v="1"/>
    <x v="5"/>
  </r>
  <r>
    <x v="10"/>
    <n v="1"/>
    <x v="3"/>
  </r>
  <r>
    <x v="11"/>
    <n v="1"/>
    <x v="0"/>
  </r>
  <r>
    <x v="5"/>
    <n v="1"/>
    <x v="0"/>
  </r>
  <r>
    <x v="12"/>
    <n v="1"/>
    <x v="3"/>
  </r>
  <r>
    <x v="13"/>
    <n v="1"/>
    <x v="3"/>
  </r>
  <r>
    <x v="14"/>
    <n v="1"/>
    <x v="5"/>
  </r>
  <r>
    <x v="15"/>
    <n v="1"/>
    <x v="0"/>
  </r>
  <r>
    <x v="16"/>
    <n v="1"/>
    <x v="6"/>
  </r>
  <r>
    <x v="3"/>
    <n v="1"/>
    <x v="3"/>
  </r>
  <r>
    <x v="17"/>
    <n v="1"/>
    <x v="3"/>
  </r>
  <r>
    <x v="18"/>
    <n v="1"/>
    <x v="4"/>
  </r>
  <r>
    <x v="19"/>
    <n v="1"/>
    <x v="7"/>
  </r>
  <r>
    <x v="17"/>
    <n v="1"/>
    <x v="3"/>
  </r>
  <r>
    <x v="20"/>
    <n v="1"/>
    <x v="0"/>
  </r>
  <r>
    <x v="17"/>
    <n v="1"/>
    <x v="3"/>
  </r>
  <r>
    <x v="21"/>
    <n v="1"/>
    <x v="1"/>
  </r>
  <r>
    <x v="22"/>
    <n v="1"/>
    <x v="1"/>
  </r>
  <r>
    <x v="23"/>
    <n v="1"/>
    <x v="2"/>
  </r>
  <r>
    <x v="24"/>
    <n v="1"/>
    <x v="2"/>
  </r>
  <r>
    <x v="25"/>
    <n v="1"/>
    <x v="8"/>
  </r>
  <r>
    <x v="26"/>
    <n v="1"/>
    <x v="9"/>
  </r>
  <r>
    <x v="27"/>
    <n v="1"/>
    <x v="3"/>
  </r>
  <r>
    <x v="28"/>
    <n v="1"/>
    <x v="0"/>
  </r>
  <r>
    <x v="29"/>
    <n v="0"/>
    <x v="0"/>
  </r>
  <r>
    <x v="30"/>
    <n v="1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x v="0"/>
    <x v="0"/>
  </r>
  <r>
    <x v="1"/>
    <x v="1"/>
    <x v="1"/>
  </r>
  <r>
    <x v="1"/>
    <x v="0"/>
    <x v="2"/>
  </r>
  <r>
    <x v="2"/>
    <x v="0"/>
    <x v="3"/>
  </r>
  <r>
    <x v="3"/>
    <x v="1"/>
    <x v="4"/>
  </r>
  <r>
    <x v="2"/>
    <x v="0"/>
    <x v="3"/>
  </r>
  <r>
    <x v="2"/>
    <x v="0"/>
    <x v="1"/>
  </r>
  <r>
    <x v="0"/>
    <x v="0"/>
    <x v="1"/>
  </r>
  <r>
    <x v="4"/>
    <x v="0"/>
    <x v="5"/>
  </r>
  <r>
    <x v="5"/>
    <x v="1"/>
    <x v="1"/>
  </r>
  <r>
    <x v="5"/>
    <x v="0"/>
    <x v="6"/>
  </r>
  <r>
    <x v="0"/>
    <x v="1"/>
    <x v="4"/>
  </r>
  <r>
    <x v="5"/>
    <x v="1"/>
    <x v="1"/>
  </r>
  <r>
    <x v="6"/>
    <x v="0"/>
    <x v="1"/>
  </r>
  <r>
    <x v="4"/>
    <x v="0"/>
    <x v="4"/>
  </r>
  <r>
    <x v="5"/>
    <x v="0"/>
    <x v="4"/>
  </r>
  <r>
    <x v="6"/>
    <x v="1"/>
    <x v="6"/>
  </r>
  <r>
    <x v="5"/>
    <x v="1"/>
    <x v="1"/>
  </r>
  <r>
    <x v="7"/>
    <x v="0"/>
    <x v="0"/>
  </r>
  <r>
    <x v="8"/>
    <x v="0"/>
    <x v="4"/>
  </r>
  <r>
    <x v="4"/>
    <x v="0"/>
    <x v="4"/>
  </r>
  <r>
    <x v="9"/>
    <x v="0"/>
    <x v="5"/>
  </r>
  <r>
    <x v="6"/>
    <x v="0"/>
    <x v="7"/>
  </r>
  <r>
    <x v="5"/>
    <x v="0"/>
    <x v="4"/>
  </r>
  <r>
    <x v="8"/>
    <x v="1"/>
    <x v="1"/>
  </r>
  <r>
    <x v="6"/>
    <x v="1"/>
    <x v="4"/>
  </r>
  <r>
    <x v="5"/>
    <x v="0"/>
    <x v="2"/>
  </r>
  <r>
    <x v="5"/>
    <x v="0"/>
    <x v="2"/>
  </r>
  <r>
    <x v="4"/>
    <x v="1"/>
    <x v="3"/>
  </r>
  <r>
    <x v="3"/>
    <x v="0"/>
    <x v="3"/>
  </r>
  <r>
    <x v="4"/>
    <x v="0"/>
    <x v="8"/>
  </r>
  <r>
    <x v="10"/>
    <x v="0"/>
    <x v="9"/>
  </r>
  <r>
    <x v="11"/>
    <x v="0"/>
    <x v="4"/>
  </r>
  <r>
    <x v="5"/>
    <x v="1"/>
    <x v="1"/>
  </r>
  <r>
    <x v="3"/>
    <x v="0"/>
    <x v="1"/>
  </r>
  <r>
    <x v="4"/>
    <x v="0"/>
    <x v="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x v="0"/>
    <x v="0"/>
    <n v="0"/>
  </r>
  <r>
    <x v="1"/>
    <x v="1"/>
    <x v="1"/>
    <n v="0"/>
  </r>
  <r>
    <x v="2"/>
    <x v="2"/>
    <x v="2"/>
    <n v="1"/>
  </r>
  <r>
    <x v="3"/>
    <x v="3"/>
    <x v="3"/>
    <n v="0"/>
  </r>
  <r>
    <x v="4"/>
    <x v="4"/>
    <x v="4"/>
    <n v="0"/>
  </r>
  <r>
    <x v="5"/>
    <x v="5"/>
    <x v="3"/>
    <n v="1"/>
  </r>
  <r>
    <x v="6"/>
    <x v="6"/>
    <x v="1"/>
    <n v="0"/>
  </r>
  <r>
    <x v="7"/>
    <x v="4"/>
    <x v="1"/>
    <n v="1"/>
  </r>
  <r>
    <x v="8"/>
    <x v="7"/>
    <x v="5"/>
    <n v="1"/>
  </r>
  <r>
    <x v="9"/>
    <x v="8"/>
    <x v="1"/>
    <n v="0"/>
  </r>
  <r>
    <x v="10"/>
    <x v="9"/>
    <x v="6"/>
    <n v="1"/>
  </r>
  <r>
    <x v="11"/>
    <x v="10"/>
    <x v="4"/>
    <n v="0"/>
  </r>
  <r>
    <x v="12"/>
    <x v="11"/>
    <x v="1"/>
    <n v="0"/>
  </r>
  <r>
    <x v="13"/>
    <x v="12"/>
    <x v="1"/>
    <n v="1"/>
  </r>
  <r>
    <x v="14"/>
    <x v="13"/>
    <x v="4"/>
    <n v="1"/>
  </r>
  <r>
    <x v="15"/>
    <x v="14"/>
    <x v="4"/>
    <n v="1"/>
  </r>
  <r>
    <x v="16"/>
    <x v="15"/>
    <x v="6"/>
    <n v="0"/>
  </r>
  <r>
    <x v="17"/>
    <x v="16"/>
    <x v="1"/>
    <n v="0"/>
  </r>
  <r>
    <x v="18"/>
    <x v="17"/>
    <x v="0"/>
    <n v="1"/>
  </r>
  <r>
    <x v="19"/>
    <x v="18"/>
    <x v="4"/>
    <n v="1"/>
  </r>
  <r>
    <x v="20"/>
    <x v="7"/>
    <x v="4"/>
    <n v="1"/>
  </r>
  <r>
    <x v="21"/>
    <x v="19"/>
    <x v="5"/>
    <n v="1"/>
  </r>
  <r>
    <x v="22"/>
    <x v="20"/>
    <x v="7"/>
    <n v="0"/>
  </r>
  <r>
    <x v="23"/>
    <x v="0"/>
    <x v="4"/>
    <n v="1"/>
  </r>
  <r>
    <x v="24"/>
    <x v="9"/>
    <x v="1"/>
    <n v="0"/>
  </r>
  <r>
    <x v="25"/>
    <x v="21"/>
    <x v="4"/>
    <n v="1"/>
  </r>
  <r>
    <x v="26"/>
    <x v="22"/>
    <x v="2"/>
    <n v="0"/>
  </r>
  <r>
    <x v="27"/>
    <x v="23"/>
    <x v="2"/>
    <n v="0"/>
  </r>
  <r>
    <x v="28"/>
    <x v="0"/>
    <x v="3"/>
    <n v="0"/>
  </r>
  <r>
    <x v="29"/>
    <x v="24"/>
    <x v="3"/>
    <n v="1"/>
  </r>
  <r>
    <x v="30"/>
    <x v="25"/>
    <x v="8"/>
    <n v="0"/>
  </r>
  <r>
    <x v="31"/>
    <x v="13"/>
    <x v="9"/>
    <n v="1"/>
  </r>
  <r>
    <x v="32"/>
    <x v="26"/>
    <x v="4"/>
    <n v="1"/>
  </r>
  <r>
    <x v="33"/>
    <x v="27"/>
    <x v="1"/>
    <n v="0"/>
  </r>
  <r>
    <x v="34"/>
    <x v="28"/>
    <x v="1"/>
    <n v="0"/>
  </r>
  <r>
    <x v="35"/>
    <x v="29"/>
    <x v="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4472D0-CF0C-F24C-A020-93302BC965E6}" name="Kimutatás6" cacheId="9" applyNumberFormats="0" applyBorderFormats="0" applyFontFormats="0" applyPatternFormats="0" applyAlignmentFormats="0" applyWidthHeightFormats="1" dataCaption="Értékek" grandTotalCaption="Sor/oszlop-összeg" updatedVersion="8" minRefreshableVersion="3" useAutoFormatting="1" itemPrintTitles="1" createdVersion="8" indent="0" outline="1" outlineData="1" multipleFieldFilters="0" chartFormat="2" rowHeaderCaption="Becslés -Y(A21) Alternatív gólkülöbség" colHeaderCaption="Gólkülönbség">
  <location ref="H1:S34" firstHeaderRow="1" firstDataRow="2" firstDataCol="1"/>
  <pivotFields count="3">
    <pivotField axis="axisRow" showAll="0">
      <items count="32">
        <item x="19"/>
        <item x="16"/>
        <item x="2"/>
        <item x="24"/>
        <item x="4"/>
        <item x="11"/>
        <item x="5"/>
        <item x="20"/>
        <item x="28"/>
        <item x="6"/>
        <item x="8"/>
        <item x="15"/>
        <item x="23"/>
        <item x="12"/>
        <item x="0"/>
        <item x="13"/>
        <item x="10"/>
        <item x="29"/>
        <item x="3"/>
        <item x="17"/>
        <item x="9"/>
        <item x="7"/>
        <item x="30"/>
        <item x="27"/>
        <item x="22"/>
        <item x="18"/>
        <item x="14"/>
        <item x="21"/>
        <item x="1"/>
        <item x="25"/>
        <item x="26"/>
        <item t="default"/>
      </items>
    </pivotField>
    <pivotField dataField="1" showAll="0"/>
    <pivotField axis="axisCol" showAll="0">
      <items count="11">
        <item x="7"/>
        <item x="6"/>
        <item x="2"/>
        <item x="0"/>
        <item x="3"/>
        <item x="4"/>
        <item x="5"/>
        <item x="1"/>
        <item x="8"/>
        <item x="9"/>
        <item t="default"/>
      </items>
    </pivotField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Esetszám / Gólkülönbség-előjel egyezés - COCO A" fld="1" baseField="0" baseItem="0"/>
  </dataFields>
  <formats count="38">
    <format dxfId="155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54">
      <pivotArea collapsedLevelsAreSubtotals="1" fieldPosition="0">
        <references count="2">
          <reference field="0" count="13"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  <reference field="2" count="6" selected="0">
            <x v="4"/>
            <x v="5"/>
            <x v="6"/>
            <x v="7"/>
            <x v="8"/>
            <x v="9"/>
          </reference>
        </references>
      </pivotArea>
    </format>
    <format dxfId="153">
      <pivotArea collapsedLevelsAreSubtotals="1" fieldPosition="0">
        <references count="2">
          <reference field="0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4" selected="0">
            <x v="0"/>
            <x v="1"/>
            <x v="2"/>
            <x v="3"/>
          </reference>
        </references>
      </pivotArea>
    </format>
    <format dxfId="152">
      <pivotArea collapsedLevelsAreSubtotals="1" fieldPosition="0">
        <references count="2">
          <reference field="0" count="13"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  <reference field="2" count="6" selected="0">
            <x v="4"/>
            <x v="5"/>
            <x v="6"/>
            <x v="7"/>
            <x v="8"/>
            <x v="9"/>
          </reference>
        </references>
      </pivotArea>
    </format>
    <format dxfId="151">
      <pivotArea collapsedLevelsAreSubtotals="1" fieldPosition="0">
        <references count="2">
          <reference field="0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4" selected="0">
            <x v="0"/>
            <x v="1"/>
            <x v="2"/>
            <x v="3"/>
          </reference>
        </references>
      </pivotArea>
    </format>
    <format dxfId="150">
      <pivotArea collapsedLevelsAreSubtotals="1" fieldPosition="0">
        <references count="2">
          <reference field="0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5" selected="0">
            <x v="0"/>
            <x v="1"/>
            <x v="2"/>
            <x v="3"/>
            <x v="4"/>
          </reference>
        </references>
      </pivotArea>
    </format>
    <format dxfId="149">
      <pivotArea collapsedLevelsAreSubtotals="1" fieldPosition="0">
        <references count="2">
          <reference field="0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 selected="0">
            <x v="4"/>
          </reference>
        </references>
      </pivotArea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type="origin" dataOnly="0" labelOnly="1" outline="0" fieldPosition="0"/>
    </format>
    <format dxfId="145">
      <pivotArea field="2" type="button" dataOnly="0" labelOnly="1" outline="0" axis="axisCol" fieldPosition="0"/>
    </format>
    <format dxfId="144">
      <pivotArea type="topRight" dataOnly="0" labelOnly="1" outline="0" fieldPosition="0"/>
    </format>
    <format dxfId="143">
      <pivotArea field="0" type="button" dataOnly="0" labelOnly="1" outline="0" axis="axisRow" fieldPosition="0"/>
    </format>
    <format dxfId="142">
      <pivotArea dataOnly="0" labelOnly="1" fieldPosition="0">
        <references count="1">
          <reference field="0" count="0"/>
        </references>
      </pivotArea>
    </format>
    <format dxfId="141">
      <pivotArea dataOnly="0" labelOnly="1" grandRow="1" outline="0" fieldPosition="0"/>
    </format>
    <format dxfId="140">
      <pivotArea dataOnly="0" labelOnly="1" fieldPosition="0">
        <references count="1">
          <reference field="2" count="0"/>
        </references>
      </pivotArea>
    </format>
    <format dxfId="139">
      <pivotArea dataOnly="0" labelOnly="1" grandCol="1" outline="0" fieldPosition="0"/>
    </format>
    <format dxfId="138">
      <pivotArea type="all" dataOnly="0" outline="0" fieldPosition="0"/>
    </format>
    <format dxfId="137">
      <pivotArea outline="0" collapsedLevelsAreSubtotals="1" fieldPosition="0"/>
    </format>
    <format dxfId="136">
      <pivotArea type="origin" dataOnly="0" labelOnly="1" outline="0" fieldPosition="0"/>
    </format>
    <format dxfId="135">
      <pivotArea field="2" type="button" dataOnly="0" labelOnly="1" outline="0" axis="axisCol" fieldPosition="0"/>
    </format>
    <format dxfId="134">
      <pivotArea type="topRight" dataOnly="0" labelOnly="1" outline="0" fieldPosition="0"/>
    </format>
    <format dxfId="133">
      <pivotArea field="0" type="button" dataOnly="0" labelOnly="1" outline="0" axis="axisRow" fieldPosition="0"/>
    </format>
    <format dxfId="132">
      <pivotArea dataOnly="0" labelOnly="1" fieldPosition="0">
        <references count="1">
          <reference field="0" count="0"/>
        </references>
      </pivotArea>
    </format>
    <format dxfId="131">
      <pivotArea dataOnly="0" labelOnly="1" grandRow="1" outline="0" fieldPosition="0"/>
    </format>
    <format dxfId="130">
      <pivotArea dataOnly="0" labelOnly="1" fieldPosition="0">
        <references count="1">
          <reference field="2" count="0"/>
        </references>
      </pivotArea>
    </format>
    <format dxfId="129">
      <pivotArea dataOnly="0" labelOnly="1" grandCol="1" outline="0" fieldPosition="0"/>
    </format>
    <format dxfId="128">
      <pivotArea type="origin" dataOnly="0" labelOnly="1" outline="0" fieldPosition="0"/>
    </format>
    <format dxfId="127">
      <pivotArea dataOnly="0" labelOnly="1" fieldPosition="0">
        <references count="1">
          <reference field="0" count="0"/>
        </references>
      </pivotArea>
    </format>
    <format dxfId="126">
      <pivotArea collapsedLevelsAreSubtotals="1" fieldPosition="0">
        <references count="2">
          <reference field="0" count="2">
            <x v="15"/>
            <x v="16"/>
          </reference>
          <reference field="2" count="3" selected="0">
            <x v="4"/>
            <x v="5"/>
            <x v="6"/>
          </reference>
        </references>
      </pivotArea>
    </format>
    <format dxfId="125">
      <pivotArea field="0" type="button" dataOnly="0" labelOnly="1" outline="0" axis="axisRow" fieldPosition="0"/>
    </format>
    <format dxfId="124">
      <pivotArea collapsedLevelsAreSubtotals="1" fieldPosition="0">
        <references count="1">
          <reference field="0" count="1">
            <x v="13"/>
          </reference>
        </references>
      </pivotArea>
    </format>
    <format dxfId="123">
      <pivotArea dataOnly="0" labelOnly="1" fieldPosition="0">
        <references count="1">
          <reference field="0" count="1">
            <x v="13"/>
          </reference>
        </references>
      </pivotArea>
    </format>
    <format dxfId="122">
      <pivotArea collapsedLevelsAreSubtotals="1" fieldPosition="0">
        <references count="2">
          <reference field="0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  <reference field="2" count="1" selected="0">
            <x v="3"/>
          </reference>
        </references>
      </pivotArea>
    </format>
    <format dxfId="121">
      <pivotArea dataOnly="0" labelOnly="1" fieldPosition="0">
        <references count="1">
          <reference field="2" count="1">
            <x v="3"/>
          </reference>
        </references>
      </pivotArea>
    </format>
    <format dxfId="120">
      <pivotArea collapsedLevelsAreSubtotals="1" fieldPosition="0">
        <references count="2">
          <reference field="0" count="5">
            <x v="13"/>
            <x v="14"/>
            <x v="15"/>
            <x v="16"/>
            <x v="17"/>
          </reference>
          <reference field="2" count="1" selected="0">
            <x v="4"/>
          </reference>
        </references>
      </pivotArea>
    </format>
    <format dxfId="119">
      <pivotArea collapsedLevelsAreSubtotals="1" fieldPosition="0">
        <references count="2">
          <reference field="0" count="5">
            <x v="13"/>
            <x v="14"/>
            <x v="15"/>
            <x v="16"/>
            <x v="17"/>
          </reference>
          <reference field="2" count="1" selected="0">
            <x v="4"/>
          </reference>
        </references>
      </pivotArea>
    </format>
    <format dxfId="118">
      <pivotArea field="2" type="button" dataOnly="0" labelOnly="1" outline="0" axis="axisCol" fieldPosition="0"/>
    </format>
  </formats>
  <chartFormats count="2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35079A-386C-C141-BDE1-5D232CA6BE6F}" name="Kimutatás2" cacheId="10" applyNumberFormats="0" applyBorderFormats="0" applyFontFormats="0" applyPatternFormats="0" applyAlignmentFormats="0" applyWidthHeightFormats="1" dataCaption="Értékek" grandTotalCaption="Sor/oszlop-összeg" updatedVersion="8" minRefreshableVersion="3" useAutoFormatting="1" itemPrintTitles="1" createdVersion="8" indent="0" outline="1" outlineData="1" multipleFieldFilters="0" chartFormat="1" rowHeaderCaption="Becslés - Y(A33) Alternatív gólkülönbség" colHeaderCaption="Gólkülönbség">
  <location ref="V1:AG15" firstHeaderRow="1" firstDataRow="2" firstDataCol="1"/>
  <pivotFields count="3">
    <pivotField axis="axisRow" showAll="0">
      <items count="13">
        <item x="7"/>
        <item x="2"/>
        <item x="0"/>
        <item x="3"/>
        <item x="6"/>
        <item x="8"/>
        <item x="5"/>
        <item x="1"/>
        <item x="4"/>
        <item x="9"/>
        <item x="11"/>
        <item x="10"/>
        <item t="default"/>
      </items>
    </pivotField>
    <pivotField dataField="1" showAll="0">
      <items count="3">
        <item x="1"/>
        <item x="0"/>
        <item t="default"/>
      </items>
    </pivotField>
    <pivotField axis="axisCol" showAll="0">
      <items count="11">
        <item x="7"/>
        <item x="0"/>
        <item x="3"/>
        <item x="1"/>
        <item x="4"/>
        <item x="5"/>
        <item x="6"/>
        <item x="2"/>
        <item x="8"/>
        <item x="9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Mennyiség / Gólkülönbség-előjel egyezés - COCO B" fld="1" subtotal="count" baseField="0" baseItem="0"/>
  </dataFields>
  <formats count="43">
    <format dxfId="76">
      <pivotArea dataOnly="0" outline="0" fieldPosition="0">
        <references count="1">
          <reference field="2" count="1">
            <x v="3"/>
          </reference>
        </references>
      </pivotArea>
    </format>
    <format dxfId="75">
      <pivotArea collapsedLevelsAreSubtotals="1" fieldPosition="0">
        <references count="2">
          <reference field="0" count="2">
            <x v="0"/>
            <x v="1"/>
          </reference>
          <reference field="2" count="4" selected="0">
            <x v="0"/>
            <x v="1"/>
            <x v="2"/>
            <x v="3"/>
          </reference>
        </references>
      </pivotArea>
    </format>
    <format dxfId="74">
      <pivotArea collapsedLevelsAreSubtotals="1" fieldPosition="0">
        <references count="2">
          <reference field="0" count="2">
            <x v="2"/>
            <x v="3"/>
          </reference>
          <reference field="2" count="4" selected="0">
            <x v="0"/>
            <x v="1"/>
            <x v="2"/>
            <x v="3"/>
          </reference>
        </references>
      </pivotArea>
    </format>
    <format dxfId="73">
      <pivotArea collapsedLevelsAreSubtotals="1" fieldPosition="0">
        <references count="2">
          <reference field="0" count="1">
            <x v="8"/>
          </reference>
          <reference field="2" count="5" selected="0">
            <x v="4"/>
            <x v="5"/>
            <x v="6"/>
            <x v="7"/>
            <x v="8"/>
          </reference>
        </references>
      </pivotArea>
    </format>
    <format dxfId="72">
      <pivotArea collapsedLevelsAreSubtotals="1" fieldPosition="0">
        <references count="2">
          <reference field="0" count="3">
            <x v="9"/>
            <x v="10"/>
            <x v="11"/>
          </reference>
          <reference field="2" count="6" selected="0">
            <x v="4"/>
            <x v="5"/>
            <x v="6"/>
            <x v="7"/>
            <x v="8"/>
            <x v="9"/>
          </reference>
        </references>
      </pivotArea>
    </format>
    <format dxfId="71">
      <pivotArea collapsedLevelsAreSubtotals="1" fieldPosition="0">
        <references count="2">
          <reference field="0" count="2">
            <x v="2"/>
            <x v="3"/>
          </reference>
          <reference field="2" count="4" selected="0">
            <x v="0"/>
            <x v="1"/>
            <x v="2"/>
            <x v="3"/>
          </reference>
        </references>
      </pivotArea>
    </format>
    <format dxfId="70">
      <pivotArea collapsedLevelsAreSubtotals="1" fieldPosition="0">
        <references count="2">
          <reference field="0" count="2">
            <x v="0"/>
            <x v="1"/>
          </reference>
          <reference field="2" count="4" selected="0">
            <x v="0"/>
            <x v="1"/>
            <x v="2"/>
            <x v="3"/>
          </reference>
        </references>
      </pivotArea>
    </format>
    <format dxfId="69">
      <pivotArea collapsedLevelsAreSubtotals="1" fieldPosition="0">
        <references count="2">
          <reference field="0" count="3">
            <x v="9"/>
            <x v="10"/>
            <x v="11"/>
          </reference>
          <reference field="2" count="6" selected="0">
            <x v="4"/>
            <x v="5"/>
            <x v="6"/>
            <x v="7"/>
            <x v="8"/>
            <x v="9"/>
          </reference>
        </references>
      </pivotArea>
    </format>
    <format dxfId="68">
      <pivotArea collapsedLevelsAreSubtotals="1" fieldPosition="0">
        <references count="2">
          <reference field="0" count="1">
            <x v="8"/>
          </reference>
          <reference field="2" count="5" selected="0">
            <x v="4"/>
            <x v="5"/>
            <x v="6"/>
            <x v="7"/>
            <x v="8"/>
          </reference>
        </references>
      </pivotArea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field="2" type="button" dataOnly="0" labelOnly="1" outline="0" axis="axisCol" fieldPosition="0"/>
    </format>
    <format dxfId="63">
      <pivotArea type="topRight" dataOnly="0" labelOnly="1" outline="0" fieldPosition="0"/>
    </format>
    <format dxfId="62">
      <pivotArea field="0" type="button" dataOnly="0" labelOnly="1" outline="0" axis="axisRow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fieldPosition="0">
        <references count="1">
          <reference field="2" count="0"/>
        </references>
      </pivotArea>
    </format>
    <format dxfId="58">
      <pivotArea dataOnly="0" labelOnly="1" grandCol="1" outline="0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type="origin" dataOnly="0" labelOnly="1" outline="0" fieldPosition="0"/>
    </format>
    <format dxfId="54">
      <pivotArea field="2" type="button" dataOnly="0" labelOnly="1" outline="0" axis="axisCol" fieldPosition="0"/>
    </format>
    <format dxfId="53">
      <pivotArea type="topRight" dataOnly="0" labelOnly="1" outline="0" fieldPosition="0"/>
    </format>
    <format dxfId="52">
      <pivotArea field="0" type="button" dataOnly="0" labelOnly="1" outline="0" axis="axisRow" fieldPosition="0"/>
    </format>
    <format dxfId="51">
      <pivotArea dataOnly="0" labelOnly="1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fieldPosition="0">
        <references count="1">
          <reference field="2" count="0"/>
        </references>
      </pivotArea>
    </format>
    <format dxfId="48">
      <pivotArea dataOnly="0" labelOnly="1" grandCol="1" outline="0" fieldPosition="0"/>
    </format>
    <format dxfId="47">
      <pivotArea type="origin" dataOnly="0" labelOnly="1" outline="0" fieldPosition="0"/>
    </format>
    <format dxfId="46">
      <pivotArea field="2" type="button" dataOnly="0" labelOnly="1" outline="0" axis="axisCol" fieldPosition="0"/>
    </format>
    <format dxfId="45">
      <pivotArea dataOnly="0" labelOnly="1" fieldPosition="0">
        <references count="1">
          <reference field="0" count="0"/>
        </references>
      </pivotArea>
    </format>
    <format dxfId="44">
      <pivotArea collapsedLevelsAreSubtotals="1" fieldPosition="0">
        <references count="2">
          <reference field="0" count="2">
            <x v="6"/>
            <x v="7"/>
          </reference>
          <reference field="2" count="5" selected="0">
            <x v="4"/>
            <x v="5"/>
            <x v="6"/>
            <x v="7"/>
            <x v="8"/>
          </reference>
        </references>
      </pivotArea>
    </format>
    <format dxfId="43">
      <pivotArea field="0" type="button" dataOnly="0" labelOnly="1" outline="0" axis="axisRow" fieldPosition="0"/>
    </format>
    <format dxfId="42">
      <pivotArea collapsedLevelsAreSubtotals="1" fieldPosition="0">
        <references count="1">
          <reference field="0" count="1">
            <x v="5"/>
          </reference>
        </references>
      </pivotArea>
    </format>
    <format dxfId="41">
      <pivotArea collapsedLevelsAreSubtotals="1" fieldPosition="0">
        <references count="1">
          <reference field="0" count="1">
            <x v="4"/>
          </reference>
        </references>
      </pivotArea>
    </format>
    <format dxfId="40">
      <pivotArea dataOnly="0" labelOnly="1" fieldPosition="0">
        <references count="1">
          <reference field="0" count="1">
            <x v="4"/>
          </reference>
        </references>
      </pivotArea>
    </format>
    <format dxfId="39">
      <pivotArea collapsedLevelsAreSubtotals="1" fieldPosition="0">
        <references count="2">
          <reference field="0" count="1">
            <x v="4"/>
          </reference>
          <reference field="2" count="1" selected="0">
            <x v="3"/>
          </reference>
        </references>
      </pivotArea>
    </format>
    <format dxfId="38">
      <pivotArea collapsedLevelsAreSubtotals="1" fieldPosition="0">
        <references count="2">
          <reference field="0" count="1">
            <x v="5"/>
          </reference>
          <reference field="2" count="5" selected="0">
            <x v="4"/>
            <x v="5"/>
            <x v="6"/>
            <x v="7"/>
            <x v="8"/>
          </reference>
        </references>
      </pivotArea>
    </format>
    <format dxfId="37">
      <pivotArea collapsedLevelsAreSubtotals="1" fieldPosition="0">
        <references count="2">
          <reference field="0" count="1">
            <x v="4"/>
          </reference>
          <reference field="2" count="4" selected="0">
            <x v="0"/>
            <x v="1"/>
            <x v="2"/>
            <x v="3"/>
          </reference>
        </references>
      </pivotArea>
    </format>
    <format dxfId="36">
      <pivotArea collapsedLevelsAreSubtotals="1" fieldPosition="0">
        <references count="1">
          <reference field="0" count="1">
            <x v="5"/>
          </reference>
        </references>
      </pivotArea>
    </format>
    <format dxfId="35">
      <pivotArea dataOnly="0" labelOnly="1" fieldPosition="0">
        <references count="1">
          <reference field="0" count="1">
            <x v="5"/>
          </reference>
        </references>
      </pivotArea>
    </format>
    <format dxfId="34">
      <pivotArea collapsedLevelsAreSubtotals="1" fieldPosition="0">
        <references count="2">
          <reference field="0" count="1">
            <x v="5"/>
          </reference>
          <reference field="2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920070-7D7B-D14A-A4D2-75EFE2DAEEAA}" name="Kimutatás7" cacheId="10" applyNumberFormats="0" applyBorderFormats="0" applyFontFormats="0" applyPatternFormats="0" applyAlignmentFormats="0" applyWidthHeightFormats="1" dataCaption="Értékek" grandTotalCaption="Sor/oszlop-összeg" updatedVersion="8" minRefreshableVersion="3" useAutoFormatting="1" itemPrintTitles="1" createdVersion="8" indent="0" outline="1" outlineData="1" multipleFieldFilters="0" chartFormat="1" rowHeaderCaption="Becslés - Y(A33) Alternatív gólkülönbség" colHeaderCaption="Gólkülönbség">
  <location ref="H1:S15" firstHeaderRow="1" firstDataRow="2" firstDataCol="1"/>
  <pivotFields count="3">
    <pivotField axis="axisRow" showAll="0">
      <items count="13">
        <item x="7"/>
        <item x="2"/>
        <item x="0"/>
        <item x="3"/>
        <item x="6"/>
        <item x="8"/>
        <item x="5"/>
        <item x="1"/>
        <item x="4"/>
        <item x="9"/>
        <item x="11"/>
        <item x="10"/>
        <item t="default"/>
      </items>
    </pivotField>
    <pivotField dataField="1" showAll="0">
      <items count="3">
        <item x="1"/>
        <item x="0"/>
        <item t="default"/>
      </items>
    </pivotField>
    <pivotField axis="axisCol" showAll="0">
      <items count="11">
        <item x="7"/>
        <item x="0"/>
        <item x="3"/>
        <item x="1"/>
        <item x="4"/>
        <item x="5"/>
        <item x="6"/>
        <item x="2"/>
        <item x="8"/>
        <item x="9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Esetszám / Gólkülönbség-előjel egyezés - COCO B" fld="1" baseField="0" baseItem="0"/>
  </dataFields>
  <formats count="41">
    <format dxfId="117">
      <pivotArea dataOnly="0" outline="0" fieldPosition="0">
        <references count="1">
          <reference field="2" count="1">
            <x v="3"/>
          </reference>
        </references>
      </pivotArea>
    </format>
    <format dxfId="116">
      <pivotArea collapsedLevelsAreSubtotals="1" fieldPosition="0">
        <references count="2">
          <reference field="0" count="2">
            <x v="0"/>
            <x v="1"/>
          </reference>
          <reference field="2" count="4" selected="0">
            <x v="0"/>
            <x v="1"/>
            <x v="2"/>
            <x v="3"/>
          </reference>
        </references>
      </pivotArea>
    </format>
    <format dxfId="115">
      <pivotArea collapsedLevelsAreSubtotals="1" fieldPosition="0">
        <references count="2">
          <reference field="0" count="2">
            <x v="2"/>
            <x v="3"/>
          </reference>
          <reference field="2" count="4" selected="0">
            <x v="0"/>
            <x v="1"/>
            <x v="2"/>
            <x v="3"/>
          </reference>
        </references>
      </pivotArea>
    </format>
    <format dxfId="114">
      <pivotArea collapsedLevelsAreSubtotals="1" fieldPosition="0">
        <references count="2">
          <reference field="0" count="1">
            <x v="8"/>
          </reference>
          <reference field="2" count="5" selected="0">
            <x v="4"/>
            <x v="5"/>
            <x v="6"/>
            <x v="7"/>
            <x v="8"/>
          </reference>
        </references>
      </pivotArea>
    </format>
    <format dxfId="113">
      <pivotArea collapsedLevelsAreSubtotals="1" fieldPosition="0">
        <references count="2">
          <reference field="0" count="3">
            <x v="9"/>
            <x v="10"/>
            <x v="11"/>
          </reference>
          <reference field="2" count="6" selected="0">
            <x v="4"/>
            <x v="5"/>
            <x v="6"/>
            <x v="7"/>
            <x v="8"/>
            <x v="9"/>
          </reference>
        </references>
      </pivotArea>
    </format>
    <format dxfId="112">
      <pivotArea collapsedLevelsAreSubtotals="1" fieldPosition="0">
        <references count="2">
          <reference field="0" count="2">
            <x v="2"/>
            <x v="3"/>
          </reference>
          <reference field="2" count="4" selected="0">
            <x v="0"/>
            <x v="1"/>
            <x v="2"/>
            <x v="3"/>
          </reference>
        </references>
      </pivotArea>
    </format>
    <format dxfId="111">
      <pivotArea collapsedLevelsAreSubtotals="1" fieldPosition="0">
        <references count="2">
          <reference field="0" count="2">
            <x v="0"/>
            <x v="1"/>
          </reference>
          <reference field="2" count="4" selected="0">
            <x v="0"/>
            <x v="1"/>
            <x v="2"/>
            <x v="3"/>
          </reference>
        </references>
      </pivotArea>
    </format>
    <format dxfId="110">
      <pivotArea collapsedLevelsAreSubtotals="1" fieldPosition="0">
        <references count="2">
          <reference field="0" count="3">
            <x v="9"/>
            <x v="10"/>
            <x v="11"/>
          </reference>
          <reference field="2" count="6" selected="0">
            <x v="4"/>
            <x v="5"/>
            <x v="6"/>
            <x v="7"/>
            <x v="8"/>
            <x v="9"/>
          </reference>
        </references>
      </pivotArea>
    </format>
    <format dxfId="109">
      <pivotArea collapsedLevelsAreSubtotals="1" fieldPosition="0">
        <references count="2">
          <reference field="0" count="1">
            <x v="8"/>
          </reference>
          <reference field="2" count="5" selected="0">
            <x v="4"/>
            <x v="5"/>
            <x v="6"/>
            <x v="7"/>
            <x v="8"/>
          </reference>
        </references>
      </pivotArea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type="origin" dataOnly="0" labelOnly="1" outline="0" fieldPosition="0"/>
    </format>
    <format dxfId="105">
      <pivotArea field="2" type="button" dataOnly="0" labelOnly="1" outline="0" axis="axisCol" fieldPosition="0"/>
    </format>
    <format dxfId="104">
      <pivotArea type="topRight" dataOnly="0" labelOnly="1" outline="0" fieldPosition="0"/>
    </format>
    <format dxfId="103">
      <pivotArea field="0" type="button" dataOnly="0" labelOnly="1" outline="0" axis="axisRow" fieldPosition="0"/>
    </format>
    <format dxfId="102">
      <pivotArea dataOnly="0" labelOnly="1" fieldPosition="0">
        <references count="1">
          <reference field="0" count="0"/>
        </references>
      </pivotArea>
    </format>
    <format dxfId="101">
      <pivotArea dataOnly="0" labelOnly="1" grandRow="1" outline="0" fieldPosition="0"/>
    </format>
    <format dxfId="100">
      <pivotArea dataOnly="0" labelOnly="1" fieldPosition="0">
        <references count="1">
          <reference field="2" count="0"/>
        </references>
      </pivotArea>
    </format>
    <format dxfId="99">
      <pivotArea dataOnly="0" labelOnly="1" grandCol="1" outline="0" fieldPosition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type="origin" dataOnly="0" labelOnly="1" outline="0" fieldPosition="0"/>
    </format>
    <format dxfId="95">
      <pivotArea field="2" type="button" dataOnly="0" labelOnly="1" outline="0" axis="axisCol" fieldPosition="0"/>
    </format>
    <format dxfId="94">
      <pivotArea type="topRight" dataOnly="0" labelOnly="1" outline="0" fieldPosition="0"/>
    </format>
    <format dxfId="93">
      <pivotArea field="0" type="button" dataOnly="0" labelOnly="1" outline="0" axis="axisRow" fieldPosition="0"/>
    </format>
    <format dxfId="92">
      <pivotArea dataOnly="0" labelOnly="1" fieldPosition="0">
        <references count="1">
          <reference field="0" count="0"/>
        </references>
      </pivotArea>
    </format>
    <format dxfId="91">
      <pivotArea dataOnly="0" labelOnly="1" grandRow="1" outline="0" fieldPosition="0"/>
    </format>
    <format dxfId="90">
      <pivotArea dataOnly="0" labelOnly="1" fieldPosition="0">
        <references count="1">
          <reference field="2" count="0"/>
        </references>
      </pivotArea>
    </format>
    <format dxfId="89">
      <pivotArea dataOnly="0" labelOnly="1" grandCol="1" outline="0" fieldPosition="0"/>
    </format>
    <format dxfId="88">
      <pivotArea type="origin" dataOnly="0" labelOnly="1" outline="0" fieldPosition="0"/>
    </format>
    <format dxfId="87">
      <pivotArea field="2" type="button" dataOnly="0" labelOnly="1" outline="0" axis="axisCol" fieldPosition="0"/>
    </format>
    <format dxfId="86">
      <pivotArea dataOnly="0" labelOnly="1" fieldPosition="0">
        <references count="1">
          <reference field="0" count="0"/>
        </references>
      </pivotArea>
    </format>
    <format dxfId="85">
      <pivotArea collapsedLevelsAreSubtotals="1" fieldPosition="0">
        <references count="2">
          <reference field="0" count="2">
            <x v="6"/>
            <x v="7"/>
          </reference>
          <reference field="2" count="5" selected="0">
            <x v="4"/>
            <x v="5"/>
            <x v="6"/>
            <x v="7"/>
            <x v="8"/>
          </reference>
        </references>
      </pivotArea>
    </format>
    <format dxfId="84">
      <pivotArea field="0" type="button" dataOnly="0" labelOnly="1" outline="0" axis="axisRow" fieldPosition="0"/>
    </format>
    <format dxfId="83">
      <pivotArea collapsedLevelsAreSubtotals="1" fieldPosition="0">
        <references count="1">
          <reference field="0" count="1">
            <x v="5"/>
          </reference>
        </references>
      </pivotArea>
    </format>
    <format dxfId="82">
      <pivotArea dataOnly="0" labelOnly="1" fieldPosition="0">
        <references count="1">
          <reference field="0" count="1">
            <x v="5"/>
          </reference>
        </references>
      </pivotArea>
    </format>
    <format dxfId="81">
      <pivotArea collapsedLevelsAreSubtotals="1" fieldPosition="0">
        <references count="1">
          <reference field="0" count="1">
            <x v="4"/>
          </reference>
        </references>
      </pivotArea>
    </format>
    <format dxfId="80">
      <pivotArea dataOnly="0" labelOnly="1" fieldPosition="0">
        <references count="1">
          <reference field="0" count="1">
            <x v="4"/>
          </reference>
        </references>
      </pivotArea>
    </format>
    <format dxfId="79">
      <pivotArea collapsedLevelsAreSubtotals="1" fieldPosition="0">
        <references count="2">
          <reference field="0" count="1">
            <x v="4"/>
          </reference>
          <reference field="2" count="1" selected="0">
            <x v="3"/>
          </reference>
        </references>
      </pivotArea>
    </format>
    <format dxfId="78">
      <pivotArea collapsedLevelsAreSubtotals="1" fieldPosition="0">
        <references count="2">
          <reference field="0" count="1">
            <x v="5"/>
          </reference>
          <reference field="2" count="5" selected="0">
            <x v="4"/>
            <x v="5"/>
            <x v="6"/>
            <x v="7"/>
            <x v="8"/>
          </reference>
        </references>
      </pivotArea>
    </format>
    <format dxfId="77">
      <pivotArea collapsedLevelsAreSubtotals="1" fieldPosition="0">
        <references count="2">
          <reference field="0" count="1">
            <x v="4"/>
          </reference>
          <reference field="2" count="4" selected="0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0EE94D-E5AC-EC47-A17A-1CD9AC58E897}" name="Kimutatás11" cacheId="11" applyNumberFormats="0" applyBorderFormats="0" applyFontFormats="0" applyPatternFormats="0" applyAlignmentFormats="0" applyWidthHeightFormats="1" dataCaption="Értékek" grandTotalCaption="Sor/oszlop-összeg" updatedVersion="8" minRefreshableVersion="3" useAutoFormatting="1" itemPrintTitles="1" createdVersion="8" indent="0" outline="1" outlineData="1" multipleFieldFilters="0" rowHeaderCaption="Odds" colHeaderCaption="Gólkülönbség">
  <location ref="H1:S33" firstHeaderRow="1" firstDataRow="2" firstDataCol="1"/>
  <pivotFields count="4">
    <pivotField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showAll="0" sortType="descending">
      <items count="31">
        <item x="17"/>
        <item x="24"/>
        <item x="10"/>
        <item x="23"/>
        <item x="4"/>
        <item x="22"/>
        <item x="25"/>
        <item x="12"/>
        <item x="15"/>
        <item x="5"/>
        <item x="20"/>
        <item x="18"/>
        <item x="27"/>
        <item x="11"/>
        <item x="21"/>
        <item x="3"/>
        <item x="2"/>
        <item x="28"/>
        <item x="9"/>
        <item x="1"/>
        <item x="14"/>
        <item x="0"/>
        <item x="6"/>
        <item x="8"/>
        <item x="16"/>
        <item x="29"/>
        <item x="26"/>
        <item x="13"/>
        <item x="7"/>
        <item x="19"/>
        <item t="default"/>
      </items>
    </pivotField>
    <pivotField axis="axisCol" showAll="0">
      <items count="11">
        <item x="7"/>
        <item x="0"/>
        <item x="3"/>
        <item x="1"/>
        <item x="4"/>
        <item x="5"/>
        <item x="6"/>
        <item x="2"/>
        <item x="8"/>
        <item x="9"/>
        <item t="default"/>
      </items>
    </pivotField>
    <pivotField dataField="1" showAll="0"/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Esetszám / 1xbet odds (FTC)" fld="3" baseField="0" baseItem="0"/>
  </dataFields>
  <formats count="34">
    <format dxfId="33">
      <pivotArea collapsedLevelsAreSubtotals="1" fieldPosition="0">
        <references count="2">
          <reference field="1" count="2">
            <x v="0"/>
            <x v="1"/>
          </reference>
          <reference field="2" count="4" selected="0">
            <x v="0"/>
            <x v="1"/>
            <x v="2"/>
            <x v="3"/>
          </reference>
        </references>
      </pivotArea>
    </format>
    <format dxfId="32">
      <pivotArea collapsedLevelsAreSubtotals="1" fieldPosition="0">
        <references count="2">
          <reference field="1" count="5">
            <x v="25"/>
            <x v="26"/>
            <x v="27"/>
            <x v="28"/>
            <x v="29"/>
          </reference>
          <reference field="2" count="6" selected="0">
            <x v="4"/>
            <x v="5"/>
            <x v="6"/>
            <x v="7"/>
            <x v="8"/>
            <x v="9"/>
          </reference>
        </references>
      </pivotArea>
    </format>
    <format dxfId="31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30">
      <pivotArea dataOnly="0" labelOnly="1" fieldPosition="0">
        <references count="1">
          <reference field="2" count="1">
            <x v="3"/>
          </reference>
        </references>
      </pivotArea>
    </format>
    <format dxfId="29">
      <pivotArea collapsedLevelsAreSubtotals="1" fieldPosition="0">
        <references count="2">
          <reference field="1" count="15"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  <reference field="2" count="4" selected="0">
            <x v="0"/>
            <x v="1"/>
            <x v="2"/>
            <x v="3"/>
          </reference>
        </references>
      </pivotArea>
    </format>
    <format dxfId="28">
      <pivotArea collapsedLevelsAreSubtotals="1" fieldPosition="0">
        <references count="2">
          <reference field="1" count="7">
            <x v="2"/>
            <x v="3"/>
            <x v="4"/>
            <x v="5"/>
            <x v="6"/>
            <x v="7"/>
            <x v="8"/>
          </reference>
          <reference field="2" count="5" selected="0">
            <x v="4"/>
            <x v="5"/>
            <x v="6"/>
            <x v="7"/>
            <x v="8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field="2" type="button" dataOnly="0" labelOnly="1" outline="0" axis="axisCol" fieldPosition="0"/>
    </format>
    <format dxfId="23">
      <pivotArea type="topRight" dataOnly="0" labelOnly="1" outline="0" fieldPosition="0"/>
    </format>
    <format dxfId="22">
      <pivotArea field="1" type="button" dataOnly="0" labelOnly="1" outline="0" axis="axisRow" fieldPosition="0"/>
    </format>
    <format dxfId="21">
      <pivotArea dataOnly="0" labelOnly="1" fieldPosition="0">
        <references count="1">
          <reference field="1" count="0"/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1">
          <reference field="2" count="0"/>
        </references>
      </pivotArea>
    </format>
    <format dxfId="18">
      <pivotArea dataOnly="0" labelOnly="1" grandCol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2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1" type="button" dataOnly="0" labelOnly="1" outline="0" axis="axisRow" fieldPosition="0"/>
    </format>
    <format dxfId="11">
      <pivotArea dataOnly="0" labelOnly="1" fieldPosition="0">
        <references count="1">
          <reference field="1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1">
          <reference field="2" count="0"/>
        </references>
      </pivotArea>
    </format>
    <format dxfId="8">
      <pivotArea dataOnly="0" labelOnly="1" grandCol="1" outline="0" fieldPosition="0"/>
    </format>
    <format dxfId="7">
      <pivotArea dataOnly="0" labelOnly="1" fieldPosition="0">
        <references count="1">
          <reference field="1" count="0"/>
        </references>
      </pivotArea>
    </format>
    <format dxfId="6">
      <pivotArea collapsedLevelsAreSubtotals="1" fieldPosition="0">
        <references count="1">
          <reference field="1" count="1">
            <x v="5"/>
          </reference>
        </references>
      </pivotArea>
    </format>
    <format dxfId="5">
      <pivotArea dataOnly="0" labelOnly="1" fieldPosition="0">
        <references count="1">
          <reference field="1" count="1">
            <x v="5"/>
          </reference>
        </references>
      </pivotArea>
    </format>
    <format dxfId="4">
      <pivotArea dataOnly="0" fieldPosition="0">
        <references count="1">
          <reference field="1" count="1">
            <x v="6"/>
          </reference>
        </references>
      </pivotArea>
    </format>
    <format dxfId="3">
      <pivotArea collapsedLevelsAreSubtotals="1" fieldPosition="0">
        <references count="2">
          <reference field="1" count="1">
            <x v="6"/>
          </reference>
          <reference field="2" count="1" selected="0">
            <x v="3"/>
          </reference>
        </references>
      </pivotArea>
    </format>
    <format dxfId="2">
      <pivotArea collapsedLevelsAreSubtotals="1" fieldPosition="0">
        <references count="2">
          <reference field="1" count="1">
            <x v="9"/>
          </reference>
          <reference field="2" count="4" selected="0">
            <x v="0"/>
            <x v="1"/>
            <x v="2"/>
            <x v="3"/>
          </reference>
        </references>
      </pivotArea>
    </format>
    <format dxfId="1">
      <pivotArea field="2" type="button" dataOnly="0" labelOnly="1" outline="0" axis="axisCol" fieldPosition="0"/>
    </format>
    <format dxfId="0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iau.my-x.hu/myx-free/coco/test/146124920250331124036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miau.my-x.hu/myx-free/coco/test/112621620250319102330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E4B0-3203-AC42-B751-000D021E280E}">
  <sheetPr>
    <tabColor theme="9" tint="0.79998168889431442"/>
  </sheetPr>
  <dimension ref="B1:AD42"/>
  <sheetViews>
    <sheetView topLeftCell="A6" zoomScale="73" zoomScaleNormal="73" workbookViewId="0">
      <selection activeCell="I54" sqref="I54"/>
    </sheetView>
  </sheetViews>
  <sheetFormatPr baseColWidth="10" defaultRowHeight="16" x14ac:dyDescent="0.2"/>
  <cols>
    <col min="1" max="1" width="12.83203125" customWidth="1"/>
    <col min="2" max="2" width="16.1640625" customWidth="1"/>
    <col min="3" max="3" width="12.83203125" customWidth="1"/>
    <col min="4" max="4" width="10.33203125" customWidth="1"/>
    <col min="5" max="22" width="12.83203125" customWidth="1"/>
  </cols>
  <sheetData>
    <row r="1" spans="2:30" ht="22" x14ac:dyDescent="0.2">
      <c r="B1" s="54" t="s">
        <v>181</v>
      </c>
      <c r="C1" s="54" t="s">
        <v>183</v>
      </c>
      <c r="D1" s="54" t="s">
        <v>188</v>
      </c>
      <c r="E1" s="54" t="s">
        <v>189</v>
      </c>
      <c r="F1" s="54" t="s">
        <v>190</v>
      </c>
      <c r="G1" s="54" t="s">
        <v>191</v>
      </c>
      <c r="H1" s="54" t="s">
        <v>192</v>
      </c>
      <c r="I1" s="54" t="s">
        <v>193</v>
      </c>
      <c r="J1" s="54" t="s">
        <v>194</v>
      </c>
      <c r="K1" s="54" t="s">
        <v>195</v>
      </c>
      <c r="L1" s="54" t="s">
        <v>196</v>
      </c>
      <c r="M1" s="54" t="s">
        <v>197</v>
      </c>
      <c r="N1" s="54" t="s">
        <v>198</v>
      </c>
      <c r="O1" s="54" t="s">
        <v>199</v>
      </c>
      <c r="P1" s="54" t="s">
        <v>200</v>
      </c>
      <c r="Q1" s="54" t="s">
        <v>201</v>
      </c>
      <c r="R1" s="54" t="s">
        <v>202</v>
      </c>
      <c r="S1" s="54" t="s">
        <v>203</v>
      </c>
      <c r="T1" s="54" t="s">
        <v>204</v>
      </c>
      <c r="U1" s="54" t="s">
        <v>205</v>
      </c>
      <c r="V1" s="54" t="s">
        <v>182</v>
      </c>
    </row>
    <row r="2" spans="2:30" ht="54" customHeight="1" x14ac:dyDescent="0.2">
      <c r="B2" s="56" t="s">
        <v>170</v>
      </c>
      <c r="C2" s="56" t="s">
        <v>171</v>
      </c>
      <c r="D2" s="56" t="s">
        <v>172</v>
      </c>
      <c r="E2" s="56" t="s">
        <v>172</v>
      </c>
      <c r="F2" s="56" t="s">
        <v>172</v>
      </c>
      <c r="G2" s="56" t="s">
        <v>172</v>
      </c>
      <c r="H2" s="56" t="s">
        <v>172</v>
      </c>
      <c r="I2" s="56" t="s">
        <v>171</v>
      </c>
      <c r="J2" s="56" t="s">
        <v>171</v>
      </c>
      <c r="K2" s="56" t="s">
        <v>171</v>
      </c>
      <c r="L2" s="56" t="s">
        <v>171</v>
      </c>
      <c r="M2" s="56" t="s">
        <v>171</v>
      </c>
      <c r="N2" s="56" t="s">
        <v>171</v>
      </c>
      <c r="O2" s="56" t="s">
        <v>172</v>
      </c>
      <c r="P2" s="56" t="s">
        <v>171</v>
      </c>
      <c r="Q2" s="56" t="s">
        <v>171</v>
      </c>
      <c r="R2" s="56" t="s">
        <v>171</v>
      </c>
      <c r="S2" s="56" t="s">
        <v>171</v>
      </c>
      <c r="T2" s="56" t="s">
        <v>171</v>
      </c>
      <c r="U2" s="56" t="s">
        <v>171</v>
      </c>
      <c r="V2" s="56" t="s">
        <v>171</v>
      </c>
    </row>
    <row r="3" spans="2:30" ht="130" customHeight="1" x14ac:dyDescent="0.2">
      <c r="B3" s="54" t="s">
        <v>174</v>
      </c>
      <c r="C3" s="54" t="s">
        <v>175</v>
      </c>
      <c r="D3" s="56" t="s">
        <v>213</v>
      </c>
      <c r="E3" s="56" t="s">
        <v>214</v>
      </c>
      <c r="F3" s="56" t="s">
        <v>173</v>
      </c>
      <c r="G3" s="56" t="s">
        <v>389</v>
      </c>
      <c r="H3" s="56" t="s">
        <v>217</v>
      </c>
      <c r="I3" s="54" t="s">
        <v>180</v>
      </c>
      <c r="J3" s="54" t="s">
        <v>216</v>
      </c>
      <c r="K3" s="54" t="s">
        <v>246</v>
      </c>
      <c r="L3" s="54" t="s">
        <v>247</v>
      </c>
      <c r="M3" s="54" t="s">
        <v>223</v>
      </c>
      <c r="N3" s="54" t="s">
        <v>222</v>
      </c>
      <c r="O3" s="56" t="s">
        <v>229</v>
      </c>
      <c r="P3" s="54" t="s">
        <v>220</v>
      </c>
      <c r="Q3" s="54" t="s">
        <v>228</v>
      </c>
      <c r="R3" s="54" t="s">
        <v>219</v>
      </c>
      <c r="S3" s="54" t="s">
        <v>218</v>
      </c>
      <c r="T3" s="54" t="s">
        <v>248</v>
      </c>
      <c r="U3" s="54" t="s">
        <v>249</v>
      </c>
      <c r="V3" s="54" t="s">
        <v>215</v>
      </c>
    </row>
    <row r="4" spans="2:30" ht="23" thickBot="1" x14ac:dyDescent="0.25">
      <c r="B4" s="54" t="s">
        <v>167</v>
      </c>
      <c r="C4" s="54" t="s">
        <v>168</v>
      </c>
      <c r="D4" s="54" t="s">
        <v>169</v>
      </c>
      <c r="E4" s="54" t="s">
        <v>169</v>
      </c>
      <c r="F4" s="54" t="s">
        <v>264</v>
      </c>
      <c r="G4" s="54" t="s">
        <v>169</v>
      </c>
      <c r="H4" s="54" t="s">
        <v>169</v>
      </c>
      <c r="I4" s="54" t="s">
        <v>178</v>
      </c>
      <c r="J4" s="54" t="s">
        <v>179</v>
      </c>
      <c r="K4" s="54" t="s">
        <v>297</v>
      </c>
      <c r="L4" s="54" t="s">
        <v>169</v>
      </c>
      <c r="M4" s="54" t="s">
        <v>169</v>
      </c>
      <c r="N4" s="54" t="s">
        <v>169</v>
      </c>
      <c r="O4" s="54" t="s">
        <v>264</v>
      </c>
      <c r="P4" s="54" t="s">
        <v>169</v>
      </c>
      <c r="Q4" s="54" t="s">
        <v>169</v>
      </c>
      <c r="R4" s="54" t="s">
        <v>178</v>
      </c>
      <c r="S4" s="54" t="s">
        <v>179</v>
      </c>
      <c r="T4" s="54" t="s">
        <v>297</v>
      </c>
      <c r="U4" s="54" t="s">
        <v>169</v>
      </c>
      <c r="V4" s="54" t="s">
        <v>169</v>
      </c>
    </row>
    <row r="5" spans="2:30" ht="23" thickBot="1" x14ac:dyDescent="0.35">
      <c r="B5" s="55"/>
      <c r="C5" s="55"/>
      <c r="D5" s="80" t="s">
        <v>13</v>
      </c>
      <c r="E5" s="81"/>
      <c r="F5" s="81"/>
      <c r="G5" s="81"/>
      <c r="H5" s="81"/>
      <c r="I5" s="81"/>
      <c r="J5" s="81"/>
      <c r="K5" s="81"/>
      <c r="L5" s="82"/>
      <c r="M5" s="80" t="s">
        <v>1</v>
      </c>
      <c r="N5" s="81"/>
      <c r="O5" s="81"/>
      <c r="P5" s="81"/>
      <c r="Q5" s="81"/>
      <c r="R5" s="81"/>
      <c r="S5" s="81"/>
      <c r="T5" s="81"/>
      <c r="U5" s="82"/>
      <c r="V5" s="55"/>
    </row>
    <row r="6" spans="2:30" ht="69" x14ac:dyDescent="0.2">
      <c r="B6" s="56" t="s">
        <v>1</v>
      </c>
      <c r="C6" s="56" t="s">
        <v>328</v>
      </c>
      <c r="D6" s="56" t="s">
        <v>392</v>
      </c>
      <c r="E6" s="56" t="s">
        <v>209</v>
      </c>
      <c r="F6" s="56" t="s">
        <v>210</v>
      </c>
      <c r="G6" s="56" t="s">
        <v>12</v>
      </c>
      <c r="H6" s="56" t="s">
        <v>211</v>
      </c>
      <c r="I6" s="56" t="s">
        <v>184</v>
      </c>
      <c r="J6" s="56" t="s">
        <v>212</v>
      </c>
      <c r="K6" s="56" t="s">
        <v>187</v>
      </c>
      <c r="L6" s="56" t="s">
        <v>15</v>
      </c>
      <c r="M6" s="56" t="s">
        <v>208</v>
      </c>
      <c r="N6" s="56" t="s">
        <v>209</v>
      </c>
      <c r="O6" s="56" t="s">
        <v>210</v>
      </c>
      <c r="P6" s="56" t="s">
        <v>12</v>
      </c>
      <c r="Q6" s="56" t="s">
        <v>211</v>
      </c>
      <c r="R6" s="56" t="s">
        <v>184</v>
      </c>
      <c r="S6" s="56" t="s">
        <v>212</v>
      </c>
      <c r="T6" s="56" t="s">
        <v>187</v>
      </c>
      <c r="U6" s="56" t="s">
        <v>15</v>
      </c>
      <c r="V6" s="56" t="s">
        <v>274</v>
      </c>
      <c r="AB6" s="2"/>
      <c r="AC6" s="2"/>
      <c r="AD6" s="2"/>
    </row>
    <row r="7" spans="2:30" ht="22" x14ac:dyDescent="0.2">
      <c r="B7" s="54" t="s">
        <v>2</v>
      </c>
      <c r="C7" s="54">
        <v>1</v>
      </c>
      <c r="D7" s="54" t="s">
        <v>14</v>
      </c>
      <c r="E7" s="54" t="s">
        <v>14</v>
      </c>
      <c r="F7" s="54" t="s">
        <v>14</v>
      </c>
      <c r="G7" s="54" t="s">
        <v>14</v>
      </c>
      <c r="H7" s="54" t="s">
        <v>14</v>
      </c>
      <c r="I7" s="54">
        <v>10</v>
      </c>
      <c r="J7" s="54" t="s">
        <v>14</v>
      </c>
      <c r="K7" s="54">
        <f>segéd!B7</f>
        <v>233</v>
      </c>
      <c r="L7" s="54">
        <f>segéd!$H$36</f>
        <v>6</v>
      </c>
      <c r="M7" s="54" t="s">
        <v>14</v>
      </c>
      <c r="N7" s="54" t="s">
        <v>14</v>
      </c>
      <c r="O7" s="54" t="s">
        <v>14</v>
      </c>
      <c r="P7" s="54" t="s">
        <v>14</v>
      </c>
      <c r="Q7" s="54" t="s">
        <v>14</v>
      </c>
      <c r="R7" s="54">
        <v>9</v>
      </c>
      <c r="S7" s="54" t="s">
        <v>14</v>
      </c>
      <c r="T7" s="54">
        <v>0</v>
      </c>
      <c r="U7" s="54">
        <f>segéd!H33</f>
        <v>15</v>
      </c>
      <c r="V7" s="54">
        <v>-3</v>
      </c>
      <c r="AB7" s="1"/>
      <c r="AC7" s="1"/>
      <c r="AD7" s="1"/>
    </row>
    <row r="8" spans="2:30" ht="22" x14ac:dyDescent="0.2">
      <c r="B8" s="54" t="s">
        <v>3</v>
      </c>
      <c r="C8" s="54">
        <v>2</v>
      </c>
      <c r="D8" s="54">
        <f>COUNTIF($V$7:V7,"&gt;0")</f>
        <v>0</v>
      </c>
      <c r="E8" s="54">
        <f>COUNTIF($V$7:V7,"&lt;0")</f>
        <v>1</v>
      </c>
      <c r="F8" s="57">
        <f>(1+E8)/(1+D8)</f>
        <v>2</v>
      </c>
      <c r="G8" s="54">
        <v>-1</v>
      </c>
      <c r="H8" s="54">
        <f>COUNTIF(V7,"&gt;0")</f>
        <v>0</v>
      </c>
      <c r="I8" s="54">
        <v>10</v>
      </c>
      <c r="J8" s="54">
        <v>2</v>
      </c>
      <c r="K8" s="54">
        <v>0</v>
      </c>
      <c r="L8" s="54">
        <f>segéd!$H$36</f>
        <v>6</v>
      </c>
      <c r="M8" s="54">
        <v>1</v>
      </c>
      <c r="N8" s="54">
        <v>0</v>
      </c>
      <c r="O8" s="57">
        <f>(1+N8)/(1+M8)</f>
        <v>0.5</v>
      </c>
      <c r="P8" s="54">
        <v>1</v>
      </c>
      <c r="Q8" s="54">
        <v>1</v>
      </c>
      <c r="R8" s="54">
        <v>3</v>
      </c>
      <c r="S8" s="54">
        <v>2</v>
      </c>
      <c r="T8" s="54">
        <f>segéd!B3</f>
        <v>18</v>
      </c>
      <c r="U8" s="54">
        <f>segéd!H29</f>
        <v>5</v>
      </c>
      <c r="V8" s="54">
        <v>-1</v>
      </c>
      <c r="AB8" s="1"/>
      <c r="AC8" s="1"/>
      <c r="AD8" s="1"/>
    </row>
    <row r="9" spans="2:30" ht="22" x14ac:dyDescent="0.2">
      <c r="B9" s="54" t="s">
        <v>4</v>
      </c>
      <c r="C9" s="54">
        <v>3</v>
      </c>
      <c r="D9" s="54">
        <f>COUNTIF($V$7:V8,"&gt;0")</f>
        <v>0</v>
      </c>
      <c r="E9" s="54">
        <f>COUNTIF($V$7:V8,"&lt;0")</f>
        <v>2</v>
      </c>
      <c r="F9" s="57">
        <f>(1+E9)/(1+D9)</f>
        <v>3</v>
      </c>
      <c r="G9" s="54">
        <v>-2</v>
      </c>
      <c r="H9" s="54">
        <f>COUNTIF(V7:V8,"&gt;0")</f>
        <v>0</v>
      </c>
      <c r="I9" s="54">
        <v>8</v>
      </c>
      <c r="J9" s="54">
        <v>5</v>
      </c>
      <c r="K9" s="54">
        <v>0</v>
      </c>
      <c r="L9" s="54">
        <f>segéd!$H$36</f>
        <v>6</v>
      </c>
      <c r="M9" s="54">
        <v>0</v>
      </c>
      <c r="N9" s="54">
        <v>1</v>
      </c>
      <c r="O9" s="57">
        <f t="shared" ref="O9:O42" si="0">(1+N9)/(1+M9)</f>
        <v>2</v>
      </c>
      <c r="P9" s="54">
        <v>0</v>
      </c>
      <c r="Q9" s="54">
        <v>0</v>
      </c>
      <c r="R9" s="54">
        <v>7</v>
      </c>
      <c r="S9" s="54">
        <v>5</v>
      </c>
      <c r="T9" s="54">
        <f>segéd!B10</f>
        <v>739</v>
      </c>
      <c r="U9" s="54">
        <f>segéd!H37</f>
        <v>5</v>
      </c>
      <c r="V9" s="54">
        <v>4</v>
      </c>
      <c r="AB9" s="1"/>
      <c r="AC9" s="1"/>
      <c r="AD9" s="1"/>
    </row>
    <row r="10" spans="2:30" ht="22" x14ac:dyDescent="0.2">
      <c r="B10" s="54" t="s">
        <v>5</v>
      </c>
      <c r="C10" s="54">
        <v>4</v>
      </c>
      <c r="D10" s="54">
        <f>COUNTIF($V$7:V9,"&gt;0")</f>
        <v>1</v>
      </c>
      <c r="E10" s="54">
        <f>COUNTIF($V$7:V9,"&lt;0")</f>
        <v>2</v>
      </c>
      <c r="F10" s="57">
        <f t="shared" ref="F10:F42" si="1">(1+E10)/(1+D10)</f>
        <v>1.5</v>
      </c>
      <c r="G10" s="54">
        <v>1</v>
      </c>
      <c r="H10" s="54">
        <f>COUNTIF(V7:V9,"&gt;0")</f>
        <v>1</v>
      </c>
      <c r="I10" s="54">
        <v>8</v>
      </c>
      <c r="J10" s="54">
        <v>2</v>
      </c>
      <c r="K10" s="54">
        <v>0</v>
      </c>
      <c r="L10" s="54">
        <f>segéd!$H$36</f>
        <v>6</v>
      </c>
      <c r="M10" s="54">
        <v>2</v>
      </c>
      <c r="N10" s="54">
        <v>1</v>
      </c>
      <c r="O10" s="57">
        <f t="shared" si="0"/>
        <v>0.66666666666666663</v>
      </c>
      <c r="P10" s="54">
        <v>2</v>
      </c>
      <c r="Q10" s="54">
        <v>2</v>
      </c>
      <c r="R10" s="54">
        <v>5</v>
      </c>
      <c r="S10" s="54">
        <v>2</v>
      </c>
      <c r="T10" s="54">
        <f>segéd!B11</f>
        <v>14</v>
      </c>
      <c r="U10" s="54">
        <f>segéd!H38</f>
        <v>14</v>
      </c>
      <c r="V10" s="54">
        <v>-2</v>
      </c>
      <c r="AB10" s="1"/>
      <c r="AC10" s="1"/>
      <c r="AD10" s="1"/>
    </row>
    <row r="11" spans="2:30" ht="22" x14ac:dyDescent="0.2">
      <c r="B11" s="54" t="s">
        <v>3</v>
      </c>
      <c r="C11" s="54">
        <v>5</v>
      </c>
      <c r="D11" s="54">
        <f>COUNTIF($V$7:V10,"&gt;0")</f>
        <v>1</v>
      </c>
      <c r="E11" s="54">
        <f>COUNTIF($V$7:V10,"&lt;0")</f>
        <v>3</v>
      </c>
      <c r="F11" s="57">
        <f t="shared" si="1"/>
        <v>2</v>
      </c>
      <c r="G11" s="54">
        <v>-1</v>
      </c>
      <c r="H11" s="54">
        <f>COUNTIF(V7:V10,"&gt;0")</f>
        <v>1</v>
      </c>
      <c r="I11" s="54">
        <v>7</v>
      </c>
      <c r="J11" s="54">
        <v>5</v>
      </c>
      <c r="K11" s="54">
        <f>segéd!B3</f>
        <v>18</v>
      </c>
      <c r="L11" s="54">
        <f>segéd!$H$36</f>
        <v>6</v>
      </c>
      <c r="M11" s="54">
        <v>2</v>
      </c>
      <c r="N11" s="54">
        <v>2</v>
      </c>
      <c r="O11" s="57">
        <f t="shared" si="0"/>
        <v>1</v>
      </c>
      <c r="P11" s="54">
        <v>-2</v>
      </c>
      <c r="Q11" s="54">
        <v>2</v>
      </c>
      <c r="R11" s="54">
        <v>4</v>
      </c>
      <c r="S11" s="54">
        <v>5</v>
      </c>
      <c r="T11" s="54">
        <v>0</v>
      </c>
      <c r="U11" s="54">
        <f>segéd!H29</f>
        <v>5</v>
      </c>
      <c r="V11" s="54">
        <v>1</v>
      </c>
      <c r="AB11" s="1"/>
      <c r="AC11" s="1"/>
      <c r="AD11" s="1"/>
    </row>
    <row r="12" spans="2:30" ht="22" x14ac:dyDescent="0.2">
      <c r="B12" s="54" t="s">
        <v>6</v>
      </c>
      <c r="C12" s="54">
        <v>6</v>
      </c>
      <c r="D12" s="54">
        <f>COUNTIF($V$7:V11,"&gt;0")</f>
        <v>2</v>
      </c>
      <c r="E12" s="54">
        <f>COUNTIF($V$7:V11,"&lt;0")</f>
        <v>3</v>
      </c>
      <c r="F12" s="57">
        <f t="shared" si="1"/>
        <v>1.3333333333333333</v>
      </c>
      <c r="G12" s="54">
        <v>1</v>
      </c>
      <c r="H12" s="54">
        <f>COUNTIF(V7:V11,"&gt;0")</f>
        <v>2</v>
      </c>
      <c r="I12" s="54">
        <v>7</v>
      </c>
      <c r="J12" s="54">
        <v>2</v>
      </c>
      <c r="K12" s="54">
        <v>0</v>
      </c>
      <c r="L12" s="54">
        <f>segéd!$H$36</f>
        <v>6</v>
      </c>
      <c r="M12" s="54">
        <v>4</v>
      </c>
      <c r="N12" s="54">
        <v>1</v>
      </c>
      <c r="O12" s="57">
        <f t="shared" si="0"/>
        <v>0.4</v>
      </c>
      <c r="P12" s="54">
        <v>-1</v>
      </c>
      <c r="Q12" s="54">
        <v>4</v>
      </c>
      <c r="R12" s="54">
        <v>6</v>
      </c>
      <c r="S12" s="54">
        <v>2</v>
      </c>
      <c r="T12" s="54">
        <f>segéd!D20</f>
        <v>74</v>
      </c>
      <c r="U12" s="54">
        <f>segéd!H30</f>
        <v>6</v>
      </c>
      <c r="V12" s="54">
        <v>-2</v>
      </c>
      <c r="AB12" s="1"/>
      <c r="AC12" s="1"/>
      <c r="AD12" s="1"/>
    </row>
    <row r="13" spans="2:30" ht="22" x14ac:dyDescent="0.2">
      <c r="B13" s="54" t="s">
        <v>7</v>
      </c>
      <c r="C13" s="54">
        <v>7</v>
      </c>
      <c r="D13" s="54">
        <f>COUNTIF($V$7:V12,"&gt;0")</f>
        <v>2</v>
      </c>
      <c r="E13" s="54">
        <f>COUNTIF($V$7:V12,"&lt;0")</f>
        <v>4</v>
      </c>
      <c r="F13" s="57">
        <f t="shared" si="1"/>
        <v>1.6666666666666667</v>
      </c>
      <c r="G13" s="54">
        <v>-1</v>
      </c>
      <c r="H13" s="54">
        <f t="shared" ref="H13:H41" si="2">COUNTIF(V8:V12,"&gt;0")</f>
        <v>2</v>
      </c>
      <c r="I13" s="54">
        <v>10</v>
      </c>
      <c r="J13" s="54">
        <v>5</v>
      </c>
      <c r="K13" s="54">
        <v>0</v>
      </c>
      <c r="L13" s="54">
        <f>segéd!$H$36</f>
        <v>6</v>
      </c>
      <c r="M13" s="54">
        <v>2</v>
      </c>
      <c r="N13" s="54">
        <v>4</v>
      </c>
      <c r="O13" s="57">
        <f t="shared" si="0"/>
        <v>1.6666666666666667</v>
      </c>
      <c r="P13" s="54">
        <v>1</v>
      </c>
      <c r="Q13" s="54">
        <v>1</v>
      </c>
      <c r="R13" s="54">
        <v>10</v>
      </c>
      <c r="S13" s="54">
        <v>5</v>
      </c>
      <c r="T13" s="54">
        <f>segéd!B8</f>
        <v>187</v>
      </c>
      <c r="U13" s="54">
        <f>segéd!H34</f>
        <v>10</v>
      </c>
      <c r="V13" s="54">
        <v>-1</v>
      </c>
      <c r="AB13" s="1"/>
      <c r="AC13" s="1"/>
      <c r="AD13" s="1"/>
    </row>
    <row r="14" spans="2:30" ht="22" x14ac:dyDescent="0.2">
      <c r="B14" s="54" t="s">
        <v>5</v>
      </c>
      <c r="C14" s="54">
        <v>8</v>
      </c>
      <c r="D14" s="54">
        <f>COUNTIF($V$7:V13,"&gt;0")</f>
        <v>2</v>
      </c>
      <c r="E14" s="54">
        <f>COUNTIF($V$7:V13,"&lt;0")</f>
        <v>5</v>
      </c>
      <c r="F14" s="57">
        <f>(1+E14)/(1+D14)</f>
        <v>2</v>
      </c>
      <c r="G14" s="54">
        <v>-2</v>
      </c>
      <c r="H14" s="54">
        <f>COUNTIF(V9:V13,"&gt;0")</f>
        <v>2</v>
      </c>
      <c r="I14" s="54">
        <v>10</v>
      </c>
      <c r="J14" s="54">
        <v>2</v>
      </c>
      <c r="K14" s="54">
        <f>segéd!B11</f>
        <v>14</v>
      </c>
      <c r="L14" s="54">
        <f>segéd!$H$36</f>
        <v>6</v>
      </c>
      <c r="M14" s="54">
        <v>4</v>
      </c>
      <c r="N14" s="54">
        <v>3</v>
      </c>
      <c r="O14" s="57">
        <f t="shared" si="0"/>
        <v>0.8</v>
      </c>
      <c r="P14" s="54">
        <v>-2</v>
      </c>
      <c r="Q14" s="54">
        <v>2</v>
      </c>
      <c r="R14" s="54">
        <v>4</v>
      </c>
      <c r="S14" s="54">
        <v>2</v>
      </c>
      <c r="T14" s="54">
        <v>0</v>
      </c>
      <c r="U14" s="54">
        <f>segéd!H38</f>
        <v>14</v>
      </c>
      <c r="V14" s="54">
        <v>-1</v>
      </c>
      <c r="AB14" s="1"/>
      <c r="AC14" s="1"/>
      <c r="AD14" s="1"/>
    </row>
    <row r="15" spans="2:30" ht="22" x14ac:dyDescent="0.2">
      <c r="B15" s="54" t="s">
        <v>8</v>
      </c>
      <c r="C15" s="54">
        <v>9</v>
      </c>
      <c r="D15" s="54">
        <f>COUNTIF($V$7:V14,"&gt;0")</f>
        <v>2</v>
      </c>
      <c r="E15" s="54">
        <f>COUNTIF($V$7:V14,"&lt;0")</f>
        <v>6</v>
      </c>
      <c r="F15" s="57">
        <f t="shared" si="1"/>
        <v>2.3333333333333335</v>
      </c>
      <c r="G15" s="54">
        <v>-3</v>
      </c>
      <c r="H15" s="54">
        <f t="shared" si="2"/>
        <v>1</v>
      </c>
      <c r="I15" s="54">
        <v>10</v>
      </c>
      <c r="J15" s="54">
        <v>3</v>
      </c>
      <c r="K15" s="54">
        <v>0</v>
      </c>
      <c r="L15" s="54">
        <f>segéd!$H$36</f>
        <v>6</v>
      </c>
      <c r="M15" s="54">
        <v>1</v>
      </c>
      <c r="N15" s="54">
        <v>6</v>
      </c>
      <c r="O15" s="57">
        <f t="shared" si="0"/>
        <v>3.5</v>
      </c>
      <c r="P15" s="54">
        <v>-3</v>
      </c>
      <c r="Q15" s="54">
        <v>1</v>
      </c>
      <c r="R15" s="54">
        <v>6</v>
      </c>
      <c r="S15" s="54">
        <v>3</v>
      </c>
      <c r="T15" s="54">
        <f>segéd!B6</f>
        <v>74</v>
      </c>
      <c r="U15" s="54">
        <f>segéd!H32</f>
        <v>18</v>
      </c>
      <c r="V15" s="54">
        <v>2</v>
      </c>
      <c r="AB15" s="1"/>
      <c r="AC15" s="1"/>
      <c r="AD15" s="1"/>
    </row>
    <row r="16" spans="2:30" ht="22" x14ac:dyDescent="0.2">
      <c r="B16" s="54" t="s">
        <v>9</v>
      </c>
      <c r="C16" s="54">
        <v>10</v>
      </c>
      <c r="D16" s="54">
        <f>COUNTIF($V$7:V15,"&gt;0")</f>
        <v>3</v>
      </c>
      <c r="E16" s="54">
        <f>COUNTIF($V$7:V15,"&lt;0")</f>
        <v>6</v>
      </c>
      <c r="F16" s="57">
        <f t="shared" si="1"/>
        <v>1.75</v>
      </c>
      <c r="G16" s="54">
        <v>1</v>
      </c>
      <c r="H16" s="54">
        <f t="shared" si="2"/>
        <v>2</v>
      </c>
      <c r="I16" s="54">
        <v>9</v>
      </c>
      <c r="J16" s="54">
        <v>4</v>
      </c>
      <c r="K16" s="54">
        <v>0</v>
      </c>
      <c r="L16" s="54">
        <f>segéd!$H$36</f>
        <v>6</v>
      </c>
      <c r="M16" s="54">
        <v>4</v>
      </c>
      <c r="N16" s="54">
        <v>4</v>
      </c>
      <c r="O16" s="57">
        <f t="shared" si="0"/>
        <v>1</v>
      </c>
      <c r="P16" s="54">
        <v>2</v>
      </c>
      <c r="Q16" s="54">
        <v>2</v>
      </c>
      <c r="R16" s="54">
        <v>3</v>
      </c>
      <c r="S16" s="54">
        <v>2</v>
      </c>
      <c r="T16" s="54">
        <f>segéd!D21</f>
        <v>62</v>
      </c>
      <c r="U16" s="54">
        <f>segéd!H31</f>
        <v>11</v>
      </c>
      <c r="V16" s="54">
        <v>-1</v>
      </c>
      <c r="AB16" s="1"/>
      <c r="AC16" s="1"/>
      <c r="AD16" s="1"/>
    </row>
    <row r="17" spans="2:30" ht="22" x14ac:dyDescent="0.2">
      <c r="B17" s="54" t="s">
        <v>2</v>
      </c>
      <c r="C17" s="54">
        <v>11</v>
      </c>
      <c r="D17" s="54">
        <f>COUNTIF($V$7:V16,"&gt;0")</f>
        <v>3</v>
      </c>
      <c r="E17" s="54">
        <f>COUNTIF($V$7:V16,"&lt;0")</f>
        <v>7</v>
      </c>
      <c r="F17" s="57">
        <f t="shared" si="1"/>
        <v>2</v>
      </c>
      <c r="G17" s="54">
        <v>-1</v>
      </c>
      <c r="H17" s="54">
        <f t="shared" si="2"/>
        <v>1</v>
      </c>
      <c r="I17" s="54">
        <v>9</v>
      </c>
      <c r="J17" s="54">
        <v>12</v>
      </c>
      <c r="K17" s="54">
        <v>0</v>
      </c>
      <c r="L17" s="54">
        <f>segéd!$H$36</f>
        <v>6</v>
      </c>
      <c r="M17" s="54">
        <v>7</v>
      </c>
      <c r="N17" s="54">
        <v>3</v>
      </c>
      <c r="O17" s="57">
        <f t="shared" si="0"/>
        <v>0.5</v>
      </c>
      <c r="P17" s="54">
        <v>1</v>
      </c>
      <c r="Q17" s="54">
        <v>3</v>
      </c>
      <c r="R17" s="54">
        <v>9</v>
      </c>
      <c r="S17" s="54">
        <v>5</v>
      </c>
      <c r="T17" s="54">
        <f>segéd!B7</f>
        <v>233</v>
      </c>
      <c r="U17" s="54">
        <f>segéd!H33</f>
        <v>15</v>
      </c>
      <c r="V17" s="54">
        <v>3</v>
      </c>
      <c r="AB17" s="1"/>
      <c r="AC17" s="1"/>
      <c r="AD17" s="1"/>
    </row>
    <row r="18" spans="2:30" ht="22" x14ac:dyDescent="0.2">
      <c r="B18" s="54" t="s">
        <v>3</v>
      </c>
      <c r="C18" s="54">
        <v>12</v>
      </c>
      <c r="D18" s="54">
        <f>COUNTIF($V$7:V17,"&gt;0")</f>
        <v>4</v>
      </c>
      <c r="E18" s="54">
        <f>COUNTIF($V$7:V17,"&lt;0")</f>
        <v>7</v>
      </c>
      <c r="F18" s="57">
        <f t="shared" si="1"/>
        <v>1.6</v>
      </c>
      <c r="G18" s="54">
        <v>1</v>
      </c>
      <c r="H18" s="54">
        <f t="shared" si="2"/>
        <v>2</v>
      </c>
      <c r="I18" s="54">
        <v>8</v>
      </c>
      <c r="J18" s="54">
        <v>2</v>
      </c>
      <c r="K18" s="54">
        <f>segéd!B3</f>
        <v>18</v>
      </c>
      <c r="L18" s="54">
        <f>segéd!$H$36</f>
        <v>6</v>
      </c>
      <c r="M18" s="54">
        <v>9</v>
      </c>
      <c r="N18" s="54">
        <v>4</v>
      </c>
      <c r="O18" s="57">
        <f t="shared" si="0"/>
        <v>0.5</v>
      </c>
      <c r="P18" s="54">
        <v>3</v>
      </c>
      <c r="Q18" s="54">
        <v>4</v>
      </c>
      <c r="R18" s="54">
        <v>4</v>
      </c>
      <c r="S18" s="54">
        <v>2</v>
      </c>
      <c r="T18" s="54">
        <v>0</v>
      </c>
      <c r="U18" s="54">
        <f>segéd!H29</f>
        <v>5</v>
      </c>
      <c r="V18" s="54">
        <v>1</v>
      </c>
      <c r="AB18" s="1"/>
      <c r="AC18" s="1"/>
      <c r="AD18" s="1"/>
    </row>
    <row r="19" spans="2:30" ht="22" x14ac:dyDescent="0.2">
      <c r="B19" s="54" t="s">
        <v>7</v>
      </c>
      <c r="C19" s="54">
        <v>13</v>
      </c>
      <c r="D19" s="54">
        <f>COUNTIF($V$7:V18,"&gt;0")</f>
        <v>5</v>
      </c>
      <c r="E19" s="54">
        <f>COUNTIF($V$7:V18,"&lt;0")</f>
        <v>7</v>
      </c>
      <c r="F19" s="57">
        <f t="shared" si="1"/>
        <v>1.3333333333333333</v>
      </c>
      <c r="G19" s="54">
        <v>2</v>
      </c>
      <c r="H19" s="54">
        <f t="shared" si="2"/>
        <v>3</v>
      </c>
      <c r="I19" s="54">
        <v>9</v>
      </c>
      <c r="J19" s="54">
        <v>5</v>
      </c>
      <c r="K19" s="54">
        <f>segéd!B8</f>
        <v>187</v>
      </c>
      <c r="L19" s="54">
        <f>segéd!$H$36</f>
        <v>6</v>
      </c>
      <c r="M19" s="54">
        <v>5</v>
      </c>
      <c r="N19" s="54">
        <v>9</v>
      </c>
      <c r="O19" s="57">
        <f t="shared" si="0"/>
        <v>1.6666666666666667</v>
      </c>
      <c r="P19" s="54">
        <v>-3</v>
      </c>
      <c r="Q19" s="54">
        <v>2</v>
      </c>
      <c r="R19" s="54">
        <v>9</v>
      </c>
      <c r="S19" s="54">
        <v>5</v>
      </c>
      <c r="T19" s="54">
        <v>0</v>
      </c>
      <c r="U19" s="54">
        <f>segéd!H34</f>
        <v>10</v>
      </c>
      <c r="V19" s="54">
        <v>-1</v>
      </c>
      <c r="AB19" s="1"/>
      <c r="AC19" s="1"/>
      <c r="AD19" s="1"/>
    </row>
    <row r="20" spans="2:30" ht="22" x14ac:dyDescent="0.2">
      <c r="B20" s="54" t="s">
        <v>4</v>
      </c>
      <c r="C20" s="54">
        <v>14</v>
      </c>
      <c r="D20" s="54">
        <f>COUNTIF($V$7:V19,"&gt;0")</f>
        <v>5</v>
      </c>
      <c r="E20" s="54">
        <f>COUNTIF($V$7:V19,"&lt;0")</f>
        <v>8</v>
      </c>
      <c r="F20" s="57">
        <f t="shared" si="1"/>
        <v>1.5</v>
      </c>
      <c r="G20" s="54">
        <v>-1</v>
      </c>
      <c r="H20" s="54">
        <f t="shared" si="2"/>
        <v>3</v>
      </c>
      <c r="I20" s="54">
        <v>9</v>
      </c>
      <c r="J20" s="54">
        <v>2</v>
      </c>
      <c r="K20" s="54">
        <v>0</v>
      </c>
      <c r="L20" s="54">
        <f>segéd!$H$36</f>
        <v>6</v>
      </c>
      <c r="M20" s="54">
        <v>12</v>
      </c>
      <c r="N20" s="54">
        <v>2</v>
      </c>
      <c r="O20" s="57">
        <f t="shared" si="0"/>
        <v>0.23076923076923078</v>
      </c>
      <c r="P20" s="54">
        <v>12</v>
      </c>
      <c r="Q20" s="54">
        <v>5</v>
      </c>
      <c r="R20" s="54">
        <v>7</v>
      </c>
      <c r="S20" s="54">
        <v>2</v>
      </c>
      <c r="T20" s="54">
        <f>segéd!D22</f>
        <v>14</v>
      </c>
      <c r="U20" s="54">
        <f>segéd!H37</f>
        <v>5</v>
      </c>
      <c r="V20" s="54">
        <v>-1</v>
      </c>
      <c r="AB20" s="1"/>
      <c r="AC20" s="1"/>
      <c r="AD20" s="1"/>
    </row>
    <row r="21" spans="2:30" ht="22" x14ac:dyDescent="0.2">
      <c r="B21" s="54" t="s">
        <v>10</v>
      </c>
      <c r="C21" s="54">
        <v>15</v>
      </c>
      <c r="D21" s="54">
        <f>COUNTIF($V$7:V20,"&gt;0")</f>
        <v>5</v>
      </c>
      <c r="E21" s="54">
        <f>COUNTIF($V$7:V20,"&lt;0")</f>
        <v>9</v>
      </c>
      <c r="F21" s="57">
        <f t="shared" si="1"/>
        <v>1.6666666666666667</v>
      </c>
      <c r="G21" s="54">
        <v>-2</v>
      </c>
      <c r="H21" s="54">
        <f t="shared" si="2"/>
        <v>2</v>
      </c>
      <c r="I21" s="54">
        <v>7</v>
      </c>
      <c r="J21" s="54">
        <v>12</v>
      </c>
      <c r="K21" s="54">
        <v>0</v>
      </c>
      <c r="L21" s="54">
        <f>segéd!$H$36</f>
        <v>6</v>
      </c>
      <c r="M21" s="54">
        <v>7</v>
      </c>
      <c r="N21" s="54">
        <v>9</v>
      </c>
      <c r="O21" s="57">
        <f t="shared" si="0"/>
        <v>1.25</v>
      </c>
      <c r="P21" s="54">
        <v>1</v>
      </c>
      <c r="Q21" s="54">
        <v>3</v>
      </c>
      <c r="R21" s="54">
        <v>4</v>
      </c>
      <c r="S21" s="54">
        <v>12</v>
      </c>
      <c r="T21" s="54">
        <f>segéd!B9</f>
        <v>62</v>
      </c>
      <c r="U21" s="54">
        <f>segéd!H35</f>
        <v>20</v>
      </c>
      <c r="V21" s="54">
        <v>1</v>
      </c>
      <c r="AB21" s="1"/>
      <c r="AC21" s="1"/>
      <c r="AD21" s="1"/>
    </row>
    <row r="22" spans="2:30" ht="22" x14ac:dyDescent="0.2">
      <c r="B22" s="54" t="s">
        <v>5</v>
      </c>
      <c r="C22" s="54">
        <v>16</v>
      </c>
      <c r="D22" s="54">
        <f>COUNTIF($V$7:V21,"&gt;0")</f>
        <v>6</v>
      </c>
      <c r="E22" s="54">
        <f>COUNTIF($V$7:V21,"&lt;0")</f>
        <v>9</v>
      </c>
      <c r="F22" s="57">
        <f t="shared" si="1"/>
        <v>1.4285714285714286</v>
      </c>
      <c r="G22" s="54">
        <v>1</v>
      </c>
      <c r="H22" s="54">
        <f t="shared" si="2"/>
        <v>3</v>
      </c>
      <c r="I22" s="54">
        <v>7</v>
      </c>
      <c r="J22" s="54">
        <v>2</v>
      </c>
      <c r="K22" s="54">
        <v>0</v>
      </c>
      <c r="L22" s="54">
        <f>segéd!$H$36</f>
        <v>6</v>
      </c>
      <c r="M22" s="54">
        <v>7</v>
      </c>
      <c r="N22" s="54">
        <v>10</v>
      </c>
      <c r="O22" s="57">
        <f t="shared" si="0"/>
        <v>1.375</v>
      </c>
      <c r="P22" s="54">
        <v>1</v>
      </c>
      <c r="Q22" s="54">
        <v>1</v>
      </c>
      <c r="R22" s="54">
        <v>4</v>
      </c>
      <c r="S22" s="54">
        <v>2</v>
      </c>
      <c r="T22" s="54">
        <f>segéd!B11</f>
        <v>14</v>
      </c>
      <c r="U22" s="54">
        <f>segéd!H38</f>
        <v>14</v>
      </c>
      <c r="V22" s="54">
        <v>1</v>
      </c>
      <c r="AB22" s="1"/>
      <c r="AC22" s="1"/>
      <c r="AD22" s="1"/>
    </row>
    <row r="23" spans="2:30" ht="22" x14ac:dyDescent="0.2">
      <c r="B23" s="54" t="s">
        <v>6</v>
      </c>
      <c r="C23" s="54">
        <v>17</v>
      </c>
      <c r="D23" s="54">
        <f>COUNTIF($V$7:V22,"&gt;0")</f>
        <v>7</v>
      </c>
      <c r="E23" s="54">
        <f>COUNTIF($V$7:V22,"&lt;0")</f>
        <v>9</v>
      </c>
      <c r="F23" s="57">
        <f t="shared" si="1"/>
        <v>1.25</v>
      </c>
      <c r="G23" s="54">
        <v>2</v>
      </c>
      <c r="H23" s="54">
        <f t="shared" si="2"/>
        <v>3</v>
      </c>
      <c r="I23" s="54">
        <v>7</v>
      </c>
      <c r="J23" s="54">
        <v>5</v>
      </c>
      <c r="K23" s="54">
        <v>0</v>
      </c>
      <c r="L23" s="54">
        <f>segéd!$H$36</f>
        <v>6</v>
      </c>
      <c r="M23" s="54">
        <v>10</v>
      </c>
      <c r="N23" s="54">
        <v>4</v>
      </c>
      <c r="O23" s="57">
        <f t="shared" si="0"/>
        <v>0.45454545454545453</v>
      </c>
      <c r="P23" s="54">
        <v>-1</v>
      </c>
      <c r="Q23" s="54">
        <v>3</v>
      </c>
      <c r="R23" s="54">
        <v>6</v>
      </c>
      <c r="S23" s="54">
        <v>19</v>
      </c>
      <c r="T23" s="54">
        <f>segéd!D23</f>
        <v>18</v>
      </c>
      <c r="U23" s="54">
        <f>segéd!H30</f>
        <v>6</v>
      </c>
      <c r="V23" s="54">
        <v>3</v>
      </c>
      <c r="AB23" s="1"/>
      <c r="AC23" s="1"/>
      <c r="AD23" s="1"/>
    </row>
    <row r="24" spans="2:30" ht="22" x14ac:dyDescent="0.2">
      <c r="B24" s="54" t="s">
        <v>10</v>
      </c>
      <c r="C24" s="54">
        <v>18</v>
      </c>
      <c r="D24" s="54">
        <f>COUNTIF($V$7:V23,"&gt;0")</f>
        <v>8</v>
      </c>
      <c r="E24" s="54">
        <f>COUNTIF($V$7:V23,"&lt;0")</f>
        <v>9</v>
      </c>
      <c r="F24" s="57">
        <f t="shared" si="1"/>
        <v>1.1111111111111112</v>
      </c>
      <c r="G24" s="54">
        <v>3</v>
      </c>
      <c r="H24" s="54">
        <f t="shared" si="2"/>
        <v>3</v>
      </c>
      <c r="I24" s="54">
        <v>7</v>
      </c>
      <c r="J24" s="54">
        <v>2</v>
      </c>
      <c r="K24" s="54">
        <f>segéd!B9</f>
        <v>62</v>
      </c>
      <c r="L24" s="54">
        <f>segéd!$H$36</f>
        <v>6</v>
      </c>
      <c r="M24" s="54">
        <v>8</v>
      </c>
      <c r="N24" s="54">
        <v>11</v>
      </c>
      <c r="O24" s="57">
        <f t="shared" si="0"/>
        <v>1.3333333333333333</v>
      </c>
      <c r="P24" s="54">
        <v>1</v>
      </c>
      <c r="Q24" s="54">
        <v>2</v>
      </c>
      <c r="R24" s="54">
        <v>4</v>
      </c>
      <c r="S24" s="54">
        <v>2</v>
      </c>
      <c r="T24" s="54">
        <v>0</v>
      </c>
      <c r="U24" s="54">
        <f>segéd!H35</f>
        <v>20</v>
      </c>
      <c r="V24" s="54">
        <v>-1</v>
      </c>
      <c r="AB24" s="1"/>
      <c r="AC24" s="1"/>
      <c r="AD24" s="1"/>
    </row>
    <row r="25" spans="2:30" ht="22" x14ac:dyDescent="0.2">
      <c r="B25" s="54" t="s">
        <v>4</v>
      </c>
      <c r="C25" s="54">
        <v>19</v>
      </c>
      <c r="D25" s="54">
        <f>COUNTIF($V$7:V24,"&gt;0")</f>
        <v>8</v>
      </c>
      <c r="E25" s="54">
        <f>COUNTIF($V$7:V24,"&lt;0")</f>
        <v>10</v>
      </c>
      <c r="F25" s="57">
        <f t="shared" si="1"/>
        <v>1.2222222222222223</v>
      </c>
      <c r="G25" s="54">
        <v>-1</v>
      </c>
      <c r="H25" s="54">
        <f t="shared" si="2"/>
        <v>3</v>
      </c>
      <c r="I25" s="54">
        <v>6</v>
      </c>
      <c r="J25" s="54">
        <v>5</v>
      </c>
      <c r="K25" s="54">
        <f>segéd!B10</f>
        <v>739</v>
      </c>
      <c r="L25" s="54">
        <f>segéd!$H$36</f>
        <v>6</v>
      </c>
      <c r="M25" s="54">
        <v>15</v>
      </c>
      <c r="N25" s="54">
        <v>3</v>
      </c>
      <c r="O25" s="57">
        <f t="shared" si="0"/>
        <v>0.25</v>
      </c>
      <c r="P25" s="54">
        <v>1</v>
      </c>
      <c r="Q25" s="54">
        <v>4</v>
      </c>
      <c r="R25" s="54">
        <v>7</v>
      </c>
      <c r="S25" s="54">
        <v>5</v>
      </c>
      <c r="T25" s="54">
        <v>0</v>
      </c>
      <c r="U25" s="54">
        <f>segéd!H37</f>
        <v>5</v>
      </c>
      <c r="V25" s="54">
        <v>-3</v>
      </c>
      <c r="AB25" s="1"/>
      <c r="AC25" s="1"/>
      <c r="AD25" s="1"/>
    </row>
    <row r="26" spans="2:30" ht="22" x14ac:dyDescent="0.2">
      <c r="B26" s="54" t="s">
        <v>9</v>
      </c>
      <c r="C26" s="54">
        <v>20</v>
      </c>
      <c r="D26" s="54">
        <f>COUNTIF($V$7:V25,"&gt;0")</f>
        <v>8</v>
      </c>
      <c r="E26" s="54">
        <f>COUNTIF($V$7:V25,"&lt;0")</f>
        <v>11</v>
      </c>
      <c r="F26" s="57">
        <f t="shared" si="1"/>
        <v>1.3333333333333333</v>
      </c>
      <c r="G26" s="54">
        <v>-2</v>
      </c>
      <c r="H26" s="54">
        <f t="shared" si="2"/>
        <v>3</v>
      </c>
      <c r="I26" s="54">
        <v>6</v>
      </c>
      <c r="J26" s="54">
        <v>1</v>
      </c>
      <c r="K26" s="54">
        <f>segéd!B16</f>
        <v>57</v>
      </c>
      <c r="L26" s="54">
        <f>segéd!$H$36</f>
        <v>6</v>
      </c>
      <c r="M26" s="54">
        <v>10</v>
      </c>
      <c r="N26" s="54">
        <v>9</v>
      </c>
      <c r="O26" s="57">
        <f t="shared" si="0"/>
        <v>0.90909090909090906</v>
      </c>
      <c r="P26" s="54">
        <v>3</v>
      </c>
      <c r="Q26" s="54">
        <v>3</v>
      </c>
      <c r="R26" s="54">
        <v>4</v>
      </c>
      <c r="S26" s="54">
        <v>1</v>
      </c>
      <c r="T26" s="54">
        <v>0</v>
      </c>
      <c r="U26" s="54">
        <f>segéd!H31</f>
        <v>11</v>
      </c>
      <c r="V26" s="54">
        <v>1</v>
      </c>
      <c r="AB26" s="1"/>
      <c r="AC26" s="1"/>
      <c r="AD26" s="1"/>
    </row>
    <row r="27" spans="2:30" ht="22" x14ac:dyDescent="0.2">
      <c r="B27" s="54" t="s">
        <v>8</v>
      </c>
      <c r="C27" s="54">
        <v>21</v>
      </c>
      <c r="D27" s="54">
        <f>COUNTIF($V$7:V26,"&gt;0")</f>
        <v>9</v>
      </c>
      <c r="E27" s="54">
        <f>COUNTIF($V$7:V26,"&lt;0")</f>
        <v>11</v>
      </c>
      <c r="F27" s="57">
        <f t="shared" si="1"/>
        <v>1.2</v>
      </c>
      <c r="G27" s="54">
        <v>1</v>
      </c>
      <c r="H27" s="54">
        <f t="shared" si="2"/>
        <v>3</v>
      </c>
      <c r="I27" s="54">
        <v>8</v>
      </c>
      <c r="J27" s="54">
        <v>6</v>
      </c>
      <c r="K27" s="54">
        <f>segéd!B6</f>
        <v>74</v>
      </c>
      <c r="L27" s="54">
        <f>segéd!$H$36</f>
        <v>6</v>
      </c>
      <c r="M27" s="54">
        <v>2</v>
      </c>
      <c r="N27" s="54">
        <v>18</v>
      </c>
      <c r="O27" s="57">
        <f t="shared" si="0"/>
        <v>6.333333333333333</v>
      </c>
      <c r="P27" s="54">
        <v>-2</v>
      </c>
      <c r="Q27" s="54">
        <v>1</v>
      </c>
      <c r="R27" s="54">
        <v>10</v>
      </c>
      <c r="S27" s="54">
        <v>5</v>
      </c>
      <c r="T27" s="54">
        <v>0</v>
      </c>
      <c r="U27" s="54">
        <f>segéd!H32</f>
        <v>18</v>
      </c>
      <c r="V27" s="54">
        <v>1</v>
      </c>
      <c r="AB27" s="1"/>
      <c r="AC27" s="1"/>
      <c r="AD27" s="1"/>
    </row>
    <row r="28" spans="2:30" ht="22" x14ac:dyDescent="0.2">
      <c r="B28" s="54" t="s">
        <v>8</v>
      </c>
      <c r="C28" s="54">
        <v>22</v>
      </c>
      <c r="D28" s="54">
        <f>COUNTIF($V$7:V27,"&gt;0")</f>
        <v>10</v>
      </c>
      <c r="E28" s="54">
        <f>COUNTIF($V$7:V27,"&lt;0")</f>
        <v>11</v>
      </c>
      <c r="F28" s="57">
        <f t="shared" si="1"/>
        <v>1.0909090909090908</v>
      </c>
      <c r="G28" s="54">
        <v>2</v>
      </c>
      <c r="H28" s="54">
        <f t="shared" si="2"/>
        <v>3</v>
      </c>
      <c r="I28" s="54">
        <v>10</v>
      </c>
      <c r="J28" s="54">
        <v>12</v>
      </c>
      <c r="K28" s="54">
        <v>0</v>
      </c>
      <c r="L28" s="54">
        <f>segéd!$H$36</f>
        <v>6</v>
      </c>
      <c r="M28" s="54">
        <v>2</v>
      </c>
      <c r="N28" s="54">
        <v>19</v>
      </c>
      <c r="O28" s="57">
        <f t="shared" si="0"/>
        <v>6.666666666666667</v>
      </c>
      <c r="P28" s="54">
        <v>-3</v>
      </c>
      <c r="Q28" s="54">
        <v>1</v>
      </c>
      <c r="R28" s="54">
        <v>9</v>
      </c>
      <c r="S28" s="54">
        <v>12</v>
      </c>
      <c r="T28" s="54">
        <f>segéd!B6</f>
        <v>74</v>
      </c>
      <c r="U28" s="54">
        <f>segéd!H32</f>
        <v>18</v>
      </c>
      <c r="V28" s="54">
        <v>2</v>
      </c>
      <c r="AB28" s="1"/>
      <c r="AC28" s="1"/>
      <c r="AD28" s="1"/>
    </row>
    <row r="29" spans="2:30" ht="22" x14ac:dyDescent="0.2">
      <c r="B29" s="54" t="s">
        <v>2</v>
      </c>
      <c r="C29" s="54">
        <v>23</v>
      </c>
      <c r="D29" s="54">
        <f>COUNTIF($V$7:V28,"&gt;0")</f>
        <v>11</v>
      </c>
      <c r="E29" s="54">
        <f>COUNTIF($V$7:V28,"&lt;0")</f>
        <v>11</v>
      </c>
      <c r="F29" s="57">
        <f t="shared" si="1"/>
        <v>1</v>
      </c>
      <c r="G29" s="54">
        <v>3</v>
      </c>
      <c r="H29" s="54">
        <f t="shared" si="2"/>
        <v>3</v>
      </c>
      <c r="I29" s="54">
        <v>9</v>
      </c>
      <c r="J29" s="54">
        <v>2</v>
      </c>
      <c r="K29" s="54">
        <f>segéd!B7</f>
        <v>233</v>
      </c>
      <c r="L29" s="54">
        <f>segéd!$H$36</f>
        <v>6</v>
      </c>
      <c r="M29" s="54">
        <v>13</v>
      </c>
      <c r="N29" s="54">
        <v>9</v>
      </c>
      <c r="O29" s="57">
        <f t="shared" si="0"/>
        <v>0.7142857142857143</v>
      </c>
      <c r="P29" s="54">
        <v>2</v>
      </c>
      <c r="Q29" s="54">
        <v>2</v>
      </c>
      <c r="R29" s="54">
        <v>9</v>
      </c>
      <c r="S29" s="54">
        <v>12</v>
      </c>
      <c r="T29" s="54">
        <v>0</v>
      </c>
      <c r="U29" s="54">
        <f>segéd!H33</f>
        <v>15</v>
      </c>
      <c r="V29" s="54">
        <v>-4</v>
      </c>
      <c r="AB29" s="1"/>
      <c r="AC29" s="1"/>
      <c r="AD29" s="1"/>
    </row>
    <row r="30" spans="2:30" ht="22" x14ac:dyDescent="0.2">
      <c r="B30" s="54" t="s">
        <v>9</v>
      </c>
      <c r="C30" s="54">
        <v>24</v>
      </c>
      <c r="D30" s="54">
        <f>COUNTIF($V$7:V29,"&gt;0")</f>
        <v>11</v>
      </c>
      <c r="E30" s="54">
        <f>COUNTIF($V$7:V29,"&lt;0")</f>
        <v>12</v>
      </c>
      <c r="F30" s="57">
        <f t="shared" si="1"/>
        <v>1.0833333333333333</v>
      </c>
      <c r="G30" s="54">
        <v>-1</v>
      </c>
      <c r="H30" s="54">
        <f t="shared" si="2"/>
        <v>3</v>
      </c>
      <c r="I30" s="54">
        <v>10</v>
      </c>
      <c r="J30" s="54">
        <v>2</v>
      </c>
      <c r="K30" s="54">
        <v>0</v>
      </c>
      <c r="L30" s="54">
        <f>segéd!$H$36</f>
        <v>6</v>
      </c>
      <c r="M30" s="54">
        <v>10</v>
      </c>
      <c r="N30" s="54">
        <v>12</v>
      </c>
      <c r="O30" s="57">
        <f t="shared" si="0"/>
        <v>1.1818181818181819</v>
      </c>
      <c r="P30" s="54">
        <v>-3</v>
      </c>
      <c r="Q30" s="54">
        <v>2</v>
      </c>
      <c r="R30" s="54">
        <v>7</v>
      </c>
      <c r="S30" s="54">
        <v>2</v>
      </c>
      <c r="T30" s="54">
        <f>segéd!D24</f>
        <v>14</v>
      </c>
      <c r="U30" s="54">
        <f>segéd!H31</f>
        <v>11</v>
      </c>
      <c r="V30" s="54">
        <v>1</v>
      </c>
      <c r="AB30" s="1"/>
      <c r="AC30" s="1"/>
      <c r="AD30" s="1"/>
    </row>
    <row r="31" spans="2:30" ht="22" x14ac:dyDescent="0.2">
      <c r="B31" s="54" t="s">
        <v>7</v>
      </c>
      <c r="C31" s="54">
        <v>25</v>
      </c>
      <c r="D31" s="54">
        <f>COUNTIF($V$7:V30,"&gt;0")</f>
        <v>12</v>
      </c>
      <c r="E31" s="54">
        <f>COUNTIF($V$7:V30,"&lt;0")</f>
        <v>12</v>
      </c>
      <c r="F31" s="57">
        <f t="shared" si="1"/>
        <v>1</v>
      </c>
      <c r="G31" s="54">
        <v>1</v>
      </c>
      <c r="H31" s="54">
        <f t="shared" si="2"/>
        <v>4</v>
      </c>
      <c r="I31" s="54">
        <v>10</v>
      </c>
      <c r="J31" s="54">
        <v>6</v>
      </c>
      <c r="K31" s="54">
        <f>segéd!B8</f>
        <v>187</v>
      </c>
      <c r="L31" s="54">
        <f>segéd!$H$36</f>
        <v>6</v>
      </c>
      <c r="M31" s="54">
        <v>9</v>
      </c>
      <c r="N31" s="54">
        <v>15</v>
      </c>
      <c r="O31" s="57">
        <f t="shared" si="0"/>
        <v>1.6</v>
      </c>
      <c r="P31" s="54">
        <v>-4</v>
      </c>
      <c r="Q31" s="54">
        <v>1</v>
      </c>
      <c r="R31" s="54">
        <v>9</v>
      </c>
      <c r="S31" s="54">
        <v>6</v>
      </c>
      <c r="T31" s="54">
        <v>0</v>
      </c>
      <c r="U31" s="54">
        <f>segéd!H34</f>
        <v>10</v>
      </c>
      <c r="V31" s="54">
        <v>-1</v>
      </c>
      <c r="AB31" s="1"/>
      <c r="AC31" s="1"/>
      <c r="AD31" s="1"/>
    </row>
    <row r="32" spans="2:30" ht="22" x14ac:dyDescent="0.2">
      <c r="B32" s="54" t="s">
        <v>5</v>
      </c>
      <c r="C32" s="54">
        <v>26</v>
      </c>
      <c r="D32" s="54">
        <f>COUNTIF($V$7:V31,"&gt;0")</f>
        <v>12</v>
      </c>
      <c r="E32" s="54">
        <f>COUNTIF($V$7:V31,"&lt;0")</f>
        <v>13</v>
      </c>
      <c r="F32" s="57">
        <f t="shared" si="1"/>
        <v>1.0769230769230769</v>
      </c>
      <c r="G32" s="54">
        <v>-1</v>
      </c>
      <c r="H32" s="54">
        <f t="shared" si="2"/>
        <v>3</v>
      </c>
      <c r="I32" s="54">
        <v>9</v>
      </c>
      <c r="J32" s="54">
        <v>2</v>
      </c>
      <c r="K32" s="54">
        <f>segéd!B11</f>
        <v>14</v>
      </c>
      <c r="L32" s="54">
        <f>segéd!$H$36</f>
        <v>6</v>
      </c>
      <c r="M32" s="54">
        <v>9</v>
      </c>
      <c r="N32" s="54">
        <v>17</v>
      </c>
      <c r="O32" s="57">
        <f t="shared" si="0"/>
        <v>1.8</v>
      </c>
      <c r="P32" s="54">
        <v>-2</v>
      </c>
      <c r="Q32" s="54">
        <v>2</v>
      </c>
      <c r="R32" s="54">
        <v>6</v>
      </c>
      <c r="S32" s="54">
        <v>2</v>
      </c>
      <c r="T32" s="54">
        <v>0</v>
      </c>
      <c r="U32" s="54">
        <f>segéd!H38</f>
        <v>14</v>
      </c>
      <c r="V32" s="54">
        <v>1</v>
      </c>
      <c r="AB32" s="1"/>
      <c r="AC32" s="1"/>
      <c r="AD32" s="1"/>
    </row>
    <row r="33" spans="2:30" ht="22" x14ac:dyDescent="0.2">
      <c r="B33" s="54" t="s">
        <v>11</v>
      </c>
      <c r="C33" s="54">
        <v>27</v>
      </c>
      <c r="D33" s="54">
        <f>COUNTIF($V$7:V32,"&gt;0")</f>
        <v>13</v>
      </c>
      <c r="E33" s="54">
        <f>COUNTIF($V$7:V32,"&lt;0")</f>
        <v>13</v>
      </c>
      <c r="F33" s="57">
        <f t="shared" si="1"/>
        <v>1</v>
      </c>
      <c r="G33" s="54">
        <v>1</v>
      </c>
      <c r="H33" s="54">
        <f t="shared" si="2"/>
        <v>3</v>
      </c>
      <c r="I33" s="54">
        <v>9</v>
      </c>
      <c r="J33" s="54">
        <v>4</v>
      </c>
      <c r="K33" s="54">
        <f>segéd!B5</f>
        <v>774</v>
      </c>
      <c r="L33" s="54">
        <f>segéd!$H$36</f>
        <v>6</v>
      </c>
      <c r="M33" s="54">
        <v>11</v>
      </c>
      <c r="N33" s="54">
        <v>15</v>
      </c>
      <c r="O33" s="57">
        <f t="shared" si="0"/>
        <v>1.3333333333333333</v>
      </c>
      <c r="P33" s="54">
        <v>-2</v>
      </c>
      <c r="Q33" s="54">
        <v>1</v>
      </c>
      <c r="R33" s="54">
        <v>6</v>
      </c>
      <c r="S33" s="54">
        <v>2</v>
      </c>
      <c r="T33" s="54">
        <v>0</v>
      </c>
      <c r="U33" s="54">
        <f>segéd!H31</f>
        <v>11</v>
      </c>
      <c r="V33" s="54">
        <v>4</v>
      </c>
      <c r="AB33" s="1"/>
      <c r="AC33" s="1"/>
      <c r="AD33" s="1"/>
    </row>
    <row r="34" spans="2:30" ht="22" x14ac:dyDescent="0.2">
      <c r="B34" s="54" t="s">
        <v>6</v>
      </c>
      <c r="C34" s="54">
        <v>28</v>
      </c>
      <c r="D34" s="54">
        <f>COUNTIF($V$7:V33,"&gt;0")</f>
        <v>14</v>
      </c>
      <c r="E34" s="54">
        <f>COUNTIF($V$7:V33,"&lt;0")</f>
        <v>13</v>
      </c>
      <c r="F34" s="57">
        <f t="shared" si="1"/>
        <v>0.93333333333333335</v>
      </c>
      <c r="G34" s="54">
        <v>2</v>
      </c>
      <c r="H34" s="54">
        <f t="shared" si="2"/>
        <v>3</v>
      </c>
      <c r="I34" s="54">
        <v>9</v>
      </c>
      <c r="J34" s="54">
        <v>2</v>
      </c>
      <c r="K34" s="54">
        <f>segéd!B15</f>
        <v>98</v>
      </c>
      <c r="L34" s="54">
        <f>segéd!$H$36</f>
        <v>6</v>
      </c>
      <c r="M34" s="54">
        <v>16</v>
      </c>
      <c r="N34" s="54">
        <v>10</v>
      </c>
      <c r="O34" s="57">
        <f t="shared" si="0"/>
        <v>0.6470588235294118</v>
      </c>
      <c r="P34" s="54">
        <v>1</v>
      </c>
      <c r="Q34" s="54">
        <v>3</v>
      </c>
      <c r="R34" s="54">
        <v>8</v>
      </c>
      <c r="S34" s="54">
        <v>2</v>
      </c>
      <c r="T34" s="54">
        <v>0</v>
      </c>
      <c r="U34" s="54">
        <f>segéd!H30</f>
        <v>6</v>
      </c>
      <c r="V34" s="54">
        <v>4</v>
      </c>
      <c r="AB34" s="1"/>
      <c r="AC34" s="1"/>
      <c r="AD34" s="1"/>
    </row>
    <row r="35" spans="2:30" ht="22" x14ac:dyDescent="0.2">
      <c r="B35" s="54" t="s">
        <v>7</v>
      </c>
      <c r="C35" s="54">
        <v>29</v>
      </c>
      <c r="D35" s="54">
        <f>COUNTIF($V$7:V34,"&gt;0")</f>
        <v>15</v>
      </c>
      <c r="E35" s="54">
        <f>COUNTIF($V$7:V34,"&lt;0")</f>
        <v>13</v>
      </c>
      <c r="F35" s="57">
        <f t="shared" si="1"/>
        <v>0.875</v>
      </c>
      <c r="G35" s="54">
        <v>3</v>
      </c>
      <c r="H35" s="54">
        <f t="shared" si="2"/>
        <v>4</v>
      </c>
      <c r="I35" s="54">
        <v>10</v>
      </c>
      <c r="J35" s="54">
        <v>6</v>
      </c>
      <c r="K35" s="54">
        <v>0</v>
      </c>
      <c r="L35" s="54">
        <f>segéd!$H$36</f>
        <v>6</v>
      </c>
      <c r="M35" s="54">
        <v>12</v>
      </c>
      <c r="N35" s="54">
        <v>17</v>
      </c>
      <c r="O35" s="57">
        <f t="shared" si="0"/>
        <v>1.3846153846153846</v>
      </c>
      <c r="P35" s="54">
        <v>2</v>
      </c>
      <c r="Q35" s="54">
        <v>3</v>
      </c>
      <c r="R35" s="54">
        <v>10</v>
      </c>
      <c r="S35" s="54">
        <v>2</v>
      </c>
      <c r="T35" s="54">
        <f>segéd!B8</f>
        <v>187</v>
      </c>
      <c r="U35" s="54">
        <f>segéd!H34</f>
        <v>10</v>
      </c>
      <c r="V35" s="54">
        <v>-2</v>
      </c>
      <c r="AB35" s="1"/>
      <c r="AC35" s="1"/>
      <c r="AD35" s="1"/>
    </row>
    <row r="36" spans="2:30" ht="22" x14ac:dyDescent="0.2">
      <c r="B36" s="54" t="s">
        <v>4</v>
      </c>
      <c r="C36" s="54">
        <v>30</v>
      </c>
      <c r="D36" s="54">
        <f>COUNTIF($V$7:V35,"&gt;0")</f>
        <v>15</v>
      </c>
      <c r="E36" s="54">
        <f>COUNTIF($V$7:V35,"&lt;0")</f>
        <v>14</v>
      </c>
      <c r="F36" s="57">
        <f t="shared" si="1"/>
        <v>0.9375</v>
      </c>
      <c r="G36" s="54">
        <v>-1</v>
      </c>
      <c r="H36" s="54">
        <f t="shared" si="2"/>
        <v>3</v>
      </c>
      <c r="I36" s="54">
        <v>11</v>
      </c>
      <c r="J36" s="54">
        <v>5</v>
      </c>
      <c r="K36" s="54">
        <f>segéd!B10</f>
        <v>739</v>
      </c>
      <c r="L36" s="54">
        <f>segéd!$H$36</f>
        <v>6</v>
      </c>
      <c r="M36" s="54">
        <v>22</v>
      </c>
      <c r="N36" s="54">
        <v>9</v>
      </c>
      <c r="O36" s="57">
        <f t="shared" si="0"/>
        <v>0.43478260869565216</v>
      </c>
      <c r="P36" s="54">
        <v>-3</v>
      </c>
      <c r="Q36" s="54">
        <v>2</v>
      </c>
      <c r="R36" s="54">
        <v>6</v>
      </c>
      <c r="S36" s="54">
        <v>5</v>
      </c>
      <c r="T36" s="54">
        <v>0</v>
      </c>
      <c r="U36" s="54">
        <f>segéd!H37</f>
        <v>5</v>
      </c>
      <c r="V36" s="54">
        <v>-2</v>
      </c>
      <c r="AB36" s="1"/>
      <c r="AC36" s="1"/>
      <c r="AD36" s="1"/>
    </row>
    <row r="37" spans="2:30" ht="22" x14ac:dyDescent="0.2">
      <c r="B37" s="54" t="s">
        <v>6</v>
      </c>
      <c r="C37" s="54">
        <v>31</v>
      </c>
      <c r="D37" s="54">
        <f>COUNTIF($V$7:V36,"&gt;0")</f>
        <v>15</v>
      </c>
      <c r="E37" s="54">
        <f>COUNTIF($V$7:V36,"&lt;0")</f>
        <v>15</v>
      </c>
      <c r="F37" s="57">
        <f t="shared" si="1"/>
        <v>1</v>
      </c>
      <c r="G37" s="54">
        <v>-2</v>
      </c>
      <c r="H37" s="54">
        <f t="shared" si="2"/>
        <v>3</v>
      </c>
      <c r="I37" s="54">
        <v>10</v>
      </c>
      <c r="J37" s="54">
        <v>2</v>
      </c>
      <c r="K37" s="54">
        <f>segéd!B14</f>
        <v>155</v>
      </c>
      <c r="L37" s="54">
        <f>segéd!$H$36</f>
        <v>6</v>
      </c>
      <c r="M37" s="54">
        <v>18</v>
      </c>
      <c r="N37" s="54">
        <v>13</v>
      </c>
      <c r="O37" s="57">
        <f t="shared" si="0"/>
        <v>0.73684210526315785</v>
      </c>
      <c r="P37" s="54">
        <v>1</v>
      </c>
      <c r="Q37" s="54">
        <v>2</v>
      </c>
      <c r="R37" s="54">
        <v>6</v>
      </c>
      <c r="S37" s="54">
        <v>2</v>
      </c>
      <c r="T37" s="54">
        <v>0</v>
      </c>
      <c r="U37" s="54">
        <f>segéd!H30</f>
        <v>6</v>
      </c>
      <c r="V37" s="54">
        <v>6</v>
      </c>
      <c r="AB37" s="1"/>
      <c r="AC37" s="1"/>
      <c r="AD37" s="1"/>
    </row>
    <row r="38" spans="2:30" ht="22" x14ac:dyDescent="0.2">
      <c r="B38" s="54" t="s">
        <v>8</v>
      </c>
      <c r="C38" s="54">
        <v>32</v>
      </c>
      <c r="D38" s="54">
        <f>COUNTIF($V$7:V37,"&gt;0")</f>
        <v>16</v>
      </c>
      <c r="E38" s="54">
        <f>COUNTIF($V$7:V37,"&lt;0")</f>
        <v>15</v>
      </c>
      <c r="F38" s="57">
        <f t="shared" si="1"/>
        <v>0.94117647058823528</v>
      </c>
      <c r="G38" s="54">
        <v>1</v>
      </c>
      <c r="H38" s="54">
        <f t="shared" si="2"/>
        <v>3</v>
      </c>
      <c r="I38" s="54">
        <v>11</v>
      </c>
      <c r="J38" s="54">
        <v>5</v>
      </c>
      <c r="K38" s="54">
        <f>segéd!B6</f>
        <v>74</v>
      </c>
      <c r="L38" s="54">
        <f>segéd!$H$36</f>
        <v>6</v>
      </c>
      <c r="M38" s="54">
        <v>6</v>
      </c>
      <c r="N38" s="54">
        <v>26</v>
      </c>
      <c r="O38" s="57">
        <f t="shared" si="0"/>
        <v>3.8571428571428572</v>
      </c>
      <c r="P38" s="54">
        <v>-5</v>
      </c>
      <c r="Q38" s="54">
        <v>0</v>
      </c>
      <c r="R38" s="54">
        <v>9</v>
      </c>
      <c r="S38" s="54">
        <v>5</v>
      </c>
      <c r="T38" s="54">
        <v>0</v>
      </c>
      <c r="U38" s="54">
        <f>segéd!H32</f>
        <v>18</v>
      </c>
      <c r="V38" s="54">
        <v>7</v>
      </c>
      <c r="AB38" s="1"/>
      <c r="AC38" s="1"/>
      <c r="AD38" s="1"/>
    </row>
    <row r="39" spans="2:30" ht="22" x14ac:dyDescent="0.2">
      <c r="B39" s="54" t="s">
        <v>10</v>
      </c>
      <c r="C39" s="54">
        <v>33</v>
      </c>
      <c r="D39" s="54">
        <f>COUNTIF($V$7:V38,"&gt;0")</f>
        <v>17</v>
      </c>
      <c r="E39" s="54">
        <f>COUNTIF($V$7:V38,"&lt;0")</f>
        <v>15</v>
      </c>
      <c r="F39" s="57">
        <f t="shared" si="1"/>
        <v>0.88888888888888884</v>
      </c>
      <c r="G39" s="54">
        <v>2</v>
      </c>
      <c r="H39" s="54">
        <f t="shared" si="2"/>
        <v>3</v>
      </c>
      <c r="I39" s="54">
        <v>10</v>
      </c>
      <c r="J39" s="54">
        <v>2</v>
      </c>
      <c r="K39" s="54">
        <v>0</v>
      </c>
      <c r="L39" s="54">
        <f>segéd!$H$36</f>
        <v>6</v>
      </c>
      <c r="M39" s="54">
        <v>14</v>
      </c>
      <c r="N39" s="54">
        <v>20</v>
      </c>
      <c r="O39" s="57">
        <f t="shared" si="0"/>
        <v>1.4</v>
      </c>
      <c r="P39" s="54">
        <v>-3</v>
      </c>
      <c r="Q39" s="54">
        <v>2</v>
      </c>
      <c r="R39" s="54">
        <v>4</v>
      </c>
      <c r="S39" s="54">
        <v>2</v>
      </c>
      <c r="T39" s="54">
        <f>segéd!B9</f>
        <v>62</v>
      </c>
      <c r="U39" s="54">
        <f>segéd!H35</f>
        <v>20</v>
      </c>
      <c r="V39" s="54">
        <v>1</v>
      </c>
      <c r="AB39" s="1"/>
      <c r="AC39" s="1"/>
      <c r="AD39" s="1"/>
    </row>
    <row r="40" spans="2:30" ht="22" x14ac:dyDescent="0.2">
      <c r="B40" s="54" t="s">
        <v>3</v>
      </c>
      <c r="C40" s="54">
        <v>34</v>
      </c>
      <c r="D40" s="54">
        <f>COUNTIF($V$7:V39,"&gt;0")</f>
        <v>18</v>
      </c>
      <c r="E40" s="54">
        <f>COUNTIF($V$7:V39,"&lt;0")</f>
        <v>15</v>
      </c>
      <c r="F40" s="57">
        <f t="shared" si="1"/>
        <v>0.84210526315789469</v>
      </c>
      <c r="G40" s="54">
        <v>3</v>
      </c>
      <c r="H40" s="54">
        <f t="shared" si="2"/>
        <v>3</v>
      </c>
      <c r="I40" s="54">
        <v>8</v>
      </c>
      <c r="J40" s="54">
        <v>3</v>
      </c>
      <c r="K40" s="54">
        <v>0</v>
      </c>
      <c r="L40" s="54">
        <f>segéd!$H$36</f>
        <v>6</v>
      </c>
      <c r="M40" s="54">
        <v>24</v>
      </c>
      <c r="N40" s="54">
        <v>10</v>
      </c>
      <c r="O40" s="57">
        <f t="shared" si="0"/>
        <v>0.44</v>
      </c>
      <c r="P40" s="54">
        <v>-1</v>
      </c>
      <c r="Q40" s="54">
        <v>3</v>
      </c>
      <c r="R40" s="54">
        <v>4</v>
      </c>
      <c r="S40" s="54">
        <v>3</v>
      </c>
      <c r="T40" s="54">
        <f>segéd!B3</f>
        <v>18</v>
      </c>
      <c r="U40" s="54">
        <f>segéd!H29</f>
        <v>5</v>
      </c>
      <c r="V40" s="54">
        <v>-1</v>
      </c>
      <c r="AB40" s="1"/>
      <c r="AC40" s="1"/>
      <c r="AD40" s="1"/>
    </row>
    <row r="41" spans="2:30" ht="22" x14ac:dyDescent="0.2">
      <c r="B41" s="54" t="s">
        <v>2</v>
      </c>
      <c r="C41" s="54">
        <v>35</v>
      </c>
      <c r="D41" s="54">
        <f>COUNTIF($V$7:V40,"&gt;0")</f>
        <v>18</v>
      </c>
      <c r="E41" s="54">
        <f>COUNTIF($V$7:V40,"&lt;0")</f>
        <v>16</v>
      </c>
      <c r="F41" s="57">
        <f t="shared" si="1"/>
        <v>0.89473684210526316</v>
      </c>
      <c r="G41" s="54">
        <v>-1</v>
      </c>
      <c r="H41" s="54">
        <f t="shared" si="2"/>
        <v>3</v>
      </c>
      <c r="I41" s="54">
        <v>10</v>
      </c>
      <c r="J41" s="54">
        <v>13</v>
      </c>
      <c r="K41" s="54">
        <v>0</v>
      </c>
      <c r="L41" s="54">
        <f>segéd!$H$36</f>
        <v>6</v>
      </c>
      <c r="M41" s="54">
        <v>22</v>
      </c>
      <c r="N41" s="54">
        <v>13</v>
      </c>
      <c r="O41" s="57">
        <f t="shared" si="0"/>
        <v>0.60869565217391308</v>
      </c>
      <c r="P41" s="54">
        <v>1</v>
      </c>
      <c r="Q41" s="54">
        <v>4</v>
      </c>
      <c r="R41" s="54">
        <v>11</v>
      </c>
      <c r="S41" s="54">
        <v>16</v>
      </c>
      <c r="T41" s="54">
        <f>segéd!B7</f>
        <v>233</v>
      </c>
      <c r="U41" s="54">
        <f>segéd!H33</f>
        <v>15</v>
      </c>
      <c r="V41" s="54">
        <v>-1</v>
      </c>
      <c r="AB41" s="1"/>
      <c r="AC41" s="1"/>
      <c r="AD41" s="1"/>
    </row>
    <row r="42" spans="2:30" ht="22" x14ac:dyDescent="0.2">
      <c r="B42" s="54" t="s">
        <v>10</v>
      </c>
      <c r="C42" s="54">
        <v>36</v>
      </c>
      <c r="D42" s="54">
        <f>COUNTIF($V$7:V41,"&gt;0")</f>
        <v>18</v>
      </c>
      <c r="E42" s="54">
        <f>COUNTIF($V$7:V41,"&lt;0")</f>
        <v>17</v>
      </c>
      <c r="F42" s="57">
        <f t="shared" si="1"/>
        <v>0.94736842105263153</v>
      </c>
      <c r="G42" s="54">
        <v>-2</v>
      </c>
      <c r="H42" s="54">
        <f>COUNTIF(V37:V41,"&gt;0")</f>
        <v>3</v>
      </c>
      <c r="I42" s="54">
        <v>10</v>
      </c>
      <c r="J42" s="54">
        <v>1</v>
      </c>
      <c r="K42" s="54">
        <f>segéd!B9</f>
        <v>62</v>
      </c>
      <c r="L42" s="54">
        <f>segéd!$H$36</f>
        <v>6</v>
      </c>
      <c r="M42" s="54">
        <v>14</v>
      </c>
      <c r="N42" s="54">
        <v>21</v>
      </c>
      <c r="O42" s="57">
        <f t="shared" si="0"/>
        <v>1.4666666666666666</v>
      </c>
      <c r="P42" s="54">
        <v>-4</v>
      </c>
      <c r="Q42" s="54">
        <v>1</v>
      </c>
      <c r="R42" s="54">
        <v>3</v>
      </c>
      <c r="S42" s="54">
        <v>17</v>
      </c>
      <c r="T42" s="54">
        <v>0</v>
      </c>
      <c r="U42" s="54">
        <f>segéd!H35</f>
        <v>20</v>
      </c>
      <c r="V42" s="54">
        <v>2</v>
      </c>
      <c r="AB42" s="1"/>
      <c r="AC42" s="1"/>
      <c r="AD42" s="1"/>
    </row>
  </sheetData>
  <mergeCells count="2">
    <mergeCell ref="D5:L5"/>
    <mergeCell ref="M5:U5"/>
  </mergeCells>
  <phoneticPr fontId="10" type="noConversion"/>
  <pageMargins left="0.7" right="0.7" top="0.75" bottom="0.75" header="0.3" footer="0.3"/>
  <ignoredErrors>
    <ignoredError sqref="D9 D10:D42 E9:E42 H9:H42" formulaRange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3E08-3E64-0741-BF30-404D02A8DD3E}">
  <dimension ref="A1:AG39"/>
  <sheetViews>
    <sheetView zoomScale="90" zoomScaleNormal="132" workbookViewId="0">
      <selection activeCell="V20" sqref="V20"/>
    </sheetView>
  </sheetViews>
  <sheetFormatPr baseColWidth="10" defaultRowHeight="16" x14ac:dyDescent="0.2"/>
  <cols>
    <col min="1" max="2" width="12.1640625" bestFit="1" customWidth="1"/>
    <col min="4" max="4" width="12.5" customWidth="1"/>
    <col min="5" max="6" width="11.83203125" customWidth="1"/>
    <col min="7" max="7" width="12.5" customWidth="1"/>
    <col min="8" max="8" width="17.33203125" customWidth="1"/>
    <col min="9" max="18" width="5.83203125" customWidth="1"/>
    <col min="19" max="19" width="16.5" bestFit="1" customWidth="1"/>
    <col min="20" max="20" width="9.5" customWidth="1"/>
    <col min="21" max="21" width="12.33203125" customWidth="1"/>
    <col min="22" max="22" width="19.33203125" bestFit="1" customWidth="1"/>
    <col min="23" max="32" width="5.83203125" customWidth="1"/>
    <col min="33" max="33" width="16.5" customWidth="1"/>
  </cols>
  <sheetData>
    <row r="1" spans="1:33" ht="62" customHeight="1" x14ac:dyDescent="0.2">
      <c r="A1" s="1" t="s">
        <v>167</v>
      </c>
      <c r="B1" s="1" t="s">
        <v>168</v>
      </c>
      <c r="C1" s="1" t="s">
        <v>318</v>
      </c>
      <c r="D1" s="1" t="s">
        <v>320</v>
      </c>
      <c r="E1" s="1" t="s">
        <v>169</v>
      </c>
      <c r="F1" s="1"/>
      <c r="H1" s="45" t="s">
        <v>411</v>
      </c>
      <c r="I1" s="45" t="s">
        <v>274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45" t="s">
        <v>416</v>
      </c>
      <c r="W1" s="45" t="s">
        <v>274</v>
      </c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62" customHeight="1" x14ac:dyDescent="0.2">
      <c r="B2" s="52" t="str">
        <f>'A1'!C6</f>
        <v>Mérkőzés azonosító</v>
      </c>
      <c r="C2" s="52" t="str">
        <f>'COCO B'!AH121</f>
        <v xml:space="preserve">Becslés - Y(A33) Alternatív gólkülönbség </v>
      </c>
      <c r="D2" s="52" t="str">
        <f>'COCO B'!AO121</f>
        <v>Gólkülönbség-előjel egyezés - COCO B</v>
      </c>
      <c r="E2" s="52" t="str">
        <f>'COCO B'!AN121</f>
        <v>Tényleges gólkülönbség</v>
      </c>
      <c r="F2" s="2"/>
      <c r="G2" s="69" t="s">
        <v>413</v>
      </c>
      <c r="H2" s="45" t="s">
        <v>409</v>
      </c>
      <c r="I2" s="1">
        <v>-4</v>
      </c>
      <c r="J2" s="1">
        <v>-3</v>
      </c>
      <c r="K2" s="1">
        <v>-2</v>
      </c>
      <c r="L2" s="46">
        <v>-1</v>
      </c>
      <c r="M2" s="1">
        <v>1</v>
      </c>
      <c r="N2" s="1">
        <v>2</v>
      </c>
      <c r="O2" s="1">
        <v>3</v>
      </c>
      <c r="P2" s="1">
        <v>4</v>
      </c>
      <c r="Q2" s="1">
        <v>6</v>
      </c>
      <c r="R2" s="1">
        <v>7</v>
      </c>
      <c r="S2" s="1" t="s">
        <v>390</v>
      </c>
      <c r="T2" s="1"/>
      <c r="U2" s="69" t="s">
        <v>413</v>
      </c>
      <c r="V2" s="45" t="s">
        <v>409</v>
      </c>
      <c r="W2" s="1">
        <v>-4</v>
      </c>
      <c r="X2" s="1">
        <v>-3</v>
      </c>
      <c r="Y2" s="1">
        <v>-2</v>
      </c>
      <c r="Z2" s="46">
        <v>-1</v>
      </c>
      <c r="AA2" s="1">
        <v>1</v>
      </c>
      <c r="AB2" s="1">
        <v>2</v>
      </c>
      <c r="AC2" s="1">
        <v>3</v>
      </c>
      <c r="AD2" s="1">
        <v>4</v>
      </c>
      <c r="AE2" s="1">
        <v>6</v>
      </c>
      <c r="AF2" s="1">
        <v>7</v>
      </c>
      <c r="AG2" s="1" t="s">
        <v>390</v>
      </c>
    </row>
    <row r="3" spans="1:33" x14ac:dyDescent="0.2">
      <c r="B3" s="1">
        <f>'A1'!C7</f>
        <v>1</v>
      </c>
      <c r="C3" s="27">
        <f>'COCO B'!AH122</f>
        <v>8556.6</v>
      </c>
      <c r="D3" s="1">
        <f>'COCO B'!AO122</f>
        <v>1</v>
      </c>
      <c r="E3" s="1">
        <f>'COCO B'!AN122</f>
        <v>-3</v>
      </c>
      <c r="F3" s="1"/>
      <c r="G3" s="23">
        <f>H3/1000-10</f>
        <v>-3.4566999999999997</v>
      </c>
      <c r="H3" s="27">
        <v>6543.3</v>
      </c>
      <c r="I3" s="44"/>
      <c r="J3" s="44">
        <v>1</v>
      </c>
      <c r="K3" s="44"/>
      <c r="L3" s="47"/>
      <c r="M3" s="1"/>
      <c r="N3" s="1"/>
      <c r="O3" s="1"/>
      <c r="P3" s="1"/>
      <c r="Q3" s="1"/>
      <c r="R3" s="1"/>
      <c r="S3" s="1">
        <v>1</v>
      </c>
      <c r="T3" s="1"/>
      <c r="U3" s="79">
        <f>V3/1000-10</f>
        <v>-3.4566999999999997</v>
      </c>
      <c r="V3" s="27">
        <v>6543.3</v>
      </c>
      <c r="W3" s="44"/>
      <c r="X3" s="44">
        <v>1</v>
      </c>
      <c r="Y3" s="44"/>
      <c r="Z3" s="47"/>
      <c r="AA3" s="1"/>
      <c r="AB3" s="1"/>
      <c r="AC3" s="1"/>
      <c r="AD3" s="1"/>
      <c r="AE3" s="1"/>
      <c r="AF3" s="1"/>
      <c r="AG3" s="1">
        <v>1</v>
      </c>
    </row>
    <row r="4" spans="1:33" x14ac:dyDescent="0.2">
      <c r="B4" s="1">
        <f>'A1'!C8</f>
        <v>2</v>
      </c>
      <c r="C4" s="27">
        <f>'COCO B'!AH123</f>
        <v>11576.6</v>
      </c>
      <c r="D4" s="1">
        <f>'COCO B'!AO123</f>
        <v>0</v>
      </c>
      <c r="E4" s="1">
        <f>'COCO B'!AN123</f>
        <v>-1</v>
      </c>
      <c r="F4" s="1"/>
      <c r="G4" s="23">
        <f t="shared" ref="G4:G14" si="0">H4/1000-10</f>
        <v>-1.9466999999999999</v>
      </c>
      <c r="H4" s="27">
        <v>8053.3</v>
      </c>
      <c r="I4" s="44"/>
      <c r="J4" s="44"/>
      <c r="K4" s="44">
        <v>2</v>
      </c>
      <c r="L4" s="47">
        <v>1</v>
      </c>
      <c r="M4" s="1"/>
      <c r="N4" s="1"/>
      <c r="O4" s="1"/>
      <c r="P4" s="1"/>
      <c r="Q4" s="1"/>
      <c r="R4" s="1"/>
      <c r="S4" s="1">
        <v>3</v>
      </c>
      <c r="T4" s="1"/>
      <c r="U4" s="79">
        <f t="shared" ref="U4:U14" si="1">V4/1000-10</f>
        <v>-1.9466999999999999</v>
      </c>
      <c r="V4" s="27">
        <v>8053.3</v>
      </c>
      <c r="W4" s="44"/>
      <c r="X4" s="44"/>
      <c r="Y4" s="44">
        <v>2</v>
      </c>
      <c r="Z4" s="47">
        <v>1</v>
      </c>
      <c r="AA4" s="1"/>
      <c r="AB4" s="1"/>
      <c r="AC4" s="1"/>
      <c r="AD4" s="1"/>
      <c r="AE4" s="1"/>
      <c r="AF4" s="1"/>
      <c r="AG4" s="1">
        <v>3</v>
      </c>
    </row>
    <row r="5" spans="1:33" x14ac:dyDescent="0.2">
      <c r="B5" s="1">
        <f>'A1'!C9</f>
        <v>3</v>
      </c>
      <c r="C5" s="27">
        <f>'COCO B'!AH124</f>
        <v>11576.6</v>
      </c>
      <c r="D5" s="1">
        <f>'COCO B'!AO124</f>
        <v>1</v>
      </c>
      <c r="E5" s="1">
        <f>'COCO B'!AN124</f>
        <v>4</v>
      </c>
      <c r="F5" s="1"/>
      <c r="G5" s="23">
        <f t="shared" si="0"/>
        <v>-1.4434000000000005</v>
      </c>
      <c r="H5" s="27">
        <v>8556.6</v>
      </c>
      <c r="I5" s="48"/>
      <c r="J5" s="48">
        <v>1</v>
      </c>
      <c r="K5" s="48"/>
      <c r="L5" s="49">
        <v>1</v>
      </c>
      <c r="M5" s="1">
        <v>0</v>
      </c>
      <c r="N5" s="1"/>
      <c r="O5" s="1"/>
      <c r="P5" s="1"/>
      <c r="Q5" s="1"/>
      <c r="R5" s="1"/>
      <c r="S5" s="1">
        <v>2</v>
      </c>
      <c r="T5" s="1"/>
      <c r="U5" s="79">
        <f t="shared" si="1"/>
        <v>-1.4434000000000005</v>
      </c>
      <c r="V5" s="27">
        <v>8556.6</v>
      </c>
      <c r="W5" s="48"/>
      <c r="X5" s="48">
        <v>1</v>
      </c>
      <c r="Y5" s="48"/>
      <c r="Z5" s="49">
        <v>1</v>
      </c>
      <c r="AA5" s="1">
        <v>1</v>
      </c>
      <c r="AB5" s="1"/>
      <c r="AC5" s="1"/>
      <c r="AD5" s="1"/>
      <c r="AE5" s="1"/>
      <c r="AF5" s="1"/>
      <c r="AG5" s="1">
        <v>3</v>
      </c>
    </row>
    <row r="6" spans="1:33" x14ac:dyDescent="0.2">
      <c r="B6" s="1">
        <f>'A1'!C10</f>
        <v>4</v>
      </c>
      <c r="C6" s="27">
        <f>'COCO B'!AH125</f>
        <v>8053.3</v>
      </c>
      <c r="D6" s="1">
        <f>'COCO B'!AO125</f>
        <v>1</v>
      </c>
      <c r="E6" s="1">
        <f>'COCO B'!AN125</f>
        <v>-2</v>
      </c>
      <c r="F6" s="1"/>
      <c r="G6" s="23">
        <f t="shared" si="0"/>
        <v>-0.94010000000000105</v>
      </c>
      <c r="H6" s="27">
        <v>9059.9</v>
      </c>
      <c r="I6" s="48"/>
      <c r="J6" s="48"/>
      <c r="K6" s="48">
        <v>1</v>
      </c>
      <c r="L6" s="49">
        <v>1</v>
      </c>
      <c r="M6" s="1">
        <v>0</v>
      </c>
      <c r="N6" s="1"/>
      <c r="O6" s="1"/>
      <c r="P6" s="1"/>
      <c r="Q6" s="1"/>
      <c r="R6" s="1"/>
      <c r="S6" s="1">
        <v>2</v>
      </c>
      <c r="T6" s="1"/>
      <c r="U6" s="79">
        <f t="shared" si="1"/>
        <v>-0.94010000000000105</v>
      </c>
      <c r="V6" s="27">
        <v>9059.9</v>
      </c>
      <c r="W6" s="48"/>
      <c r="X6" s="48"/>
      <c r="Y6" s="48">
        <v>1</v>
      </c>
      <c r="Z6" s="49">
        <v>1</v>
      </c>
      <c r="AA6" s="1">
        <v>1</v>
      </c>
      <c r="AB6" s="1"/>
      <c r="AC6" s="1"/>
      <c r="AD6" s="1"/>
      <c r="AE6" s="1"/>
      <c r="AF6" s="1"/>
      <c r="AG6" s="1">
        <v>3</v>
      </c>
    </row>
    <row r="7" spans="1:33" x14ac:dyDescent="0.2">
      <c r="B7" s="1">
        <f>'A1'!C11</f>
        <v>5</v>
      </c>
      <c r="C7" s="27">
        <f>'COCO B'!AH126</f>
        <v>9059.9</v>
      </c>
      <c r="D7" s="1">
        <f>'COCO B'!AO126</f>
        <v>0</v>
      </c>
      <c r="E7" s="1">
        <f>'COCO B'!AN126</f>
        <v>1</v>
      </c>
      <c r="F7" s="1"/>
      <c r="G7" s="23">
        <f t="shared" si="0"/>
        <v>-0.43679999999999986</v>
      </c>
      <c r="H7" s="27">
        <v>9563.2000000000007</v>
      </c>
      <c r="I7" s="48">
        <v>1</v>
      </c>
      <c r="J7" s="48"/>
      <c r="K7" s="48"/>
      <c r="L7" s="49">
        <v>1</v>
      </c>
      <c r="M7" s="1">
        <v>0</v>
      </c>
      <c r="N7" s="1"/>
      <c r="O7" s="1">
        <v>0</v>
      </c>
      <c r="P7" s="1"/>
      <c r="Q7" s="1"/>
      <c r="R7" s="1"/>
      <c r="S7" s="1">
        <v>2</v>
      </c>
      <c r="T7" s="1"/>
      <c r="U7" s="79">
        <f t="shared" si="1"/>
        <v>-0.43679999999999986</v>
      </c>
      <c r="V7" s="27">
        <v>9563.2000000000007</v>
      </c>
      <c r="W7" s="48">
        <v>1</v>
      </c>
      <c r="X7" s="48"/>
      <c r="Y7" s="48"/>
      <c r="Z7" s="49">
        <v>1</v>
      </c>
      <c r="AA7" s="1">
        <v>1</v>
      </c>
      <c r="AB7" s="1"/>
      <c r="AC7" s="1">
        <v>1</v>
      </c>
      <c r="AD7" s="1"/>
      <c r="AE7" s="1"/>
      <c r="AF7" s="1"/>
      <c r="AG7" s="1">
        <v>4</v>
      </c>
    </row>
    <row r="8" spans="1:33" x14ac:dyDescent="0.2">
      <c r="B8" s="1">
        <f>'A1'!C12</f>
        <v>6</v>
      </c>
      <c r="C8" s="27">
        <f>'COCO B'!AH127</f>
        <v>8053.3</v>
      </c>
      <c r="D8" s="1">
        <f>'COCO B'!AO127</f>
        <v>1</v>
      </c>
      <c r="E8" s="1">
        <f>'COCO B'!AN127</f>
        <v>-2</v>
      </c>
      <c r="F8" s="1"/>
      <c r="G8" s="23">
        <f t="shared" si="0"/>
        <v>6.6600000000001103E-2</v>
      </c>
      <c r="H8" s="27">
        <v>10066.6</v>
      </c>
      <c r="I8" s="1"/>
      <c r="J8" s="1"/>
      <c r="K8" s="1"/>
      <c r="L8" s="46">
        <v>0</v>
      </c>
      <c r="M8" s="48">
        <v>1</v>
      </c>
      <c r="N8" s="48"/>
      <c r="O8" s="48"/>
      <c r="P8" s="48"/>
      <c r="Q8" s="48"/>
      <c r="R8" s="1"/>
      <c r="S8" s="1">
        <v>1</v>
      </c>
      <c r="T8" s="1"/>
      <c r="U8" s="79">
        <f t="shared" si="1"/>
        <v>6.6600000000001103E-2</v>
      </c>
      <c r="V8" s="27">
        <v>10066.6</v>
      </c>
      <c r="W8" s="1"/>
      <c r="X8" s="1"/>
      <c r="Y8" s="1"/>
      <c r="Z8" s="1">
        <v>1</v>
      </c>
      <c r="AA8" s="78">
        <v>1</v>
      </c>
      <c r="AB8" s="48"/>
      <c r="AC8" s="48"/>
      <c r="AD8" s="48"/>
      <c r="AE8" s="48"/>
      <c r="AF8" s="1"/>
      <c r="AG8" s="1">
        <v>2</v>
      </c>
    </row>
    <row r="9" spans="1:33" x14ac:dyDescent="0.2">
      <c r="B9" s="1">
        <f>'A1'!C13</f>
        <v>7</v>
      </c>
      <c r="C9" s="27">
        <f>'COCO B'!AH128</f>
        <v>8053.3</v>
      </c>
      <c r="D9" s="1">
        <f>'COCO B'!AO128</f>
        <v>1</v>
      </c>
      <c r="E9" s="1">
        <f>'COCO B'!AN128</f>
        <v>-1</v>
      </c>
      <c r="F9" s="1"/>
      <c r="G9" s="23">
        <f t="shared" si="0"/>
        <v>1.0731999999999999</v>
      </c>
      <c r="H9" s="27">
        <v>11073.2</v>
      </c>
      <c r="I9" s="1"/>
      <c r="J9" s="1"/>
      <c r="K9" s="1"/>
      <c r="L9" s="46">
        <v>0</v>
      </c>
      <c r="M9" s="48">
        <v>2</v>
      </c>
      <c r="N9" s="48"/>
      <c r="O9" s="48">
        <v>1</v>
      </c>
      <c r="P9" s="48">
        <v>2</v>
      </c>
      <c r="Q9" s="48"/>
      <c r="R9" s="1"/>
      <c r="S9" s="1">
        <v>5</v>
      </c>
      <c r="T9" s="1"/>
      <c r="U9" s="79">
        <f t="shared" si="1"/>
        <v>1.0731999999999999</v>
      </c>
      <c r="V9" s="27">
        <v>11073.2</v>
      </c>
      <c r="W9" s="1"/>
      <c r="X9" s="1"/>
      <c r="Y9" s="1"/>
      <c r="Z9" s="46">
        <v>4</v>
      </c>
      <c r="AA9" s="48">
        <v>2</v>
      </c>
      <c r="AB9" s="48"/>
      <c r="AC9" s="48">
        <v>1</v>
      </c>
      <c r="AD9" s="48">
        <v>2</v>
      </c>
      <c r="AE9" s="48"/>
      <c r="AF9" s="1"/>
      <c r="AG9" s="1">
        <v>9</v>
      </c>
    </row>
    <row r="10" spans="1:33" x14ac:dyDescent="0.2">
      <c r="B10" s="1">
        <f>'A1'!C14</f>
        <v>8</v>
      </c>
      <c r="C10" s="27">
        <f>'COCO B'!AH129</f>
        <v>8556.6</v>
      </c>
      <c r="D10" s="1">
        <f>'COCO B'!AO129</f>
        <v>1</v>
      </c>
      <c r="E10" s="1">
        <f>'COCO B'!AN129</f>
        <v>-1</v>
      </c>
      <c r="F10" s="1"/>
      <c r="G10" s="23">
        <f t="shared" si="0"/>
        <v>1.5766000000000009</v>
      </c>
      <c r="H10" s="27">
        <v>11576.6</v>
      </c>
      <c r="I10" s="1"/>
      <c r="J10" s="1"/>
      <c r="K10" s="1"/>
      <c r="L10" s="46">
        <v>0</v>
      </c>
      <c r="M10" s="48"/>
      <c r="N10" s="48"/>
      <c r="O10" s="48"/>
      <c r="P10" s="48">
        <v>1</v>
      </c>
      <c r="Q10" s="48"/>
      <c r="R10" s="1"/>
      <c r="S10" s="1">
        <v>1</v>
      </c>
      <c r="T10" s="1"/>
      <c r="U10" s="79">
        <f t="shared" si="1"/>
        <v>1.5766000000000009</v>
      </c>
      <c r="V10" s="27">
        <v>11576.6</v>
      </c>
      <c r="W10" s="1"/>
      <c r="X10" s="1"/>
      <c r="Y10" s="1"/>
      <c r="Z10" s="46">
        <v>1</v>
      </c>
      <c r="AA10" s="48"/>
      <c r="AB10" s="48"/>
      <c r="AC10" s="48"/>
      <c r="AD10" s="48">
        <v>1</v>
      </c>
      <c r="AE10" s="48"/>
      <c r="AF10" s="1"/>
      <c r="AG10" s="1">
        <v>2</v>
      </c>
    </row>
    <row r="11" spans="1:33" x14ac:dyDescent="0.2">
      <c r="B11" s="1">
        <f>'A1'!C15</f>
        <v>9</v>
      </c>
      <c r="C11" s="27">
        <f>'COCO B'!AH130</f>
        <v>12079.9</v>
      </c>
      <c r="D11" s="1">
        <f>'COCO B'!AO130</f>
        <v>1</v>
      </c>
      <c r="E11" s="1">
        <f>'COCO B'!AN130</f>
        <v>2</v>
      </c>
      <c r="F11" s="1"/>
      <c r="G11" s="23">
        <f t="shared" si="0"/>
        <v>2.0799000000000003</v>
      </c>
      <c r="H11" s="27">
        <v>12079.9</v>
      </c>
      <c r="I11" s="1"/>
      <c r="J11" s="1"/>
      <c r="K11" s="1">
        <v>0</v>
      </c>
      <c r="L11" s="46"/>
      <c r="M11" s="48">
        <v>2</v>
      </c>
      <c r="N11" s="48">
        <v>2</v>
      </c>
      <c r="O11" s="48"/>
      <c r="P11" s="48"/>
      <c r="Q11" s="48">
        <v>1</v>
      </c>
      <c r="R11" s="1"/>
      <c r="S11" s="1">
        <v>5</v>
      </c>
      <c r="T11" s="1"/>
      <c r="U11" s="79">
        <f t="shared" si="1"/>
        <v>2.0799000000000003</v>
      </c>
      <c r="V11" s="27">
        <v>12079.9</v>
      </c>
      <c r="W11" s="1"/>
      <c r="X11" s="1"/>
      <c r="Y11" s="1">
        <v>1</v>
      </c>
      <c r="Z11" s="46"/>
      <c r="AA11" s="48">
        <v>2</v>
      </c>
      <c r="AB11" s="48">
        <v>2</v>
      </c>
      <c r="AC11" s="48"/>
      <c r="AD11" s="48"/>
      <c r="AE11" s="48">
        <v>1</v>
      </c>
      <c r="AF11" s="1"/>
      <c r="AG11" s="1">
        <v>6</v>
      </c>
    </row>
    <row r="12" spans="1:33" x14ac:dyDescent="0.2">
      <c r="B12" s="1">
        <f>'A1'!C16</f>
        <v>10</v>
      </c>
      <c r="C12" s="27">
        <f>'COCO B'!AH131</f>
        <v>11073.2</v>
      </c>
      <c r="D12" s="1">
        <f>'COCO B'!AO131</f>
        <v>0</v>
      </c>
      <c r="E12" s="1">
        <f>'COCO B'!AN131</f>
        <v>-1</v>
      </c>
      <c r="F12" s="1"/>
      <c r="G12" s="23">
        <f t="shared" si="0"/>
        <v>2.5832000000000015</v>
      </c>
      <c r="H12" s="27">
        <v>12583.2</v>
      </c>
      <c r="I12" s="1"/>
      <c r="J12" s="1"/>
      <c r="K12" s="1"/>
      <c r="L12" s="46"/>
      <c r="M12" s="44"/>
      <c r="N12" s="44">
        <v>1</v>
      </c>
      <c r="O12" s="44"/>
      <c r="P12" s="44"/>
      <c r="Q12" s="44"/>
      <c r="R12" s="44"/>
      <c r="S12" s="1">
        <v>1</v>
      </c>
      <c r="T12" s="1"/>
      <c r="U12" s="79">
        <f t="shared" si="1"/>
        <v>2.5832000000000015</v>
      </c>
      <c r="V12" s="27">
        <v>12583.2</v>
      </c>
      <c r="W12" s="1"/>
      <c r="X12" s="1"/>
      <c r="Y12" s="1"/>
      <c r="Z12" s="46"/>
      <c r="AA12" s="44"/>
      <c r="AB12" s="44">
        <v>1</v>
      </c>
      <c r="AC12" s="44"/>
      <c r="AD12" s="44"/>
      <c r="AE12" s="44"/>
      <c r="AF12" s="44"/>
      <c r="AG12" s="1">
        <v>1</v>
      </c>
    </row>
    <row r="13" spans="1:33" x14ac:dyDescent="0.2">
      <c r="B13" s="1">
        <f>'A1'!C17</f>
        <v>11</v>
      </c>
      <c r="C13" s="27">
        <f>'COCO B'!AH132</f>
        <v>11073.2</v>
      </c>
      <c r="D13" s="1">
        <f>'COCO B'!AO132</f>
        <v>1</v>
      </c>
      <c r="E13" s="1">
        <f>'COCO B'!AN132</f>
        <v>3</v>
      </c>
      <c r="F13" s="1"/>
      <c r="G13" s="23">
        <f t="shared" si="0"/>
        <v>3.0866000000000007</v>
      </c>
      <c r="H13" s="27">
        <v>13086.6</v>
      </c>
      <c r="I13" s="1"/>
      <c r="J13" s="1"/>
      <c r="K13" s="1"/>
      <c r="L13" s="46"/>
      <c r="M13" s="44">
        <v>1</v>
      </c>
      <c r="N13" s="44"/>
      <c r="O13" s="44"/>
      <c r="P13" s="44"/>
      <c r="Q13" s="44"/>
      <c r="R13" s="44"/>
      <c r="S13" s="1">
        <v>1</v>
      </c>
      <c r="T13" s="1"/>
      <c r="U13" s="79">
        <f t="shared" si="1"/>
        <v>3.0866000000000007</v>
      </c>
      <c r="V13" s="27">
        <v>13086.6</v>
      </c>
      <c r="W13" s="1"/>
      <c r="X13" s="1"/>
      <c r="Y13" s="1"/>
      <c r="Z13" s="46"/>
      <c r="AA13" s="44">
        <v>1</v>
      </c>
      <c r="AB13" s="44"/>
      <c r="AC13" s="44"/>
      <c r="AD13" s="44"/>
      <c r="AE13" s="44"/>
      <c r="AF13" s="44"/>
      <c r="AG13" s="1">
        <v>1</v>
      </c>
    </row>
    <row r="14" spans="1:33" x14ac:dyDescent="0.2">
      <c r="B14" s="1">
        <f>'A1'!C18</f>
        <v>12</v>
      </c>
      <c r="C14" s="27">
        <f>'COCO B'!AH133</f>
        <v>8556.6</v>
      </c>
      <c r="D14" s="1">
        <f>'COCO B'!AO133</f>
        <v>0</v>
      </c>
      <c r="E14" s="1">
        <f>'COCO B'!AN133</f>
        <v>1</v>
      </c>
      <c r="F14" s="1"/>
      <c r="G14" s="23">
        <f t="shared" si="0"/>
        <v>5.0998999999999999</v>
      </c>
      <c r="H14" s="27">
        <v>15099.9</v>
      </c>
      <c r="I14" s="1"/>
      <c r="J14" s="1"/>
      <c r="K14" s="1"/>
      <c r="L14" s="46"/>
      <c r="M14" s="44"/>
      <c r="N14" s="44"/>
      <c r="O14" s="44"/>
      <c r="P14" s="44"/>
      <c r="Q14" s="44"/>
      <c r="R14" s="44">
        <v>1</v>
      </c>
      <c r="S14" s="1">
        <v>1</v>
      </c>
      <c r="T14" s="1"/>
      <c r="U14" s="79">
        <f t="shared" si="1"/>
        <v>5.0998999999999999</v>
      </c>
      <c r="V14" s="27">
        <v>15099.9</v>
      </c>
      <c r="W14" s="1"/>
      <c r="X14" s="1"/>
      <c r="Y14" s="1"/>
      <c r="Z14" s="46"/>
      <c r="AA14" s="44"/>
      <c r="AB14" s="44"/>
      <c r="AC14" s="44"/>
      <c r="AD14" s="44"/>
      <c r="AE14" s="44"/>
      <c r="AF14" s="44">
        <v>1</v>
      </c>
      <c r="AG14" s="1">
        <v>1</v>
      </c>
    </row>
    <row r="15" spans="1:33" x14ac:dyDescent="0.2">
      <c r="B15" s="1">
        <f>'A1'!C19</f>
        <v>13</v>
      </c>
      <c r="C15" s="27">
        <f>'COCO B'!AH134</f>
        <v>11073.2</v>
      </c>
      <c r="D15" s="1">
        <f>'COCO B'!AO134</f>
        <v>0</v>
      </c>
      <c r="E15" s="1">
        <f>'COCO B'!AN134</f>
        <v>-1</v>
      </c>
      <c r="F15" s="1"/>
      <c r="H15" s="1" t="s">
        <v>390</v>
      </c>
      <c r="I15" s="1">
        <v>1</v>
      </c>
      <c r="J15" s="1">
        <v>2</v>
      </c>
      <c r="K15" s="1">
        <v>3</v>
      </c>
      <c r="L15" s="46">
        <v>4</v>
      </c>
      <c r="M15" s="1">
        <v>6</v>
      </c>
      <c r="N15" s="1">
        <v>3</v>
      </c>
      <c r="O15" s="1">
        <v>1</v>
      </c>
      <c r="P15" s="1">
        <v>3</v>
      </c>
      <c r="Q15" s="1">
        <v>1</v>
      </c>
      <c r="R15" s="1">
        <v>1</v>
      </c>
      <c r="S15" s="1">
        <v>25</v>
      </c>
      <c r="T15" s="1"/>
      <c r="V15" s="1" t="s">
        <v>390</v>
      </c>
      <c r="W15" s="1">
        <v>1</v>
      </c>
      <c r="X15" s="1">
        <v>2</v>
      </c>
      <c r="Y15" s="1">
        <v>4</v>
      </c>
      <c r="Z15" s="46">
        <v>10</v>
      </c>
      <c r="AA15" s="1">
        <v>9</v>
      </c>
      <c r="AB15" s="1">
        <v>3</v>
      </c>
      <c r="AC15" s="1">
        <v>2</v>
      </c>
      <c r="AD15" s="1">
        <v>3</v>
      </c>
      <c r="AE15" s="1">
        <v>1</v>
      </c>
      <c r="AF15" s="1">
        <v>1</v>
      </c>
      <c r="AG15" s="1">
        <v>36</v>
      </c>
    </row>
    <row r="16" spans="1:33" x14ac:dyDescent="0.2">
      <c r="B16" s="1">
        <f>'A1'!C20</f>
        <v>14</v>
      </c>
      <c r="C16" s="27">
        <f>'COCO B'!AH135</f>
        <v>9563.2000000000007</v>
      </c>
      <c r="D16" s="1">
        <f>'COCO B'!AO135</f>
        <v>1</v>
      </c>
      <c r="E16" s="1">
        <f>'COCO B'!AN135</f>
        <v>-1</v>
      </c>
      <c r="F16" s="1"/>
    </row>
    <row r="17" spans="2:6" x14ac:dyDescent="0.2">
      <c r="B17" s="1">
        <f>'A1'!C21</f>
        <v>15</v>
      </c>
      <c r="C17" s="27">
        <f>'COCO B'!AH136</f>
        <v>12079.9</v>
      </c>
      <c r="D17" s="1">
        <f>'COCO B'!AO136</f>
        <v>1</v>
      </c>
      <c r="E17" s="1">
        <f>'COCO B'!AN136</f>
        <v>1</v>
      </c>
      <c r="F17" s="1"/>
    </row>
    <row r="18" spans="2:6" x14ac:dyDescent="0.2">
      <c r="B18" s="1">
        <f>'A1'!C22</f>
        <v>16</v>
      </c>
      <c r="C18" s="27">
        <f>'COCO B'!AH137</f>
        <v>11073.2</v>
      </c>
      <c r="D18" s="1">
        <f>'COCO B'!AO137</f>
        <v>1</v>
      </c>
      <c r="E18" s="1">
        <f>'COCO B'!AN137</f>
        <v>1</v>
      </c>
      <c r="F18" s="1"/>
    </row>
    <row r="19" spans="2:6" x14ac:dyDescent="0.2">
      <c r="B19" s="1">
        <f>'A1'!C23</f>
        <v>17</v>
      </c>
      <c r="C19" s="27">
        <f>'COCO B'!AH138</f>
        <v>9563.2000000000007</v>
      </c>
      <c r="D19" s="1">
        <f>'COCO B'!AO138</f>
        <v>0</v>
      </c>
      <c r="E19" s="1">
        <f>'COCO B'!AN138</f>
        <v>3</v>
      </c>
      <c r="F19" s="1"/>
    </row>
    <row r="20" spans="2:6" x14ac:dyDescent="0.2">
      <c r="B20" s="1">
        <f>'A1'!C24</f>
        <v>18</v>
      </c>
      <c r="C20" s="27">
        <f>'COCO B'!AH139</f>
        <v>11073.2</v>
      </c>
      <c r="D20" s="1">
        <f>'COCO B'!AO139</f>
        <v>0</v>
      </c>
      <c r="E20" s="1">
        <f>'COCO B'!AN139</f>
        <v>-1</v>
      </c>
      <c r="F20" s="1"/>
    </row>
    <row r="21" spans="2:6" x14ac:dyDescent="0.2">
      <c r="B21" s="1">
        <f>'A1'!C25</f>
        <v>19</v>
      </c>
      <c r="C21" s="27">
        <f>'COCO B'!AH140</f>
        <v>6543.3</v>
      </c>
      <c r="D21" s="1">
        <f>'COCO B'!AO140</f>
        <v>1</v>
      </c>
      <c r="E21" s="1">
        <f>'COCO B'!AN140</f>
        <v>-3</v>
      </c>
      <c r="F21" s="1"/>
    </row>
    <row r="22" spans="2:6" x14ac:dyDescent="0.2">
      <c r="B22" s="1">
        <f>'A1'!C26</f>
        <v>20</v>
      </c>
      <c r="C22" s="27">
        <f>'COCO B'!AH141</f>
        <v>10066.6</v>
      </c>
      <c r="D22" s="1">
        <f>'COCO B'!AO141</f>
        <v>1</v>
      </c>
      <c r="E22" s="1">
        <f>'COCO B'!AN141</f>
        <v>1</v>
      </c>
      <c r="F22" s="1"/>
    </row>
    <row r="23" spans="2:6" x14ac:dyDescent="0.2">
      <c r="B23" s="1">
        <f>'A1'!C27</f>
        <v>21</v>
      </c>
      <c r="C23" s="27">
        <f>'COCO B'!AH142</f>
        <v>12079.9</v>
      </c>
      <c r="D23" s="1">
        <f>'COCO B'!AO142</f>
        <v>1</v>
      </c>
      <c r="E23" s="1">
        <f>'COCO B'!AN142</f>
        <v>1</v>
      </c>
      <c r="F23" s="1"/>
    </row>
    <row r="24" spans="2:6" x14ac:dyDescent="0.2">
      <c r="B24" s="1">
        <f>'A1'!C28</f>
        <v>22</v>
      </c>
      <c r="C24" s="27">
        <f>'COCO B'!AH143</f>
        <v>12583.2</v>
      </c>
      <c r="D24" s="1">
        <f>'COCO B'!AO143</f>
        <v>1</v>
      </c>
      <c r="E24" s="1">
        <f>'COCO B'!AN143</f>
        <v>2</v>
      </c>
      <c r="F24" s="1"/>
    </row>
    <row r="25" spans="2:6" x14ac:dyDescent="0.2">
      <c r="B25" s="1">
        <f>'A1'!C29</f>
        <v>23</v>
      </c>
      <c r="C25" s="27">
        <f>'COCO B'!AH144</f>
        <v>9563.2000000000007</v>
      </c>
      <c r="D25" s="1">
        <f>'COCO B'!AO144</f>
        <v>1</v>
      </c>
      <c r="E25" s="1">
        <f>'COCO B'!AN144</f>
        <v>-4</v>
      </c>
      <c r="F25" s="1"/>
    </row>
    <row r="26" spans="2:6" x14ac:dyDescent="0.2">
      <c r="B26" s="1">
        <f>'A1'!C30</f>
        <v>24</v>
      </c>
      <c r="C26" s="27">
        <f>'COCO B'!AH145</f>
        <v>11073.2</v>
      </c>
      <c r="D26" s="1">
        <f>'COCO B'!AO145</f>
        <v>1</v>
      </c>
      <c r="E26" s="1">
        <f>'COCO B'!AN145</f>
        <v>1</v>
      </c>
      <c r="F26" s="1"/>
    </row>
    <row r="27" spans="2:6" x14ac:dyDescent="0.2">
      <c r="B27" s="1">
        <f>'A1'!C31</f>
        <v>25</v>
      </c>
      <c r="C27" s="27">
        <f>'COCO B'!AH146</f>
        <v>10066.6</v>
      </c>
      <c r="D27" s="1">
        <f>'COCO B'!AO146</f>
        <v>0</v>
      </c>
      <c r="E27" s="1">
        <f>'COCO B'!AN146</f>
        <v>-1</v>
      </c>
      <c r="F27" s="1"/>
    </row>
    <row r="28" spans="2:6" x14ac:dyDescent="0.2">
      <c r="B28" s="1">
        <f>'A1'!C32</f>
        <v>26</v>
      </c>
      <c r="C28" s="27">
        <f>'COCO B'!AH147</f>
        <v>9563.2000000000007</v>
      </c>
      <c r="D28" s="1">
        <f>'COCO B'!AO147</f>
        <v>0</v>
      </c>
      <c r="E28" s="1">
        <f>'COCO B'!AN147</f>
        <v>1</v>
      </c>
      <c r="F28" s="1"/>
    </row>
    <row r="29" spans="2:6" x14ac:dyDescent="0.2">
      <c r="B29" s="1">
        <f>'A1'!C33</f>
        <v>27</v>
      </c>
      <c r="C29" s="27">
        <f>'COCO B'!AH148</f>
        <v>11073.2</v>
      </c>
      <c r="D29" s="1">
        <f>'COCO B'!AO148</f>
        <v>1</v>
      </c>
      <c r="E29" s="1">
        <f>'COCO B'!AN148</f>
        <v>4</v>
      </c>
      <c r="F29" s="1"/>
    </row>
    <row r="30" spans="2:6" x14ac:dyDescent="0.2">
      <c r="B30" s="1">
        <f>'A1'!C34</f>
        <v>28</v>
      </c>
      <c r="C30" s="27">
        <f>'COCO B'!AH149</f>
        <v>11073.2</v>
      </c>
      <c r="D30" s="1">
        <f>'COCO B'!AO149</f>
        <v>1</v>
      </c>
      <c r="E30" s="1">
        <f>'COCO B'!AN149</f>
        <v>4</v>
      </c>
      <c r="F30" s="1"/>
    </row>
    <row r="31" spans="2:6" x14ac:dyDescent="0.2">
      <c r="B31" s="1">
        <f>'A1'!C35</f>
        <v>29</v>
      </c>
      <c r="C31" s="27">
        <f>'COCO B'!AH150</f>
        <v>12079.9</v>
      </c>
      <c r="D31" s="1">
        <f>'COCO B'!AO150</f>
        <v>0</v>
      </c>
      <c r="E31" s="1">
        <f>'COCO B'!AN150</f>
        <v>-2</v>
      </c>
      <c r="F31" s="1"/>
    </row>
    <row r="32" spans="2:6" x14ac:dyDescent="0.2">
      <c r="B32" s="1">
        <f>'A1'!C36</f>
        <v>30</v>
      </c>
      <c r="C32" s="27">
        <f>'COCO B'!AH151</f>
        <v>9059.9</v>
      </c>
      <c r="D32" s="1">
        <f>'COCO B'!AO151</f>
        <v>1</v>
      </c>
      <c r="E32" s="1">
        <f>'COCO B'!AN151</f>
        <v>-2</v>
      </c>
      <c r="F32" s="1"/>
    </row>
    <row r="33" spans="2:6" x14ac:dyDescent="0.2">
      <c r="B33" s="1">
        <f>'A1'!C37</f>
        <v>31</v>
      </c>
      <c r="C33" s="27">
        <f>'COCO B'!AH152</f>
        <v>12079.9</v>
      </c>
      <c r="D33" s="1">
        <f>'COCO B'!AO152</f>
        <v>1</v>
      </c>
      <c r="E33" s="1">
        <f>'COCO B'!AN152</f>
        <v>6</v>
      </c>
      <c r="F33" s="1"/>
    </row>
    <row r="34" spans="2:6" x14ac:dyDescent="0.2">
      <c r="B34" s="1">
        <f>'A1'!C38</f>
        <v>32</v>
      </c>
      <c r="C34" s="27">
        <f>'COCO B'!AH153</f>
        <v>15099.9</v>
      </c>
      <c r="D34" s="1">
        <f>'COCO B'!AO153</f>
        <v>1</v>
      </c>
      <c r="E34" s="1">
        <f>'COCO B'!AN153</f>
        <v>7</v>
      </c>
      <c r="F34" s="1"/>
    </row>
    <row r="35" spans="2:6" x14ac:dyDescent="0.2">
      <c r="B35" s="1">
        <f>'A1'!C39</f>
        <v>33</v>
      </c>
      <c r="C35" s="27">
        <f>'COCO B'!AH154</f>
        <v>13086.6</v>
      </c>
      <c r="D35" s="1">
        <f>'COCO B'!AO154</f>
        <v>1</v>
      </c>
      <c r="E35" s="1">
        <f>'COCO B'!AN154</f>
        <v>1</v>
      </c>
      <c r="F35" s="1"/>
    </row>
    <row r="36" spans="2:6" x14ac:dyDescent="0.2">
      <c r="B36" s="1">
        <f>'A1'!C40</f>
        <v>34</v>
      </c>
      <c r="C36" s="27">
        <f>'COCO B'!AH155</f>
        <v>11073.2</v>
      </c>
      <c r="D36" s="1">
        <f>'COCO B'!AO155</f>
        <v>0</v>
      </c>
      <c r="E36" s="1">
        <f>'COCO B'!AN155</f>
        <v>-1</v>
      </c>
      <c r="F36" s="1"/>
    </row>
    <row r="37" spans="2:6" x14ac:dyDescent="0.2">
      <c r="B37" s="1">
        <f>'A1'!C41</f>
        <v>35</v>
      </c>
      <c r="C37" s="27">
        <f>'COCO B'!AH156</f>
        <v>9059.9</v>
      </c>
      <c r="D37" s="1">
        <f>'COCO B'!AO156</f>
        <v>1</v>
      </c>
      <c r="E37" s="1">
        <f>'COCO B'!AN156</f>
        <v>-1</v>
      </c>
      <c r="F37" s="1"/>
    </row>
    <row r="38" spans="2:6" x14ac:dyDescent="0.2">
      <c r="B38" s="1">
        <f>'A1'!C42</f>
        <v>36</v>
      </c>
      <c r="C38" s="27">
        <f>'COCO B'!AH157</f>
        <v>12079.9</v>
      </c>
      <c r="D38" s="1">
        <f>'COCO B'!AO157</f>
        <v>1</v>
      </c>
      <c r="E38" s="1">
        <f>'COCO B'!AN157</f>
        <v>2</v>
      </c>
      <c r="F38" s="1"/>
    </row>
    <row r="39" spans="2:6" x14ac:dyDescent="0.2">
      <c r="B39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B8C4-E858-3448-B77A-8968BA93099B}">
  <dimension ref="A1:S38"/>
  <sheetViews>
    <sheetView zoomScale="112" workbookViewId="0">
      <selection activeCell="T36" sqref="T36"/>
    </sheetView>
  </sheetViews>
  <sheetFormatPr baseColWidth="10" defaultRowHeight="16" x14ac:dyDescent="0.2"/>
  <cols>
    <col min="1" max="1" width="12.33203125" customWidth="1"/>
    <col min="2" max="2" width="11.83203125" customWidth="1"/>
    <col min="4" max="4" width="12.1640625" bestFit="1" customWidth="1"/>
    <col min="5" max="6" width="12.5" customWidth="1"/>
    <col min="7" max="7" width="13" customWidth="1"/>
    <col min="8" max="8" width="25.1640625" customWidth="1"/>
    <col min="9" max="18" width="5.83203125" customWidth="1"/>
    <col min="19" max="19" width="16.83203125" customWidth="1"/>
  </cols>
  <sheetData>
    <row r="1" spans="1:19" ht="75" customHeight="1" x14ac:dyDescent="0.2">
      <c r="A1" s="1" t="s">
        <v>167</v>
      </c>
      <c r="B1" s="1" t="s">
        <v>168</v>
      </c>
      <c r="C1" s="1" t="s">
        <v>264</v>
      </c>
      <c r="D1" s="1" t="s">
        <v>169</v>
      </c>
      <c r="E1" s="1" t="s">
        <v>320</v>
      </c>
      <c r="F1" s="1"/>
      <c r="H1" s="43" t="s">
        <v>408</v>
      </c>
      <c r="I1" s="45" t="s">
        <v>274</v>
      </c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68" x14ac:dyDescent="0.2">
      <c r="B2" s="52" t="str">
        <f>'A1'!C6</f>
        <v>Mérkőzés azonosító</v>
      </c>
      <c r="C2" s="52" t="s">
        <v>331</v>
      </c>
      <c r="D2" s="52" t="str">
        <f>'A1'!V6</f>
        <v>Gólkülönbség</v>
      </c>
      <c r="E2" s="52" t="str">
        <f>'odds - benchmark'!G3</f>
        <v>Benchmark - Kisebb odds megegyezik a nyertessel</v>
      </c>
      <c r="F2" s="2"/>
      <c r="G2" s="2" t="s">
        <v>414</v>
      </c>
      <c r="H2" s="43" t="s">
        <v>388</v>
      </c>
      <c r="I2" s="1">
        <v>-4</v>
      </c>
      <c r="J2" s="1">
        <v>-3</v>
      </c>
      <c r="K2" s="1">
        <v>-2</v>
      </c>
      <c r="L2" s="46">
        <v>-1</v>
      </c>
      <c r="M2" s="1">
        <v>1</v>
      </c>
      <c r="N2" s="1">
        <v>2</v>
      </c>
      <c r="O2" s="1">
        <v>3</v>
      </c>
      <c r="P2" s="1">
        <v>4</v>
      </c>
      <c r="Q2" s="1">
        <v>6</v>
      </c>
      <c r="R2" s="1">
        <v>7</v>
      </c>
      <c r="S2" s="1" t="s">
        <v>390</v>
      </c>
    </row>
    <row r="3" spans="1:19" x14ac:dyDescent="0.2">
      <c r="B3" s="1">
        <f>'A1'!C7</f>
        <v>1</v>
      </c>
      <c r="C3" s="3">
        <f>'B1'!F7</f>
        <v>1.44</v>
      </c>
      <c r="D3" s="1">
        <f>'A1'!V7</f>
        <v>-3</v>
      </c>
      <c r="E3" s="1">
        <f>'odds - benchmark'!G4</f>
        <v>0</v>
      </c>
      <c r="F3" s="1"/>
      <c r="G3" s="29">
        <f>1/H3</f>
        <v>0.41666666666666669</v>
      </c>
      <c r="H3" s="3">
        <v>2.4</v>
      </c>
      <c r="I3" s="44"/>
      <c r="J3" s="44">
        <v>1</v>
      </c>
      <c r="K3" s="44"/>
      <c r="L3" s="47"/>
      <c r="M3" s="1"/>
      <c r="N3" s="1"/>
      <c r="O3" s="1"/>
      <c r="P3" s="1"/>
      <c r="Q3" s="1"/>
      <c r="R3" s="1"/>
      <c r="S3" s="1">
        <v>1</v>
      </c>
    </row>
    <row r="4" spans="1:19" x14ac:dyDescent="0.2">
      <c r="B4" s="1">
        <f>'A1'!C8</f>
        <v>2</v>
      </c>
      <c r="C4" s="3">
        <f>'B1'!F8</f>
        <v>1.54</v>
      </c>
      <c r="D4" s="1">
        <f>'A1'!V8</f>
        <v>-1</v>
      </c>
      <c r="E4" s="1">
        <f>'odds - benchmark'!G5</f>
        <v>0</v>
      </c>
      <c r="F4" s="1"/>
      <c r="G4" s="29">
        <f t="shared" ref="G4:G32" si="0">1/H4</f>
        <v>0.42918454935622319</v>
      </c>
      <c r="H4" s="3">
        <v>2.33</v>
      </c>
      <c r="I4" s="44"/>
      <c r="J4" s="44"/>
      <c r="K4" s="44">
        <v>1</v>
      </c>
      <c r="L4" s="47"/>
      <c r="M4" s="1"/>
      <c r="N4" s="1"/>
      <c r="O4" s="1"/>
      <c r="P4" s="1"/>
      <c r="Q4" s="1"/>
      <c r="R4" s="1"/>
      <c r="S4" s="1">
        <v>1</v>
      </c>
    </row>
    <row r="5" spans="1:19" x14ac:dyDescent="0.2">
      <c r="B5" s="1">
        <f>'A1'!C9</f>
        <v>3</v>
      </c>
      <c r="C5" s="3">
        <f>'B1'!F9</f>
        <v>1.61</v>
      </c>
      <c r="D5" s="1">
        <f>'A1'!V9</f>
        <v>4</v>
      </c>
      <c r="E5" s="1">
        <f>'odds - benchmark'!G6</f>
        <v>1</v>
      </c>
      <c r="F5" s="1"/>
      <c r="G5" s="29">
        <f t="shared" si="0"/>
        <v>0.44444444444444442</v>
      </c>
      <c r="H5" s="3">
        <v>2.25</v>
      </c>
      <c r="I5" s="1"/>
      <c r="J5" s="1"/>
      <c r="K5" s="1"/>
      <c r="L5" s="46"/>
      <c r="M5" s="64">
        <v>0</v>
      </c>
      <c r="N5" s="64"/>
      <c r="O5" s="64"/>
      <c r="P5" s="64"/>
      <c r="Q5" s="64"/>
      <c r="R5" s="1"/>
      <c r="S5" s="1">
        <v>0</v>
      </c>
    </row>
    <row r="6" spans="1:19" x14ac:dyDescent="0.2">
      <c r="B6" s="1">
        <f>'A1'!C10</f>
        <v>4</v>
      </c>
      <c r="C6" s="3">
        <f>'B1'!F10</f>
        <v>1.62</v>
      </c>
      <c r="D6" s="1">
        <f>'A1'!V10</f>
        <v>-2</v>
      </c>
      <c r="E6" s="1">
        <f>'odds - benchmark'!G7</f>
        <v>0</v>
      </c>
      <c r="F6" s="1"/>
      <c r="G6" s="29">
        <f t="shared" si="0"/>
        <v>0.46511627906976744</v>
      </c>
      <c r="H6" s="3">
        <v>2.15</v>
      </c>
      <c r="I6" s="1"/>
      <c r="J6" s="1"/>
      <c r="K6" s="1"/>
      <c r="L6" s="46"/>
      <c r="M6" s="64"/>
      <c r="N6" s="64"/>
      <c r="O6" s="64"/>
      <c r="P6" s="64">
        <v>0</v>
      </c>
      <c r="Q6" s="64"/>
      <c r="R6" s="1"/>
      <c r="S6" s="1">
        <v>0</v>
      </c>
    </row>
    <row r="7" spans="1:19" x14ac:dyDescent="0.2">
      <c r="B7" s="1">
        <f>'A1'!C11</f>
        <v>5</v>
      </c>
      <c r="C7" s="3">
        <f>'B1'!F11</f>
        <v>2.1</v>
      </c>
      <c r="D7" s="1">
        <f>'A1'!V11</f>
        <v>1</v>
      </c>
      <c r="E7" s="1">
        <f>'odds - benchmark'!G8</f>
        <v>0</v>
      </c>
      <c r="F7" s="1"/>
      <c r="G7" s="29">
        <f t="shared" si="0"/>
        <v>0.47619047619047616</v>
      </c>
      <c r="H7" s="3">
        <v>2.1</v>
      </c>
      <c r="I7" s="1"/>
      <c r="J7" s="1"/>
      <c r="K7" s="1"/>
      <c r="L7" s="46">
        <v>1</v>
      </c>
      <c r="M7" s="64">
        <v>0</v>
      </c>
      <c r="N7" s="64"/>
      <c r="O7" s="64"/>
      <c r="P7" s="64"/>
      <c r="Q7" s="64"/>
      <c r="R7" s="1"/>
      <c r="S7" s="1">
        <v>1</v>
      </c>
    </row>
    <row r="8" spans="1:19" x14ac:dyDescent="0.2">
      <c r="B8" s="1">
        <f>'A1'!C12</f>
        <v>6</v>
      </c>
      <c r="C8" s="3">
        <f>'B1'!F12</f>
        <v>1.86</v>
      </c>
      <c r="D8" s="1">
        <f>'A1'!V12</f>
        <v>-2</v>
      </c>
      <c r="E8" s="1">
        <f>'odds - benchmark'!G9</f>
        <v>1</v>
      </c>
      <c r="F8" s="1"/>
      <c r="G8" s="29">
        <f t="shared" si="0"/>
        <v>0.49751243781094534</v>
      </c>
      <c r="H8" s="3">
        <v>2.0099999999999998</v>
      </c>
      <c r="I8" s="1"/>
      <c r="J8" s="1"/>
      <c r="K8" s="1"/>
      <c r="L8" s="46"/>
      <c r="M8" s="64"/>
      <c r="N8" s="64"/>
      <c r="O8" s="64"/>
      <c r="P8" s="64">
        <v>0</v>
      </c>
      <c r="Q8" s="64"/>
      <c r="R8" s="1"/>
      <c r="S8" s="1">
        <v>0</v>
      </c>
    </row>
    <row r="9" spans="1:19" x14ac:dyDescent="0.2">
      <c r="B9" s="1">
        <f>'A1'!C13</f>
        <v>7</v>
      </c>
      <c r="C9" s="3">
        <f>'B1'!F13</f>
        <v>1.42</v>
      </c>
      <c r="D9" s="1">
        <f>'A1'!V13</f>
        <v>-1</v>
      </c>
      <c r="E9" s="1">
        <f>'odds - benchmark'!G10</f>
        <v>0</v>
      </c>
      <c r="F9" s="1"/>
      <c r="G9" s="29">
        <f t="shared" si="0"/>
        <v>0.51020408163265307</v>
      </c>
      <c r="H9" s="3">
        <v>1.96</v>
      </c>
      <c r="I9" s="1"/>
      <c r="J9" s="1"/>
      <c r="K9" s="1"/>
      <c r="L9" s="46"/>
      <c r="M9" s="64"/>
      <c r="N9" s="64"/>
      <c r="O9" s="64"/>
      <c r="P9" s="64"/>
      <c r="Q9" s="64">
        <v>0</v>
      </c>
      <c r="R9" s="1"/>
      <c r="S9" s="1">
        <v>0</v>
      </c>
    </row>
    <row r="10" spans="1:19" x14ac:dyDescent="0.2">
      <c r="B10" s="1">
        <f>'A1'!C14</f>
        <v>8</v>
      </c>
      <c r="C10" s="3">
        <f>'B1'!F14</f>
        <v>2.1</v>
      </c>
      <c r="D10" s="1">
        <f>'A1'!V14</f>
        <v>-1</v>
      </c>
      <c r="E10" s="1">
        <f>'odds - benchmark'!G11</f>
        <v>1</v>
      </c>
      <c r="F10" s="1"/>
      <c r="G10" s="29">
        <f t="shared" si="0"/>
        <v>0.51282051282051289</v>
      </c>
      <c r="H10" s="3">
        <v>1.95</v>
      </c>
      <c r="I10" s="1"/>
      <c r="J10" s="1"/>
      <c r="K10" s="1"/>
      <c r="L10" s="46">
        <v>1</v>
      </c>
      <c r="M10" s="64"/>
      <c r="N10" s="64"/>
      <c r="O10" s="64"/>
      <c r="P10" s="64"/>
      <c r="Q10" s="64"/>
      <c r="R10" s="1"/>
      <c r="S10" s="1">
        <v>1</v>
      </c>
    </row>
    <row r="11" spans="1:19" x14ac:dyDescent="0.2">
      <c r="B11" s="1">
        <f>'A1'!C15</f>
        <v>9</v>
      </c>
      <c r="C11" s="3">
        <f>'B1'!F15</f>
        <v>1.18</v>
      </c>
      <c r="D11" s="1">
        <f>'A1'!V15</f>
        <v>2</v>
      </c>
      <c r="E11" s="1">
        <f>'odds - benchmark'!G12</f>
        <v>1</v>
      </c>
      <c r="F11" s="1"/>
      <c r="G11" s="29">
        <f t="shared" si="0"/>
        <v>0.53475935828876997</v>
      </c>
      <c r="H11" s="3">
        <v>1.87</v>
      </c>
      <c r="I11" s="1"/>
      <c r="J11" s="1"/>
      <c r="K11" s="1"/>
      <c r="L11" s="46"/>
      <c r="M11" s="64"/>
      <c r="N11" s="64"/>
      <c r="O11" s="64">
        <v>0</v>
      </c>
      <c r="P11" s="64"/>
      <c r="Q11" s="64"/>
      <c r="R11" s="1"/>
      <c r="S11" s="1">
        <v>0</v>
      </c>
    </row>
    <row r="12" spans="1:19" x14ac:dyDescent="0.2">
      <c r="B12" s="1">
        <f>'A1'!C16</f>
        <v>10</v>
      </c>
      <c r="C12" s="3">
        <f>'B1'!F16</f>
        <v>1.38</v>
      </c>
      <c r="D12" s="1">
        <f>'A1'!V16</f>
        <v>-1</v>
      </c>
      <c r="E12" s="1">
        <f>'odds - benchmark'!G13</f>
        <v>0</v>
      </c>
      <c r="F12" s="1"/>
      <c r="G12" s="29">
        <f t="shared" si="0"/>
        <v>0.5376344086021505</v>
      </c>
      <c r="H12" s="3">
        <v>1.86</v>
      </c>
      <c r="I12" s="1"/>
      <c r="J12" s="1"/>
      <c r="K12" s="1">
        <v>1</v>
      </c>
      <c r="L12" s="46"/>
      <c r="M12" s="1"/>
      <c r="N12" s="1"/>
      <c r="O12" s="1"/>
      <c r="P12" s="1"/>
      <c r="Q12" s="1"/>
      <c r="R12" s="1"/>
      <c r="S12" s="1">
        <v>1</v>
      </c>
    </row>
    <row r="13" spans="1:19" x14ac:dyDescent="0.2">
      <c r="B13" s="1">
        <f>'A1'!C17</f>
        <v>11</v>
      </c>
      <c r="C13" s="3">
        <f>'B1'!F17</f>
        <v>1.55</v>
      </c>
      <c r="D13" s="1">
        <f>'A1'!V17</f>
        <v>3</v>
      </c>
      <c r="E13" s="1">
        <f>'odds - benchmark'!G14</f>
        <v>1</v>
      </c>
      <c r="F13" s="1"/>
      <c r="G13" s="29">
        <f t="shared" si="0"/>
        <v>0.56497175141242939</v>
      </c>
      <c r="H13" s="3">
        <v>1.77</v>
      </c>
      <c r="I13" s="64">
        <v>0</v>
      </c>
      <c r="J13" s="64"/>
      <c r="K13" s="64"/>
      <c r="L13" s="65"/>
      <c r="M13" s="1"/>
      <c r="N13" s="1"/>
      <c r="O13" s="1"/>
      <c r="P13" s="1"/>
      <c r="Q13" s="1"/>
      <c r="R13" s="1"/>
      <c r="S13" s="1">
        <v>0</v>
      </c>
    </row>
    <row r="14" spans="1:19" x14ac:dyDescent="0.2">
      <c r="B14" s="1">
        <f>'A1'!C18</f>
        <v>12</v>
      </c>
      <c r="C14" s="3">
        <f>'B1'!F18</f>
        <v>2.25</v>
      </c>
      <c r="D14" s="1">
        <f>'A1'!V18</f>
        <v>1</v>
      </c>
      <c r="E14" s="1">
        <f>'odds - benchmark'!G15</f>
        <v>0</v>
      </c>
      <c r="F14" s="1"/>
      <c r="G14" s="29">
        <f t="shared" si="0"/>
        <v>0.58139534883720934</v>
      </c>
      <c r="H14" s="3">
        <v>1.72</v>
      </c>
      <c r="I14" s="64"/>
      <c r="J14" s="64"/>
      <c r="K14" s="64"/>
      <c r="L14" s="65"/>
      <c r="M14" s="1">
        <v>1</v>
      </c>
      <c r="N14" s="1"/>
      <c r="O14" s="1"/>
      <c r="P14" s="1"/>
      <c r="Q14" s="1"/>
      <c r="R14" s="1"/>
      <c r="S14" s="1">
        <v>1</v>
      </c>
    </row>
    <row r="15" spans="1:19" x14ac:dyDescent="0.2">
      <c r="B15" s="1">
        <f>'A1'!C19</f>
        <v>13</v>
      </c>
      <c r="C15" s="3">
        <f>'B1'!F19</f>
        <v>1.64</v>
      </c>
      <c r="D15" s="1">
        <f>'A1'!V19</f>
        <v>-1</v>
      </c>
      <c r="E15" s="1">
        <f>'odds - benchmark'!G16</f>
        <v>0</v>
      </c>
      <c r="F15" s="1"/>
      <c r="G15" s="29">
        <f t="shared" si="0"/>
        <v>0.58479532163742687</v>
      </c>
      <c r="H15" s="3">
        <v>1.71</v>
      </c>
      <c r="I15" s="64"/>
      <c r="J15" s="64"/>
      <c r="K15" s="64"/>
      <c r="L15" s="65">
        <v>0</v>
      </c>
      <c r="M15" s="1"/>
      <c r="N15" s="1"/>
      <c r="O15" s="1"/>
      <c r="P15" s="1"/>
      <c r="Q15" s="1"/>
      <c r="R15" s="1"/>
      <c r="S15" s="1">
        <v>0</v>
      </c>
    </row>
    <row r="16" spans="1:19" x14ac:dyDescent="0.2">
      <c r="B16" s="1">
        <f>'A1'!C20</f>
        <v>14</v>
      </c>
      <c r="C16" s="3">
        <f>'B1'!F20</f>
        <v>1.95</v>
      </c>
      <c r="D16" s="1">
        <f>'A1'!V20</f>
        <v>-1</v>
      </c>
      <c r="E16" s="1">
        <f>'odds - benchmark'!G17</f>
        <v>1</v>
      </c>
      <c r="F16" s="1"/>
      <c r="G16" s="29">
        <f t="shared" si="0"/>
        <v>0.6097560975609756</v>
      </c>
      <c r="H16" s="3">
        <v>1.64</v>
      </c>
      <c r="I16" s="64"/>
      <c r="J16" s="64"/>
      <c r="K16" s="64"/>
      <c r="L16" s="65">
        <v>0</v>
      </c>
      <c r="M16" s="1"/>
      <c r="N16" s="1"/>
      <c r="O16" s="1"/>
      <c r="P16" s="1"/>
      <c r="Q16" s="1"/>
      <c r="R16" s="1"/>
      <c r="S16" s="1">
        <v>0</v>
      </c>
    </row>
    <row r="17" spans="2:19" x14ac:dyDescent="0.2">
      <c r="B17" s="1">
        <f>'A1'!C21</f>
        <v>15</v>
      </c>
      <c r="C17" s="3">
        <f>'B1'!F21</f>
        <v>1.19</v>
      </c>
      <c r="D17" s="1">
        <f>'A1'!V21</f>
        <v>1</v>
      </c>
      <c r="E17" s="1">
        <f>'odds - benchmark'!G18</f>
        <v>1</v>
      </c>
      <c r="F17" s="1"/>
      <c r="G17" s="29">
        <f t="shared" si="0"/>
        <v>0.61349693251533743</v>
      </c>
      <c r="H17" s="3">
        <v>1.63</v>
      </c>
      <c r="I17" s="64"/>
      <c r="J17" s="64"/>
      <c r="K17" s="64"/>
      <c r="L17" s="65"/>
      <c r="M17" s="1">
        <v>1</v>
      </c>
      <c r="N17" s="1"/>
      <c r="O17" s="1"/>
      <c r="P17" s="1"/>
      <c r="Q17" s="1"/>
      <c r="R17" s="1"/>
      <c r="S17" s="1">
        <v>1</v>
      </c>
    </row>
    <row r="18" spans="2:19" x14ac:dyDescent="0.2">
      <c r="B18" s="1">
        <f>'A1'!C22</f>
        <v>16</v>
      </c>
      <c r="C18" s="3">
        <f>'B1'!F22</f>
        <v>1.49</v>
      </c>
      <c r="D18" s="1">
        <f>'A1'!V22</f>
        <v>1</v>
      </c>
      <c r="E18" s="1">
        <f>'odds - benchmark'!G19</f>
        <v>1</v>
      </c>
      <c r="F18" s="1"/>
      <c r="G18" s="29">
        <f t="shared" si="0"/>
        <v>0.61728395061728392</v>
      </c>
      <c r="H18" s="3">
        <v>1.62</v>
      </c>
      <c r="I18" s="64"/>
      <c r="J18" s="64"/>
      <c r="K18" s="64">
        <v>0</v>
      </c>
      <c r="L18" s="65"/>
      <c r="M18" s="1"/>
      <c r="N18" s="1"/>
      <c r="O18" s="1"/>
      <c r="P18" s="1"/>
      <c r="Q18" s="1"/>
      <c r="R18" s="1"/>
      <c r="S18" s="1">
        <v>0</v>
      </c>
    </row>
    <row r="19" spans="2:19" x14ac:dyDescent="0.2">
      <c r="B19" s="1">
        <f>'A1'!C23</f>
        <v>17</v>
      </c>
      <c r="C19" s="3">
        <f>'B1'!F23</f>
        <v>1.87</v>
      </c>
      <c r="D19" s="1">
        <f>'A1'!V23</f>
        <v>3</v>
      </c>
      <c r="E19" s="1">
        <f>'odds - benchmark'!G20</f>
        <v>0</v>
      </c>
      <c r="F19" s="1"/>
      <c r="G19" s="29">
        <f t="shared" si="0"/>
        <v>0.6211180124223602</v>
      </c>
      <c r="H19" s="3">
        <v>1.61</v>
      </c>
      <c r="I19" s="64"/>
      <c r="J19" s="64"/>
      <c r="K19" s="64"/>
      <c r="L19" s="65"/>
      <c r="M19" s="1"/>
      <c r="N19" s="1"/>
      <c r="O19" s="1"/>
      <c r="P19" s="1">
        <v>1</v>
      </c>
      <c r="Q19" s="1"/>
      <c r="R19" s="1"/>
      <c r="S19" s="1">
        <v>1</v>
      </c>
    </row>
    <row r="20" spans="2:19" x14ac:dyDescent="0.2">
      <c r="B20" s="1">
        <f>'A1'!C24</f>
        <v>18</v>
      </c>
      <c r="C20" s="3">
        <f>'B1'!F24</f>
        <v>1.36</v>
      </c>
      <c r="D20" s="1">
        <f>'A1'!V24</f>
        <v>-1</v>
      </c>
      <c r="E20" s="1">
        <f>'odds - benchmark'!G21</f>
        <v>0</v>
      </c>
      <c r="F20" s="1"/>
      <c r="G20" s="29">
        <f t="shared" si="0"/>
        <v>0.63291139240506322</v>
      </c>
      <c r="H20" s="3">
        <v>1.58</v>
      </c>
      <c r="I20" s="64"/>
      <c r="J20" s="64"/>
      <c r="K20" s="64"/>
      <c r="L20" s="65">
        <v>0</v>
      </c>
      <c r="M20" s="1"/>
      <c r="N20" s="1"/>
      <c r="O20" s="1"/>
      <c r="P20" s="1"/>
      <c r="Q20" s="1"/>
      <c r="R20" s="1"/>
      <c r="S20" s="1">
        <v>0</v>
      </c>
    </row>
    <row r="21" spans="2:19" x14ac:dyDescent="0.2">
      <c r="B21" s="1">
        <f>'A1'!C25</f>
        <v>19</v>
      </c>
      <c r="C21" s="3">
        <f>'B1'!F25</f>
        <v>2.4</v>
      </c>
      <c r="D21" s="1">
        <f>'A1'!V25</f>
        <v>-3</v>
      </c>
      <c r="E21" s="1">
        <f>'odds - benchmark'!G22</f>
        <v>1</v>
      </c>
      <c r="F21" s="1"/>
      <c r="G21" s="29">
        <f t="shared" si="0"/>
        <v>0.64516129032258063</v>
      </c>
      <c r="H21" s="3">
        <v>1.55</v>
      </c>
      <c r="I21" s="64"/>
      <c r="J21" s="64"/>
      <c r="K21" s="64"/>
      <c r="L21" s="65">
        <v>0</v>
      </c>
      <c r="M21" s="1"/>
      <c r="N21" s="1"/>
      <c r="O21" s="1">
        <v>1</v>
      </c>
      <c r="P21" s="1"/>
      <c r="Q21" s="1"/>
      <c r="R21" s="1"/>
      <c r="S21" s="1">
        <v>1</v>
      </c>
    </row>
    <row r="22" spans="2:19" x14ac:dyDescent="0.2">
      <c r="B22" s="1">
        <f>'A1'!C26</f>
        <v>20</v>
      </c>
      <c r="C22" s="3">
        <f>'B1'!F26</f>
        <v>1.72</v>
      </c>
      <c r="D22" s="1">
        <f>'A1'!V26</f>
        <v>1</v>
      </c>
      <c r="E22" s="1">
        <f>'odds - benchmark'!G23</f>
        <v>1</v>
      </c>
      <c r="F22" s="1"/>
      <c r="G22" s="29">
        <f t="shared" si="0"/>
        <v>0.64935064935064934</v>
      </c>
      <c r="H22" s="3">
        <v>1.54</v>
      </c>
      <c r="I22" s="64"/>
      <c r="J22" s="64"/>
      <c r="K22" s="64"/>
      <c r="L22" s="65">
        <v>0</v>
      </c>
      <c r="M22" s="1"/>
      <c r="N22" s="1"/>
      <c r="O22" s="1"/>
      <c r="P22" s="1"/>
      <c r="Q22" s="1"/>
      <c r="R22" s="1"/>
      <c r="S22" s="1">
        <v>0</v>
      </c>
    </row>
    <row r="23" spans="2:19" x14ac:dyDescent="0.2">
      <c r="B23" s="1">
        <f>'A1'!C27</f>
        <v>21</v>
      </c>
      <c r="C23" s="3">
        <f>'B1'!F27</f>
        <v>1.18</v>
      </c>
      <c r="D23" s="1">
        <f>'A1'!V27</f>
        <v>1</v>
      </c>
      <c r="E23" s="1">
        <f>'odds - benchmark'!G24</f>
        <v>1</v>
      </c>
      <c r="F23" s="1"/>
      <c r="G23" s="29">
        <f t="shared" si="0"/>
        <v>0.67114093959731547</v>
      </c>
      <c r="H23" s="3">
        <v>1.49</v>
      </c>
      <c r="I23" s="64"/>
      <c r="J23" s="64"/>
      <c r="K23" s="64"/>
      <c r="L23" s="65"/>
      <c r="M23" s="1">
        <v>1</v>
      </c>
      <c r="N23" s="1"/>
      <c r="O23" s="1"/>
      <c r="P23" s="1"/>
      <c r="Q23" s="1"/>
      <c r="R23" s="1"/>
      <c r="S23" s="1">
        <v>1</v>
      </c>
    </row>
    <row r="24" spans="2:19" x14ac:dyDescent="0.2">
      <c r="B24" s="1">
        <f>'A1'!C28</f>
        <v>22</v>
      </c>
      <c r="C24" s="3">
        <f>'B1'!F28</f>
        <v>1.17</v>
      </c>
      <c r="D24" s="1">
        <f>'A1'!V28</f>
        <v>2</v>
      </c>
      <c r="E24" s="1">
        <f>'odds - benchmark'!G25</f>
        <v>1</v>
      </c>
      <c r="F24" s="1"/>
      <c r="G24" s="29">
        <f t="shared" si="0"/>
        <v>0.69444444444444442</v>
      </c>
      <c r="H24" s="3">
        <v>1.44</v>
      </c>
      <c r="I24" s="64"/>
      <c r="J24" s="64">
        <v>0</v>
      </c>
      <c r="K24" s="64">
        <v>0</v>
      </c>
      <c r="L24" s="65"/>
      <c r="M24" s="1">
        <v>1</v>
      </c>
      <c r="N24" s="1"/>
      <c r="O24" s="1"/>
      <c r="P24" s="1"/>
      <c r="Q24" s="1"/>
      <c r="R24" s="1"/>
      <c r="S24" s="1">
        <v>1</v>
      </c>
    </row>
    <row r="25" spans="2:19" x14ac:dyDescent="0.2">
      <c r="B25" s="1">
        <f>'A1'!C29</f>
        <v>23</v>
      </c>
      <c r="C25" s="3">
        <f>'B1'!F29</f>
        <v>1.77</v>
      </c>
      <c r="D25" s="1">
        <f>'A1'!V29</f>
        <v>-4</v>
      </c>
      <c r="E25" s="1">
        <f>'odds - benchmark'!G26</f>
        <v>0</v>
      </c>
      <c r="F25" s="1"/>
      <c r="G25" s="29">
        <f t="shared" si="0"/>
        <v>0.70422535211267612</v>
      </c>
      <c r="H25" s="3">
        <v>1.42</v>
      </c>
      <c r="I25" s="64"/>
      <c r="J25" s="64"/>
      <c r="K25" s="64"/>
      <c r="L25" s="65">
        <v>0</v>
      </c>
      <c r="M25" s="1"/>
      <c r="N25" s="1"/>
      <c r="O25" s="1"/>
      <c r="P25" s="1"/>
      <c r="Q25" s="1"/>
      <c r="R25" s="1"/>
      <c r="S25" s="1">
        <v>0</v>
      </c>
    </row>
    <row r="26" spans="2:19" x14ac:dyDescent="0.2">
      <c r="B26" s="1">
        <f>'A1'!C30</f>
        <v>24</v>
      </c>
      <c r="C26" s="3">
        <f>'B1'!F30</f>
        <v>1.44</v>
      </c>
      <c r="D26" s="1">
        <f>'A1'!V30</f>
        <v>1</v>
      </c>
      <c r="E26" s="1">
        <f>'odds - benchmark'!G27</f>
        <v>1</v>
      </c>
      <c r="F26" s="1"/>
      <c r="G26" s="29">
        <f t="shared" si="0"/>
        <v>0.7246376811594204</v>
      </c>
      <c r="H26" s="3">
        <v>1.38</v>
      </c>
      <c r="I26" s="64"/>
      <c r="J26" s="64"/>
      <c r="K26" s="64"/>
      <c r="L26" s="65">
        <v>0</v>
      </c>
      <c r="M26" s="1"/>
      <c r="N26" s="1"/>
      <c r="O26" s="1"/>
      <c r="P26" s="1"/>
      <c r="Q26" s="1"/>
      <c r="R26" s="1"/>
      <c r="S26" s="1">
        <v>0</v>
      </c>
    </row>
    <row r="27" spans="2:19" x14ac:dyDescent="0.2">
      <c r="B27" s="1">
        <f>'A1'!C31</f>
        <v>25</v>
      </c>
      <c r="C27" s="3">
        <f>'B1'!F31</f>
        <v>1.55</v>
      </c>
      <c r="D27" s="1">
        <f>'A1'!V31</f>
        <v>-1</v>
      </c>
      <c r="E27" s="1">
        <f>'odds - benchmark'!G28</f>
        <v>0</v>
      </c>
      <c r="F27" s="1"/>
      <c r="G27" s="29">
        <f t="shared" si="0"/>
        <v>0.73529411764705876</v>
      </c>
      <c r="H27" s="3">
        <v>1.36</v>
      </c>
      <c r="I27" s="64"/>
      <c r="J27" s="64"/>
      <c r="K27" s="64"/>
      <c r="L27" s="65">
        <v>0</v>
      </c>
      <c r="M27" s="1"/>
      <c r="N27" s="1"/>
      <c r="O27" s="1"/>
      <c r="P27" s="1"/>
      <c r="Q27" s="1"/>
      <c r="R27" s="1"/>
      <c r="S27" s="1">
        <v>0</v>
      </c>
    </row>
    <row r="28" spans="2:19" x14ac:dyDescent="0.2">
      <c r="B28" s="1">
        <f>'A1'!C32</f>
        <v>26</v>
      </c>
      <c r="C28" s="3">
        <f>'B1'!F32</f>
        <v>1.63</v>
      </c>
      <c r="D28" s="1">
        <f>'A1'!V32</f>
        <v>1</v>
      </c>
      <c r="E28" s="1">
        <f>'odds - benchmark'!G29</f>
        <v>1</v>
      </c>
      <c r="F28" s="1"/>
      <c r="G28" s="29">
        <f t="shared" si="0"/>
        <v>0.7407407407407407</v>
      </c>
      <c r="H28" s="3">
        <v>1.35</v>
      </c>
      <c r="I28" s="1"/>
      <c r="J28" s="1"/>
      <c r="K28" s="1"/>
      <c r="L28" s="46"/>
      <c r="M28" s="44"/>
      <c r="N28" s="44">
        <v>1</v>
      </c>
      <c r="O28" s="44"/>
      <c r="P28" s="44"/>
      <c r="Q28" s="44"/>
      <c r="R28" s="44"/>
      <c r="S28" s="1">
        <v>1</v>
      </c>
    </row>
    <row r="29" spans="2:19" x14ac:dyDescent="0.2">
      <c r="B29" s="1">
        <f>'A1'!C33</f>
        <v>27</v>
      </c>
      <c r="C29" s="3">
        <f>'B1'!F33</f>
        <v>2.0099999999999998</v>
      </c>
      <c r="D29" s="1">
        <f>'A1'!V33</f>
        <v>4</v>
      </c>
      <c r="E29" s="1">
        <f>'odds - benchmark'!G30</f>
        <v>0</v>
      </c>
      <c r="F29" s="1"/>
      <c r="G29" s="29">
        <f t="shared" si="0"/>
        <v>0.81300813008130079</v>
      </c>
      <c r="H29" s="3">
        <v>1.23</v>
      </c>
      <c r="I29" s="1"/>
      <c r="J29" s="1"/>
      <c r="K29" s="1"/>
      <c r="L29" s="46"/>
      <c r="M29" s="44">
        <v>1</v>
      </c>
      <c r="N29" s="44"/>
      <c r="O29" s="44"/>
      <c r="P29" s="44"/>
      <c r="Q29" s="44"/>
      <c r="R29" s="44"/>
      <c r="S29" s="1">
        <v>1</v>
      </c>
    </row>
    <row r="30" spans="2:19" x14ac:dyDescent="0.2">
      <c r="B30" s="1">
        <f>'A1'!C34</f>
        <v>28</v>
      </c>
      <c r="C30" s="3">
        <f>'B1'!F34</f>
        <v>2.15</v>
      </c>
      <c r="D30" s="1">
        <f>'A1'!V34</f>
        <v>4</v>
      </c>
      <c r="E30" s="1">
        <f>'odds - benchmark'!G31</f>
        <v>0</v>
      </c>
      <c r="F30" s="1"/>
      <c r="G30" s="29">
        <f t="shared" si="0"/>
        <v>0.84033613445378152</v>
      </c>
      <c r="H30" s="3">
        <v>1.19</v>
      </c>
      <c r="I30" s="1"/>
      <c r="J30" s="1"/>
      <c r="K30" s="1"/>
      <c r="L30" s="46"/>
      <c r="M30" s="44">
        <v>1</v>
      </c>
      <c r="N30" s="44"/>
      <c r="O30" s="44"/>
      <c r="P30" s="44"/>
      <c r="Q30" s="44"/>
      <c r="R30" s="44">
        <v>1</v>
      </c>
      <c r="S30" s="1">
        <v>2</v>
      </c>
    </row>
    <row r="31" spans="2:19" x14ac:dyDescent="0.2">
      <c r="B31" s="1">
        <f>'A1'!C35</f>
        <v>29</v>
      </c>
      <c r="C31" s="3">
        <f>'B1'!F35</f>
        <v>1.44</v>
      </c>
      <c r="D31" s="1">
        <f>'A1'!V35</f>
        <v>-2</v>
      </c>
      <c r="E31" s="1">
        <f>'odds - benchmark'!G32</f>
        <v>0</v>
      </c>
      <c r="F31" s="1"/>
      <c r="G31" s="29">
        <f t="shared" si="0"/>
        <v>0.84745762711864414</v>
      </c>
      <c r="H31" s="3">
        <v>1.18</v>
      </c>
      <c r="I31" s="1"/>
      <c r="J31" s="1"/>
      <c r="K31" s="1"/>
      <c r="L31" s="46"/>
      <c r="M31" s="44">
        <v>1</v>
      </c>
      <c r="N31" s="44">
        <v>1</v>
      </c>
      <c r="O31" s="44"/>
      <c r="P31" s="44"/>
      <c r="Q31" s="44"/>
      <c r="R31" s="44"/>
      <c r="S31" s="1">
        <v>2</v>
      </c>
    </row>
    <row r="32" spans="2:19" x14ac:dyDescent="0.2">
      <c r="B32" s="1">
        <f>'A1'!C36</f>
        <v>30</v>
      </c>
      <c r="C32" s="3">
        <f>'B1'!F36</f>
        <v>2.33</v>
      </c>
      <c r="D32" s="1">
        <f>'A1'!V36</f>
        <v>-2</v>
      </c>
      <c r="E32" s="1">
        <f>'odds - benchmark'!G33</f>
        <v>1</v>
      </c>
      <c r="F32" s="1"/>
      <c r="G32" s="29">
        <f t="shared" si="0"/>
        <v>0.85470085470085477</v>
      </c>
      <c r="H32" s="3">
        <v>1.17</v>
      </c>
      <c r="I32" s="1"/>
      <c r="J32" s="1"/>
      <c r="K32" s="1"/>
      <c r="L32" s="46"/>
      <c r="M32" s="44"/>
      <c r="N32" s="44">
        <v>1</v>
      </c>
      <c r="O32" s="44"/>
      <c r="P32" s="44"/>
      <c r="Q32" s="44"/>
      <c r="R32" s="44"/>
      <c r="S32" s="1">
        <v>1</v>
      </c>
    </row>
    <row r="33" spans="2:19" x14ac:dyDescent="0.2">
      <c r="B33" s="1">
        <f>'A1'!C37</f>
        <v>31</v>
      </c>
      <c r="C33" s="3">
        <f>'B1'!F37</f>
        <v>1.96</v>
      </c>
      <c r="D33" s="1">
        <f>'A1'!V37</f>
        <v>6</v>
      </c>
      <c r="E33" s="1">
        <f>'odds - benchmark'!G34</f>
        <v>0</v>
      </c>
      <c r="F33" s="1"/>
      <c r="H33" s="1" t="s">
        <v>390</v>
      </c>
      <c r="I33" s="1">
        <v>0</v>
      </c>
      <c r="J33" s="1">
        <v>1</v>
      </c>
      <c r="K33" s="1">
        <v>2</v>
      </c>
      <c r="L33" s="46">
        <v>2</v>
      </c>
      <c r="M33" s="1">
        <v>7</v>
      </c>
      <c r="N33" s="1">
        <v>3</v>
      </c>
      <c r="O33" s="1">
        <v>1</v>
      </c>
      <c r="P33" s="1">
        <v>1</v>
      </c>
      <c r="Q33" s="1">
        <v>0</v>
      </c>
      <c r="R33" s="1">
        <v>1</v>
      </c>
      <c r="S33" s="1">
        <v>18</v>
      </c>
    </row>
    <row r="34" spans="2:19" x14ac:dyDescent="0.2">
      <c r="B34" s="1">
        <f>'A1'!C38</f>
        <v>32</v>
      </c>
      <c r="C34" s="3">
        <f>'B1'!F38</f>
        <v>1.19</v>
      </c>
      <c r="D34" s="1">
        <f>'A1'!V38</f>
        <v>7</v>
      </c>
      <c r="E34" s="1">
        <f>'odds - benchmark'!G35</f>
        <v>1</v>
      </c>
      <c r="F34" s="1"/>
    </row>
    <row r="35" spans="2:19" x14ac:dyDescent="0.2">
      <c r="B35" s="1">
        <f>'A1'!C39</f>
        <v>33</v>
      </c>
      <c r="C35" s="3">
        <f>'B1'!F39</f>
        <v>1.23</v>
      </c>
      <c r="D35" s="1">
        <f>'A1'!V39</f>
        <v>1</v>
      </c>
      <c r="E35" s="1">
        <f>'odds - benchmark'!G36</f>
        <v>1</v>
      </c>
      <c r="F35" s="1"/>
    </row>
    <row r="36" spans="2:19" x14ac:dyDescent="0.2">
      <c r="B36" s="1">
        <f>'A1'!C40</f>
        <v>34</v>
      </c>
      <c r="C36" s="3">
        <f>'B1'!F40</f>
        <v>1.71</v>
      </c>
      <c r="D36" s="1">
        <f>'A1'!V40</f>
        <v>-1</v>
      </c>
      <c r="E36" s="1">
        <f>'odds - benchmark'!G37</f>
        <v>0</v>
      </c>
      <c r="F36" s="1"/>
    </row>
    <row r="37" spans="2:19" x14ac:dyDescent="0.2">
      <c r="B37" s="1">
        <f>'A1'!C41</f>
        <v>35</v>
      </c>
      <c r="C37" s="3">
        <f>'B1'!F41</f>
        <v>1.58</v>
      </c>
      <c r="D37" s="1">
        <f>'A1'!V41</f>
        <v>-1</v>
      </c>
      <c r="E37" s="1">
        <f>'odds - benchmark'!G38</f>
        <v>0</v>
      </c>
      <c r="F37" s="1"/>
    </row>
    <row r="38" spans="2:19" x14ac:dyDescent="0.2">
      <c r="B38" s="1">
        <f>'A1'!C42</f>
        <v>36</v>
      </c>
      <c r="C38" s="3">
        <f>'B1'!F42</f>
        <v>1.35</v>
      </c>
      <c r="D38" s="1">
        <f>'A1'!V42</f>
        <v>2</v>
      </c>
      <c r="E38" s="1">
        <f>'odds - benchmark'!G39</f>
        <v>1</v>
      </c>
      <c r="F38" s="1"/>
    </row>
  </sheetData>
  <sortState xmlns:xlrd2="http://schemas.microsoft.com/office/spreadsheetml/2017/richdata2" ref="H1:S33">
    <sortCondition descending="1" ref="H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8369D-B77A-CB44-9DF0-F3ABCE6446EA}">
  <dimension ref="A2:H38"/>
  <sheetViews>
    <sheetView zoomScale="125" workbookViewId="0">
      <selection activeCell="L18" sqref="L18"/>
    </sheetView>
  </sheetViews>
  <sheetFormatPr baseColWidth="10" defaultRowHeight="16" x14ac:dyDescent="0.2"/>
  <cols>
    <col min="1" max="1" width="11.6640625" bestFit="1" customWidth="1"/>
    <col min="3" max="3" width="14.83203125" customWidth="1"/>
    <col min="4" max="4" width="12.83203125" customWidth="1"/>
    <col min="5" max="5" width="28" customWidth="1"/>
    <col min="8" max="8" width="12.6640625" customWidth="1"/>
  </cols>
  <sheetData>
    <row r="2" spans="1:5" x14ac:dyDescent="0.2">
      <c r="A2" s="1" t="s">
        <v>344</v>
      </c>
      <c r="B2" s="1" t="s">
        <v>207</v>
      </c>
      <c r="C2" s="1" t="s">
        <v>352</v>
      </c>
      <c r="D2" s="1" t="s">
        <v>347</v>
      </c>
      <c r="E2" s="1" t="s">
        <v>349</v>
      </c>
    </row>
    <row r="3" spans="1:5" x14ac:dyDescent="0.2">
      <c r="A3" s="1" t="s">
        <v>13</v>
      </c>
      <c r="B3" s="1">
        <v>18</v>
      </c>
      <c r="C3" s="1" t="s">
        <v>3</v>
      </c>
      <c r="D3" s="1" t="s">
        <v>350</v>
      </c>
      <c r="E3" s="1" t="s">
        <v>351</v>
      </c>
    </row>
    <row r="4" spans="1:5" x14ac:dyDescent="0.2">
      <c r="A4" s="1" t="s">
        <v>13</v>
      </c>
      <c r="B4" s="1">
        <v>706</v>
      </c>
      <c r="C4" s="1" t="s">
        <v>6</v>
      </c>
      <c r="D4" s="1" t="s">
        <v>348</v>
      </c>
      <c r="E4" s="1" t="s">
        <v>338</v>
      </c>
    </row>
    <row r="5" spans="1:5" x14ac:dyDescent="0.2">
      <c r="A5" s="1" t="s">
        <v>13</v>
      </c>
      <c r="B5" s="1">
        <v>774</v>
      </c>
      <c r="C5" s="1" t="s">
        <v>9</v>
      </c>
      <c r="D5" s="1" t="s">
        <v>348</v>
      </c>
      <c r="E5" s="1" t="s">
        <v>339</v>
      </c>
    </row>
    <row r="6" spans="1:5" x14ac:dyDescent="0.2">
      <c r="A6" s="1" t="s">
        <v>13</v>
      </c>
      <c r="B6" s="1">
        <v>74</v>
      </c>
      <c r="C6" s="1" t="s">
        <v>8</v>
      </c>
      <c r="D6" s="1" t="s">
        <v>350</v>
      </c>
      <c r="E6" s="1" t="s">
        <v>340</v>
      </c>
    </row>
    <row r="7" spans="1:5" x14ac:dyDescent="0.2">
      <c r="A7" s="1" t="s">
        <v>13</v>
      </c>
      <c r="B7" s="1">
        <v>233</v>
      </c>
      <c r="C7" s="1" t="s">
        <v>2</v>
      </c>
      <c r="D7" s="1" t="s">
        <v>350</v>
      </c>
      <c r="E7" s="1" t="s">
        <v>341</v>
      </c>
    </row>
    <row r="8" spans="1:5" x14ac:dyDescent="0.2">
      <c r="A8" s="1" t="s">
        <v>13</v>
      </c>
      <c r="B8" s="1">
        <v>187</v>
      </c>
      <c r="C8" s="1" t="s">
        <v>7</v>
      </c>
      <c r="D8" s="1" t="s">
        <v>350</v>
      </c>
      <c r="E8" s="1" t="s">
        <v>342</v>
      </c>
    </row>
    <row r="9" spans="1:5" x14ac:dyDescent="0.2">
      <c r="A9" s="1" t="s">
        <v>13</v>
      </c>
      <c r="B9" s="1">
        <v>62</v>
      </c>
      <c r="C9" s="1" t="s">
        <v>10</v>
      </c>
      <c r="D9" s="1" t="s">
        <v>350</v>
      </c>
      <c r="E9" s="1" t="s">
        <v>343</v>
      </c>
    </row>
    <row r="10" spans="1:5" x14ac:dyDescent="0.2">
      <c r="A10" s="1" t="s">
        <v>13</v>
      </c>
      <c r="B10" s="1">
        <v>739</v>
      </c>
      <c r="C10" s="1" t="s">
        <v>4</v>
      </c>
      <c r="D10" s="1" t="s">
        <v>348</v>
      </c>
      <c r="E10" s="1" t="s">
        <v>345</v>
      </c>
    </row>
    <row r="11" spans="1:5" x14ac:dyDescent="0.2">
      <c r="A11" s="1" t="s">
        <v>13</v>
      </c>
      <c r="B11" s="1">
        <v>14</v>
      </c>
      <c r="C11" s="1" t="s">
        <v>5</v>
      </c>
      <c r="D11" s="1" t="s">
        <v>350</v>
      </c>
      <c r="E11" s="1" t="s">
        <v>346</v>
      </c>
    </row>
    <row r="13" spans="1:5" x14ac:dyDescent="0.2">
      <c r="A13" s="1" t="s">
        <v>268</v>
      </c>
      <c r="B13" s="1" t="s">
        <v>207</v>
      </c>
      <c r="C13" s="1" t="s">
        <v>269</v>
      </c>
    </row>
    <row r="14" spans="1:5" x14ac:dyDescent="0.2">
      <c r="A14" s="1" t="s">
        <v>6</v>
      </c>
      <c r="B14" s="1">
        <v>155</v>
      </c>
      <c r="C14" s="1" t="s">
        <v>4</v>
      </c>
    </row>
    <row r="15" spans="1:5" x14ac:dyDescent="0.2">
      <c r="A15" s="1" t="s">
        <v>6</v>
      </c>
      <c r="B15" s="1">
        <v>98</v>
      </c>
      <c r="C15" s="1" t="s">
        <v>9</v>
      </c>
    </row>
    <row r="16" spans="1:5" x14ac:dyDescent="0.2">
      <c r="A16" s="1" t="s">
        <v>9</v>
      </c>
      <c r="B16" s="1">
        <v>57</v>
      </c>
      <c r="C16" s="1" t="s">
        <v>4</v>
      </c>
    </row>
    <row r="19" spans="1:8" x14ac:dyDescent="0.2">
      <c r="A19" s="1" t="s">
        <v>38</v>
      </c>
      <c r="B19" s="1" t="s">
        <v>39</v>
      </c>
      <c r="C19" s="1" t="s">
        <v>40</v>
      </c>
      <c r="D19" s="1" t="s">
        <v>207</v>
      </c>
    </row>
    <row r="20" spans="1:8" x14ac:dyDescent="0.2">
      <c r="A20" s="1">
        <v>6</v>
      </c>
      <c r="B20" s="1" t="s">
        <v>6</v>
      </c>
      <c r="C20" s="1" t="s">
        <v>16</v>
      </c>
      <c r="D20" s="1">
        <f>B6</f>
        <v>74</v>
      </c>
    </row>
    <row r="21" spans="1:8" x14ac:dyDescent="0.2">
      <c r="A21" s="1">
        <v>10</v>
      </c>
      <c r="B21" s="1" t="s">
        <v>9</v>
      </c>
      <c r="C21" s="1" t="s">
        <v>17</v>
      </c>
      <c r="D21" s="1">
        <f>B9</f>
        <v>62</v>
      </c>
    </row>
    <row r="22" spans="1:8" x14ac:dyDescent="0.2">
      <c r="A22" s="1">
        <v>14</v>
      </c>
      <c r="B22" s="1" t="s">
        <v>4</v>
      </c>
      <c r="C22" s="1" t="s">
        <v>18</v>
      </c>
      <c r="D22" s="1">
        <f>B11</f>
        <v>14</v>
      </c>
    </row>
    <row r="23" spans="1:8" x14ac:dyDescent="0.2">
      <c r="A23" s="1">
        <v>17</v>
      </c>
      <c r="B23" s="1" t="s">
        <v>6</v>
      </c>
      <c r="C23" s="1" t="s">
        <v>19</v>
      </c>
      <c r="D23" s="1">
        <f>B3</f>
        <v>18</v>
      </c>
    </row>
    <row r="24" spans="1:8" x14ac:dyDescent="0.2">
      <c r="A24" s="1">
        <v>24</v>
      </c>
      <c r="B24" s="1" t="s">
        <v>9</v>
      </c>
      <c r="C24" s="1" t="s">
        <v>18</v>
      </c>
      <c r="D24" s="1">
        <f>B11</f>
        <v>14</v>
      </c>
    </row>
    <row r="28" spans="1:8" ht="68" x14ac:dyDescent="0.2">
      <c r="A28" s="1" t="s">
        <v>224</v>
      </c>
      <c r="B28" s="2" t="s">
        <v>227</v>
      </c>
      <c r="D28" s="1" t="s">
        <v>224</v>
      </c>
      <c r="E28" s="2" t="s">
        <v>225</v>
      </c>
      <c r="F28" s="1"/>
      <c r="G28" s="1" t="s">
        <v>224</v>
      </c>
      <c r="H28" s="2" t="s">
        <v>226</v>
      </c>
    </row>
    <row r="29" spans="1:8" x14ac:dyDescent="0.2">
      <c r="A29" s="1" t="s">
        <v>3</v>
      </c>
      <c r="B29" s="1">
        <v>1</v>
      </c>
      <c r="D29" s="1" t="s">
        <v>13</v>
      </c>
      <c r="E29" s="1">
        <v>1</v>
      </c>
      <c r="F29" s="1"/>
      <c r="G29" s="1" t="s">
        <v>3</v>
      </c>
      <c r="H29" s="1">
        <f>E32+B29</f>
        <v>5</v>
      </c>
    </row>
    <row r="30" spans="1:8" x14ac:dyDescent="0.2">
      <c r="A30" s="1" t="s">
        <v>4</v>
      </c>
      <c r="B30" s="1">
        <v>2</v>
      </c>
      <c r="D30" s="1" t="s">
        <v>6</v>
      </c>
      <c r="E30" s="1">
        <v>2</v>
      </c>
      <c r="F30" s="1"/>
      <c r="G30" s="1" t="s">
        <v>6</v>
      </c>
      <c r="H30" s="1">
        <f>E30+B32</f>
        <v>6</v>
      </c>
    </row>
    <row r="31" spans="1:8" x14ac:dyDescent="0.2">
      <c r="A31" s="1" t="s">
        <v>7</v>
      </c>
      <c r="B31" s="1">
        <v>3</v>
      </c>
      <c r="D31" s="1" t="s">
        <v>4</v>
      </c>
      <c r="E31" s="1">
        <v>3</v>
      </c>
      <c r="F31" s="1"/>
      <c r="G31" s="1" t="s">
        <v>9</v>
      </c>
      <c r="H31" s="1">
        <f>E33+B34</f>
        <v>11</v>
      </c>
    </row>
    <row r="32" spans="1:8" x14ac:dyDescent="0.2">
      <c r="A32" s="1" t="s">
        <v>6</v>
      </c>
      <c r="B32" s="1">
        <v>4</v>
      </c>
      <c r="D32" s="1" t="s">
        <v>3</v>
      </c>
      <c r="E32" s="1">
        <v>4</v>
      </c>
      <c r="F32" s="1"/>
      <c r="G32" s="1" t="s">
        <v>8</v>
      </c>
      <c r="H32" s="1">
        <f>E37+B37</f>
        <v>18</v>
      </c>
    </row>
    <row r="33" spans="1:8" x14ac:dyDescent="0.2">
      <c r="A33" s="1" t="s">
        <v>13</v>
      </c>
      <c r="B33" s="1">
        <v>5</v>
      </c>
      <c r="D33" s="1" t="s">
        <v>9</v>
      </c>
      <c r="E33" s="1">
        <v>5</v>
      </c>
      <c r="F33" s="1"/>
      <c r="G33" s="1" t="s">
        <v>2</v>
      </c>
      <c r="H33" s="1">
        <f>E36+B35</f>
        <v>15</v>
      </c>
    </row>
    <row r="34" spans="1:8" x14ac:dyDescent="0.2">
      <c r="A34" s="1" t="s">
        <v>9</v>
      </c>
      <c r="B34" s="1">
        <v>6</v>
      </c>
      <c r="D34" s="1" t="s">
        <v>5</v>
      </c>
      <c r="E34" s="1">
        <v>6</v>
      </c>
      <c r="F34" s="1"/>
      <c r="G34" s="1" t="s">
        <v>7</v>
      </c>
      <c r="H34" s="1">
        <f>E35+B31</f>
        <v>10</v>
      </c>
    </row>
    <row r="35" spans="1:8" x14ac:dyDescent="0.2">
      <c r="A35" s="1" t="s">
        <v>2</v>
      </c>
      <c r="B35" s="1">
        <v>7</v>
      </c>
      <c r="D35" s="1" t="s">
        <v>7</v>
      </c>
      <c r="E35" s="1">
        <v>7</v>
      </c>
      <c r="F35" s="1"/>
      <c r="G35" s="1" t="s">
        <v>10</v>
      </c>
      <c r="H35" s="1">
        <f>E38+B38</f>
        <v>20</v>
      </c>
    </row>
    <row r="36" spans="1:8" x14ac:dyDescent="0.2">
      <c r="A36" s="1" t="s">
        <v>5</v>
      </c>
      <c r="B36" s="1">
        <v>8</v>
      </c>
      <c r="D36" s="1" t="s">
        <v>2</v>
      </c>
      <c r="E36" s="1">
        <v>8</v>
      </c>
      <c r="F36" s="1"/>
      <c r="G36" s="1" t="s">
        <v>13</v>
      </c>
      <c r="H36" s="1">
        <f>E29+B33</f>
        <v>6</v>
      </c>
    </row>
    <row r="37" spans="1:8" x14ac:dyDescent="0.2">
      <c r="A37" s="1" t="s">
        <v>8</v>
      </c>
      <c r="B37" s="1">
        <v>9</v>
      </c>
      <c r="D37" s="1" t="s">
        <v>8</v>
      </c>
      <c r="E37" s="1">
        <v>9</v>
      </c>
      <c r="F37" s="1"/>
      <c r="G37" s="1" t="s">
        <v>4</v>
      </c>
      <c r="H37" s="1">
        <f>E31+B30</f>
        <v>5</v>
      </c>
    </row>
    <row r="38" spans="1:8" x14ac:dyDescent="0.2">
      <c r="A38" s="1" t="s">
        <v>10</v>
      </c>
      <c r="B38" s="1">
        <v>10</v>
      </c>
      <c r="D38" s="1" t="s">
        <v>10</v>
      </c>
      <c r="E38" s="1">
        <v>10</v>
      </c>
      <c r="F38" s="1"/>
      <c r="G38" s="1" t="s">
        <v>5</v>
      </c>
      <c r="H38" s="1">
        <f>E34+B36</f>
        <v>14</v>
      </c>
    </row>
  </sheetData>
  <sortState xmlns:xlrd2="http://schemas.microsoft.com/office/spreadsheetml/2017/richdata2" ref="G29:G38">
    <sortCondition ref="G29:G38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3B45-1742-9B42-8C8C-ED7E4B761FB8}">
  <dimension ref="A1:D15"/>
  <sheetViews>
    <sheetView zoomScale="150" workbookViewId="0">
      <selection activeCell="D16" sqref="D16"/>
    </sheetView>
  </sheetViews>
  <sheetFormatPr baseColWidth="10" defaultRowHeight="16" x14ac:dyDescent="0.2"/>
  <cols>
    <col min="1" max="1" width="23.6640625" customWidth="1"/>
    <col min="2" max="2" width="20.5" bestFit="1" customWidth="1"/>
    <col min="3" max="3" width="14.5" bestFit="1" customWidth="1"/>
    <col min="4" max="4" width="21.83203125" customWidth="1"/>
  </cols>
  <sheetData>
    <row r="1" spans="1:4" x14ac:dyDescent="0.2">
      <c r="A1" s="89" t="s">
        <v>159</v>
      </c>
      <c r="B1" s="89"/>
      <c r="C1" s="89"/>
      <c r="D1" s="89"/>
    </row>
    <row r="2" spans="1:4" x14ac:dyDescent="0.2">
      <c r="A2" s="89"/>
      <c r="B2" s="89"/>
      <c r="C2" s="89"/>
      <c r="D2" s="89"/>
    </row>
    <row r="3" spans="1:4" x14ac:dyDescent="0.2">
      <c r="A3" s="16" t="s">
        <v>163</v>
      </c>
      <c r="B3" s="16" t="s">
        <v>154</v>
      </c>
      <c r="C3" s="16"/>
      <c r="D3" s="16" t="s">
        <v>153</v>
      </c>
    </row>
    <row r="4" spans="1:4" x14ac:dyDescent="0.2">
      <c r="A4" s="16"/>
      <c r="B4" s="16"/>
      <c r="C4" s="16"/>
      <c r="D4" s="16"/>
    </row>
    <row r="5" spans="1:4" x14ac:dyDescent="0.2">
      <c r="A5" s="16" t="s">
        <v>160</v>
      </c>
      <c r="B5" s="16" t="s">
        <v>155</v>
      </c>
      <c r="C5" s="16" t="s">
        <v>156</v>
      </c>
      <c r="D5" s="16" t="s">
        <v>157</v>
      </c>
    </row>
    <row r="6" spans="1:4" x14ac:dyDescent="0.2">
      <c r="A6" s="16" t="s">
        <v>158</v>
      </c>
      <c r="B6" s="16">
        <v>1.91</v>
      </c>
      <c r="C6" s="17">
        <v>4.2</v>
      </c>
      <c r="D6" s="17">
        <v>3.3</v>
      </c>
    </row>
    <row r="7" spans="1:4" x14ac:dyDescent="0.2">
      <c r="A7" s="16" t="s">
        <v>270</v>
      </c>
      <c r="B7" s="18">
        <f>1/B6</f>
        <v>0.52356020942408377</v>
      </c>
      <c r="C7" s="18">
        <f t="shared" ref="C7:D7" si="0">1/C6</f>
        <v>0.23809523809523808</v>
      </c>
      <c r="D7" s="18">
        <f t="shared" si="0"/>
        <v>0.30303030303030304</v>
      </c>
    </row>
    <row r="8" spans="1:4" x14ac:dyDescent="0.2">
      <c r="B8" s="16"/>
      <c r="C8" s="16"/>
      <c r="D8" s="16"/>
    </row>
    <row r="9" spans="1:4" x14ac:dyDescent="0.2">
      <c r="A9" s="16" t="s">
        <v>161</v>
      </c>
      <c r="B9" s="20">
        <f>SUM(B7:D7)</f>
        <v>1.0646857505496248</v>
      </c>
      <c r="C9" s="16"/>
      <c r="D9" s="16"/>
    </row>
    <row r="10" spans="1:4" x14ac:dyDescent="0.2">
      <c r="A10" s="16" t="s">
        <v>162</v>
      </c>
      <c r="B10" s="20">
        <f>B9-1</f>
        <v>6.4685750549624776E-2</v>
      </c>
      <c r="C10" s="16"/>
      <c r="D10" s="16"/>
    </row>
    <row r="11" spans="1:4" x14ac:dyDescent="0.2">
      <c r="A11" s="16"/>
      <c r="B11" s="16"/>
      <c r="C11" s="16"/>
      <c r="D11" s="16"/>
    </row>
    <row r="12" spans="1:4" x14ac:dyDescent="0.2">
      <c r="A12" s="16"/>
      <c r="B12" s="16"/>
      <c r="C12" s="16"/>
      <c r="D12" s="16"/>
    </row>
    <row r="13" spans="1:4" x14ac:dyDescent="0.2">
      <c r="A13" s="16"/>
      <c r="B13" s="16"/>
      <c r="C13" s="16"/>
      <c r="D13" s="16"/>
    </row>
    <row r="14" spans="1:4" x14ac:dyDescent="0.2">
      <c r="A14" s="16"/>
      <c r="B14" s="16"/>
      <c r="C14" s="16"/>
      <c r="D14" s="16"/>
    </row>
    <row r="15" spans="1:4" x14ac:dyDescent="0.2">
      <c r="A15" s="19"/>
      <c r="B15" s="16"/>
      <c r="C15" s="16"/>
      <c r="D15" s="16"/>
    </row>
  </sheetData>
  <mergeCells count="1">
    <mergeCell ref="A1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6341-BAC2-A046-9385-A6D6D189F859}">
  <sheetPr>
    <tabColor theme="9" tint="0.59999389629810485"/>
  </sheetPr>
  <dimension ref="B1:AD83"/>
  <sheetViews>
    <sheetView topLeftCell="A34" zoomScale="84" zoomScaleNormal="84" workbookViewId="0">
      <selection activeCell="A77" sqref="A77"/>
    </sheetView>
  </sheetViews>
  <sheetFormatPr baseColWidth="10" defaultRowHeight="16" x14ac:dyDescent="0.2"/>
  <cols>
    <col min="2" max="2" width="11.83203125" customWidth="1"/>
    <col min="3" max="3" width="15.1640625" customWidth="1"/>
    <col min="4" max="4" width="9.83203125" customWidth="1"/>
    <col min="5" max="6" width="11.83203125" customWidth="1"/>
    <col min="7" max="7" width="10.33203125" customWidth="1"/>
    <col min="8" max="8" width="11.6640625" customWidth="1"/>
    <col min="9" max="9" width="10.6640625" customWidth="1"/>
    <col min="10" max="10" width="11.6640625" bestFit="1" customWidth="1"/>
    <col min="11" max="11" width="12" bestFit="1" customWidth="1"/>
    <col min="12" max="12" width="10.6640625" customWidth="1"/>
    <col min="13" max="13" width="12.1640625" customWidth="1"/>
    <col min="14" max="14" width="9.6640625" customWidth="1"/>
    <col min="15" max="15" width="12.1640625" customWidth="1"/>
    <col min="16" max="16" width="11.83203125" customWidth="1"/>
    <col min="17" max="17" width="10.83203125" customWidth="1"/>
    <col min="18" max="18" width="12" customWidth="1"/>
    <col min="19" max="19" width="12" bestFit="1" customWidth="1"/>
    <col min="20" max="20" width="11.6640625" bestFit="1" customWidth="1"/>
    <col min="21" max="21" width="12" customWidth="1"/>
    <col min="22" max="22" width="11.83203125" customWidth="1"/>
    <col min="23" max="23" width="12.1640625" customWidth="1"/>
    <col min="24" max="24" width="11.83203125" customWidth="1"/>
  </cols>
  <sheetData>
    <row r="1" spans="2:30" ht="69" x14ac:dyDescent="0.3">
      <c r="B1" s="54" t="s">
        <v>185</v>
      </c>
      <c r="C1" s="57">
        <f>CORREL(C6:C40,$V$6:$V$40)</f>
        <v>0.2076899727294084</v>
      </c>
      <c r="D1" s="57">
        <f t="shared" ref="D1:K1" si="0">CORREL(D6:D40,$V$6:$V$40)</f>
        <v>0.17827092978654113</v>
      </c>
      <c r="E1" s="57">
        <f t="shared" si="0"/>
        <v>0.24276110290528594</v>
      </c>
      <c r="F1" s="57">
        <f t="shared" si="0"/>
        <v>8.1507601955582015E-2</v>
      </c>
      <c r="G1" s="57">
        <f t="shared" si="0"/>
        <v>-0.20396923210501722</v>
      </c>
      <c r="H1" s="57">
        <f t="shared" si="0"/>
        <v>-7.4698268516646335E-2</v>
      </c>
      <c r="I1" s="57">
        <f t="shared" si="0"/>
        <v>0.15491611620607071</v>
      </c>
      <c r="J1" s="57">
        <f t="shared" si="0"/>
        <v>7.3559395001211822E-2</v>
      </c>
      <c r="K1" s="57">
        <f t="shared" si="0"/>
        <v>-0.10838663464897125</v>
      </c>
      <c r="L1" s="77" t="s">
        <v>186</v>
      </c>
      <c r="M1" s="57">
        <f t="shared" ref="M1:U1" si="1">CORREL(M6:M40,$V$6:$V$40)</f>
        <v>-8.0340236231774803E-2</v>
      </c>
      <c r="N1" s="57">
        <f t="shared" si="1"/>
        <v>0.36252901384871383</v>
      </c>
      <c r="O1" s="57">
        <f t="shared" si="1"/>
        <v>0.31410676265787429</v>
      </c>
      <c r="P1" s="57">
        <f t="shared" si="1"/>
        <v>-0.27432528496169351</v>
      </c>
      <c r="Q1" s="57">
        <f t="shared" si="1"/>
        <v>-0.37700872298172444</v>
      </c>
      <c r="R1" s="57">
        <f t="shared" si="1"/>
        <v>1.0884466578155373E-2</v>
      </c>
      <c r="S1" s="57">
        <f t="shared" si="1"/>
        <v>3.7599501419930396E-2</v>
      </c>
      <c r="T1" s="57">
        <f t="shared" si="1"/>
        <v>0.15796399984262749</v>
      </c>
      <c r="U1" s="57">
        <f t="shared" si="1"/>
        <v>0.11488922232447583</v>
      </c>
      <c r="V1" s="55"/>
    </row>
    <row r="2" spans="2:30" ht="23" thickBot="1" x14ac:dyDescent="0.25">
      <c r="B2" s="54" t="s">
        <v>167</v>
      </c>
      <c r="C2" s="54" t="s">
        <v>168</v>
      </c>
      <c r="D2" s="54" t="s">
        <v>169</v>
      </c>
      <c r="E2" s="54" t="s">
        <v>169</v>
      </c>
      <c r="F2" s="54" t="s">
        <v>264</v>
      </c>
      <c r="G2" s="54" t="s">
        <v>169</v>
      </c>
      <c r="H2" s="54" t="s">
        <v>169</v>
      </c>
      <c r="I2" s="54" t="s">
        <v>178</v>
      </c>
      <c r="J2" s="54" t="s">
        <v>179</v>
      </c>
      <c r="K2" s="54" t="s">
        <v>297</v>
      </c>
      <c r="L2" s="54" t="s">
        <v>169</v>
      </c>
      <c r="M2" s="54" t="s">
        <v>169</v>
      </c>
      <c r="N2" s="54" t="s">
        <v>169</v>
      </c>
      <c r="O2" s="54" t="s">
        <v>264</v>
      </c>
      <c r="P2" s="54" t="s">
        <v>169</v>
      </c>
      <c r="Q2" s="54" t="s">
        <v>169</v>
      </c>
      <c r="R2" s="54" t="s">
        <v>178</v>
      </c>
      <c r="S2" s="54" t="s">
        <v>179</v>
      </c>
      <c r="T2" s="54" t="s">
        <v>297</v>
      </c>
      <c r="U2" s="54" t="s">
        <v>169</v>
      </c>
      <c r="V2" s="54" t="s">
        <v>318</v>
      </c>
    </row>
    <row r="3" spans="2:30" ht="23" thickBot="1" x14ac:dyDescent="0.35">
      <c r="B3" s="55"/>
      <c r="C3" s="55"/>
      <c r="D3" s="80" t="s">
        <v>13</v>
      </c>
      <c r="E3" s="81"/>
      <c r="F3" s="81"/>
      <c r="G3" s="81"/>
      <c r="H3" s="81"/>
      <c r="I3" s="81"/>
      <c r="J3" s="81"/>
      <c r="K3" s="81"/>
      <c r="L3" s="82"/>
      <c r="M3" s="80" t="s">
        <v>1</v>
      </c>
      <c r="N3" s="81"/>
      <c r="O3" s="81"/>
      <c r="P3" s="81"/>
      <c r="Q3" s="81"/>
      <c r="R3" s="81"/>
      <c r="S3" s="81"/>
      <c r="T3" s="81"/>
      <c r="U3" s="82"/>
      <c r="V3" s="54"/>
      <c r="W3" s="1"/>
    </row>
    <row r="4" spans="2:30" ht="115" x14ac:dyDescent="0.2">
      <c r="B4" s="56" t="s">
        <v>1</v>
      </c>
      <c r="C4" s="56" t="s">
        <v>328</v>
      </c>
      <c r="D4" s="56" t="s">
        <v>208</v>
      </c>
      <c r="E4" s="56" t="s">
        <v>209</v>
      </c>
      <c r="F4" s="56" t="s">
        <v>210</v>
      </c>
      <c r="G4" s="56" t="s">
        <v>12</v>
      </c>
      <c r="H4" s="56" t="s">
        <v>211</v>
      </c>
      <c r="I4" s="56" t="s">
        <v>184</v>
      </c>
      <c r="J4" s="56" t="s">
        <v>212</v>
      </c>
      <c r="K4" s="56" t="s">
        <v>187</v>
      </c>
      <c r="L4" s="56" t="s">
        <v>15</v>
      </c>
      <c r="M4" s="56" t="s">
        <v>208</v>
      </c>
      <c r="N4" s="56" t="s">
        <v>209</v>
      </c>
      <c r="O4" s="56" t="s">
        <v>210</v>
      </c>
      <c r="P4" s="56" t="s">
        <v>12</v>
      </c>
      <c r="Q4" s="56" t="s">
        <v>211</v>
      </c>
      <c r="R4" s="56" t="s">
        <v>184</v>
      </c>
      <c r="S4" s="56" t="s">
        <v>212</v>
      </c>
      <c r="T4" s="56" t="s">
        <v>187</v>
      </c>
      <c r="U4" s="56" t="s">
        <v>15</v>
      </c>
      <c r="V4" s="56" t="s">
        <v>273</v>
      </c>
      <c r="AB4" s="2"/>
      <c r="AC4" s="2"/>
      <c r="AD4" s="2"/>
    </row>
    <row r="5" spans="2:30" ht="22" x14ac:dyDescent="0.2">
      <c r="B5" s="54" t="s">
        <v>2</v>
      </c>
      <c r="C5" s="54">
        <v>1</v>
      </c>
      <c r="D5" s="54" t="str">
        <f>'A1'!D7</f>
        <v>-</v>
      </c>
      <c r="E5" s="54" t="str">
        <f>'A1'!E7</f>
        <v>-</v>
      </c>
      <c r="F5" s="54" t="str">
        <f>'A1'!F7</f>
        <v>-</v>
      </c>
      <c r="G5" s="54" t="str">
        <f>'A1'!G7</f>
        <v>-</v>
      </c>
      <c r="H5" s="54" t="str">
        <f>'A1'!H7</f>
        <v>-</v>
      </c>
      <c r="I5" s="54">
        <f>'A1'!I7</f>
        <v>10</v>
      </c>
      <c r="J5" s="54" t="str">
        <f>'A1'!J7</f>
        <v>-</v>
      </c>
      <c r="K5" s="54">
        <f>'A1'!K7</f>
        <v>233</v>
      </c>
      <c r="L5" s="54">
        <f>'A1'!L7</f>
        <v>6</v>
      </c>
      <c r="M5" s="54" t="str">
        <f>'A1'!M7</f>
        <v>-</v>
      </c>
      <c r="N5" s="54" t="str">
        <f>'A1'!N7</f>
        <v>-</v>
      </c>
      <c r="O5" s="54" t="str">
        <f>'A1'!O7</f>
        <v>-</v>
      </c>
      <c r="P5" s="54" t="str">
        <f>'A1'!P7</f>
        <v>-</v>
      </c>
      <c r="Q5" s="54" t="str">
        <f>'A1'!Q7</f>
        <v>-</v>
      </c>
      <c r="R5" s="54">
        <f>'A1'!R7</f>
        <v>9</v>
      </c>
      <c r="S5" s="54" t="str">
        <f>'A1'!S7</f>
        <v>-</v>
      </c>
      <c r="T5" s="54">
        <f>'A1'!T7</f>
        <v>0</v>
      </c>
      <c r="U5" s="54">
        <f>'A1'!U7</f>
        <v>15</v>
      </c>
      <c r="V5" s="54">
        <f>('A1'!V7+10)*1000</f>
        <v>7000</v>
      </c>
      <c r="AB5" s="1"/>
      <c r="AC5" s="1"/>
      <c r="AD5" s="1"/>
    </row>
    <row r="6" spans="2:30" ht="22" x14ac:dyDescent="0.2">
      <c r="B6" s="54" t="s">
        <v>3</v>
      </c>
      <c r="C6" s="54">
        <v>2</v>
      </c>
      <c r="D6" s="54">
        <f>'A1'!D8</f>
        <v>0</v>
      </c>
      <c r="E6" s="54">
        <f>'A1'!E8</f>
        <v>1</v>
      </c>
      <c r="F6" s="57">
        <f>'A1'!F8</f>
        <v>2</v>
      </c>
      <c r="G6" s="54">
        <f>'A1'!G8</f>
        <v>-1</v>
      </c>
      <c r="H6" s="54">
        <f>'A1'!H8</f>
        <v>0</v>
      </c>
      <c r="I6" s="54">
        <f>'A1'!I8</f>
        <v>10</v>
      </c>
      <c r="J6" s="54">
        <f>'A1'!J8</f>
        <v>2</v>
      </c>
      <c r="K6" s="54">
        <f>'A1'!K8</f>
        <v>0</v>
      </c>
      <c r="L6" s="54">
        <f>'A1'!L8</f>
        <v>6</v>
      </c>
      <c r="M6" s="54">
        <f>'A1'!M8</f>
        <v>1</v>
      </c>
      <c r="N6" s="54">
        <f>'A1'!N8</f>
        <v>0</v>
      </c>
      <c r="O6" s="57">
        <f>'A1'!O8</f>
        <v>0.5</v>
      </c>
      <c r="P6" s="54">
        <f>'A1'!P8</f>
        <v>1</v>
      </c>
      <c r="Q6" s="54">
        <f>'A1'!Q8</f>
        <v>1</v>
      </c>
      <c r="R6" s="54">
        <f>'A1'!R8</f>
        <v>3</v>
      </c>
      <c r="S6" s="54">
        <f>'A1'!S8</f>
        <v>2</v>
      </c>
      <c r="T6" s="54">
        <f>'A1'!T8</f>
        <v>18</v>
      </c>
      <c r="U6" s="54">
        <f>'A1'!U8</f>
        <v>5</v>
      </c>
      <c r="V6" s="54">
        <f>('A1'!V8+10)*1000</f>
        <v>9000</v>
      </c>
      <c r="AB6" s="1"/>
      <c r="AC6" s="1"/>
      <c r="AD6" s="1"/>
    </row>
    <row r="7" spans="2:30" ht="22" x14ac:dyDescent="0.2">
      <c r="B7" s="54" t="s">
        <v>4</v>
      </c>
      <c r="C7" s="54">
        <v>3</v>
      </c>
      <c r="D7" s="54">
        <f>'A1'!D9</f>
        <v>0</v>
      </c>
      <c r="E7" s="54">
        <f>'A1'!E9</f>
        <v>2</v>
      </c>
      <c r="F7" s="57">
        <f>'A1'!F9</f>
        <v>3</v>
      </c>
      <c r="G7" s="54">
        <f>'A1'!G9</f>
        <v>-2</v>
      </c>
      <c r="H7" s="54">
        <f>'A1'!H9</f>
        <v>0</v>
      </c>
      <c r="I7" s="54">
        <f>'A1'!I9</f>
        <v>8</v>
      </c>
      <c r="J7" s="54">
        <f>'A1'!J9</f>
        <v>5</v>
      </c>
      <c r="K7" s="54">
        <f>'A1'!K9</f>
        <v>0</v>
      </c>
      <c r="L7" s="54">
        <f>'A1'!L9</f>
        <v>6</v>
      </c>
      <c r="M7" s="54">
        <f>'A1'!M9</f>
        <v>0</v>
      </c>
      <c r="N7" s="54">
        <f>'A1'!N9</f>
        <v>1</v>
      </c>
      <c r="O7" s="57">
        <f>'A1'!O9</f>
        <v>2</v>
      </c>
      <c r="P7" s="54">
        <f>'A1'!P9</f>
        <v>0</v>
      </c>
      <c r="Q7" s="54">
        <f>'A1'!Q9</f>
        <v>0</v>
      </c>
      <c r="R7" s="54">
        <f>'A1'!R9</f>
        <v>7</v>
      </c>
      <c r="S7" s="54">
        <f>'A1'!S9</f>
        <v>5</v>
      </c>
      <c r="T7" s="54">
        <f>'A1'!T9</f>
        <v>739</v>
      </c>
      <c r="U7" s="54">
        <f>'A1'!U9</f>
        <v>5</v>
      </c>
      <c r="V7" s="54">
        <f>('A1'!V9+10)*1000</f>
        <v>14000</v>
      </c>
      <c r="AB7" s="1"/>
      <c r="AC7" s="1"/>
      <c r="AD7" s="1"/>
    </row>
    <row r="8" spans="2:30" ht="22" x14ac:dyDescent="0.2">
      <c r="B8" s="54" t="s">
        <v>5</v>
      </c>
      <c r="C8" s="54">
        <v>4</v>
      </c>
      <c r="D8" s="54">
        <f>'A1'!D10</f>
        <v>1</v>
      </c>
      <c r="E8" s="54">
        <f>'A1'!E10</f>
        <v>2</v>
      </c>
      <c r="F8" s="57">
        <f>'A1'!F10</f>
        <v>1.5</v>
      </c>
      <c r="G8" s="54">
        <f>'A1'!G10</f>
        <v>1</v>
      </c>
      <c r="H8" s="54">
        <f>'A1'!H10</f>
        <v>1</v>
      </c>
      <c r="I8" s="54">
        <f>'A1'!I10</f>
        <v>8</v>
      </c>
      <c r="J8" s="54">
        <f>'A1'!J10</f>
        <v>2</v>
      </c>
      <c r="K8" s="54">
        <f>'A1'!K10</f>
        <v>0</v>
      </c>
      <c r="L8" s="54">
        <f>'A1'!L10</f>
        <v>6</v>
      </c>
      <c r="M8" s="54">
        <f>'A1'!M10</f>
        <v>2</v>
      </c>
      <c r="N8" s="54">
        <f>'A1'!N10</f>
        <v>1</v>
      </c>
      <c r="O8" s="57">
        <f>'A1'!O10</f>
        <v>0.66666666666666663</v>
      </c>
      <c r="P8" s="54">
        <f>'A1'!P10</f>
        <v>2</v>
      </c>
      <c r="Q8" s="54">
        <f>'A1'!Q10</f>
        <v>2</v>
      </c>
      <c r="R8" s="54">
        <f>'A1'!R10</f>
        <v>5</v>
      </c>
      <c r="S8" s="54">
        <f>'A1'!S10</f>
        <v>2</v>
      </c>
      <c r="T8" s="54">
        <f>'A1'!T10</f>
        <v>14</v>
      </c>
      <c r="U8" s="54">
        <f>'A1'!U10</f>
        <v>14</v>
      </c>
      <c r="V8" s="54">
        <f>('A1'!V10+10)*1000</f>
        <v>8000</v>
      </c>
      <c r="AB8" s="1"/>
      <c r="AC8" s="1"/>
      <c r="AD8" s="1"/>
    </row>
    <row r="9" spans="2:30" ht="22" x14ac:dyDescent="0.2">
      <c r="B9" s="54" t="s">
        <v>3</v>
      </c>
      <c r="C9" s="54">
        <v>5</v>
      </c>
      <c r="D9" s="54">
        <f>'A1'!D11</f>
        <v>1</v>
      </c>
      <c r="E9" s="54">
        <f>'A1'!E11</f>
        <v>3</v>
      </c>
      <c r="F9" s="57">
        <f>'A1'!F11</f>
        <v>2</v>
      </c>
      <c r="G9" s="54">
        <f>'A1'!G11</f>
        <v>-1</v>
      </c>
      <c r="H9" s="54">
        <f>'A1'!H11</f>
        <v>1</v>
      </c>
      <c r="I9" s="54">
        <f>'A1'!I11</f>
        <v>7</v>
      </c>
      <c r="J9" s="54">
        <f>'A1'!J11</f>
        <v>5</v>
      </c>
      <c r="K9" s="54">
        <f>'A1'!K11</f>
        <v>18</v>
      </c>
      <c r="L9" s="54">
        <f>'A1'!L11</f>
        <v>6</v>
      </c>
      <c r="M9" s="54">
        <f>'A1'!M11</f>
        <v>2</v>
      </c>
      <c r="N9" s="54">
        <f>'A1'!N11</f>
        <v>2</v>
      </c>
      <c r="O9" s="57">
        <f>'A1'!O11</f>
        <v>1</v>
      </c>
      <c r="P9" s="54">
        <f>'A1'!P11</f>
        <v>-2</v>
      </c>
      <c r="Q9" s="54">
        <f>'A1'!Q11</f>
        <v>2</v>
      </c>
      <c r="R9" s="54">
        <f>'A1'!R11</f>
        <v>4</v>
      </c>
      <c r="S9" s="54">
        <f>'A1'!S11</f>
        <v>5</v>
      </c>
      <c r="T9" s="54">
        <f>'A1'!T11</f>
        <v>0</v>
      </c>
      <c r="U9" s="54">
        <f>'A1'!U11</f>
        <v>5</v>
      </c>
      <c r="V9" s="54">
        <f>('A1'!V11+10)*1000</f>
        <v>11000</v>
      </c>
      <c r="AB9" s="1"/>
      <c r="AC9" s="1"/>
      <c r="AD9" s="1"/>
    </row>
    <row r="10" spans="2:30" ht="22" x14ac:dyDescent="0.2">
      <c r="B10" s="54" t="s">
        <v>6</v>
      </c>
      <c r="C10" s="54">
        <v>6</v>
      </c>
      <c r="D10" s="54">
        <f>'A1'!D12</f>
        <v>2</v>
      </c>
      <c r="E10" s="54">
        <f>'A1'!E12</f>
        <v>3</v>
      </c>
      <c r="F10" s="57">
        <f>'A1'!F12</f>
        <v>1.3333333333333333</v>
      </c>
      <c r="G10" s="54">
        <f>'A1'!G12</f>
        <v>1</v>
      </c>
      <c r="H10" s="54">
        <f>'A1'!H12</f>
        <v>2</v>
      </c>
      <c r="I10" s="54">
        <f>'A1'!I12</f>
        <v>7</v>
      </c>
      <c r="J10" s="54">
        <f>'A1'!J12</f>
        <v>2</v>
      </c>
      <c r="K10" s="54">
        <f>'A1'!K12</f>
        <v>0</v>
      </c>
      <c r="L10" s="54">
        <f>'A1'!L12</f>
        <v>6</v>
      </c>
      <c r="M10" s="54">
        <f>'A1'!M12</f>
        <v>4</v>
      </c>
      <c r="N10" s="54">
        <f>'A1'!N12</f>
        <v>1</v>
      </c>
      <c r="O10" s="57">
        <f>'A1'!O12</f>
        <v>0.4</v>
      </c>
      <c r="P10" s="54">
        <f>'A1'!P12</f>
        <v>-1</v>
      </c>
      <c r="Q10" s="54">
        <f>'A1'!Q12</f>
        <v>4</v>
      </c>
      <c r="R10" s="54">
        <f>'A1'!R12</f>
        <v>6</v>
      </c>
      <c r="S10" s="54">
        <f>'A1'!S12</f>
        <v>2</v>
      </c>
      <c r="T10" s="54">
        <f>'A1'!T12</f>
        <v>74</v>
      </c>
      <c r="U10" s="54">
        <f>'A1'!U12</f>
        <v>6</v>
      </c>
      <c r="V10" s="54">
        <f>('A1'!V12+10)*1000</f>
        <v>8000</v>
      </c>
      <c r="AB10" s="1"/>
      <c r="AC10" s="1"/>
      <c r="AD10" s="1"/>
    </row>
    <row r="11" spans="2:30" ht="22" x14ac:dyDescent="0.2">
      <c r="B11" s="54" t="s">
        <v>7</v>
      </c>
      <c r="C11" s="54">
        <v>7</v>
      </c>
      <c r="D11" s="54">
        <f>'A1'!D13</f>
        <v>2</v>
      </c>
      <c r="E11" s="54">
        <f>'A1'!E13</f>
        <v>4</v>
      </c>
      <c r="F11" s="57">
        <f>'A1'!F13</f>
        <v>1.6666666666666667</v>
      </c>
      <c r="G11" s="54">
        <f>'A1'!G13</f>
        <v>-1</v>
      </c>
      <c r="H11" s="54">
        <f>'A1'!H13</f>
        <v>2</v>
      </c>
      <c r="I11" s="54">
        <f>'A1'!I13</f>
        <v>10</v>
      </c>
      <c r="J11" s="54">
        <f>'A1'!J13</f>
        <v>5</v>
      </c>
      <c r="K11" s="54">
        <f>'A1'!K13</f>
        <v>0</v>
      </c>
      <c r="L11" s="54">
        <f>'A1'!L13</f>
        <v>6</v>
      </c>
      <c r="M11" s="54">
        <f>'A1'!M13</f>
        <v>2</v>
      </c>
      <c r="N11" s="54">
        <f>'A1'!N13</f>
        <v>4</v>
      </c>
      <c r="O11" s="57">
        <f>'A1'!O13</f>
        <v>1.6666666666666667</v>
      </c>
      <c r="P11" s="54">
        <f>'A1'!P13</f>
        <v>1</v>
      </c>
      <c r="Q11" s="54">
        <f>'A1'!Q13</f>
        <v>1</v>
      </c>
      <c r="R11" s="54">
        <f>'A1'!R13</f>
        <v>10</v>
      </c>
      <c r="S11" s="54">
        <f>'A1'!S13</f>
        <v>5</v>
      </c>
      <c r="T11" s="54">
        <f>'A1'!T13</f>
        <v>187</v>
      </c>
      <c r="U11" s="54">
        <f>'A1'!U13</f>
        <v>10</v>
      </c>
      <c r="V11" s="54">
        <f>('A1'!V13+10)*1000</f>
        <v>9000</v>
      </c>
      <c r="AB11" s="1"/>
      <c r="AC11" s="1"/>
      <c r="AD11" s="1"/>
    </row>
    <row r="12" spans="2:30" ht="22" x14ac:dyDescent="0.2">
      <c r="B12" s="54" t="s">
        <v>5</v>
      </c>
      <c r="C12" s="54">
        <v>8</v>
      </c>
      <c r="D12" s="54">
        <f>'A1'!D14</f>
        <v>2</v>
      </c>
      <c r="E12" s="54">
        <f>'A1'!E14</f>
        <v>5</v>
      </c>
      <c r="F12" s="57">
        <f>'A1'!F14</f>
        <v>2</v>
      </c>
      <c r="G12" s="54">
        <f>'A1'!G14</f>
        <v>-2</v>
      </c>
      <c r="H12" s="54">
        <f>'A1'!H14</f>
        <v>2</v>
      </c>
      <c r="I12" s="54">
        <f>'A1'!I14</f>
        <v>10</v>
      </c>
      <c r="J12" s="54">
        <f>'A1'!J14</f>
        <v>2</v>
      </c>
      <c r="K12" s="54">
        <f>'A1'!K14</f>
        <v>14</v>
      </c>
      <c r="L12" s="54">
        <f>'A1'!L14</f>
        <v>6</v>
      </c>
      <c r="M12" s="54">
        <f>'A1'!M14</f>
        <v>4</v>
      </c>
      <c r="N12" s="54">
        <f>'A1'!N14</f>
        <v>3</v>
      </c>
      <c r="O12" s="57">
        <f>'A1'!O14</f>
        <v>0.8</v>
      </c>
      <c r="P12" s="54">
        <f>'A1'!P14</f>
        <v>-2</v>
      </c>
      <c r="Q12" s="54">
        <f>'A1'!Q14</f>
        <v>2</v>
      </c>
      <c r="R12" s="54">
        <f>'A1'!R14</f>
        <v>4</v>
      </c>
      <c r="S12" s="54">
        <f>'A1'!S14</f>
        <v>2</v>
      </c>
      <c r="T12" s="54">
        <f>'A1'!T14</f>
        <v>0</v>
      </c>
      <c r="U12" s="54">
        <f>'A1'!U14</f>
        <v>14</v>
      </c>
      <c r="V12" s="54">
        <f>('A1'!V14+10)*1000</f>
        <v>9000</v>
      </c>
      <c r="AB12" s="1"/>
      <c r="AC12" s="1"/>
      <c r="AD12" s="1"/>
    </row>
    <row r="13" spans="2:30" ht="22" x14ac:dyDescent="0.2">
      <c r="B13" s="54" t="s">
        <v>8</v>
      </c>
      <c r="C13" s="54">
        <v>9</v>
      </c>
      <c r="D13" s="54">
        <f>'A1'!D15</f>
        <v>2</v>
      </c>
      <c r="E13" s="54">
        <f>'A1'!E15</f>
        <v>6</v>
      </c>
      <c r="F13" s="57">
        <f>'A1'!F15</f>
        <v>2.3333333333333335</v>
      </c>
      <c r="G13" s="54">
        <f>'A1'!G15</f>
        <v>-3</v>
      </c>
      <c r="H13" s="54">
        <f>'A1'!H15</f>
        <v>1</v>
      </c>
      <c r="I13" s="54">
        <f>'A1'!I15</f>
        <v>10</v>
      </c>
      <c r="J13" s="54">
        <f>'A1'!J15</f>
        <v>3</v>
      </c>
      <c r="K13" s="54">
        <f>'A1'!K15</f>
        <v>0</v>
      </c>
      <c r="L13" s="54">
        <f>'A1'!L15</f>
        <v>6</v>
      </c>
      <c r="M13" s="54">
        <f>'A1'!M15</f>
        <v>1</v>
      </c>
      <c r="N13" s="54">
        <f>'A1'!N15</f>
        <v>6</v>
      </c>
      <c r="O13" s="57">
        <f>'A1'!O15</f>
        <v>3.5</v>
      </c>
      <c r="P13" s="54">
        <f>'A1'!P15</f>
        <v>-3</v>
      </c>
      <c r="Q13" s="54">
        <f>'A1'!Q15</f>
        <v>1</v>
      </c>
      <c r="R13" s="54">
        <f>'A1'!R15</f>
        <v>6</v>
      </c>
      <c r="S13" s="54">
        <f>'A1'!S15</f>
        <v>3</v>
      </c>
      <c r="T13" s="54">
        <f>'A1'!T15</f>
        <v>74</v>
      </c>
      <c r="U13" s="54">
        <f>'A1'!U15</f>
        <v>18</v>
      </c>
      <c r="V13" s="54">
        <f>('A1'!V15+10)*1000</f>
        <v>12000</v>
      </c>
      <c r="AB13" s="1"/>
      <c r="AC13" s="1"/>
      <c r="AD13" s="1"/>
    </row>
    <row r="14" spans="2:30" ht="22" x14ac:dyDescent="0.2">
      <c r="B14" s="54" t="s">
        <v>9</v>
      </c>
      <c r="C14" s="54">
        <v>10</v>
      </c>
      <c r="D14" s="54">
        <f>'A1'!D16</f>
        <v>3</v>
      </c>
      <c r="E14" s="54">
        <f>'A1'!E16</f>
        <v>6</v>
      </c>
      <c r="F14" s="57">
        <f>'A1'!F16</f>
        <v>1.75</v>
      </c>
      <c r="G14" s="54">
        <f>'A1'!G16</f>
        <v>1</v>
      </c>
      <c r="H14" s="54">
        <f>'A1'!H16</f>
        <v>2</v>
      </c>
      <c r="I14" s="54">
        <f>'A1'!I16</f>
        <v>9</v>
      </c>
      <c r="J14" s="54">
        <f>'A1'!J16</f>
        <v>4</v>
      </c>
      <c r="K14" s="54">
        <f>'A1'!K16</f>
        <v>0</v>
      </c>
      <c r="L14" s="54">
        <f>'A1'!L16</f>
        <v>6</v>
      </c>
      <c r="M14" s="54">
        <f>'A1'!M16</f>
        <v>4</v>
      </c>
      <c r="N14" s="54">
        <f>'A1'!N16</f>
        <v>4</v>
      </c>
      <c r="O14" s="57">
        <f>'A1'!O16</f>
        <v>1</v>
      </c>
      <c r="P14" s="54">
        <f>'A1'!P16</f>
        <v>2</v>
      </c>
      <c r="Q14" s="54">
        <f>'A1'!Q16</f>
        <v>2</v>
      </c>
      <c r="R14" s="54">
        <f>'A1'!R16</f>
        <v>3</v>
      </c>
      <c r="S14" s="54">
        <f>'A1'!S16</f>
        <v>2</v>
      </c>
      <c r="T14" s="54">
        <f>'A1'!T16</f>
        <v>62</v>
      </c>
      <c r="U14" s="54">
        <f>'A1'!U16</f>
        <v>11</v>
      </c>
      <c r="V14" s="54">
        <f>('A1'!V16+10)*1000</f>
        <v>9000</v>
      </c>
      <c r="AB14" s="1"/>
      <c r="AC14" s="1"/>
      <c r="AD14" s="1"/>
    </row>
    <row r="15" spans="2:30" ht="22" x14ac:dyDescent="0.2">
      <c r="B15" s="54" t="s">
        <v>2</v>
      </c>
      <c r="C15" s="54">
        <v>11</v>
      </c>
      <c r="D15" s="54">
        <f>'A1'!D17</f>
        <v>3</v>
      </c>
      <c r="E15" s="54">
        <f>'A1'!E17</f>
        <v>7</v>
      </c>
      <c r="F15" s="57">
        <f>'A1'!F17</f>
        <v>2</v>
      </c>
      <c r="G15" s="54">
        <f>'A1'!G17</f>
        <v>-1</v>
      </c>
      <c r="H15" s="54">
        <f>'A1'!H17</f>
        <v>1</v>
      </c>
      <c r="I15" s="54">
        <f>'A1'!I17</f>
        <v>9</v>
      </c>
      <c r="J15" s="54">
        <f>'A1'!J17</f>
        <v>12</v>
      </c>
      <c r="K15" s="54">
        <f>'A1'!K17</f>
        <v>0</v>
      </c>
      <c r="L15" s="54">
        <f>'A1'!L17</f>
        <v>6</v>
      </c>
      <c r="M15" s="54">
        <f>'A1'!M17</f>
        <v>7</v>
      </c>
      <c r="N15" s="54">
        <f>'A1'!N17</f>
        <v>3</v>
      </c>
      <c r="O15" s="57">
        <f>'A1'!O17</f>
        <v>0.5</v>
      </c>
      <c r="P15" s="54">
        <f>'A1'!P17</f>
        <v>1</v>
      </c>
      <c r="Q15" s="54">
        <f>'A1'!Q17</f>
        <v>3</v>
      </c>
      <c r="R15" s="54">
        <f>'A1'!R17</f>
        <v>9</v>
      </c>
      <c r="S15" s="54">
        <f>'A1'!S17</f>
        <v>5</v>
      </c>
      <c r="T15" s="54">
        <f>'A1'!T17</f>
        <v>233</v>
      </c>
      <c r="U15" s="54">
        <f>'A1'!U17</f>
        <v>15</v>
      </c>
      <c r="V15" s="54">
        <f>('A1'!V17+10)*1000</f>
        <v>13000</v>
      </c>
      <c r="AB15" s="1"/>
      <c r="AC15" s="1"/>
      <c r="AD15" s="1"/>
    </row>
    <row r="16" spans="2:30" ht="22" x14ac:dyDescent="0.2">
      <c r="B16" s="54" t="s">
        <v>3</v>
      </c>
      <c r="C16" s="54">
        <v>12</v>
      </c>
      <c r="D16" s="54">
        <f>'A1'!D18</f>
        <v>4</v>
      </c>
      <c r="E16" s="54">
        <f>'A1'!E18</f>
        <v>7</v>
      </c>
      <c r="F16" s="57">
        <f>'A1'!F18</f>
        <v>1.6</v>
      </c>
      <c r="G16" s="54">
        <f>'A1'!G18</f>
        <v>1</v>
      </c>
      <c r="H16" s="54">
        <f>'A1'!H18</f>
        <v>2</v>
      </c>
      <c r="I16" s="54">
        <f>'A1'!I18</f>
        <v>8</v>
      </c>
      <c r="J16" s="54">
        <f>'A1'!J18</f>
        <v>2</v>
      </c>
      <c r="K16" s="54">
        <f>'A1'!K18</f>
        <v>18</v>
      </c>
      <c r="L16" s="54">
        <f>'A1'!L18</f>
        <v>6</v>
      </c>
      <c r="M16" s="54">
        <f>'A1'!M18</f>
        <v>9</v>
      </c>
      <c r="N16" s="54">
        <f>'A1'!N18</f>
        <v>4</v>
      </c>
      <c r="O16" s="57">
        <f>'A1'!O18</f>
        <v>0.5</v>
      </c>
      <c r="P16" s="54">
        <f>'A1'!P18</f>
        <v>3</v>
      </c>
      <c r="Q16" s="54">
        <f>'A1'!Q18</f>
        <v>4</v>
      </c>
      <c r="R16" s="54">
        <f>'A1'!R18</f>
        <v>4</v>
      </c>
      <c r="S16" s="54">
        <f>'A1'!S18</f>
        <v>2</v>
      </c>
      <c r="T16" s="54">
        <f>'A1'!T18</f>
        <v>0</v>
      </c>
      <c r="U16" s="54">
        <f>'A1'!U18</f>
        <v>5</v>
      </c>
      <c r="V16" s="54">
        <f>('A1'!V18+10)*1000</f>
        <v>11000</v>
      </c>
      <c r="AB16" s="1"/>
      <c r="AC16" s="1"/>
      <c r="AD16" s="1"/>
    </row>
    <row r="17" spans="2:30" ht="22" x14ac:dyDescent="0.2">
      <c r="B17" s="54" t="s">
        <v>7</v>
      </c>
      <c r="C17" s="54">
        <v>13</v>
      </c>
      <c r="D17" s="54">
        <f>'A1'!D19</f>
        <v>5</v>
      </c>
      <c r="E17" s="54">
        <f>'A1'!E19</f>
        <v>7</v>
      </c>
      <c r="F17" s="57">
        <f>'A1'!F19</f>
        <v>1.3333333333333333</v>
      </c>
      <c r="G17" s="54">
        <f>'A1'!G19</f>
        <v>2</v>
      </c>
      <c r="H17" s="54">
        <f>'A1'!H19</f>
        <v>3</v>
      </c>
      <c r="I17" s="54">
        <f>'A1'!I19</f>
        <v>9</v>
      </c>
      <c r="J17" s="54">
        <f>'A1'!J19</f>
        <v>5</v>
      </c>
      <c r="K17" s="54">
        <f>'A1'!K19</f>
        <v>187</v>
      </c>
      <c r="L17" s="54">
        <f>'A1'!L19</f>
        <v>6</v>
      </c>
      <c r="M17" s="54">
        <f>'A1'!M19</f>
        <v>5</v>
      </c>
      <c r="N17" s="54">
        <f>'A1'!N19</f>
        <v>9</v>
      </c>
      <c r="O17" s="57">
        <f>'A1'!O19</f>
        <v>1.6666666666666667</v>
      </c>
      <c r="P17" s="54">
        <f>'A1'!P19</f>
        <v>-3</v>
      </c>
      <c r="Q17" s="54">
        <f>'A1'!Q19</f>
        <v>2</v>
      </c>
      <c r="R17" s="54">
        <f>'A1'!R19</f>
        <v>9</v>
      </c>
      <c r="S17" s="54">
        <f>'A1'!S19</f>
        <v>5</v>
      </c>
      <c r="T17" s="54">
        <f>'A1'!T19</f>
        <v>0</v>
      </c>
      <c r="U17" s="54">
        <f>'A1'!U19</f>
        <v>10</v>
      </c>
      <c r="V17" s="54">
        <f>('A1'!V19+10)*1000</f>
        <v>9000</v>
      </c>
      <c r="AB17" s="1"/>
      <c r="AC17" s="1"/>
      <c r="AD17" s="1"/>
    </row>
    <row r="18" spans="2:30" ht="22" x14ac:dyDescent="0.2">
      <c r="B18" s="54" t="s">
        <v>4</v>
      </c>
      <c r="C18" s="54">
        <v>14</v>
      </c>
      <c r="D18" s="54">
        <f>'A1'!D20</f>
        <v>5</v>
      </c>
      <c r="E18" s="54">
        <f>'A1'!E20</f>
        <v>8</v>
      </c>
      <c r="F18" s="57">
        <f>'A1'!F20</f>
        <v>1.5</v>
      </c>
      <c r="G18" s="54">
        <f>'A1'!G20</f>
        <v>-1</v>
      </c>
      <c r="H18" s="54">
        <f>'A1'!H20</f>
        <v>3</v>
      </c>
      <c r="I18" s="54">
        <f>'A1'!I20</f>
        <v>9</v>
      </c>
      <c r="J18" s="54">
        <f>'A1'!J20</f>
        <v>2</v>
      </c>
      <c r="K18" s="54">
        <f>'A1'!K20</f>
        <v>0</v>
      </c>
      <c r="L18" s="54">
        <f>'A1'!L20</f>
        <v>6</v>
      </c>
      <c r="M18" s="54">
        <f>'A1'!M20</f>
        <v>12</v>
      </c>
      <c r="N18" s="54">
        <f>'A1'!N20</f>
        <v>2</v>
      </c>
      <c r="O18" s="57">
        <f>'A1'!O20</f>
        <v>0.23076923076923078</v>
      </c>
      <c r="P18" s="54">
        <f>'A1'!P20</f>
        <v>12</v>
      </c>
      <c r="Q18" s="54">
        <f>'A1'!Q20</f>
        <v>5</v>
      </c>
      <c r="R18" s="54">
        <f>'A1'!R20</f>
        <v>7</v>
      </c>
      <c r="S18" s="54">
        <f>'A1'!S20</f>
        <v>2</v>
      </c>
      <c r="T18" s="54">
        <f>'A1'!T20</f>
        <v>14</v>
      </c>
      <c r="U18" s="54">
        <f>'A1'!U20</f>
        <v>5</v>
      </c>
      <c r="V18" s="54">
        <f>('A1'!V20+10)*1000</f>
        <v>9000</v>
      </c>
      <c r="AB18" s="1"/>
      <c r="AC18" s="1"/>
      <c r="AD18" s="1"/>
    </row>
    <row r="19" spans="2:30" ht="22" x14ac:dyDescent="0.2">
      <c r="B19" s="54" t="s">
        <v>10</v>
      </c>
      <c r="C19" s="54">
        <v>15</v>
      </c>
      <c r="D19" s="54">
        <f>'A1'!D21</f>
        <v>5</v>
      </c>
      <c r="E19" s="54">
        <f>'A1'!E21</f>
        <v>9</v>
      </c>
      <c r="F19" s="57">
        <f>'A1'!F21</f>
        <v>1.6666666666666667</v>
      </c>
      <c r="G19" s="54">
        <f>'A1'!G21</f>
        <v>-2</v>
      </c>
      <c r="H19" s="54">
        <f>'A1'!H21</f>
        <v>2</v>
      </c>
      <c r="I19" s="54">
        <f>'A1'!I21</f>
        <v>7</v>
      </c>
      <c r="J19" s="54">
        <f>'A1'!J21</f>
        <v>12</v>
      </c>
      <c r="K19" s="54">
        <f>'A1'!K21</f>
        <v>0</v>
      </c>
      <c r="L19" s="54">
        <f>'A1'!L21</f>
        <v>6</v>
      </c>
      <c r="M19" s="54">
        <f>'A1'!M21</f>
        <v>7</v>
      </c>
      <c r="N19" s="54">
        <f>'A1'!N21</f>
        <v>9</v>
      </c>
      <c r="O19" s="57">
        <f>'A1'!O21</f>
        <v>1.25</v>
      </c>
      <c r="P19" s="54">
        <f>'A1'!P21</f>
        <v>1</v>
      </c>
      <c r="Q19" s="54">
        <f>'A1'!Q21</f>
        <v>3</v>
      </c>
      <c r="R19" s="54">
        <f>'A1'!R21</f>
        <v>4</v>
      </c>
      <c r="S19" s="54">
        <f>'A1'!S21</f>
        <v>12</v>
      </c>
      <c r="T19" s="54">
        <f>'A1'!T21</f>
        <v>62</v>
      </c>
      <c r="U19" s="54">
        <f>'A1'!U21</f>
        <v>20</v>
      </c>
      <c r="V19" s="54">
        <f>('A1'!V21+10)*1000</f>
        <v>11000</v>
      </c>
      <c r="AB19" s="1"/>
      <c r="AC19" s="1"/>
      <c r="AD19" s="1"/>
    </row>
    <row r="20" spans="2:30" ht="22" x14ac:dyDescent="0.2">
      <c r="B20" s="54" t="s">
        <v>5</v>
      </c>
      <c r="C20" s="54">
        <v>16</v>
      </c>
      <c r="D20" s="54">
        <f>'A1'!D22</f>
        <v>6</v>
      </c>
      <c r="E20" s="54">
        <f>'A1'!E22</f>
        <v>9</v>
      </c>
      <c r="F20" s="57">
        <f>'A1'!F22</f>
        <v>1.4285714285714286</v>
      </c>
      <c r="G20" s="54">
        <f>'A1'!G22</f>
        <v>1</v>
      </c>
      <c r="H20" s="54">
        <f>'A1'!H22</f>
        <v>3</v>
      </c>
      <c r="I20" s="54">
        <f>'A1'!I22</f>
        <v>7</v>
      </c>
      <c r="J20" s="54">
        <f>'A1'!J22</f>
        <v>2</v>
      </c>
      <c r="K20" s="54">
        <f>'A1'!K22</f>
        <v>0</v>
      </c>
      <c r="L20" s="54">
        <f>'A1'!L22</f>
        <v>6</v>
      </c>
      <c r="M20" s="54">
        <f>'A1'!M22</f>
        <v>7</v>
      </c>
      <c r="N20" s="54">
        <f>'A1'!N22</f>
        <v>10</v>
      </c>
      <c r="O20" s="57">
        <f>'A1'!O22</f>
        <v>1.375</v>
      </c>
      <c r="P20" s="54">
        <f>'A1'!P22</f>
        <v>1</v>
      </c>
      <c r="Q20" s="54">
        <f>'A1'!Q22</f>
        <v>1</v>
      </c>
      <c r="R20" s="54">
        <f>'A1'!R22</f>
        <v>4</v>
      </c>
      <c r="S20" s="54">
        <f>'A1'!S22</f>
        <v>2</v>
      </c>
      <c r="T20" s="54">
        <f>'A1'!T22</f>
        <v>14</v>
      </c>
      <c r="U20" s="54">
        <f>'A1'!U22</f>
        <v>14</v>
      </c>
      <c r="V20" s="54">
        <f>('A1'!V22+10)*1000</f>
        <v>11000</v>
      </c>
      <c r="AB20" s="1"/>
      <c r="AC20" s="1"/>
      <c r="AD20" s="1"/>
    </row>
    <row r="21" spans="2:30" ht="22" x14ac:dyDescent="0.2">
      <c r="B21" s="54" t="s">
        <v>6</v>
      </c>
      <c r="C21" s="54">
        <v>17</v>
      </c>
      <c r="D21" s="54">
        <f>'A1'!D23</f>
        <v>7</v>
      </c>
      <c r="E21" s="54">
        <f>'A1'!E23</f>
        <v>9</v>
      </c>
      <c r="F21" s="57">
        <f>'A1'!F23</f>
        <v>1.25</v>
      </c>
      <c r="G21" s="54">
        <f>'A1'!G23</f>
        <v>2</v>
      </c>
      <c r="H21" s="54">
        <f>'A1'!H23</f>
        <v>3</v>
      </c>
      <c r="I21" s="54">
        <f>'A1'!I23</f>
        <v>7</v>
      </c>
      <c r="J21" s="54">
        <f>'A1'!J23</f>
        <v>5</v>
      </c>
      <c r="K21" s="54">
        <f>'A1'!K23</f>
        <v>0</v>
      </c>
      <c r="L21" s="54">
        <f>'A1'!L23</f>
        <v>6</v>
      </c>
      <c r="M21" s="54">
        <f>'A1'!M23</f>
        <v>10</v>
      </c>
      <c r="N21" s="54">
        <f>'A1'!N23</f>
        <v>4</v>
      </c>
      <c r="O21" s="57">
        <f>'A1'!O23</f>
        <v>0.45454545454545453</v>
      </c>
      <c r="P21" s="54">
        <f>'A1'!P23</f>
        <v>-1</v>
      </c>
      <c r="Q21" s="54">
        <f>'A1'!Q23</f>
        <v>3</v>
      </c>
      <c r="R21" s="54">
        <f>'A1'!R23</f>
        <v>6</v>
      </c>
      <c r="S21" s="54">
        <f>'A1'!S23</f>
        <v>19</v>
      </c>
      <c r="T21" s="54">
        <f>'A1'!T23</f>
        <v>18</v>
      </c>
      <c r="U21" s="54">
        <f>'A1'!U23</f>
        <v>6</v>
      </c>
      <c r="V21" s="54">
        <f>('A1'!V23+10)*1000</f>
        <v>13000</v>
      </c>
      <c r="AB21" s="1"/>
      <c r="AC21" s="1"/>
      <c r="AD21" s="1"/>
    </row>
    <row r="22" spans="2:30" ht="22" x14ac:dyDescent="0.2">
      <c r="B22" s="54" t="s">
        <v>10</v>
      </c>
      <c r="C22" s="54">
        <v>18</v>
      </c>
      <c r="D22" s="54">
        <f>'A1'!D24</f>
        <v>8</v>
      </c>
      <c r="E22" s="54">
        <f>'A1'!E24</f>
        <v>9</v>
      </c>
      <c r="F22" s="57">
        <f>'A1'!F24</f>
        <v>1.1111111111111112</v>
      </c>
      <c r="G22" s="54">
        <f>'A1'!G24</f>
        <v>3</v>
      </c>
      <c r="H22" s="54">
        <f>'A1'!H24</f>
        <v>3</v>
      </c>
      <c r="I22" s="54">
        <f>'A1'!I24</f>
        <v>7</v>
      </c>
      <c r="J22" s="54">
        <f>'A1'!J24</f>
        <v>2</v>
      </c>
      <c r="K22" s="54">
        <f>'A1'!K24</f>
        <v>62</v>
      </c>
      <c r="L22" s="54">
        <f>'A1'!L24</f>
        <v>6</v>
      </c>
      <c r="M22" s="54">
        <f>'A1'!M24</f>
        <v>8</v>
      </c>
      <c r="N22" s="54">
        <f>'A1'!N24</f>
        <v>11</v>
      </c>
      <c r="O22" s="57">
        <f>'A1'!O24</f>
        <v>1.3333333333333333</v>
      </c>
      <c r="P22" s="54">
        <f>'A1'!P24</f>
        <v>1</v>
      </c>
      <c r="Q22" s="54">
        <f>'A1'!Q24</f>
        <v>2</v>
      </c>
      <c r="R22" s="54">
        <f>'A1'!R24</f>
        <v>4</v>
      </c>
      <c r="S22" s="54">
        <f>'A1'!S24</f>
        <v>2</v>
      </c>
      <c r="T22" s="54">
        <f>'A1'!T24</f>
        <v>0</v>
      </c>
      <c r="U22" s="54">
        <f>'A1'!U24</f>
        <v>20</v>
      </c>
      <c r="V22" s="54">
        <f>('A1'!V24+10)*1000</f>
        <v>9000</v>
      </c>
      <c r="AB22" s="1"/>
      <c r="AC22" s="1"/>
      <c r="AD22" s="1"/>
    </row>
    <row r="23" spans="2:30" ht="22" x14ac:dyDescent="0.2">
      <c r="B23" s="54" t="s">
        <v>4</v>
      </c>
      <c r="C23" s="54">
        <v>19</v>
      </c>
      <c r="D23" s="54">
        <f>'A1'!D25</f>
        <v>8</v>
      </c>
      <c r="E23" s="54">
        <f>'A1'!E25</f>
        <v>10</v>
      </c>
      <c r="F23" s="57">
        <f>'A1'!F25</f>
        <v>1.2222222222222223</v>
      </c>
      <c r="G23" s="54">
        <f>'A1'!G25</f>
        <v>-1</v>
      </c>
      <c r="H23" s="54">
        <f>'A1'!H25</f>
        <v>3</v>
      </c>
      <c r="I23" s="54">
        <f>'A1'!I25</f>
        <v>6</v>
      </c>
      <c r="J23" s="54">
        <f>'A1'!J25</f>
        <v>5</v>
      </c>
      <c r="K23" s="54">
        <f>'A1'!K25</f>
        <v>739</v>
      </c>
      <c r="L23" s="54">
        <f>'A1'!L25</f>
        <v>6</v>
      </c>
      <c r="M23" s="54">
        <f>'A1'!M25</f>
        <v>15</v>
      </c>
      <c r="N23" s="54">
        <f>'A1'!N25</f>
        <v>3</v>
      </c>
      <c r="O23" s="57">
        <f>'A1'!O25</f>
        <v>0.25</v>
      </c>
      <c r="P23" s="54">
        <f>'A1'!P25</f>
        <v>1</v>
      </c>
      <c r="Q23" s="54">
        <f>'A1'!Q25</f>
        <v>4</v>
      </c>
      <c r="R23" s="54">
        <f>'A1'!R25</f>
        <v>7</v>
      </c>
      <c r="S23" s="54">
        <f>'A1'!S25</f>
        <v>5</v>
      </c>
      <c r="T23" s="54">
        <f>'A1'!T25</f>
        <v>0</v>
      </c>
      <c r="U23" s="54">
        <f>'A1'!U25</f>
        <v>5</v>
      </c>
      <c r="V23" s="54">
        <f>('A1'!V25+10)*1000</f>
        <v>7000</v>
      </c>
      <c r="AB23" s="1"/>
      <c r="AC23" s="1"/>
      <c r="AD23" s="1"/>
    </row>
    <row r="24" spans="2:30" ht="22" x14ac:dyDescent="0.2">
      <c r="B24" s="54" t="s">
        <v>9</v>
      </c>
      <c r="C24" s="54">
        <v>20</v>
      </c>
      <c r="D24" s="54">
        <f>'A1'!D26</f>
        <v>8</v>
      </c>
      <c r="E24" s="54">
        <f>'A1'!E26</f>
        <v>11</v>
      </c>
      <c r="F24" s="57">
        <f>'A1'!F26</f>
        <v>1.3333333333333333</v>
      </c>
      <c r="G24" s="54">
        <f>'A1'!G26</f>
        <v>-2</v>
      </c>
      <c r="H24" s="54">
        <f>'A1'!H26</f>
        <v>3</v>
      </c>
      <c r="I24" s="54">
        <f>'A1'!I26</f>
        <v>6</v>
      </c>
      <c r="J24" s="54">
        <f>'A1'!J26</f>
        <v>1</v>
      </c>
      <c r="K24" s="54">
        <f>'A1'!K26</f>
        <v>57</v>
      </c>
      <c r="L24" s="54">
        <f>'A1'!L26</f>
        <v>6</v>
      </c>
      <c r="M24" s="54">
        <f>'A1'!M26</f>
        <v>10</v>
      </c>
      <c r="N24" s="54">
        <f>'A1'!N26</f>
        <v>9</v>
      </c>
      <c r="O24" s="57">
        <f>'A1'!O26</f>
        <v>0.90909090909090906</v>
      </c>
      <c r="P24" s="54">
        <f>'A1'!P26</f>
        <v>3</v>
      </c>
      <c r="Q24" s="54">
        <f>'A1'!Q26</f>
        <v>3</v>
      </c>
      <c r="R24" s="54">
        <f>'A1'!R26</f>
        <v>4</v>
      </c>
      <c r="S24" s="54">
        <f>'A1'!S26</f>
        <v>1</v>
      </c>
      <c r="T24" s="54">
        <f>'A1'!T26</f>
        <v>0</v>
      </c>
      <c r="U24" s="54">
        <f>'A1'!U26</f>
        <v>11</v>
      </c>
      <c r="V24" s="54">
        <f>('A1'!V26+10)*1000</f>
        <v>11000</v>
      </c>
      <c r="AB24" s="1"/>
      <c r="AC24" s="1"/>
      <c r="AD24" s="1"/>
    </row>
    <row r="25" spans="2:30" ht="22" x14ac:dyDescent="0.2">
      <c r="B25" s="54" t="s">
        <v>8</v>
      </c>
      <c r="C25" s="54">
        <v>21</v>
      </c>
      <c r="D25" s="54">
        <f>'A1'!D27</f>
        <v>9</v>
      </c>
      <c r="E25" s="54">
        <f>'A1'!E27</f>
        <v>11</v>
      </c>
      <c r="F25" s="57">
        <f>'A1'!F27</f>
        <v>1.2</v>
      </c>
      <c r="G25" s="54">
        <f>'A1'!G27</f>
        <v>1</v>
      </c>
      <c r="H25" s="54">
        <f>'A1'!H27</f>
        <v>3</v>
      </c>
      <c r="I25" s="54">
        <f>'A1'!I27</f>
        <v>8</v>
      </c>
      <c r="J25" s="54">
        <f>'A1'!J27</f>
        <v>6</v>
      </c>
      <c r="K25" s="54">
        <f>'A1'!K27</f>
        <v>74</v>
      </c>
      <c r="L25" s="54">
        <f>'A1'!L27</f>
        <v>6</v>
      </c>
      <c r="M25" s="54">
        <f>'A1'!M27</f>
        <v>2</v>
      </c>
      <c r="N25" s="54">
        <f>'A1'!N27</f>
        <v>18</v>
      </c>
      <c r="O25" s="57">
        <f>'A1'!O27</f>
        <v>6.333333333333333</v>
      </c>
      <c r="P25" s="54">
        <f>'A1'!P27</f>
        <v>-2</v>
      </c>
      <c r="Q25" s="54">
        <f>'A1'!Q27</f>
        <v>1</v>
      </c>
      <c r="R25" s="54">
        <f>'A1'!R27</f>
        <v>10</v>
      </c>
      <c r="S25" s="54">
        <f>'A1'!S27</f>
        <v>5</v>
      </c>
      <c r="T25" s="54">
        <f>'A1'!T27</f>
        <v>0</v>
      </c>
      <c r="U25" s="54">
        <f>'A1'!U27</f>
        <v>18</v>
      </c>
      <c r="V25" s="54">
        <f>('A1'!V27+10)*1000</f>
        <v>11000</v>
      </c>
      <c r="AB25" s="1"/>
      <c r="AC25" s="1"/>
      <c r="AD25" s="1"/>
    </row>
    <row r="26" spans="2:30" ht="22" x14ac:dyDescent="0.2">
      <c r="B26" s="54" t="s">
        <v>8</v>
      </c>
      <c r="C26" s="54">
        <v>22</v>
      </c>
      <c r="D26" s="54">
        <f>'A1'!D28</f>
        <v>10</v>
      </c>
      <c r="E26" s="54">
        <f>'A1'!E28</f>
        <v>11</v>
      </c>
      <c r="F26" s="57">
        <f>'A1'!F28</f>
        <v>1.0909090909090908</v>
      </c>
      <c r="G26" s="54">
        <f>'A1'!G28</f>
        <v>2</v>
      </c>
      <c r="H26" s="54">
        <f>'A1'!H28</f>
        <v>3</v>
      </c>
      <c r="I26" s="54">
        <f>'A1'!I28</f>
        <v>10</v>
      </c>
      <c r="J26" s="54">
        <f>'A1'!J28</f>
        <v>12</v>
      </c>
      <c r="K26" s="54">
        <f>'A1'!K28</f>
        <v>0</v>
      </c>
      <c r="L26" s="54">
        <f>'A1'!L28</f>
        <v>6</v>
      </c>
      <c r="M26" s="54">
        <f>'A1'!M28</f>
        <v>2</v>
      </c>
      <c r="N26" s="54">
        <f>'A1'!N28</f>
        <v>19</v>
      </c>
      <c r="O26" s="57">
        <f>'A1'!O28</f>
        <v>6.666666666666667</v>
      </c>
      <c r="P26" s="54">
        <f>'A1'!P28</f>
        <v>-3</v>
      </c>
      <c r="Q26" s="54">
        <f>'A1'!Q28</f>
        <v>1</v>
      </c>
      <c r="R26" s="54">
        <f>'A1'!R28</f>
        <v>9</v>
      </c>
      <c r="S26" s="54">
        <f>'A1'!S28</f>
        <v>12</v>
      </c>
      <c r="T26" s="54">
        <f>'A1'!T28</f>
        <v>74</v>
      </c>
      <c r="U26" s="54">
        <f>'A1'!U28</f>
        <v>18</v>
      </c>
      <c r="V26" s="54">
        <f>('A1'!V28+10)*1000</f>
        <v>12000</v>
      </c>
      <c r="AB26" s="1"/>
      <c r="AC26" s="1"/>
      <c r="AD26" s="1"/>
    </row>
    <row r="27" spans="2:30" ht="22" x14ac:dyDescent="0.2">
      <c r="B27" s="54" t="s">
        <v>2</v>
      </c>
      <c r="C27" s="54">
        <v>23</v>
      </c>
      <c r="D27" s="54">
        <f>'A1'!D29</f>
        <v>11</v>
      </c>
      <c r="E27" s="54">
        <f>'A1'!E29</f>
        <v>11</v>
      </c>
      <c r="F27" s="57">
        <f>'A1'!F29</f>
        <v>1</v>
      </c>
      <c r="G27" s="54">
        <f>'A1'!G29</f>
        <v>3</v>
      </c>
      <c r="H27" s="54">
        <f>'A1'!H29</f>
        <v>3</v>
      </c>
      <c r="I27" s="54">
        <f>'A1'!I29</f>
        <v>9</v>
      </c>
      <c r="J27" s="54">
        <f>'A1'!J29</f>
        <v>2</v>
      </c>
      <c r="K27" s="54">
        <f>'A1'!K29</f>
        <v>233</v>
      </c>
      <c r="L27" s="54">
        <f>'A1'!L29</f>
        <v>6</v>
      </c>
      <c r="M27" s="54">
        <f>'A1'!M29</f>
        <v>13</v>
      </c>
      <c r="N27" s="54">
        <f>'A1'!N29</f>
        <v>9</v>
      </c>
      <c r="O27" s="57">
        <f>'A1'!O29</f>
        <v>0.7142857142857143</v>
      </c>
      <c r="P27" s="54">
        <f>'A1'!P29</f>
        <v>2</v>
      </c>
      <c r="Q27" s="54">
        <f>'A1'!Q29</f>
        <v>2</v>
      </c>
      <c r="R27" s="54">
        <f>'A1'!R29</f>
        <v>9</v>
      </c>
      <c r="S27" s="54">
        <f>'A1'!S29</f>
        <v>12</v>
      </c>
      <c r="T27" s="54">
        <f>'A1'!T29</f>
        <v>0</v>
      </c>
      <c r="U27" s="54">
        <f>'A1'!U29</f>
        <v>15</v>
      </c>
      <c r="V27" s="54">
        <f>('A1'!V29+10)*1000</f>
        <v>6000</v>
      </c>
      <c r="AB27" s="1"/>
      <c r="AC27" s="1"/>
      <c r="AD27" s="1"/>
    </row>
    <row r="28" spans="2:30" ht="22" x14ac:dyDescent="0.2">
      <c r="B28" s="54" t="s">
        <v>9</v>
      </c>
      <c r="C28" s="54">
        <v>24</v>
      </c>
      <c r="D28" s="54">
        <f>'A1'!D30</f>
        <v>11</v>
      </c>
      <c r="E28" s="54">
        <f>'A1'!E30</f>
        <v>12</v>
      </c>
      <c r="F28" s="57">
        <f>'A1'!F30</f>
        <v>1.0833333333333333</v>
      </c>
      <c r="G28" s="54">
        <f>'A1'!G30</f>
        <v>-1</v>
      </c>
      <c r="H28" s="54">
        <f>'A1'!H30</f>
        <v>3</v>
      </c>
      <c r="I28" s="54">
        <f>'A1'!I30</f>
        <v>10</v>
      </c>
      <c r="J28" s="54">
        <f>'A1'!J30</f>
        <v>2</v>
      </c>
      <c r="K28" s="54">
        <f>'A1'!K30</f>
        <v>0</v>
      </c>
      <c r="L28" s="54">
        <f>'A1'!L30</f>
        <v>6</v>
      </c>
      <c r="M28" s="54">
        <f>'A1'!M30</f>
        <v>10</v>
      </c>
      <c r="N28" s="54">
        <f>'A1'!N30</f>
        <v>12</v>
      </c>
      <c r="O28" s="57">
        <f>'A1'!O30</f>
        <v>1.1818181818181819</v>
      </c>
      <c r="P28" s="54">
        <f>'A1'!P30</f>
        <v>-3</v>
      </c>
      <c r="Q28" s="54">
        <f>'A1'!Q30</f>
        <v>2</v>
      </c>
      <c r="R28" s="54">
        <f>'A1'!R30</f>
        <v>7</v>
      </c>
      <c r="S28" s="54">
        <f>'A1'!S30</f>
        <v>2</v>
      </c>
      <c r="T28" s="54">
        <f>'A1'!T30</f>
        <v>14</v>
      </c>
      <c r="U28" s="54">
        <f>'A1'!U30</f>
        <v>11</v>
      </c>
      <c r="V28" s="54">
        <f>('A1'!V30+10)*1000</f>
        <v>11000</v>
      </c>
      <c r="AB28" s="1"/>
      <c r="AC28" s="1"/>
      <c r="AD28" s="1"/>
    </row>
    <row r="29" spans="2:30" ht="22" x14ac:dyDescent="0.2">
      <c r="B29" s="54" t="s">
        <v>7</v>
      </c>
      <c r="C29" s="54">
        <v>25</v>
      </c>
      <c r="D29" s="54">
        <f>'A1'!D31</f>
        <v>12</v>
      </c>
      <c r="E29" s="54">
        <f>'A1'!E31</f>
        <v>12</v>
      </c>
      <c r="F29" s="57">
        <f>'A1'!F31</f>
        <v>1</v>
      </c>
      <c r="G29" s="54">
        <f>'A1'!G31</f>
        <v>1</v>
      </c>
      <c r="H29" s="54">
        <f>'A1'!H31</f>
        <v>4</v>
      </c>
      <c r="I29" s="54">
        <f>'A1'!I31</f>
        <v>10</v>
      </c>
      <c r="J29" s="54">
        <f>'A1'!J31</f>
        <v>6</v>
      </c>
      <c r="K29" s="54">
        <f>'A1'!K31</f>
        <v>187</v>
      </c>
      <c r="L29" s="54">
        <f>'A1'!L31</f>
        <v>6</v>
      </c>
      <c r="M29" s="54">
        <f>'A1'!M31</f>
        <v>9</v>
      </c>
      <c r="N29" s="54">
        <f>'A1'!N31</f>
        <v>15</v>
      </c>
      <c r="O29" s="57">
        <f>'A1'!O31</f>
        <v>1.6</v>
      </c>
      <c r="P29" s="54">
        <f>'A1'!P31</f>
        <v>-4</v>
      </c>
      <c r="Q29" s="54">
        <f>'A1'!Q31</f>
        <v>1</v>
      </c>
      <c r="R29" s="54">
        <f>'A1'!R31</f>
        <v>9</v>
      </c>
      <c r="S29" s="54">
        <f>'A1'!S31</f>
        <v>6</v>
      </c>
      <c r="T29" s="54">
        <f>'A1'!T31</f>
        <v>0</v>
      </c>
      <c r="U29" s="54">
        <f>'A1'!U31</f>
        <v>10</v>
      </c>
      <c r="V29" s="54">
        <f>('A1'!V31+10)*1000</f>
        <v>9000</v>
      </c>
      <c r="AB29" s="1"/>
      <c r="AC29" s="1"/>
      <c r="AD29" s="1"/>
    </row>
    <row r="30" spans="2:30" ht="22" x14ac:dyDescent="0.2">
      <c r="B30" s="54" t="s">
        <v>5</v>
      </c>
      <c r="C30" s="54">
        <v>26</v>
      </c>
      <c r="D30" s="54">
        <f>'A1'!D32</f>
        <v>12</v>
      </c>
      <c r="E30" s="54">
        <f>'A1'!E32</f>
        <v>13</v>
      </c>
      <c r="F30" s="57">
        <f>'A1'!F32</f>
        <v>1.0769230769230769</v>
      </c>
      <c r="G30" s="54">
        <f>'A1'!G32</f>
        <v>-1</v>
      </c>
      <c r="H30" s="54">
        <f>'A1'!H32</f>
        <v>3</v>
      </c>
      <c r="I30" s="54">
        <f>'A1'!I32</f>
        <v>9</v>
      </c>
      <c r="J30" s="54">
        <f>'A1'!J32</f>
        <v>2</v>
      </c>
      <c r="K30" s="54">
        <f>'A1'!K32</f>
        <v>14</v>
      </c>
      <c r="L30" s="54">
        <f>'A1'!L32</f>
        <v>6</v>
      </c>
      <c r="M30" s="54">
        <f>'A1'!M32</f>
        <v>9</v>
      </c>
      <c r="N30" s="54">
        <f>'A1'!N32</f>
        <v>17</v>
      </c>
      <c r="O30" s="57">
        <f>'A1'!O32</f>
        <v>1.8</v>
      </c>
      <c r="P30" s="54">
        <f>'A1'!P32</f>
        <v>-2</v>
      </c>
      <c r="Q30" s="54">
        <f>'A1'!Q32</f>
        <v>2</v>
      </c>
      <c r="R30" s="54">
        <f>'A1'!R32</f>
        <v>6</v>
      </c>
      <c r="S30" s="54">
        <f>'A1'!S32</f>
        <v>2</v>
      </c>
      <c r="T30" s="54">
        <f>'A1'!T32</f>
        <v>0</v>
      </c>
      <c r="U30" s="54">
        <f>'A1'!U32</f>
        <v>14</v>
      </c>
      <c r="V30" s="54">
        <f>('A1'!V32+10)*1000</f>
        <v>11000</v>
      </c>
      <c r="AB30" s="1"/>
      <c r="AC30" s="1"/>
      <c r="AD30" s="1"/>
    </row>
    <row r="31" spans="2:30" ht="22" x14ac:dyDescent="0.2">
      <c r="B31" s="54" t="s">
        <v>11</v>
      </c>
      <c r="C31" s="54">
        <v>27</v>
      </c>
      <c r="D31" s="54">
        <f>'A1'!D33</f>
        <v>13</v>
      </c>
      <c r="E31" s="54">
        <f>'A1'!E33</f>
        <v>13</v>
      </c>
      <c r="F31" s="57">
        <f>'A1'!F33</f>
        <v>1</v>
      </c>
      <c r="G31" s="54">
        <f>'A1'!G33</f>
        <v>1</v>
      </c>
      <c r="H31" s="54">
        <f>'A1'!H33</f>
        <v>3</v>
      </c>
      <c r="I31" s="54">
        <f>'A1'!I33</f>
        <v>9</v>
      </c>
      <c r="J31" s="54">
        <f>'A1'!J33</f>
        <v>4</v>
      </c>
      <c r="K31" s="54">
        <f>'A1'!K33</f>
        <v>774</v>
      </c>
      <c r="L31" s="54">
        <f>'A1'!L33</f>
        <v>6</v>
      </c>
      <c r="M31" s="54">
        <f>'A1'!M33</f>
        <v>11</v>
      </c>
      <c r="N31" s="54">
        <f>'A1'!N33</f>
        <v>15</v>
      </c>
      <c r="O31" s="57">
        <f>'A1'!O33</f>
        <v>1.3333333333333333</v>
      </c>
      <c r="P31" s="54">
        <f>'A1'!P33</f>
        <v>-2</v>
      </c>
      <c r="Q31" s="54">
        <f>'A1'!Q33</f>
        <v>1</v>
      </c>
      <c r="R31" s="54">
        <f>'A1'!R33</f>
        <v>6</v>
      </c>
      <c r="S31" s="54">
        <f>'A1'!S33</f>
        <v>2</v>
      </c>
      <c r="T31" s="54">
        <f>'A1'!T33</f>
        <v>0</v>
      </c>
      <c r="U31" s="54">
        <f>'A1'!U33</f>
        <v>11</v>
      </c>
      <c r="V31" s="54">
        <f>('A1'!V33+10)*1000</f>
        <v>14000</v>
      </c>
      <c r="AB31" s="1"/>
      <c r="AC31" s="1"/>
      <c r="AD31" s="1"/>
    </row>
    <row r="32" spans="2:30" ht="22" x14ac:dyDescent="0.2">
      <c r="B32" s="54" t="s">
        <v>6</v>
      </c>
      <c r="C32" s="54">
        <v>28</v>
      </c>
      <c r="D32" s="54">
        <f>'A1'!D34</f>
        <v>14</v>
      </c>
      <c r="E32" s="54">
        <f>'A1'!E34</f>
        <v>13</v>
      </c>
      <c r="F32" s="57">
        <f>'A1'!F34</f>
        <v>0.93333333333333335</v>
      </c>
      <c r="G32" s="54">
        <f>'A1'!G34</f>
        <v>2</v>
      </c>
      <c r="H32" s="54">
        <f>'A1'!H34</f>
        <v>3</v>
      </c>
      <c r="I32" s="54">
        <f>'A1'!I34</f>
        <v>9</v>
      </c>
      <c r="J32" s="54">
        <f>'A1'!J34</f>
        <v>2</v>
      </c>
      <c r="K32" s="54">
        <f>'A1'!K34</f>
        <v>98</v>
      </c>
      <c r="L32" s="54">
        <f>'A1'!L34</f>
        <v>6</v>
      </c>
      <c r="M32" s="54">
        <f>'A1'!M34</f>
        <v>16</v>
      </c>
      <c r="N32" s="54">
        <f>'A1'!N34</f>
        <v>10</v>
      </c>
      <c r="O32" s="57">
        <f>'A1'!O34</f>
        <v>0.6470588235294118</v>
      </c>
      <c r="P32" s="54">
        <f>'A1'!P34</f>
        <v>1</v>
      </c>
      <c r="Q32" s="54">
        <f>'A1'!Q34</f>
        <v>3</v>
      </c>
      <c r="R32" s="54">
        <f>'A1'!R34</f>
        <v>8</v>
      </c>
      <c r="S32" s="54">
        <f>'A1'!S34</f>
        <v>2</v>
      </c>
      <c r="T32" s="54">
        <f>'A1'!T34</f>
        <v>0</v>
      </c>
      <c r="U32" s="54">
        <f>'A1'!U34</f>
        <v>6</v>
      </c>
      <c r="V32" s="54">
        <f>('A1'!V34+10)*1000</f>
        <v>14000</v>
      </c>
      <c r="AB32" s="1"/>
      <c r="AC32" s="1"/>
      <c r="AD32" s="1"/>
    </row>
    <row r="33" spans="2:30" ht="22" x14ac:dyDescent="0.2">
      <c r="B33" s="54" t="s">
        <v>7</v>
      </c>
      <c r="C33" s="54">
        <v>29</v>
      </c>
      <c r="D33" s="54">
        <f>'A1'!D35</f>
        <v>15</v>
      </c>
      <c r="E33" s="54">
        <f>'A1'!E35</f>
        <v>13</v>
      </c>
      <c r="F33" s="57">
        <f>'A1'!F35</f>
        <v>0.875</v>
      </c>
      <c r="G33" s="54">
        <f>'A1'!G35</f>
        <v>3</v>
      </c>
      <c r="H33" s="54">
        <f>'A1'!H35</f>
        <v>4</v>
      </c>
      <c r="I33" s="54">
        <f>'A1'!I35</f>
        <v>10</v>
      </c>
      <c r="J33" s="54">
        <f>'A1'!J35</f>
        <v>6</v>
      </c>
      <c r="K33" s="54">
        <f>'A1'!K35</f>
        <v>0</v>
      </c>
      <c r="L33" s="54">
        <f>'A1'!L35</f>
        <v>6</v>
      </c>
      <c r="M33" s="54">
        <f>'A1'!M35</f>
        <v>12</v>
      </c>
      <c r="N33" s="54">
        <f>'A1'!N35</f>
        <v>17</v>
      </c>
      <c r="O33" s="57">
        <f>'A1'!O35</f>
        <v>1.3846153846153846</v>
      </c>
      <c r="P33" s="54">
        <f>'A1'!P35</f>
        <v>2</v>
      </c>
      <c r="Q33" s="54">
        <f>'A1'!Q35</f>
        <v>3</v>
      </c>
      <c r="R33" s="54">
        <f>'A1'!R35</f>
        <v>10</v>
      </c>
      <c r="S33" s="54">
        <f>'A1'!S35</f>
        <v>2</v>
      </c>
      <c r="T33" s="54">
        <f>'A1'!T35</f>
        <v>187</v>
      </c>
      <c r="U33" s="54">
        <f>'A1'!U35</f>
        <v>10</v>
      </c>
      <c r="V33" s="54">
        <f>('A1'!V35+10)*1000</f>
        <v>8000</v>
      </c>
      <c r="AB33" s="1"/>
      <c r="AC33" s="1"/>
      <c r="AD33" s="1"/>
    </row>
    <row r="34" spans="2:30" ht="22" x14ac:dyDescent="0.2">
      <c r="B34" s="54" t="s">
        <v>4</v>
      </c>
      <c r="C34" s="54">
        <v>30</v>
      </c>
      <c r="D34" s="54">
        <f>'A1'!D36</f>
        <v>15</v>
      </c>
      <c r="E34" s="54">
        <f>'A1'!E36</f>
        <v>14</v>
      </c>
      <c r="F34" s="57">
        <f>'A1'!F36</f>
        <v>0.9375</v>
      </c>
      <c r="G34" s="54">
        <f>'A1'!G36</f>
        <v>-1</v>
      </c>
      <c r="H34" s="54">
        <f>'A1'!H36</f>
        <v>3</v>
      </c>
      <c r="I34" s="54">
        <f>'A1'!I36</f>
        <v>11</v>
      </c>
      <c r="J34" s="54">
        <f>'A1'!J36</f>
        <v>5</v>
      </c>
      <c r="K34" s="54">
        <f>'A1'!K36</f>
        <v>739</v>
      </c>
      <c r="L34" s="54">
        <f>'A1'!L36</f>
        <v>6</v>
      </c>
      <c r="M34" s="54">
        <f>'A1'!M36</f>
        <v>22</v>
      </c>
      <c r="N34" s="54">
        <f>'A1'!N36</f>
        <v>9</v>
      </c>
      <c r="O34" s="57">
        <f>'A1'!O36</f>
        <v>0.43478260869565216</v>
      </c>
      <c r="P34" s="54">
        <f>'A1'!P36</f>
        <v>-3</v>
      </c>
      <c r="Q34" s="54">
        <f>'A1'!Q36</f>
        <v>2</v>
      </c>
      <c r="R34" s="54">
        <f>'A1'!R36</f>
        <v>6</v>
      </c>
      <c r="S34" s="54">
        <f>'A1'!S36</f>
        <v>5</v>
      </c>
      <c r="T34" s="54">
        <f>'A1'!T36</f>
        <v>0</v>
      </c>
      <c r="U34" s="54">
        <f>'A1'!U36</f>
        <v>5</v>
      </c>
      <c r="V34" s="54">
        <f>('A1'!V36+10)*1000</f>
        <v>8000</v>
      </c>
      <c r="AB34" s="1"/>
      <c r="AC34" s="1"/>
      <c r="AD34" s="1"/>
    </row>
    <row r="35" spans="2:30" ht="22" x14ac:dyDescent="0.2">
      <c r="B35" s="54" t="s">
        <v>6</v>
      </c>
      <c r="C35" s="54">
        <v>31</v>
      </c>
      <c r="D35" s="54">
        <f>'A1'!D37</f>
        <v>15</v>
      </c>
      <c r="E35" s="54">
        <f>'A1'!E37</f>
        <v>15</v>
      </c>
      <c r="F35" s="57">
        <f>'A1'!F37</f>
        <v>1</v>
      </c>
      <c r="G35" s="54">
        <f>'A1'!G37</f>
        <v>-2</v>
      </c>
      <c r="H35" s="54">
        <f>'A1'!H37</f>
        <v>3</v>
      </c>
      <c r="I35" s="54">
        <f>'A1'!I37</f>
        <v>10</v>
      </c>
      <c r="J35" s="54">
        <f>'A1'!J37</f>
        <v>2</v>
      </c>
      <c r="K35" s="54">
        <f>'A1'!K37</f>
        <v>155</v>
      </c>
      <c r="L35" s="54">
        <f>'A1'!L37</f>
        <v>6</v>
      </c>
      <c r="M35" s="54">
        <f>'A1'!M37</f>
        <v>18</v>
      </c>
      <c r="N35" s="54">
        <f>'A1'!N37</f>
        <v>13</v>
      </c>
      <c r="O35" s="57">
        <f>'A1'!O37</f>
        <v>0.73684210526315785</v>
      </c>
      <c r="P35" s="54">
        <f>'A1'!P37</f>
        <v>1</v>
      </c>
      <c r="Q35" s="54">
        <f>'A1'!Q37</f>
        <v>2</v>
      </c>
      <c r="R35" s="54">
        <f>'A1'!R37</f>
        <v>6</v>
      </c>
      <c r="S35" s="54">
        <f>'A1'!S37</f>
        <v>2</v>
      </c>
      <c r="T35" s="54">
        <f>'A1'!T37</f>
        <v>0</v>
      </c>
      <c r="U35" s="54">
        <f>'A1'!U37</f>
        <v>6</v>
      </c>
      <c r="V35" s="54">
        <f>('A1'!V37+10)*1000</f>
        <v>16000</v>
      </c>
      <c r="AB35" s="1"/>
      <c r="AC35" s="1"/>
      <c r="AD35" s="1"/>
    </row>
    <row r="36" spans="2:30" ht="22" x14ac:dyDescent="0.2">
      <c r="B36" s="54" t="s">
        <v>8</v>
      </c>
      <c r="C36" s="54">
        <v>32</v>
      </c>
      <c r="D36" s="54">
        <f>'A1'!D38</f>
        <v>16</v>
      </c>
      <c r="E36" s="54">
        <f>'A1'!E38</f>
        <v>15</v>
      </c>
      <c r="F36" s="57">
        <f>'A1'!F38</f>
        <v>0.94117647058823528</v>
      </c>
      <c r="G36" s="54">
        <f>'A1'!G38</f>
        <v>1</v>
      </c>
      <c r="H36" s="54">
        <f>'A1'!H38</f>
        <v>3</v>
      </c>
      <c r="I36" s="54">
        <f>'A1'!I38</f>
        <v>11</v>
      </c>
      <c r="J36" s="54">
        <f>'A1'!J38</f>
        <v>5</v>
      </c>
      <c r="K36" s="54">
        <f>'A1'!K38</f>
        <v>74</v>
      </c>
      <c r="L36" s="54">
        <f>'A1'!L38</f>
        <v>6</v>
      </c>
      <c r="M36" s="54">
        <f>'A1'!M38</f>
        <v>6</v>
      </c>
      <c r="N36" s="54">
        <f>'A1'!N38</f>
        <v>26</v>
      </c>
      <c r="O36" s="57">
        <f>'A1'!O38</f>
        <v>3.8571428571428572</v>
      </c>
      <c r="P36" s="54">
        <f>'A1'!P38</f>
        <v>-5</v>
      </c>
      <c r="Q36" s="54">
        <f>'A1'!Q38</f>
        <v>0</v>
      </c>
      <c r="R36" s="54">
        <f>'A1'!R38</f>
        <v>9</v>
      </c>
      <c r="S36" s="54">
        <f>'A1'!S38</f>
        <v>5</v>
      </c>
      <c r="T36" s="54">
        <f>'A1'!T38</f>
        <v>0</v>
      </c>
      <c r="U36" s="54">
        <f>'A1'!U38</f>
        <v>18</v>
      </c>
      <c r="V36" s="54">
        <f>('A1'!V38+10)*1000</f>
        <v>17000</v>
      </c>
      <c r="AB36" s="1"/>
      <c r="AC36" s="1"/>
      <c r="AD36" s="1"/>
    </row>
    <row r="37" spans="2:30" ht="22" x14ac:dyDescent="0.2">
      <c r="B37" s="54" t="s">
        <v>10</v>
      </c>
      <c r="C37" s="54">
        <v>33</v>
      </c>
      <c r="D37" s="54">
        <f>'A1'!D39</f>
        <v>17</v>
      </c>
      <c r="E37" s="54">
        <f>'A1'!E39</f>
        <v>15</v>
      </c>
      <c r="F37" s="57">
        <f>'A1'!F39</f>
        <v>0.88888888888888884</v>
      </c>
      <c r="G37" s="54">
        <f>'A1'!G39</f>
        <v>2</v>
      </c>
      <c r="H37" s="54">
        <f>'A1'!H39</f>
        <v>3</v>
      </c>
      <c r="I37" s="54">
        <f>'A1'!I39</f>
        <v>10</v>
      </c>
      <c r="J37" s="54">
        <f>'A1'!J39</f>
        <v>2</v>
      </c>
      <c r="K37" s="54">
        <f>'A1'!K39</f>
        <v>0</v>
      </c>
      <c r="L37" s="54">
        <f>'A1'!L39</f>
        <v>6</v>
      </c>
      <c r="M37" s="54">
        <f>'A1'!M39</f>
        <v>14</v>
      </c>
      <c r="N37" s="54">
        <f>'A1'!N39</f>
        <v>20</v>
      </c>
      <c r="O37" s="57">
        <f>'A1'!O39</f>
        <v>1.4</v>
      </c>
      <c r="P37" s="54">
        <f>'A1'!P39</f>
        <v>-3</v>
      </c>
      <c r="Q37" s="54">
        <f>'A1'!Q39</f>
        <v>2</v>
      </c>
      <c r="R37" s="54">
        <f>'A1'!R39</f>
        <v>4</v>
      </c>
      <c r="S37" s="54">
        <f>'A1'!S39</f>
        <v>2</v>
      </c>
      <c r="T37" s="54">
        <f>'A1'!T39</f>
        <v>62</v>
      </c>
      <c r="U37" s="54">
        <f>'A1'!U39</f>
        <v>20</v>
      </c>
      <c r="V37" s="54">
        <f>('A1'!V39+10)*1000</f>
        <v>11000</v>
      </c>
      <c r="AB37" s="1"/>
      <c r="AC37" s="1"/>
      <c r="AD37" s="1"/>
    </row>
    <row r="38" spans="2:30" ht="22" x14ac:dyDescent="0.2">
      <c r="B38" s="54" t="s">
        <v>3</v>
      </c>
      <c r="C38" s="54">
        <v>34</v>
      </c>
      <c r="D38" s="54">
        <f>'A1'!D40</f>
        <v>18</v>
      </c>
      <c r="E38" s="54">
        <f>'A1'!E40</f>
        <v>15</v>
      </c>
      <c r="F38" s="57">
        <f>'A1'!F40</f>
        <v>0.84210526315789469</v>
      </c>
      <c r="G38" s="54">
        <f>'A1'!G40</f>
        <v>3</v>
      </c>
      <c r="H38" s="54">
        <f>'A1'!H40</f>
        <v>3</v>
      </c>
      <c r="I38" s="54">
        <f>'A1'!I40</f>
        <v>8</v>
      </c>
      <c r="J38" s="54">
        <f>'A1'!J40</f>
        <v>3</v>
      </c>
      <c r="K38" s="54">
        <f>'A1'!K40</f>
        <v>0</v>
      </c>
      <c r="L38" s="54">
        <f>'A1'!L40</f>
        <v>6</v>
      </c>
      <c r="M38" s="54">
        <f>'A1'!M40</f>
        <v>24</v>
      </c>
      <c r="N38" s="54">
        <f>'A1'!N40</f>
        <v>10</v>
      </c>
      <c r="O38" s="57">
        <f>'A1'!O40</f>
        <v>0.44</v>
      </c>
      <c r="P38" s="54">
        <f>'A1'!P40</f>
        <v>-1</v>
      </c>
      <c r="Q38" s="54">
        <f>'A1'!Q40</f>
        <v>3</v>
      </c>
      <c r="R38" s="54">
        <f>'A1'!R40</f>
        <v>4</v>
      </c>
      <c r="S38" s="54">
        <f>'A1'!S40</f>
        <v>3</v>
      </c>
      <c r="T38" s="54">
        <f>'A1'!T40</f>
        <v>18</v>
      </c>
      <c r="U38" s="54">
        <f>'A1'!U40</f>
        <v>5</v>
      </c>
      <c r="V38" s="54">
        <f>('A1'!V40+10)*1000</f>
        <v>9000</v>
      </c>
      <c r="AB38" s="1"/>
      <c r="AC38" s="1"/>
      <c r="AD38" s="1"/>
    </row>
    <row r="39" spans="2:30" ht="22" x14ac:dyDescent="0.2">
      <c r="B39" s="54" t="s">
        <v>2</v>
      </c>
      <c r="C39" s="54">
        <v>35</v>
      </c>
      <c r="D39" s="54">
        <f>'A1'!D41</f>
        <v>18</v>
      </c>
      <c r="E39" s="54">
        <f>'A1'!E41</f>
        <v>16</v>
      </c>
      <c r="F39" s="57">
        <f>'A1'!F41</f>
        <v>0.89473684210526316</v>
      </c>
      <c r="G39" s="54">
        <f>'A1'!G41</f>
        <v>-1</v>
      </c>
      <c r="H39" s="54">
        <f>'A1'!H41</f>
        <v>3</v>
      </c>
      <c r="I39" s="54">
        <f>'A1'!I41</f>
        <v>10</v>
      </c>
      <c r="J39" s="54">
        <f>'A1'!J41</f>
        <v>13</v>
      </c>
      <c r="K39" s="54">
        <f>'A1'!K41</f>
        <v>0</v>
      </c>
      <c r="L39" s="54">
        <f>'A1'!L41</f>
        <v>6</v>
      </c>
      <c r="M39" s="54">
        <f>'A1'!M41</f>
        <v>22</v>
      </c>
      <c r="N39" s="54">
        <f>'A1'!N41</f>
        <v>13</v>
      </c>
      <c r="O39" s="57">
        <f>'A1'!O41</f>
        <v>0.60869565217391308</v>
      </c>
      <c r="P39" s="54">
        <f>'A1'!P41</f>
        <v>1</v>
      </c>
      <c r="Q39" s="54">
        <f>'A1'!Q41</f>
        <v>4</v>
      </c>
      <c r="R39" s="54">
        <f>'A1'!R41</f>
        <v>11</v>
      </c>
      <c r="S39" s="54">
        <f>'A1'!S41</f>
        <v>16</v>
      </c>
      <c r="T39" s="54">
        <f>'A1'!T41</f>
        <v>233</v>
      </c>
      <c r="U39" s="54">
        <f>'A1'!U41</f>
        <v>15</v>
      </c>
      <c r="V39" s="54">
        <f>('A1'!V41+10)*1000</f>
        <v>9000</v>
      </c>
      <c r="AB39" s="1"/>
      <c r="AC39" s="1"/>
      <c r="AD39" s="1"/>
    </row>
    <row r="40" spans="2:30" ht="22" x14ac:dyDescent="0.2">
      <c r="B40" s="54" t="s">
        <v>10</v>
      </c>
      <c r="C40" s="54">
        <v>36</v>
      </c>
      <c r="D40" s="54">
        <f>'A1'!D42</f>
        <v>18</v>
      </c>
      <c r="E40" s="54">
        <f>'A1'!E42</f>
        <v>17</v>
      </c>
      <c r="F40" s="57">
        <f>'A1'!F42</f>
        <v>0.94736842105263153</v>
      </c>
      <c r="G40" s="54">
        <f>'A1'!G42</f>
        <v>-2</v>
      </c>
      <c r="H40" s="54">
        <f>'A1'!H42</f>
        <v>3</v>
      </c>
      <c r="I40" s="54">
        <f>'A1'!I42</f>
        <v>10</v>
      </c>
      <c r="J40" s="54">
        <f>'A1'!J42</f>
        <v>1</v>
      </c>
      <c r="K40" s="54">
        <f>'A1'!K42</f>
        <v>62</v>
      </c>
      <c r="L40" s="54">
        <f>'A1'!L42</f>
        <v>6</v>
      </c>
      <c r="M40" s="54">
        <f>'A1'!M42</f>
        <v>14</v>
      </c>
      <c r="N40" s="54">
        <f>'A1'!N42</f>
        <v>21</v>
      </c>
      <c r="O40" s="57">
        <f>'A1'!O42</f>
        <v>1.4666666666666666</v>
      </c>
      <c r="P40" s="54">
        <f>'A1'!P42</f>
        <v>-4</v>
      </c>
      <c r="Q40" s="54">
        <f>'A1'!Q42</f>
        <v>1</v>
      </c>
      <c r="R40" s="54">
        <f>'A1'!R42</f>
        <v>3</v>
      </c>
      <c r="S40" s="54">
        <f>'A1'!S42</f>
        <v>17</v>
      </c>
      <c r="T40" s="54">
        <f>'A1'!T42</f>
        <v>0</v>
      </c>
      <c r="U40" s="54">
        <f>'A1'!U42</f>
        <v>20</v>
      </c>
      <c r="V40" s="54">
        <f>('A1'!V42+10)*1000</f>
        <v>12000</v>
      </c>
      <c r="AB40" s="1"/>
      <c r="AC40" s="1"/>
      <c r="AD40" s="1"/>
    </row>
    <row r="44" spans="2:30" ht="22" x14ac:dyDescent="0.3">
      <c r="C44" s="54" t="s">
        <v>113</v>
      </c>
      <c r="D44" s="54">
        <v>0</v>
      </c>
      <c r="E44" s="54">
        <v>1</v>
      </c>
      <c r="F44" s="54">
        <v>1</v>
      </c>
      <c r="G44" s="54">
        <v>0</v>
      </c>
      <c r="H44" s="54">
        <v>0</v>
      </c>
      <c r="I44" s="54">
        <v>0</v>
      </c>
      <c r="J44" s="54">
        <v>1</v>
      </c>
      <c r="K44" s="54">
        <v>0</v>
      </c>
      <c r="L44" s="54">
        <v>1</v>
      </c>
      <c r="M44" s="54">
        <v>1</v>
      </c>
      <c r="N44" s="54">
        <v>1</v>
      </c>
      <c r="O44" s="54">
        <v>0</v>
      </c>
      <c r="P44" s="54">
        <v>0</v>
      </c>
      <c r="Q44" s="54">
        <v>1</v>
      </c>
      <c r="R44" s="54">
        <v>1</v>
      </c>
      <c r="S44" s="54">
        <v>1</v>
      </c>
      <c r="T44" s="54">
        <v>1</v>
      </c>
      <c r="U44" s="54">
        <v>0</v>
      </c>
      <c r="V44" s="54">
        <v>0</v>
      </c>
      <c r="W44" s="54">
        <v>1</v>
      </c>
      <c r="X44" s="55"/>
    </row>
    <row r="45" spans="2:30" ht="23" thickBot="1" x14ac:dyDescent="0.25">
      <c r="C45" s="54" t="s">
        <v>167</v>
      </c>
      <c r="D45" s="54" t="s">
        <v>168</v>
      </c>
      <c r="E45" s="54" t="s">
        <v>168</v>
      </c>
      <c r="F45" s="54" t="s">
        <v>168</v>
      </c>
      <c r="G45" s="54" t="s">
        <v>168</v>
      </c>
      <c r="H45" s="54" t="s">
        <v>168</v>
      </c>
      <c r="I45" s="54" t="s">
        <v>168</v>
      </c>
      <c r="J45" s="54" t="s">
        <v>168</v>
      </c>
      <c r="K45" s="54" t="s">
        <v>168</v>
      </c>
      <c r="L45" s="54" t="s">
        <v>168</v>
      </c>
      <c r="M45" s="54" t="s">
        <v>168</v>
      </c>
      <c r="N45" s="54" t="s">
        <v>168</v>
      </c>
      <c r="O45" s="54" t="s">
        <v>168</v>
      </c>
      <c r="P45" s="54" t="s">
        <v>168</v>
      </c>
      <c r="Q45" s="54" t="s">
        <v>168</v>
      </c>
      <c r="R45" s="54" t="s">
        <v>168</v>
      </c>
      <c r="S45" s="54" t="s">
        <v>168</v>
      </c>
      <c r="T45" s="54" t="s">
        <v>168</v>
      </c>
      <c r="U45" s="54" t="s">
        <v>168</v>
      </c>
      <c r="V45" s="54" t="s">
        <v>168</v>
      </c>
      <c r="W45" s="54" t="s">
        <v>168</v>
      </c>
      <c r="X45" s="54" t="s">
        <v>318</v>
      </c>
    </row>
    <row r="46" spans="2:30" ht="23" thickBot="1" x14ac:dyDescent="0.25">
      <c r="C46" s="54" t="s">
        <v>48</v>
      </c>
      <c r="D46" s="80" t="s">
        <v>13</v>
      </c>
      <c r="E46" s="81"/>
      <c r="F46" s="81"/>
      <c r="G46" s="81"/>
      <c r="H46" s="81"/>
      <c r="I46" s="81"/>
      <c r="J46" s="81"/>
      <c r="K46" s="81"/>
      <c r="L46" s="81"/>
      <c r="M46" s="82"/>
      <c r="N46" s="80" t="s">
        <v>1</v>
      </c>
      <c r="O46" s="81"/>
      <c r="P46" s="81"/>
      <c r="Q46" s="81"/>
      <c r="R46" s="81"/>
      <c r="S46" s="81"/>
      <c r="T46" s="81"/>
      <c r="U46" s="81"/>
      <c r="V46" s="81"/>
      <c r="W46" s="82"/>
      <c r="X46" s="54"/>
    </row>
    <row r="47" spans="2:30" ht="92" x14ac:dyDescent="0.2">
      <c r="C47" s="56" t="s">
        <v>0</v>
      </c>
      <c r="D47" s="56" t="s">
        <v>208</v>
      </c>
      <c r="E47" s="56" t="s">
        <v>209</v>
      </c>
      <c r="F47" s="56" t="s">
        <v>210</v>
      </c>
      <c r="G47" s="56" t="s">
        <v>12</v>
      </c>
      <c r="H47" s="56" t="s">
        <v>211</v>
      </c>
      <c r="I47" s="56" t="s">
        <v>184</v>
      </c>
      <c r="J47" s="56" t="s">
        <v>271</v>
      </c>
      <c r="K47" s="56" t="s">
        <v>272</v>
      </c>
      <c r="L47" s="56" t="s">
        <v>187</v>
      </c>
      <c r="M47" s="56" t="s">
        <v>15</v>
      </c>
      <c r="N47" s="56" t="s">
        <v>208</v>
      </c>
      <c r="O47" s="56" t="s">
        <v>209</v>
      </c>
      <c r="P47" s="56" t="s">
        <v>210</v>
      </c>
      <c r="Q47" s="56" t="s">
        <v>12</v>
      </c>
      <c r="R47" s="56" t="s">
        <v>211</v>
      </c>
      <c r="S47" s="56" t="s">
        <v>184</v>
      </c>
      <c r="T47" s="56" t="s">
        <v>271</v>
      </c>
      <c r="U47" s="56" t="s">
        <v>272</v>
      </c>
      <c r="V47" s="56" t="s">
        <v>187</v>
      </c>
      <c r="W47" s="56" t="s">
        <v>15</v>
      </c>
      <c r="X47" s="56" t="s">
        <v>273</v>
      </c>
    </row>
    <row r="48" spans="2:30" ht="22" x14ac:dyDescent="0.2">
      <c r="C48" s="54">
        <v>1</v>
      </c>
      <c r="D48" s="54" t="s">
        <v>14</v>
      </c>
      <c r="E48" s="54" t="s">
        <v>14</v>
      </c>
      <c r="F48" s="54" t="s">
        <v>14</v>
      </c>
      <c r="G48" s="54" t="s">
        <v>14</v>
      </c>
      <c r="H48" s="54" t="s">
        <v>14</v>
      </c>
      <c r="I48" s="54">
        <f t="shared" ref="I48:I83" si="2">RANK(I5,I$5:I$40,I$44)</f>
        <v>3</v>
      </c>
      <c r="J48" s="54" t="s">
        <v>14</v>
      </c>
      <c r="K48" s="54" t="s">
        <v>14</v>
      </c>
      <c r="L48" s="54">
        <f t="shared" ref="L48:M67" si="3">RANK(K5,K$5:K$40,L$44)</f>
        <v>32</v>
      </c>
      <c r="M48" s="54">
        <f t="shared" si="3"/>
        <v>1</v>
      </c>
      <c r="N48" s="54" t="s">
        <v>14</v>
      </c>
      <c r="O48" s="54" t="s">
        <v>14</v>
      </c>
      <c r="P48" s="54" t="s">
        <v>14</v>
      </c>
      <c r="Q48" s="54" t="s">
        <v>14</v>
      </c>
      <c r="R48" s="54" t="s">
        <v>14</v>
      </c>
      <c r="S48" s="54">
        <f t="shared" ref="S48:S83" si="4">RANK(R5,R$5:R$40,S$44)</f>
        <v>26</v>
      </c>
      <c r="T48" s="54" t="s">
        <v>14</v>
      </c>
      <c r="U48" s="54" t="s">
        <v>14</v>
      </c>
      <c r="V48" s="54">
        <f t="shared" ref="V48:V83" si="5">RANK(T5,T$5:T$40,V$44)</f>
        <v>19</v>
      </c>
      <c r="W48" s="54">
        <f t="shared" ref="W48:W83" si="6">RANK(U5,U$5:U$40,W$44)</f>
        <v>25</v>
      </c>
      <c r="X48" s="54">
        <f t="shared" ref="X48:X83" si="7">V5</f>
        <v>7000</v>
      </c>
    </row>
    <row r="49" spans="3:24" ht="22" x14ac:dyDescent="0.2">
      <c r="C49" s="54">
        <v>2</v>
      </c>
      <c r="D49" s="54">
        <f t="shared" ref="D49:H58" si="8">RANK(D6,D$5:D$40,D$44)</f>
        <v>34</v>
      </c>
      <c r="E49" s="54">
        <f t="shared" si="8"/>
        <v>1</v>
      </c>
      <c r="F49" s="54">
        <f t="shared" si="8"/>
        <v>30</v>
      </c>
      <c r="G49" s="54">
        <f t="shared" si="8"/>
        <v>19</v>
      </c>
      <c r="H49" s="54">
        <f t="shared" si="8"/>
        <v>34</v>
      </c>
      <c r="I49" s="54">
        <f t="shared" si="2"/>
        <v>3</v>
      </c>
      <c r="J49" s="54">
        <f t="shared" ref="J49:J83" si="9">RANK(J6,J$5:J$40,J$44)</f>
        <v>3</v>
      </c>
      <c r="K49" s="54">
        <f t="shared" ref="K49:K83" si="10">RANK(J6,J$5:J$40,K$44)</f>
        <v>20</v>
      </c>
      <c r="L49" s="54">
        <f t="shared" si="3"/>
        <v>1</v>
      </c>
      <c r="M49" s="54">
        <f t="shared" si="3"/>
        <v>1</v>
      </c>
      <c r="N49" s="54">
        <f t="shared" ref="N49:R58" si="11">RANK(M6,M$5:M$40,N$44)</f>
        <v>2</v>
      </c>
      <c r="O49" s="54">
        <f t="shared" si="11"/>
        <v>35</v>
      </c>
      <c r="P49" s="54">
        <f t="shared" si="11"/>
        <v>27</v>
      </c>
      <c r="Q49" s="54">
        <f t="shared" si="11"/>
        <v>19</v>
      </c>
      <c r="R49" s="54">
        <f t="shared" si="11"/>
        <v>3</v>
      </c>
      <c r="S49" s="54">
        <f t="shared" si="4"/>
        <v>1</v>
      </c>
      <c r="T49" s="54">
        <f t="shared" ref="T49:T83" si="12">RANK(S6,S$5:S$40,T$44)</f>
        <v>2</v>
      </c>
      <c r="U49" s="54">
        <f t="shared" ref="U49:U83" si="13">RANK(S6,S$5:S$40,U$44)</f>
        <v>19</v>
      </c>
      <c r="V49" s="54">
        <f t="shared" si="5"/>
        <v>12</v>
      </c>
      <c r="W49" s="54">
        <f t="shared" si="6"/>
        <v>1</v>
      </c>
      <c r="X49" s="54">
        <f t="shared" si="7"/>
        <v>9000</v>
      </c>
    </row>
    <row r="50" spans="3:24" ht="22" x14ac:dyDescent="0.2">
      <c r="C50" s="54">
        <v>3</v>
      </c>
      <c r="D50" s="54">
        <f t="shared" si="8"/>
        <v>34</v>
      </c>
      <c r="E50" s="54">
        <f t="shared" si="8"/>
        <v>2</v>
      </c>
      <c r="F50" s="54">
        <f t="shared" si="8"/>
        <v>35</v>
      </c>
      <c r="G50" s="54">
        <f t="shared" si="8"/>
        <v>29</v>
      </c>
      <c r="H50" s="54">
        <f t="shared" si="8"/>
        <v>34</v>
      </c>
      <c r="I50" s="54">
        <f t="shared" si="2"/>
        <v>24</v>
      </c>
      <c r="J50" s="54">
        <f t="shared" si="9"/>
        <v>21</v>
      </c>
      <c r="K50" s="54">
        <f t="shared" si="10"/>
        <v>8</v>
      </c>
      <c r="L50" s="54">
        <f t="shared" si="3"/>
        <v>1</v>
      </c>
      <c r="M50" s="54">
        <f t="shared" si="3"/>
        <v>1</v>
      </c>
      <c r="N50" s="54">
        <f t="shared" si="11"/>
        <v>1</v>
      </c>
      <c r="O50" s="54">
        <f t="shared" si="11"/>
        <v>32</v>
      </c>
      <c r="P50" s="54">
        <f t="shared" si="11"/>
        <v>5</v>
      </c>
      <c r="Q50" s="54">
        <f t="shared" si="11"/>
        <v>18</v>
      </c>
      <c r="R50" s="54">
        <f t="shared" si="11"/>
        <v>1</v>
      </c>
      <c r="S50" s="54">
        <f t="shared" si="4"/>
        <v>21</v>
      </c>
      <c r="T50" s="54">
        <f t="shared" si="12"/>
        <v>20</v>
      </c>
      <c r="U50" s="54">
        <f t="shared" si="13"/>
        <v>8</v>
      </c>
      <c r="V50" s="54">
        <f t="shared" si="5"/>
        <v>1</v>
      </c>
      <c r="W50" s="54">
        <f t="shared" si="6"/>
        <v>1</v>
      </c>
      <c r="X50" s="54">
        <f t="shared" si="7"/>
        <v>14000</v>
      </c>
    </row>
    <row r="51" spans="3:24" ht="22" x14ac:dyDescent="0.2">
      <c r="C51" s="54">
        <v>4</v>
      </c>
      <c r="D51" s="54">
        <f t="shared" si="8"/>
        <v>32</v>
      </c>
      <c r="E51" s="54">
        <f t="shared" si="8"/>
        <v>2</v>
      </c>
      <c r="F51" s="54">
        <f t="shared" si="8"/>
        <v>24</v>
      </c>
      <c r="G51" s="54">
        <f t="shared" si="8"/>
        <v>10</v>
      </c>
      <c r="H51" s="54">
        <f t="shared" si="8"/>
        <v>30</v>
      </c>
      <c r="I51" s="54">
        <f t="shared" si="2"/>
        <v>24</v>
      </c>
      <c r="J51" s="54">
        <f t="shared" si="9"/>
        <v>3</v>
      </c>
      <c r="K51" s="54">
        <f t="shared" si="10"/>
        <v>20</v>
      </c>
      <c r="L51" s="54">
        <f t="shared" si="3"/>
        <v>1</v>
      </c>
      <c r="M51" s="54">
        <f t="shared" si="3"/>
        <v>1</v>
      </c>
      <c r="N51" s="54">
        <f t="shared" si="11"/>
        <v>4</v>
      </c>
      <c r="O51" s="54">
        <f t="shared" si="11"/>
        <v>32</v>
      </c>
      <c r="P51" s="54">
        <f t="shared" si="11"/>
        <v>24</v>
      </c>
      <c r="Q51" s="54">
        <f t="shared" si="11"/>
        <v>29</v>
      </c>
      <c r="R51" s="54">
        <f t="shared" si="11"/>
        <v>12</v>
      </c>
      <c r="S51" s="54">
        <f t="shared" si="4"/>
        <v>13</v>
      </c>
      <c r="T51" s="54">
        <f t="shared" si="12"/>
        <v>2</v>
      </c>
      <c r="U51" s="54">
        <f t="shared" si="13"/>
        <v>19</v>
      </c>
      <c r="V51" s="54">
        <f t="shared" si="5"/>
        <v>15</v>
      </c>
      <c r="W51" s="54">
        <f t="shared" si="6"/>
        <v>21</v>
      </c>
      <c r="X51" s="54">
        <f t="shared" si="7"/>
        <v>8000</v>
      </c>
    </row>
    <row r="52" spans="3:24" ht="22" x14ac:dyDescent="0.2">
      <c r="C52" s="54">
        <v>5</v>
      </c>
      <c r="D52" s="54">
        <f t="shared" si="8"/>
        <v>32</v>
      </c>
      <c r="E52" s="54">
        <f t="shared" si="8"/>
        <v>4</v>
      </c>
      <c r="F52" s="54">
        <f t="shared" si="8"/>
        <v>30</v>
      </c>
      <c r="G52" s="54">
        <f t="shared" si="8"/>
        <v>19</v>
      </c>
      <c r="H52" s="54">
        <f t="shared" si="8"/>
        <v>30</v>
      </c>
      <c r="I52" s="54">
        <f t="shared" si="2"/>
        <v>29</v>
      </c>
      <c r="J52" s="54">
        <f t="shared" si="9"/>
        <v>21</v>
      </c>
      <c r="K52" s="54">
        <f t="shared" si="10"/>
        <v>8</v>
      </c>
      <c r="L52" s="54">
        <f t="shared" si="3"/>
        <v>21</v>
      </c>
      <c r="M52" s="54">
        <f t="shared" si="3"/>
        <v>1</v>
      </c>
      <c r="N52" s="54">
        <f t="shared" si="11"/>
        <v>4</v>
      </c>
      <c r="O52" s="54">
        <f t="shared" si="11"/>
        <v>30</v>
      </c>
      <c r="P52" s="54">
        <f t="shared" si="11"/>
        <v>18</v>
      </c>
      <c r="Q52" s="54">
        <f t="shared" si="11"/>
        <v>10</v>
      </c>
      <c r="R52" s="54">
        <f t="shared" si="11"/>
        <v>12</v>
      </c>
      <c r="S52" s="54">
        <f t="shared" si="4"/>
        <v>4</v>
      </c>
      <c r="T52" s="54">
        <f t="shared" si="12"/>
        <v>20</v>
      </c>
      <c r="U52" s="54">
        <f t="shared" si="13"/>
        <v>8</v>
      </c>
      <c r="V52" s="54">
        <f t="shared" si="5"/>
        <v>19</v>
      </c>
      <c r="W52" s="54">
        <f t="shared" si="6"/>
        <v>1</v>
      </c>
      <c r="X52" s="54">
        <f t="shared" si="7"/>
        <v>11000</v>
      </c>
    </row>
    <row r="53" spans="3:24" ht="22" x14ac:dyDescent="0.2">
      <c r="C53" s="54">
        <v>6</v>
      </c>
      <c r="D53" s="54">
        <f t="shared" si="8"/>
        <v>28</v>
      </c>
      <c r="E53" s="54">
        <f t="shared" si="8"/>
        <v>4</v>
      </c>
      <c r="F53" s="54">
        <f t="shared" si="8"/>
        <v>20</v>
      </c>
      <c r="G53" s="54">
        <f t="shared" si="8"/>
        <v>10</v>
      </c>
      <c r="H53" s="54">
        <f t="shared" si="8"/>
        <v>24</v>
      </c>
      <c r="I53" s="54">
        <f t="shared" si="2"/>
        <v>29</v>
      </c>
      <c r="J53" s="54">
        <f t="shared" si="9"/>
        <v>3</v>
      </c>
      <c r="K53" s="54">
        <f t="shared" si="10"/>
        <v>20</v>
      </c>
      <c r="L53" s="54">
        <f t="shared" si="3"/>
        <v>1</v>
      </c>
      <c r="M53" s="54">
        <f t="shared" si="3"/>
        <v>1</v>
      </c>
      <c r="N53" s="54">
        <f t="shared" si="11"/>
        <v>9</v>
      </c>
      <c r="O53" s="54">
        <f t="shared" si="11"/>
        <v>32</v>
      </c>
      <c r="P53" s="54">
        <f t="shared" si="11"/>
        <v>33</v>
      </c>
      <c r="Q53" s="54">
        <f t="shared" si="11"/>
        <v>15</v>
      </c>
      <c r="R53" s="54">
        <f t="shared" si="11"/>
        <v>31</v>
      </c>
      <c r="S53" s="54">
        <f t="shared" si="4"/>
        <v>14</v>
      </c>
      <c r="T53" s="54">
        <f t="shared" si="12"/>
        <v>2</v>
      </c>
      <c r="U53" s="54">
        <f t="shared" si="13"/>
        <v>19</v>
      </c>
      <c r="V53" s="54">
        <f t="shared" si="5"/>
        <v>6</v>
      </c>
      <c r="W53" s="54">
        <f t="shared" si="6"/>
        <v>9</v>
      </c>
      <c r="X53" s="54">
        <f t="shared" si="7"/>
        <v>8000</v>
      </c>
    </row>
    <row r="54" spans="3:24" ht="22" x14ac:dyDescent="0.2">
      <c r="C54" s="54">
        <v>7</v>
      </c>
      <c r="D54" s="54">
        <f t="shared" si="8"/>
        <v>28</v>
      </c>
      <c r="E54" s="54">
        <f t="shared" si="8"/>
        <v>6</v>
      </c>
      <c r="F54" s="54">
        <f t="shared" si="8"/>
        <v>27</v>
      </c>
      <c r="G54" s="54">
        <f t="shared" si="8"/>
        <v>19</v>
      </c>
      <c r="H54" s="54">
        <f t="shared" si="8"/>
        <v>24</v>
      </c>
      <c r="I54" s="54">
        <f t="shared" si="2"/>
        <v>3</v>
      </c>
      <c r="J54" s="54">
        <f t="shared" si="9"/>
        <v>21</v>
      </c>
      <c r="K54" s="54">
        <f t="shared" si="10"/>
        <v>8</v>
      </c>
      <c r="L54" s="54">
        <f t="shared" si="3"/>
        <v>1</v>
      </c>
      <c r="M54" s="54">
        <f t="shared" si="3"/>
        <v>1</v>
      </c>
      <c r="N54" s="54">
        <f t="shared" si="11"/>
        <v>4</v>
      </c>
      <c r="O54" s="54">
        <f t="shared" si="11"/>
        <v>23</v>
      </c>
      <c r="P54" s="54">
        <f t="shared" si="11"/>
        <v>7</v>
      </c>
      <c r="Q54" s="54">
        <f t="shared" si="11"/>
        <v>19</v>
      </c>
      <c r="R54" s="54">
        <f t="shared" si="11"/>
        <v>3</v>
      </c>
      <c r="S54" s="54">
        <f t="shared" si="4"/>
        <v>33</v>
      </c>
      <c r="T54" s="54">
        <f t="shared" si="12"/>
        <v>20</v>
      </c>
      <c r="U54" s="54">
        <f t="shared" si="13"/>
        <v>8</v>
      </c>
      <c r="V54" s="54">
        <f t="shared" si="5"/>
        <v>4</v>
      </c>
      <c r="W54" s="54">
        <f t="shared" si="6"/>
        <v>13</v>
      </c>
      <c r="X54" s="54">
        <f t="shared" si="7"/>
        <v>9000</v>
      </c>
    </row>
    <row r="55" spans="3:24" ht="22" x14ac:dyDescent="0.2">
      <c r="C55" s="54">
        <v>8</v>
      </c>
      <c r="D55" s="54">
        <f t="shared" si="8"/>
        <v>28</v>
      </c>
      <c r="E55" s="54">
        <f t="shared" si="8"/>
        <v>7</v>
      </c>
      <c r="F55" s="54">
        <f t="shared" si="8"/>
        <v>30</v>
      </c>
      <c r="G55" s="54">
        <f t="shared" si="8"/>
        <v>29</v>
      </c>
      <c r="H55" s="54">
        <f t="shared" si="8"/>
        <v>24</v>
      </c>
      <c r="I55" s="54">
        <f t="shared" si="2"/>
        <v>3</v>
      </c>
      <c r="J55" s="54">
        <f t="shared" si="9"/>
        <v>3</v>
      </c>
      <c r="K55" s="54">
        <f t="shared" si="10"/>
        <v>20</v>
      </c>
      <c r="L55" s="54">
        <f t="shared" si="3"/>
        <v>19</v>
      </c>
      <c r="M55" s="54">
        <f t="shared" si="3"/>
        <v>1</v>
      </c>
      <c r="N55" s="54">
        <f t="shared" si="11"/>
        <v>9</v>
      </c>
      <c r="O55" s="54">
        <f t="shared" si="11"/>
        <v>27</v>
      </c>
      <c r="P55" s="54">
        <f t="shared" si="11"/>
        <v>21</v>
      </c>
      <c r="Q55" s="54">
        <f t="shared" si="11"/>
        <v>10</v>
      </c>
      <c r="R55" s="54">
        <f t="shared" si="11"/>
        <v>12</v>
      </c>
      <c r="S55" s="54">
        <f t="shared" si="4"/>
        <v>4</v>
      </c>
      <c r="T55" s="54">
        <f t="shared" si="12"/>
        <v>2</v>
      </c>
      <c r="U55" s="54">
        <f t="shared" si="13"/>
        <v>19</v>
      </c>
      <c r="V55" s="54">
        <f t="shared" si="5"/>
        <v>19</v>
      </c>
      <c r="W55" s="54">
        <f t="shared" si="6"/>
        <v>21</v>
      </c>
      <c r="X55" s="54">
        <f t="shared" si="7"/>
        <v>9000</v>
      </c>
    </row>
    <row r="56" spans="3:24" ht="22" x14ac:dyDescent="0.2">
      <c r="C56" s="54">
        <v>9</v>
      </c>
      <c r="D56" s="54">
        <f t="shared" si="8"/>
        <v>28</v>
      </c>
      <c r="E56" s="54">
        <f t="shared" si="8"/>
        <v>8</v>
      </c>
      <c r="F56" s="54">
        <f t="shared" si="8"/>
        <v>34</v>
      </c>
      <c r="G56" s="54">
        <f t="shared" si="8"/>
        <v>35</v>
      </c>
      <c r="H56" s="54">
        <f t="shared" si="8"/>
        <v>30</v>
      </c>
      <c r="I56" s="54">
        <f t="shared" si="2"/>
        <v>3</v>
      </c>
      <c r="J56" s="54">
        <f t="shared" si="9"/>
        <v>17</v>
      </c>
      <c r="K56" s="54">
        <f t="shared" si="10"/>
        <v>18</v>
      </c>
      <c r="L56" s="54">
        <f t="shared" si="3"/>
        <v>1</v>
      </c>
      <c r="M56" s="54">
        <f t="shared" si="3"/>
        <v>1</v>
      </c>
      <c r="N56" s="54">
        <f t="shared" si="11"/>
        <v>2</v>
      </c>
      <c r="O56" s="54">
        <f t="shared" si="11"/>
        <v>22</v>
      </c>
      <c r="P56" s="54">
        <f t="shared" si="11"/>
        <v>4</v>
      </c>
      <c r="Q56" s="54">
        <f t="shared" si="11"/>
        <v>4</v>
      </c>
      <c r="R56" s="54">
        <f t="shared" si="11"/>
        <v>3</v>
      </c>
      <c r="S56" s="54">
        <f t="shared" si="4"/>
        <v>14</v>
      </c>
      <c r="T56" s="54">
        <f t="shared" si="12"/>
        <v>18</v>
      </c>
      <c r="U56" s="54">
        <f t="shared" si="13"/>
        <v>17</v>
      </c>
      <c r="V56" s="54">
        <f t="shared" si="5"/>
        <v>6</v>
      </c>
      <c r="W56" s="54">
        <f t="shared" si="6"/>
        <v>29</v>
      </c>
      <c r="X56" s="54">
        <f t="shared" si="7"/>
        <v>12000</v>
      </c>
    </row>
    <row r="57" spans="3:24" ht="22" x14ac:dyDescent="0.2">
      <c r="C57" s="54">
        <v>10</v>
      </c>
      <c r="D57" s="54">
        <f t="shared" si="8"/>
        <v>26</v>
      </c>
      <c r="E57" s="54">
        <f t="shared" si="8"/>
        <v>8</v>
      </c>
      <c r="F57" s="54">
        <f t="shared" si="8"/>
        <v>29</v>
      </c>
      <c r="G57" s="54">
        <f t="shared" si="8"/>
        <v>10</v>
      </c>
      <c r="H57" s="54">
        <f t="shared" si="8"/>
        <v>24</v>
      </c>
      <c r="I57" s="54">
        <f t="shared" si="2"/>
        <v>16</v>
      </c>
      <c r="J57" s="54">
        <f t="shared" si="9"/>
        <v>19</v>
      </c>
      <c r="K57" s="54">
        <f t="shared" si="10"/>
        <v>16</v>
      </c>
      <c r="L57" s="54">
        <f t="shared" si="3"/>
        <v>1</v>
      </c>
      <c r="M57" s="54">
        <f t="shared" si="3"/>
        <v>1</v>
      </c>
      <c r="N57" s="54">
        <f t="shared" si="11"/>
        <v>9</v>
      </c>
      <c r="O57" s="54">
        <f t="shared" si="11"/>
        <v>23</v>
      </c>
      <c r="P57" s="54">
        <f t="shared" si="11"/>
        <v>18</v>
      </c>
      <c r="Q57" s="54">
        <f t="shared" si="11"/>
        <v>29</v>
      </c>
      <c r="R57" s="54">
        <f t="shared" si="11"/>
        <v>12</v>
      </c>
      <c r="S57" s="54">
        <f t="shared" si="4"/>
        <v>1</v>
      </c>
      <c r="T57" s="54">
        <f t="shared" si="12"/>
        <v>2</v>
      </c>
      <c r="U57" s="54">
        <f t="shared" si="13"/>
        <v>19</v>
      </c>
      <c r="V57" s="54">
        <f t="shared" si="5"/>
        <v>9</v>
      </c>
      <c r="W57" s="54">
        <f t="shared" si="6"/>
        <v>17</v>
      </c>
      <c r="X57" s="54">
        <f t="shared" si="7"/>
        <v>9000</v>
      </c>
    </row>
    <row r="58" spans="3:24" ht="22" x14ac:dyDescent="0.2">
      <c r="C58" s="54">
        <v>11</v>
      </c>
      <c r="D58" s="54">
        <f t="shared" si="8"/>
        <v>26</v>
      </c>
      <c r="E58" s="54">
        <f t="shared" si="8"/>
        <v>10</v>
      </c>
      <c r="F58" s="54">
        <f t="shared" si="8"/>
        <v>30</v>
      </c>
      <c r="G58" s="54">
        <f t="shared" si="8"/>
        <v>19</v>
      </c>
      <c r="H58" s="54">
        <f t="shared" si="8"/>
        <v>30</v>
      </c>
      <c r="I58" s="54">
        <f t="shared" si="2"/>
        <v>16</v>
      </c>
      <c r="J58" s="54">
        <f t="shared" si="9"/>
        <v>32</v>
      </c>
      <c r="K58" s="54">
        <f t="shared" si="10"/>
        <v>2</v>
      </c>
      <c r="L58" s="54">
        <f t="shared" si="3"/>
        <v>1</v>
      </c>
      <c r="M58" s="54">
        <f t="shared" si="3"/>
        <v>1</v>
      </c>
      <c r="N58" s="54">
        <f t="shared" si="11"/>
        <v>14</v>
      </c>
      <c r="O58" s="54">
        <f t="shared" si="11"/>
        <v>27</v>
      </c>
      <c r="P58" s="54">
        <f t="shared" si="11"/>
        <v>27</v>
      </c>
      <c r="Q58" s="54">
        <f t="shared" si="11"/>
        <v>19</v>
      </c>
      <c r="R58" s="54">
        <f t="shared" si="11"/>
        <v>24</v>
      </c>
      <c r="S58" s="54">
        <f t="shared" si="4"/>
        <v>26</v>
      </c>
      <c r="T58" s="54">
        <f t="shared" si="12"/>
        <v>20</v>
      </c>
      <c r="U58" s="54">
        <f t="shared" si="13"/>
        <v>8</v>
      </c>
      <c r="V58" s="54">
        <f t="shared" si="5"/>
        <v>2</v>
      </c>
      <c r="W58" s="54">
        <f t="shared" si="6"/>
        <v>25</v>
      </c>
      <c r="X58" s="54">
        <f t="shared" si="7"/>
        <v>13000</v>
      </c>
    </row>
    <row r="59" spans="3:24" ht="22" x14ac:dyDescent="0.2">
      <c r="C59" s="54">
        <v>12</v>
      </c>
      <c r="D59" s="54">
        <f t="shared" ref="D59:H68" si="14">RANK(D16,D$5:D$40,D$44)</f>
        <v>25</v>
      </c>
      <c r="E59" s="54">
        <f t="shared" si="14"/>
        <v>10</v>
      </c>
      <c r="F59" s="54">
        <f t="shared" si="14"/>
        <v>26</v>
      </c>
      <c r="G59" s="54">
        <f t="shared" si="14"/>
        <v>10</v>
      </c>
      <c r="H59" s="54">
        <f t="shared" si="14"/>
        <v>24</v>
      </c>
      <c r="I59" s="54">
        <f t="shared" si="2"/>
        <v>24</v>
      </c>
      <c r="J59" s="54">
        <f t="shared" si="9"/>
        <v>3</v>
      </c>
      <c r="K59" s="54">
        <f t="shared" si="10"/>
        <v>20</v>
      </c>
      <c r="L59" s="54">
        <f t="shared" si="3"/>
        <v>21</v>
      </c>
      <c r="M59" s="54">
        <f t="shared" si="3"/>
        <v>1</v>
      </c>
      <c r="N59" s="54">
        <f t="shared" ref="N59:R68" si="15">RANK(M16,M$5:M$40,N$44)</f>
        <v>18</v>
      </c>
      <c r="O59" s="54">
        <f t="shared" si="15"/>
        <v>23</v>
      </c>
      <c r="P59" s="54">
        <f t="shared" si="15"/>
        <v>27</v>
      </c>
      <c r="Q59" s="54">
        <f t="shared" si="15"/>
        <v>33</v>
      </c>
      <c r="R59" s="54">
        <f t="shared" si="15"/>
        <v>31</v>
      </c>
      <c r="S59" s="54">
        <f t="shared" si="4"/>
        <v>4</v>
      </c>
      <c r="T59" s="54">
        <f t="shared" si="12"/>
        <v>2</v>
      </c>
      <c r="U59" s="54">
        <f t="shared" si="13"/>
        <v>19</v>
      </c>
      <c r="V59" s="54">
        <f t="shared" si="5"/>
        <v>19</v>
      </c>
      <c r="W59" s="54">
        <f t="shared" si="6"/>
        <v>1</v>
      </c>
      <c r="X59" s="54">
        <f t="shared" si="7"/>
        <v>11000</v>
      </c>
    </row>
    <row r="60" spans="3:24" ht="22" x14ac:dyDescent="0.2">
      <c r="C60" s="54">
        <v>13</v>
      </c>
      <c r="D60" s="54">
        <f t="shared" si="14"/>
        <v>22</v>
      </c>
      <c r="E60" s="54">
        <f t="shared" si="14"/>
        <v>10</v>
      </c>
      <c r="F60" s="54">
        <f t="shared" si="14"/>
        <v>20</v>
      </c>
      <c r="G60" s="54">
        <f t="shared" si="14"/>
        <v>5</v>
      </c>
      <c r="H60" s="54">
        <f t="shared" si="14"/>
        <v>3</v>
      </c>
      <c r="I60" s="54">
        <f t="shared" si="2"/>
        <v>16</v>
      </c>
      <c r="J60" s="54">
        <f t="shared" si="9"/>
        <v>21</v>
      </c>
      <c r="K60" s="54">
        <f t="shared" si="10"/>
        <v>8</v>
      </c>
      <c r="L60" s="54">
        <f t="shared" si="3"/>
        <v>30</v>
      </c>
      <c r="M60" s="54">
        <f t="shared" si="3"/>
        <v>1</v>
      </c>
      <c r="N60" s="54">
        <f t="shared" si="15"/>
        <v>12</v>
      </c>
      <c r="O60" s="54">
        <f t="shared" si="15"/>
        <v>17</v>
      </c>
      <c r="P60" s="54">
        <f t="shared" si="15"/>
        <v>7</v>
      </c>
      <c r="Q60" s="54">
        <f t="shared" si="15"/>
        <v>4</v>
      </c>
      <c r="R60" s="54">
        <f t="shared" si="15"/>
        <v>12</v>
      </c>
      <c r="S60" s="54">
        <f t="shared" si="4"/>
        <v>26</v>
      </c>
      <c r="T60" s="54">
        <f t="shared" si="12"/>
        <v>20</v>
      </c>
      <c r="U60" s="54">
        <f t="shared" si="13"/>
        <v>8</v>
      </c>
      <c r="V60" s="54">
        <f t="shared" si="5"/>
        <v>19</v>
      </c>
      <c r="W60" s="54">
        <f t="shared" si="6"/>
        <v>13</v>
      </c>
      <c r="X60" s="54">
        <f t="shared" si="7"/>
        <v>9000</v>
      </c>
    </row>
    <row r="61" spans="3:24" ht="22" x14ac:dyDescent="0.2">
      <c r="C61" s="54">
        <v>14</v>
      </c>
      <c r="D61" s="54">
        <f t="shared" si="14"/>
        <v>22</v>
      </c>
      <c r="E61" s="54">
        <f t="shared" si="14"/>
        <v>13</v>
      </c>
      <c r="F61" s="54">
        <f t="shared" si="14"/>
        <v>24</v>
      </c>
      <c r="G61" s="54">
        <f t="shared" si="14"/>
        <v>19</v>
      </c>
      <c r="H61" s="54">
        <f t="shared" si="14"/>
        <v>3</v>
      </c>
      <c r="I61" s="54">
        <f t="shared" si="2"/>
        <v>16</v>
      </c>
      <c r="J61" s="54">
        <f t="shared" si="9"/>
        <v>3</v>
      </c>
      <c r="K61" s="54">
        <f t="shared" si="10"/>
        <v>20</v>
      </c>
      <c r="L61" s="54">
        <f t="shared" si="3"/>
        <v>1</v>
      </c>
      <c r="M61" s="54">
        <f t="shared" si="3"/>
        <v>1</v>
      </c>
      <c r="N61" s="54">
        <f t="shared" si="15"/>
        <v>25</v>
      </c>
      <c r="O61" s="54">
        <f t="shared" si="15"/>
        <v>30</v>
      </c>
      <c r="P61" s="54">
        <f t="shared" si="15"/>
        <v>35</v>
      </c>
      <c r="Q61" s="54">
        <f t="shared" si="15"/>
        <v>35</v>
      </c>
      <c r="R61" s="54">
        <f t="shared" si="15"/>
        <v>35</v>
      </c>
      <c r="S61" s="54">
        <f t="shared" si="4"/>
        <v>21</v>
      </c>
      <c r="T61" s="54">
        <f t="shared" si="12"/>
        <v>2</v>
      </c>
      <c r="U61" s="54">
        <f t="shared" si="13"/>
        <v>19</v>
      </c>
      <c r="V61" s="54">
        <f t="shared" si="5"/>
        <v>15</v>
      </c>
      <c r="W61" s="54">
        <f t="shared" si="6"/>
        <v>1</v>
      </c>
      <c r="X61" s="54">
        <f t="shared" si="7"/>
        <v>9000</v>
      </c>
    </row>
    <row r="62" spans="3:24" ht="22" x14ac:dyDescent="0.2">
      <c r="C62" s="54">
        <v>15</v>
      </c>
      <c r="D62" s="54">
        <f t="shared" si="14"/>
        <v>22</v>
      </c>
      <c r="E62" s="54">
        <f t="shared" si="14"/>
        <v>14</v>
      </c>
      <c r="F62" s="54">
        <f t="shared" si="14"/>
        <v>27</v>
      </c>
      <c r="G62" s="54">
        <f t="shared" si="14"/>
        <v>29</v>
      </c>
      <c r="H62" s="54">
        <f t="shared" si="14"/>
        <v>24</v>
      </c>
      <c r="I62" s="54">
        <f t="shared" si="2"/>
        <v>29</v>
      </c>
      <c r="J62" s="54">
        <f t="shared" si="9"/>
        <v>32</v>
      </c>
      <c r="K62" s="54">
        <f t="shared" si="10"/>
        <v>2</v>
      </c>
      <c r="L62" s="54">
        <f t="shared" si="3"/>
        <v>1</v>
      </c>
      <c r="M62" s="54">
        <f t="shared" si="3"/>
        <v>1</v>
      </c>
      <c r="N62" s="54">
        <f t="shared" si="15"/>
        <v>14</v>
      </c>
      <c r="O62" s="54">
        <f t="shared" si="15"/>
        <v>17</v>
      </c>
      <c r="P62" s="54">
        <f t="shared" si="15"/>
        <v>16</v>
      </c>
      <c r="Q62" s="54">
        <f t="shared" si="15"/>
        <v>19</v>
      </c>
      <c r="R62" s="54">
        <f t="shared" si="15"/>
        <v>24</v>
      </c>
      <c r="S62" s="54">
        <f t="shared" si="4"/>
        <v>4</v>
      </c>
      <c r="T62" s="54">
        <f t="shared" si="12"/>
        <v>30</v>
      </c>
      <c r="U62" s="54">
        <f t="shared" si="13"/>
        <v>4</v>
      </c>
      <c r="V62" s="54">
        <f t="shared" si="5"/>
        <v>9</v>
      </c>
      <c r="W62" s="54">
        <f t="shared" si="6"/>
        <v>33</v>
      </c>
      <c r="X62" s="54">
        <f t="shared" si="7"/>
        <v>11000</v>
      </c>
    </row>
    <row r="63" spans="3:24" ht="22" x14ac:dyDescent="0.2">
      <c r="C63" s="54">
        <v>16</v>
      </c>
      <c r="D63" s="54">
        <f t="shared" si="14"/>
        <v>21</v>
      </c>
      <c r="E63" s="54">
        <f t="shared" si="14"/>
        <v>14</v>
      </c>
      <c r="F63" s="54">
        <f t="shared" si="14"/>
        <v>23</v>
      </c>
      <c r="G63" s="54">
        <f t="shared" si="14"/>
        <v>10</v>
      </c>
      <c r="H63" s="54">
        <f t="shared" si="14"/>
        <v>3</v>
      </c>
      <c r="I63" s="54">
        <f t="shared" si="2"/>
        <v>29</v>
      </c>
      <c r="J63" s="54">
        <f t="shared" si="9"/>
        <v>3</v>
      </c>
      <c r="K63" s="54">
        <f t="shared" si="10"/>
        <v>20</v>
      </c>
      <c r="L63" s="54">
        <f t="shared" si="3"/>
        <v>1</v>
      </c>
      <c r="M63" s="54">
        <f t="shared" si="3"/>
        <v>1</v>
      </c>
      <c r="N63" s="54">
        <f t="shared" si="15"/>
        <v>14</v>
      </c>
      <c r="O63" s="54">
        <f t="shared" si="15"/>
        <v>14</v>
      </c>
      <c r="P63" s="54">
        <f t="shared" si="15"/>
        <v>13</v>
      </c>
      <c r="Q63" s="54">
        <f t="shared" si="15"/>
        <v>19</v>
      </c>
      <c r="R63" s="54">
        <f t="shared" si="15"/>
        <v>3</v>
      </c>
      <c r="S63" s="54">
        <f t="shared" si="4"/>
        <v>4</v>
      </c>
      <c r="T63" s="54">
        <f t="shared" si="12"/>
        <v>2</v>
      </c>
      <c r="U63" s="54">
        <f t="shared" si="13"/>
        <v>19</v>
      </c>
      <c r="V63" s="54">
        <f t="shared" si="5"/>
        <v>15</v>
      </c>
      <c r="W63" s="54">
        <f t="shared" si="6"/>
        <v>21</v>
      </c>
      <c r="X63" s="54">
        <f t="shared" si="7"/>
        <v>11000</v>
      </c>
    </row>
    <row r="64" spans="3:24" ht="22" x14ac:dyDescent="0.2">
      <c r="C64" s="54">
        <v>17</v>
      </c>
      <c r="D64" s="54">
        <f t="shared" si="14"/>
        <v>20</v>
      </c>
      <c r="E64" s="54">
        <f t="shared" si="14"/>
        <v>14</v>
      </c>
      <c r="F64" s="54">
        <f t="shared" si="14"/>
        <v>19</v>
      </c>
      <c r="G64" s="54">
        <f t="shared" si="14"/>
        <v>5</v>
      </c>
      <c r="H64" s="54">
        <f t="shared" si="14"/>
        <v>3</v>
      </c>
      <c r="I64" s="54">
        <f t="shared" si="2"/>
        <v>29</v>
      </c>
      <c r="J64" s="54">
        <f t="shared" si="9"/>
        <v>21</v>
      </c>
      <c r="K64" s="54">
        <f t="shared" si="10"/>
        <v>8</v>
      </c>
      <c r="L64" s="54">
        <f t="shared" si="3"/>
        <v>1</v>
      </c>
      <c r="M64" s="54">
        <f t="shared" si="3"/>
        <v>1</v>
      </c>
      <c r="N64" s="54">
        <f t="shared" si="15"/>
        <v>21</v>
      </c>
      <c r="O64" s="54">
        <f t="shared" si="15"/>
        <v>23</v>
      </c>
      <c r="P64" s="54">
        <f t="shared" si="15"/>
        <v>30</v>
      </c>
      <c r="Q64" s="54">
        <f t="shared" si="15"/>
        <v>15</v>
      </c>
      <c r="R64" s="54">
        <f t="shared" si="15"/>
        <v>24</v>
      </c>
      <c r="S64" s="54">
        <f t="shared" si="4"/>
        <v>14</v>
      </c>
      <c r="T64" s="54">
        <f t="shared" si="12"/>
        <v>35</v>
      </c>
      <c r="U64" s="54">
        <f t="shared" si="13"/>
        <v>1</v>
      </c>
      <c r="V64" s="54">
        <f t="shared" si="5"/>
        <v>12</v>
      </c>
      <c r="W64" s="54">
        <f t="shared" si="6"/>
        <v>9</v>
      </c>
      <c r="X64" s="54">
        <f t="shared" si="7"/>
        <v>13000</v>
      </c>
    </row>
    <row r="65" spans="3:24" ht="22" x14ac:dyDescent="0.2">
      <c r="C65" s="54">
        <v>18</v>
      </c>
      <c r="D65" s="54">
        <f t="shared" si="14"/>
        <v>17</v>
      </c>
      <c r="E65" s="54">
        <f t="shared" si="14"/>
        <v>14</v>
      </c>
      <c r="F65" s="54">
        <f t="shared" si="14"/>
        <v>16</v>
      </c>
      <c r="G65" s="54">
        <f t="shared" si="14"/>
        <v>1</v>
      </c>
      <c r="H65" s="54">
        <f t="shared" si="14"/>
        <v>3</v>
      </c>
      <c r="I65" s="54">
        <f t="shared" si="2"/>
        <v>29</v>
      </c>
      <c r="J65" s="54">
        <f t="shared" si="9"/>
        <v>3</v>
      </c>
      <c r="K65" s="54">
        <f t="shared" si="10"/>
        <v>20</v>
      </c>
      <c r="L65" s="54">
        <f t="shared" si="3"/>
        <v>24</v>
      </c>
      <c r="M65" s="54">
        <f t="shared" si="3"/>
        <v>1</v>
      </c>
      <c r="N65" s="54">
        <f t="shared" si="15"/>
        <v>17</v>
      </c>
      <c r="O65" s="54">
        <f t="shared" si="15"/>
        <v>13</v>
      </c>
      <c r="P65" s="54">
        <f t="shared" si="15"/>
        <v>14</v>
      </c>
      <c r="Q65" s="54">
        <f t="shared" si="15"/>
        <v>19</v>
      </c>
      <c r="R65" s="54">
        <f t="shared" si="15"/>
        <v>12</v>
      </c>
      <c r="S65" s="54">
        <f t="shared" si="4"/>
        <v>4</v>
      </c>
      <c r="T65" s="54">
        <f t="shared" si="12"/>
        <v>2</v>
      </c>
      <c r="U65" s="54">
        <f t="shared" si="13"/>
        <v>19</v>
      </c>
      <c r="V65" s="54">
        <f t="shared" si="5"/>
        <v>19</v>
      </c>
      <c r="W65" s="54">
        <f t="shared" si="6"/>
        <v>33</v>
      </c>
      <c r="X65" s="54">
        <f t="shared" si="7"/>
        <v>9000</v>
      </c>
    </row>
    <row r="66" spans="3:24" ht="22" x14ac:dyDescent="0.2">
      <c r="C66" s="54">
        <v>19</v>
      </c>
      <c r="D66" s="54">
        <f t="shared" si="14"/>
        <v>17</v>
      </c>
      <c r="E66" s="54">
        <f t="shared" si="14"/>
        <v>18</v>
      </c>
      <c r="F66" s="54">
        <f t="shared" si="14"/>
        <v>18</v>
      </c>
      <c r="G66" s="54">
        <f t="shared" si="14"/>
        <v>19</v>
      </c>
      <c r="H66" s="54">
        <f t="shared" si="14"/>
        <v>3</v>
      </c>
      <c r="I66" s="54">
        <f t="shared" si="2"/>
        <v>35</v>
      </c>
      <c r="J66" s="54">
        <f t="shared" si="9"/>
        <v>21</v>
      </c>
      <c r="K66" s="54">
        <f t="shared" si="10"/>
        <v>8</v>
      </c>
      <c r="L66" s="54">
        <f t="shared" si="3"/>
        <v>34</v>
      </c>
      <c r="M66" s="54">
        <f t="shared" si="3"/>
        <v>1</v>
      </c>
      <c r="N66" s="54">
        <f t="shared" si="15"/>
        <v>30</v>
      </c>
      <c r="O66" s="54">
        <f t="shared" si="15"/>
        <v>27</v>
      </c>
      <c r="P66" s="54">
        <f t="shared" si="15"/>
        <v>34</v>
      </c>
      <c r="Q66" s="54">
        <f t="shared" si="15"/>
        <v>19</v>
      </c>
      <c r="R66" s="54">
        <f t="shared" si="15"/>
        <v>31</v>
      </c>
      <c r="S66" s="54">
        <f t="shared" si="4"/>
        <v>21</v>
      </c>
      <c r="T66" s="54">
        <f t="shared" si="12"/>
        <v>20</v>
      </c>
      <c r="U66" s="54">
        <f t="shared" si="13"/>
        <v>8</v>
      </c>
      <c r="V66" s="54">
        <f t="shared" si="5"/>
        <v>19</v>
      </c>
      <c r="W66" s="54">
        <f t="shared" si="6"/>
        <v>1</v>
      </c>
      <c r="X66" s="54">
        <f t="shared" si="7"/>
        <v>7000</v>
      </c>
    </row>
    <row r="67" spans="3:24" ht="22" x14ac:dyDescent="0.2">
      <c r="C67" s="54">
        <v>20</v>
      </c>
      <c r="D67" s="54">
        <f t="shared" si="14"/>
        <v>17</v>
      </c>
      <c r="E67" s="54">
        <f t="shared" si="14"/>
        <v>19</v>
      </c>
      <c r="F67" s="54">
        <f t="shared" si="14"/>
        <v>20</v>
      </c>
      <c r="G67" s="54">
        <f t="shared" si="14"/>
        <v>29</v>
      </c>
      <c r="H67" s="54">
        <f t="shared" si="14"/>
        <v>3</v>
      </c>
      <c r="I67" s="54">
        <f t="shared" si="2"/>
        <v>35</v>
      </c>
      <c r="J67" s="54">
        <f t="shared" si="9"/>
        <v>1</v>
      </c>
      <c r="K67" s="54">
        <f t="shared" si="10"/>
        <v>34</v>
      </c>
      <c r="L67" s="54">
        <f t="shared" si="3"/>
        <v>23</v>
      </c>
      <c r="M67" s="54">
        <f t="shared" si="3"/>
        <v>1</v>
      </c>
      <c r="N67" s="54">
        <f t="shared" si="15"/>
        <v>21</v>
      </c>
      <c r="O67" s="54">
        <f t="shared" si="15"/>
        <v>17</v>
      </c>
      <c r="P67" s="54">
        <f t="shared" si="15"/>
        <v>20</v>
      </c>
      <c r="Q67" s="54">
        <f t="shared" si="15"/>
        <v>33</v>
      </c>
      <c r="R67" s="54">
        <f t="shared" si="15"/>
        <v>24</v>
      </c>
      <c r="S67" s="54">
        <f t="shared" si="4"/>
        <v>4</v>
      </c>
      <c r="T67" s="54">
        <f t="shared" si="12"/>
        <v>1</v>
      </c>
      <c r="U67" s="54">
        <f t="shared" si="13"/>
        <v>35</v>
      </c>
      <c r="V67" s="54">
        <f t="shared" si="5"/>
        <v>19</v>
      </c>
      <c r="W67" s="54">
        <f t="shared" si="6"/>
        <v>17</v>
      </c>
      <c r="X67" s="54">
        <f t="shared" si="7"/>
        <v>11000</v>
      </c>
    </row>
    <row r="68" spans="3:24" ht="22" x14ac:dyDescent="0.2">
      <c r="C68" s="54">
        <v>21</v>
      </c>
      <c r="D68" s="54">
        <f t="shared" si="14"/>
        <v>16</v>
      </c>
      <c r="E68" s="54">
        <f t="shared" si="14"/>
        <v>19</v>
      </c>
      <c r="F68" s="54">
        <f t="shared" si="14"/>
        <v>17</v>
      </c>
      <c r="G68" s="54">
        <f t="shared" si="14"/>
        <v>10</v>
      </c>
      <c r="H68" s="54">
        <f t="shared" si="14"/>
        <v>3</v>
      </c>
      <c r="I68" s="54">
        <f t="shared" si="2"/>
        <v>24</v>
      </c>
      <c r="J68" s="54">
        <f t="shared" si="9"/>
        <v>29</v>
      </c>
      <c r="K68" s="54">
        <f t="shared" si="10"/>
        <v>5</v>
      </c>
      <c r="L68" s="54">
        <f t="shared" ref="L68:M83" si="16">RANK(K25,K$5:K$40,L$44)</f>
        <v>26</v>
      </c>
      <c r="M68" s="54">
        <f t="shared" si="16"/>
        <v>1</v>
      </c>
      <c r="N68" s="54">
        <f t="shared" si="15"/>
        <v>4</v>
      </c>
      <c r="O68" s="54">
        <f t="shared" si="15"/>
        <v>5</v>
      </c>
      <c r="P68" s="54">
        <f t="shared" si="15"/>
        <v>2</v>
      </c>
      <c r="Q68" s="54">
        <f t="shared" si="15"/>
        <v>10</v>
      </c>
      <c r="R68" s="54">
        <f t="shared" si="15"/>
        <v>3</v>
      </c>
      <c r="S68" s="54">
        <f t="shared" si="4"/>
        <v>33</v>
      </c>
      <c r="T68" s="54">
        <f t="shared" si="12"/>
        <v>20</v>
      </c>
      <c r="U68" s="54">
        <f t="shared" si="13"/>
        <v>8</v>
      </c>
      <c r="V68" s="54">
        <f t="shared" si="5"/>
        <v>19</v>
      </c>
      <c r="W68" s="54">
        <f t="shared" si="6"/>
        <v>29</v>
      </c>
      <c r="X68" s="54">
        <f t="shared" si="7"/>
        <v>11000</v>
      </c>
    </row>
    <row r="69" spans="3:24" ht="22" x14ac:dyDescent="0.2">
      <c r="C69" s="54">
        <v>22</v>
      </c>
      <c r="D69" s="54">
        <f t="shared" ref="D69:H78" si="17">RANK(D26,D$5:D$40,D$44)</f>
        <v>15</v>
      </c>
      <c r="E69" s="54">
        <f t="shared" si="17"/>
        <v>19</v>
      </c>
      <c r="F69" s="54">
        <f t="shared" si="17"/>
        <v>15</v>
      </c>
      <c r="G69" s="54">
        <f t="shared" si="17"/>
        <v>5</v>
      </c>
      <c r="H69" s="54">
        <f t="shared" si="17"/>
        <v>3</v>
      </c>
      <c r="I69" s="54">
        <f t="shared" si="2"/>
        <v>3</v>
      </c>
      <c r="J69" s="54">
        <f t="shared" si="9"/>
        <v>32</v>
      </c>
      <c r="K69" s="54">
        <f t="shared" si="10"/>
        <v>2</v>
      </c>
      <c r="L69" s="54">
        <f t="shared" si="16"/>
        <v>1</v>
      </c>
      <c r="M69" s="54">
        <f t="shared" si="16"/>
        <v>1</v>
      </c>
      <c r="N69" s="54">
        <f t="shared" ref="N69:R78" si="18">RANK(M26,M$5:M$40,N$44)</f>
        <v>4</v>
      </c>
      <c r="O69" s="54">
        <f t="shared" si="18"/>
        <v>4</v>
      </c>
      <c r="P69" s="54">
        <f t="shared" si="18"/>
        <v>1</v>
      </c>
      <c r="Q69" s="54">
        <f t="shared" si="18"/>
        <v>4</v>
      </c>
      <c r="R69" s="54">
        <f t="shared" si="18"/>
        <v>3</v>
      </c>
      <c r="S69" s="54">
        <f t="shared" si="4"/>
        <v>26</v>
      </c>
      <c r="T69" s="54">
        <f t="shared" si="12"/>
        <v>30</v>
      </c>
      <c r="U69" s="54">
        <f t="shared" si="13"/>
        <v>4</v>
      </c>
      <c r="V69" s="54">
        <f t="shared" si="5"/>
        <v>6</v>
      </c>
      <c r="W69" s="54">
        <f t="shared" si="6"/>
        <v>29</v>
      </c>
      <c r="X69" s="54">
        <f t="shared" si="7"/>
        <v>12000</v>
      </c>
    </row>
    <row r="70" spans="3:24" ht="22" x14ac:dyDescent="0.2">
      <c r="C70" s="54">
        <v>23</v>
      </c>
      <c r="D70" s="54">
        <f t="shared" si="17"/>
        <v>13</v>
      </c>
      <c r="E70" s="54">
        <f t="shared" si="17"/>
        <v>19</v>
      </c>
      <c r="F70" s="54">
        <f t="shared" si="17"/>
        <v>9</v>
      </c>
      <c r="G70" s="54">
        <f t="shared" si="17"/>
        <v>1</v>
      </c>
      <c r="H70" s="54">
        <f t="shared" si="17"/>
        <v>3</v>
      </c>
      <c r="I70" s="54">
        <f t="shared" si="2"/>
        <v>16</v>
      </c>
      <c r="J70" s="54">
        <f t="shared" si="9"/>
        <v>3</v>
      </c>
      <c r="K70" s="54">
        <f t="shared" si="10"/>
        <v>20</v>
      </c>
      <c r="L70" s="54">
        <f t="shared" si="16"/>
        <v>32</v>
      </c>
      <c r="M70" s="54">
        <f t="shared" si="16"/>
        <v>1</v>
      </c>
      <c r="N70" s="54">
        <f t="shared" si="18"/>
        <v>27</v>
      </c>
      <c r="O70" s="54">
        <f t="shared" si="18"/>
        <v>17</v>
      </c>
      <c r="P70" s="54">
        <f t="shared" si="18"/>
        <v>23</v>
      </c>
      <c r="Q70" s="54">
        <f t="shared" si="18"/>
        <v>29</v>
      </c>
      <c r="R70" s="54">
        <f t="shared" si="18"/>
        <v>12</v>
      </c>
      <c r="S70" s="54">
        <f t="shared" si="4"/>
        <v>26</v>
      </c>
      <c r="T70" s="54">
        <f t="shared" si="12"/>
        <v>30</v>
      </c>
      <c r="U70" s="54">
        <f t="shared" si="13"/>
        <v>4</v>
      </c>
      <c r="V70" s="54">
        <f t="shared" si="5"/>
        <v>19</v>
      </c>
      <c r="W70" s="54">
        <f t="shared" si="6"/>
        <v>25</v>
      </c>
      <c r="X70" s="54">
        <f t="shared" si="7"/>
        <v>6000</v>
      </c>
    </row>
    <row r="71" spans="3:24" ht="22" x14ac:dyDescent="0.2">
      <c r="C71" s="54">
        <v>24</v>
      </c>
      <c r="D71" s="54">
        <f t="shared" si="17"/>
        <v>13</v>
      </c>
      <c r="E71" s="54">
        <f t="shared" si="17"/>
        <v>23</v>
      </c>
      <c r="F71" s="54">
        <f t="shared" si="17"/>
        <v>14</v>
      </c>
      <c r="G71" s="54">
        <f t="shared" si="17"/>
        <v>19</v>
      </c>
      <c r="H71" s="54">
        <f t="shared" si="17"/>
        <v>3</v>
      </c>
      <c r="I71" s="54">
        <f t="shared" si="2"/>
        <v>3</v>
      </c>
      <c r="J71" s="54">
        <f t="shared" si="9"/>
        <v>3</v>
      </c>
      <c r="K71" s="54">
        <f t="shared" si="10"/>
        <v>20</v>
      </c>
      <c r="L71" s="54">
        <f t="shared" si="16"/>
        <v>1</v>
      </c>
      <c r="M71" s="54">
        <f t="shared" si="16"/>
        <v>1</v>
      </c>
      <c r="N71" s="54">
        <f t="shared" si="18"/>
        <v>21</v>
      </c>
      <c r="O71" s="54">
        <f t="shared" si="18"/>
        <v>12</v>
      </c>
      <c r="P71" s="54">
        <f t="shared" si="18"/>
        <v>17</v>
      </c>
      <c r="Q71" s="54">
        <f t="shared" si="18"/>
        <v>4</v>
      </c>
      <c r="R71" s="54">
        <f t="shared" si="18"/>
        <v>12</v>
      </c>
      <c r="S71" s="54">
        <f t="shared" si="4"/>
        <v>21</v>
      </c>
      <c r="T71" s="54">
        <f t="shared" si="12"/>
        <v>2</v>
      </c>
      <c r="U71" s="54">
        <f t="shared" si="13"/>
        <v>19</v>
      </c>
      <c r="V71" s="54">
        <f t="shared" si="5"/>
        <v>15</v>
      </c>
      <c r="W71" s="54">
        <f t="shared" si="6"/>
        <v>17</v>
      </c>
      <c r="X71" s="54">
        <f t="shared" si="7"/>
        <v>11000</v>
      </c>
    </row>
    <row r="72" spans="3:24" ht="22" x14ac:dyDescent="0.2">
      <c r="C72" s="54">
        <v>25</v>
      </c>
      <c r="D72" s="54">
        <f t="shared" si="17"/>
        <v>11</v>
      </c>
      <c r="E72" s="54">
        <f t="shared" si="17"/>
        <v>23</v>
      </c>
      <c r="F72" s="54">
        <f t="shared" si="17"/>
        <v>9</v>
      </c>
      <c r="G72" s="54">
        <f t="shared" si="17"/>
        <v>10</v>
      </c>
      <c r="H72" s="54">
        <f t="shared" si="17"/>
        <v>1</v>
      </c>
      <c r="I72" s="54">
        <f t="shared" si="2"/>
        <v>3</v>
      </c>
      <c r="J72" s="54">
        <f t="shared" si="9"/>
        <v>29</v>
      </c>
      <c r="K72" s="54">
        <f t="shared" si="10"/>
        <v>5</v>
      </c>
      <c r="L72" s="54">
        <f t="shared" si="16"/>
        <v>30</v>
      </c>
      <c r="M72" s="54">
        <f t="shared" si="16"/>
        <v>1</v>
      </c>
      <c r="N72" s="54">
        <f t="shared" si="18"/>
        <v>18</v>
      </c>
      <c r="O72" s="54">
        <f t="shared" si="18"/>
        <v>8</v>
      </c>
      <c r="P72" s="54">
        <f t="shared" si="18"/>
        <v>9</v>
      </c>
      <c r="Q72" s="54">
        <f t="shared" si="18"/>
        <v>2</v>
      </c>
      <c r="R72" s="54">
        <f t="shared" si="18"/>
        <v>3</v>
      </c>
      <c r="S72" s="54">
        <f t="shared" si="4"/>
        <v>26</v>
      </c>
      <c r="T72" s="54">
        <f t="shared" si="12"/>
        <v>29</v>
      </c>
      <c r="U72" s="54">
        <f t="shared" si="13"/>
        <v>7</v>
      </c>
      <c r="V72" s="54">
        <f t="shared" si="5"/>
        <v>19</v>
      </c>
      <c r="W72" s="54">
        <f t="shared" si="6"/>
        <v>13</v>
      </c>
      <c r="X72" s="54">
        <f t="shared" si="7"/>
        <v>9000</v>
      </c>
    </row>
    <row r="73" spans="3:24" ht="22" x14ac:dyDescent="0.2">
      <c r="C73" s="54">
        <v>26</v>
      </c>
      <c r="D73" s="54">
        <f t="shared" si="17"/>
        <v>11</v>
      </c>
      <c r="E73" s="54">
        <f t="shared" si="17"/>
        <v>25</v>
      </c>
      <c r="F73" s="54">
        <f t="shared" si="17"/>
        <v>13</v>
      </c>
      <c r="G73" s="54">
        <f t="shared" si="17"/>
        <v>19</v>
      </c>
      <c r="H73" s="54">
        <f t="shared" si="17"/>
        <v>3</v>
      </c>
      <c r="I73" s="54">
        <f t="shared" si="2"/>
        <v>16</v>
      </c>
      <c r="J73" s="54">
        <f t="shared" si="9"/>
        <v>3</v>
      </c>
      <c r="K73" s="54">
        <f t="shared" si="10"/>
        <v>20</v>
      </c>
      <c r="L73" s="54">
        <f t="shared" si="16"/>
        <v>19</v>
      </c>
      <c r="M73" s="54">
        <f t="shared" si="16"/>
        <v>1</v>
      </c>
      <c r="N73" s="54">
        <f t="shared" si="18"/>
        <v>18</v>
      </c>
      <c r="O73" s="54">
        <f t="shared" si="18"/>
        <v>6</v>
      </c>
      <c r="P73" s="54">
        <f t="shared" si="18"/>
        <v>6</v>
      </c>
      <c r="Q73" s="54">
        <f t="shared" si="18"/>
        <v>10</v>
      </c>
      <c r="R73" s="54">
        <f t="shared" si="18"/>
        <v>12</v>
      </c>
      <c r="S73" s="54">
        <f t="shared" si="4"/>
        <v>14</v>
      </c>
      <c r="T73" s="54">
        <f t="shared" si="12"/>
        <v>2</v>
      </c>
      <c r="U73" s="54">
        <f t="shared" si="13"/>
        <v>19</v>
      </c>
      <c r="V73" s="54">
        <f t="shared" si="5"/>
        <v>19</v>
      </c>
      <c r="W73" s="54">
        <f t="shared" si="6"/>
        <v>21</v>
      </c>
      <c r="X73" s="54">
        <f t="shared" si="7"/>
        <v>11000</v>
      </c>
    </row>
    <row r="74" spans="3:24" ht="22" x14ac:dyDescent="0.2">
      <c r="C74" s="54">
        <v>27</v>
      </c>
      <c r="D74" s="54">
        <f t="shared" si="17"/>
        <v>10</v>
      </c>
      <c r="E74" s="54">
        <f t="shared" si="17"/>
        <v>25</v>
      </c>
      <c r="F74" s="54">
        <f t="shared" si="17"/>
        <v>9</v>
      </c>
      <c r="G74" s="54">
        <f t="shared" si="17"/>
        <v>10</v>
      </c>
      <c r="H74" s="54">
        <f t="shared" si="17"/>
        <v>3</v>
      </c>
      <c r="I74" s="54">
        <f t="shared" si="2"/>
        <v>16</v>
      </c>
      <c r="J74" s="54">
        <f t="shared" si="9"/>
        <v>19</v>
      </c>
      <c r="K74" s="54">
        <f t="shared" si="10"/>
        <v>16</v>
      </c>
      <c r="L74" s="54">
        <f t="shared" si="16"/>
        <v>36</v>
      </c>
      <c r="M74" s="54">
        <f t="shared" si="16"/>
        <v>1</v>
      </c>
      <c r="N74" s="54">
        <f t="shared" si="18"/>
        <v>24</v>
      </c>
      <c r="O74" s="54">
        <f t="shared" si="18"/>
        <v>8</v>
      </c>
      <c r="P74" s="54">
        <f t="shared" si="18"/>
        <v>14</v>
      </c>
      <c r="Q74" s="54">
        <f t="shared" si="18"/>
        <v>10</v>
      </c>
      <c r="R74" s="54">
        <f t="shared" si="18"/>
        <v>3</v>
      </c>
      <c r="S74" s="54">
        <f t="shared" si="4"/>
        <v>14</v>
      </c>
      <c r="T74" s="54">
        <f t="shared" si="12"/>
        <v>2</v>
      </c>
      <c r="U74" s="54">
        <f t="shared" si="13"/>
        <v>19</v>
      </c>
      <c r="V74" s="54">
        <f t="shared" si="5"/>
        <v>19</v>
      </c>
      <c r="W74" s="54">
        <f t="shared" si="6"/>
        <v>17</v>
      </c>
      <c r="X74" s="54">
        <f t="shared" si="7"/>
        <v>14000</v>
      </c>
    </row>
    <row r="75" spans="3:24" ht="22" x14ac:dyDescent="0.2">
      <c r="C75" s="54">
        <v>28</v>
      </c>
      <c r="D75" s="54">
        <f t="shared" si="17"/>
        <v>9</v>
      </c>
      <c r="E75" s="54">
        <f t="shared" si="17"/>
        <v>25</v>
      </c>
      <c r="F75" s="54">
        <f t="shared" si="17"/>
        <v>5</v>
      </c>
      <c r="G75" s="54">
        <f t="shared" si="17"/>
        <v>5</v>
      </c>
      <c r="H75" s="54">
        <f t="shared" si="17"/>
        <v>3</v>
      </c>
      <c r="I75" s="54">
        <f t="shared" si="2"/>
        <v>16</v>
      </c>
      <c r="J75" s="54">
        <f t="shared" si="9"/>
        <v>3</v>
      </c>
      <c r="K75" s="54">
        <f t="shared" si="10"/>
        <v>20</v>
      </c>
      <c r="L75" s="54">
        <f t="shared" si="16"/>
        <v>28</v>
      </c>
      <c r="M75" s="54">
        <f t="shared" si="16"/>
        <v>1</v>
      </c>
      <c r="N75" s="54">
        <f t="shared" si="18"/>
        <v>31</v>
      </c>
      <c r="O75" s="54">
        <f t="shared" si="18"/>
        <v>14</v>
      </c>
      <c r="P75" s="54">
        <f t="shared" si="18"/>
        <v>25</v>
      </c>
      <c r="Q75" s="54">
        <f t="shared" si="18"/>
        <v>19</v>
      </c>
      <c r="R75" s="54">
        <f t="shared" si="18"/>
        <v>24</v>
      </c>
      <c r="S75" s="54">
        <f t="shared" si="4"/>
        <v>25</v>
      </c>
      <c r="T75" s="54">
        <f t="shared" si="12"/>
        <v>2</v>
      </c>
      <c r="U75" s="54">
        <f t="shared" si="13"/>
        <v>19</v>
      </c>
      <c r="V75" s="54">
        <f t="shared" si="5"/>
        <v>19</v>
      </c>
      <c r="W75" s="54">
        <f t="shared" si="6"/>
        <v>9</v>
      </c>
      <c r="X75" s="54">
        <f t="shared" si="7"/>
        <v>14000</v>
      </c>
    </row>
    <row r="76" spans="3:24" ht="22" x14ac:dyDescent="0.2">
      <c r="C76" s="54">
        <v>29</v>
      </c>
      <c r="D76" s="54">
        <f t="shared" si="17"/>
        <v>6</v>
      </c>
      <c r="E76" s="54">
        <f t="shared" si="17"/>
        <v>25</v>
      </c>
      <c r="F76" s="54">
        <f t="shared" si="17"/>
        <v>2</v>
      </c>
      <c r="G76" s="54">
        <f t="shared" si="17"/>
        <v>1</v>
      </c>
      <c r="H76" s="54">
        <f t="shared" si="17"/>
        <v>1</v>
      </c>
      <c r="I76" s="54">
        <f t="shared" si="2"/>
        <v>3</v>
      </c>
      <c r="J76" s="54">
        <f t="shared" si="9"/>
        <v>29</v>
      </c>
      <c r="K76" s="54">
        <f t="shared" si="10"/>
        <v>5</v>
      </c>
      <c r="L76" s="54">
        <f t="shared" si="16"/>
        <v>1</v>
      </c>
      <c r="M76" s="54">
        <f t="shared" si="16"/>
        <v>1</v>
      </c>
      <c r="N76" s="54">
        <f t="shared" si="18"/>
        <v>25</v>
      </c>
      <c r="O76" s="54">
        <f t="shared" si="18"/>
        <v>6</v>
      </c>
      <c r="P76" s="54">
        <f t="shared" si="18"/>
        <v>12</v>
      </c>
      <c r="Q76" s="54">
        <f t="shared" si="18"/>
        <v>29</v>
      </c>
      <c r="R76" s="54">
        <f t="shared" si="18"/>
        <v>24</v>
      </c>
      <c r="S76" s="54">
        <f t="shared" si="4"/>
        <v>33</v>
      </c>
      <c r="T76" s="54">
        <f t="shared" si="12"/>
        <v>2</v>
      </c>
      <c r="U76" s="54">
        <f t="shared" si="13"/>
        <v>19</v>
      </c>
      <c r="V76" s="54">
        <f t="shared" si="5"/>
        <v>4</v>
      </c>
      <c r="W76" s="54">
        <f t="shared" si="6"/>
        <v>13</v>
      </c>
      <c r="X76" s="54">
        <f t="shared" si="7"/>
        <v>8000</v>
      </c>
    </row>
    <row r="77" spans="3:24" ht="22" x14ac:dyDescent="0.2">
      <c r="C77" s="54">
        <v>30</v>
      </c>
      <c r="D77" s="54">
        <f t="shared" si="17"/>
        <v>6</v>
      </c>
      <c r="E77" s="54">
        <f t="shared" si="17"/>
        <v>29</v>
      </c>
      <c r="F77" s="54">
        <f t="shared" si="17"/>
        <v>6</v>
      </c>
      <c r="G77" s="54">
        <f t="shared" si="17"/>
        <v>19</v>
      </c>
      <c r="H77" s="54">
        <f t="shared" si="17"/>
        <v>3</v>
      </c>
      <c r="I77" s="54">
        <f t="shared" si="2"/>
        <v>1</v>
      </c>
      <c r="J77" s="54">
        <f t="shared" si="9"/>
        <v>21</v>
      </c>
      <c r="K77" s="54">
        <f t="shared" si="10"/>
        <v>8</v>
      </c>
      <c r="L77" s="54">
        <f t="shared" si="16"/>
        <v>34</v>
      </c>
      <c r="M77" s="54">
        <f t="shared" si="16"/>
        <v>1</v>
      </c>
      <c r="N77" s="54">
        <f t="shared" si="18"/>
        <v>33</v>
      </c>
      <c r="O77" s="54">
        <f t="shared" si="18"/>
        <v>17</v>
      </c>
      <c r="P77" s="54">
        <f t="shared" si="18"/>
        <v>32</v>
      </c>
      <c r="Q77" s="54">
        <f t="shared" si="18"/>
        <v>4</v>
      </c>
      <c r="R77" s="54">
        <f t="shared" si="18"/>
        <v>12</v>
      </c>
      <c r="S77" s="54">
        <f t="shared" si="4"/>
        <v>14</v>
      </c>
      <c r="T77" s="54">
        <f t="shared" si="12"/>
        <v>20</v>
      </c>
      <c r="U77" s="54">
        <f t="shared" si="13"/>
        <v>8</v>
      </c>
      <c r="V77" s="54">
        <f t="shared" si="5"/>
        <v>19</v>
      </c>
      <c r="W77" s="54">
        <f t="shared" si="6"/>
        <v>1</v>
      </c>
      <c r="X77" s="54">
        <f t="shared" si="7"/>
        <v>8000</v>
      </c>
    </row>
    <row r="78" spans="3:24" ht="22" x14ac:dyDescent="0.2">
      <c r="C78" s="54">
        <v>31</v>
      </c>
      <c r="D78" s="54">
        <f t="shared" si="17"/>
        <v>6</v>
      </c>
      <c r="E78" s="54">
        <f t="shared" si="17"/>
        <v>30</v>
      </c>
      <c r="F78" s="54">
        <f t="shared" si="17"/>
        <v>9</v>
      </c>
      <c r="G78" s="54">
        <f t="shared" si="17"/>
        <v>29</v>
      </c>
      <c r="H78" s="54">
        <f t="shared" si="17"/>
        <v>3</v>
      </c>
      <c r="I78" s="54">
        <f t="shared" si="2"/>
        <v>3</v>
      </c>
      <c r="J78" s="54">
        <f t="shared" si="9"/>
        <v>3</v>
      </c>
      <c r="K78" s="54">
        <f t="shared" si="10"/>
        <v>20</v>
      </c>
      <c r="L78" s="54">
        <f t="shared" si="16"/>
        <v>29</v>
      </c>
      <c r="M78" s="54">
        <f t="shared" si="16"/>
        <v>1</v>
      </c>
      <c r="N78" s="54">
        <f t="shared" si="18"/>
        <v>32</v>
      </c>
      <c r="O78" s="54">
        <f t="shared" si="18"/>
        <v>10</v>
      </c>
      <c r="P78" s="54">
        <f t="shared" si="18"/>
        <v>22</v>
      </c>
      <c r="Q78" s="54">
        <f t="shared" si="18"/>
        <v>19</v>
      </c>
      <c r="R78" s="54">
        <f t="shared" si="18"/>
        <v>12</v>
      </c>
      <c r="S78" s="54">
        <f t="shared" si="4"/>
        <v>14</v>
      </c>
      <c r="T78" s="54">
        <f t="shared" si="12"/>
        <v>2</v>
      </c>
      <c r="U78" s="54">
        <f t="shared" si="13"/>
        <v>19</v>
      </c>
      <c r="V78" s="54">
        <f t="shared" si="5"/>
        <v>19</v>
      </c>
      <c r="W78" s="54">
        <f t="shared" si="6"/>
        <v>9</v>
      </c>
      <c r="X78" s="54">
        <f t="shared" si="7"/>
        <v>16000</v>
      </c>
    </row>
    <row r="79" spans="3:24" ht="22" x14ac:dyDescent="0.2">
      <c r="C79" s="54">
        <v>32</v>
      </c>
      <c r="D79" s="54">
        <f t="shared" ref="D79:H83" si="19">RANK(D36,D$5:D$40,D$44)</f>
        <v>5</v>
      </c>
      <c r="E79" s="54">
        <f t="shared" si="19"/>
        <v>30</v>
      </c>
      <c r="F79" s="54">
        <f t="shared" si="19"/>
        <v>7</v>
      </c>
      <c r="G79" s="54">
        <f t="shared" si="19"/>
        <v>10</v>
      </c>
      <c r="H79" s="54">
        <f t="shared" si="19"/>
        <v>3</v>
      </c>
      <c r="I79" s="54">
        <f t="shared" si="2"/>
        <v>1</v>
      </c>
      <c r="J79" s="54">
        <f t="shared" si="9"/>
        <v>21</v>
      </c>
      <c r="K79" s="54">
        <f t="shared" si="10"/>
        <v>8</v>
      </c>
      <c r="L79" s="54">
        <f t="shared" si="16"/>
        <v>26</v>
      </c>
      <c r="M79" s="54">
        <f t="shared" si="16"/>
        <v>1</v>
      </c>
      <c r="N79" s="54">
        <f t="shared" ref="N79:R83" si="20">RANK(M36,M$5:M$40,N$44)</f>
        <v>13</v>
      </c>
      <c r="O79" s="54">
        <f t="shared" si="20"/>
        <v>1</v>
      </c>
      <c r="P79" s="54">
        <f t="shared" si="20"/>
        <v>3</v>
      </c>
      <c r="Q79" s="54">
        <f t="shared" si="20"/>
        <v>1</v>
      </c>
      <c r="R79" s="54">
        <f t="shared" si="20"/>
        <v>1</v>
      </c>
      <c r="S79" s="54">
        <f t="shared" si="4"/>
        <v>26</v>
      </c>
      <c r="T79" s="54">
        <f t="shared" si="12"/>
        <v>20</v>
      </c>
      <c r="U79" s="54">
        <f t="shared" si="13"/>
        <v>8</v>
      </c>
      <c r="V79" s="54">
        <f t="shared" si="5"/>
        <v>19</v>
      </c>
      <c r="W79" s="54">
        <f t="shared" si="6"/>
        <v>29</v>
      </c>
      <c r="X79" s="54">
        <f t="shared" si="7"/>
        <v>17000</v>
      </c>
    </row>
    <row r="80" spans="3:24" ht="22" x14ac:dyDescent="0.2">
      <c r="C80" s="54">
        <v>33</v>
      </c>
      <c r="D80" s="54">
        <f t="shared" si="19"/>
        <v>4</v>
      </c>
      <c r="E80" s="54">
        <f t="shared" si="19"/>
        <v>30</v>
      </c>
      <c r="F80" s="54">
        <f t="shared" si="19"/>
        <v>3</v>
      </c>
      <c r="G80" s="54">
        <f t="shared" si="19"/>
        <v>5</v>
      </c>
      <c r="H80" s="54">
        <f t="shared" si="19"/>
        <v>3</v>
      </c>
      <c r="I80" s="54">
        <f t="shared" si="2"/>
        <v>3</v>
      </c>
      <c r="J80" s="54">
        <f t="shared" si="9"/>
        <v>3</v>
      </c>
      <c r="K80" s="54">
        <f t="shared" si="10"/>
        <v>20</v>
      </c>
      <c r="L80" s="54">
        <f t="shared" si="16"/>
        <v>1</v>
      </c>
      <c r="M80" s="54">
        <f t="shared" si="16"/>
        <v>1</v>
      </c>
      <c r="N80" s="54">
        <f t="shared" si="20"/>
        <v>28</v>
      </c>
      <c r="O80" s="54">
        <f t="shared" si="20"/>
        <v>3</v>
      </c>
      <c r="P80" s="54">
        <f t="shared" si="20"/>
        <v>11</v>
      </c>
      <c r="Q80" s="54">
        <f t="shared" si="20"/>
        <v>4</v>
      </c>
      <c r="R80" s="54">
        <f t="shared" si="20"/>
        <v>12</v>
      </c>
      <c r="S80" s="54">
        <f t="shared" si="4"/>
        <v>4</v>
      </c>
      <c r="T80" s="54">
        <f t="shared" si="12"/>
        <v>2</v>
      </c>
      <c r="U80" s="54">
        <f t="shared" si="13"/>
        <v>19</v>
      </c>
      <c r="V80" s="54">
        <f t="shared" si="5"/>
        <v>9</v>
      </c>
      <c r="W80" s="54">
        <f t="shared" si="6"/>
        <v>33</v>
      </c>
      <c r="X80" s="54">
        <f t="shared" si="7"/>
        <v>11000</v>
      </c>
    </row>
    <row r="81" spans="3:24" ht="22" x14ac:dyDescent="0.2">
      <c r="C81" s="54">
        <v>34</v>
      </c>
      <c r="D81" s="54">
        <f t="shared" si="19"/>
        <v>1</v>
      </c>
      <c r="E81" s="54">
        <f t="shared" si="19"/>
        <v>30</v>
      </c>
      <c r="F81" s="54">
        <f t="shared" si="19"/>
        <v>1</v>
      </c>
      <c r="G81" s="54">
        <f t="shared" si="19"/>
        <v>1</v>
      </c>
      <c r="H81" s="54">
        <f t="shared" si="19"/>
        <v>3</v>
      </c>
      <c r="I81" s="54">
        <f t="shared" si="2"/>
        <v>24</v>
      </c>
      <c r="J81" s="54">
        <f t="shared" si="9"/>
        <v>17</v>
      </c>
      <c r="K81" s="54">
        <f t="shared" si="10"/>
        <v>18</v>
      </c>
      <c r="L81" s="54">
        <f t="shared" si="16"/>
        <v>1</v>
      </c>
      <c r="M81" s="54">
        <f t="shared" si="16"/>
        <v>1</v>
      </c>
      <c r="N81" s="54">
        <f t="shared" si="20"/>
        <v>35</v>
      </c>
      <c r="O81" s="54">
        <f t="shared" si="20"/>
        <v>14</v>
      </c>
      <c r="P81" s="54">
        <f t="shared" si="20"/>
        <v>31</v>
      </c>
      <c r="Q81" s="54">
        <f t="shared" si="20"/>
        <v>15</v>
      </c>
      <c r="R81" s="54">
        <f t="shared" si="20"/>
        <v>24</v>
      </c>
      <c r="S81" s="54">
        <f t="shared" si="4"/>
        <v>4</v>
      </c>
      <c r="T81" s="54">
        <f t="shared" si="12"/>
        <v>18</v>
      </c>
      <c r="U81" s="54">
        <f t="shared" si="13"/>
        <v>17</v>
      </c>
      <c r="V81" s="54">
        <f t="shared" si="5"/>
        <v>12</v>
      </c>
      <c r="W81" s="54">
        <f t="shared" si="6"/>
        <v>1</v>
      </c>
      <c r="X81" s="54">
        <f t="shared" si="7"/>
        <v>9000</v>
      </c>
    </row>
    <row r="82" spans="3:24" ht="22" x14ac:dyDescent="0.2">
      <c r="C82" s="54">
        <v>35</v>
      </c>
      <c r="D82" s="54">
        <f t="shared" si="19"/>
        <v>1</v>
      </c>
      <c r="E82" s="54">
        <f t="shared" si="19"/>
        <v>34</v>
      </c>
      <c r="F82" s="54">
        <f t="shared" si="19"/>
        <v>4</v>
      </c>
      <c r="G82" s="54">
        <f t="shared" si="19"/>
        <v>19</v>
      </c>
      <c r="H82" s="54">
        <f t="shared" si="19"/>
        <v>3</v>
      </c>
      <c r="I82" s="54">
        <f t="shared" si="2"/>
        <v>3</v>
      </c>
      <c r="J82" s="54">
        <f t="shared" si="9"/>
        <v>35</v>
      </c>
      <c r="K82" s="54">
        <f t="shared" si="10"/>
        <v>1</v>
      </c>
      <c r="L82" s="54">
        <f t="shared" si="16"/>
        <v>1</v>
      </c>
      <c r="M82" s="54">
        <f t="shared" si="16"/>
        <v>1</v>
      </c>
      <c r="N82" s="54">
        <f t="shared" si="20"/>
        <v>33</v>
      </c>
      <c r="O82" s="54">
        <f t="shared" si="20"/>
        <v>10</v>
      </c>
      <c r="P82" s="54">
        <f t="shared" si="20"/>
        <v>26</v>
      </c>
      <c r="Q82" s="54">
        <f t="shared" si="20"/>
        <v>19</v>
      </c>
      <c r="R82" s="54">
        <f t="shared" si="20"/>
        <v>31</v>
      </c>
      <c r="S82" s="54">
        <f t="shared" si="4"/>
        <v>36</v>
      </c>
      <c r="T82" s="54">
        <f t="shared" si="12"/>
        <v>33</v>
      </c>
      <c r="U82" s="54">
        <f t="shared" si="13"/>
        <v>3</v>
      </c>
      <c r="V82" s="54">
        <f t="shared" si="5"/>
        <v>2</v>
      </c>
      <c r="W82" s="54">
        <f t="shared" si="6"/>
        <v>25</v>
      </c>
      <c r="X82" s="54">
        <f t="shared" si="7"/>
        <v>9000</v>
      </c>
    </row>
    <row r="83" spans="3:24" ht="22" x14ac:dyDescent="0.2">
      <c r="C83" s="54">
        <v>36</v>
      </c>
      <c r="D83" s="54">
        <f t="shared" si="19"/>
        <v>1</v>
      </c>
      <c r="E83" s="54">
        <f t="shared" si="19"/>
        <v>35</v>
      </c>
      <c r="F83" s="54">
        <f t="shared" si="19"/>
        <v>8</v>
      </c>
      <c r="G83" s="54">
        <f t="shared" si="19"/>
        <v>29</v>
      </c>
      <c r="H83" s="54">
        <f t="shared" si="19"/>
        <v>3</v>
      </c>
      <c r="I83" s="54">
        <f t="shared" si="2"/>
        <v>3</v>
      </c>
      <c r="J83" s="54">
        <f t="shared" si="9"/>
        <v>1</v>
      </c>
      <c r="K83" s="54">
        <f t="shared" si="10"/>
        <v>34</v>
      </c>
      <c r="L83" s="54">
        <f t="shared" si="16"/>
        <v>24</v>
      </c>
      <c r="M83" s="54">
        <f t="shared" si="16"/>
        <v>1</v>
      </c>
      <c r="N83" s="54">
        <f t="shared" si="20"/>
        <v>28</v>
      </c>
      <c r="O83" s="54">
        <f t="shared" si="20"/>
        <v>2</v>
      </c>
      <c r="P83" s="54">
        <f t="shared" si="20"/>
        <v>10</v>
      </c>
      <c r="Q83" s="54">
        <f t="shared" si="20"/>
        <v>2</v>
      </c>
      <c r="R83" s="54">
        <f t="shared" si="20"/>
        <v>3</v>
      </c>
      <c r="S83" s="54">
        <f t="shared" si="4"/>
        <v>1</v>
      </c>
      <c r="T83" s="54">
        <f t="shared" si="12"/>
        <v>34</v>
      </c>
      <c r="U83" s="54">
        <f t="shared" si="13"/>
        <v>2</v>
      </c>
      <c r="V83" s="54">
        <f t="shared" si="5"/>
        <v>19</v>
      </c>
      <c r="W83" s="54">
        <f t="shared" si="6"/>
        <v>33</v>
      </c>
      <c r="X83" s="54">
        <f t="shared" si="7"/>
        <v>12000</v>
      </c>
    </row>
  </sheetData>
  <mergeCells count="4">
    <mergeCell ref="D3:L3"/>
    <mergeCell ref="M3:U3"/>
    <mergeCell ref="D46:M46"/>
    <mergeCell ref="N46:W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3756-DB54-E74B-A1A4-9F2CA1CEA012}">
  <sheetPr>
    <tabColor theme="9" tint="0.39997558519241921"/>
  </sheetPr>
  <dimension ref="A1:AF169"/>
  <sheetViews>
    <sheetView topLeftCell="A108" workbookViewId="0">
      <selection activeCell="H134" sqref="H134"/>
    </sheetView>
  </sheetViews>
  <sheetFormatPr baseColWidth="10" defaultRowHeight="16" x14ac:dyDescent="0.2"/>
  <cols>
    <col min="1" max="1" width="12.6640625" customWidth="1"/>
    <col min="2" max="2" width="11.5" customWidth="1"/>
    <col min="4" max="4" width="11.6640625" customWidth="1"/>
    <col min="5" max="5" width="9" customWidth="1"/>
    <col min="6" max="6" width="11" customWidth="1"/>
    <col min="7" max="7" width="9.33203125" customWidth="1"/>
    <col min="8" max="9" width="13.1640625" customWidth="1"/>
    <col min="10" max="10" width="9.83203125" customWidth="1"/>
    <col min="11" max="11" width="10.5" customWidth="1"/>
    <col min="12" max="12" width="11.6640625" customWidth="1"/>
    <col min="14" max="14" width="11.6640625" customWidth="1"/>
    <col min="15" max="15" width="9.6640625" customWidth="1"/>
    <col min="16" max="16" width="10.6640625" customWidth="1"/>
    <col min="17" max="17" width="9.6640625" customWidth="1"/>
    <col min="18" max="18" width="13.1640625" customWidth="1"/>
    <col min="19" max="19" width="13" customWidth="1"/>
    <col min="20" max="20" width="9.6640625" customWidth="1"/>
    <col min="21" max="21" width="10" customWidth="1"/>
    <col min="22" max="22" width="14" customWidth="1"/>
    <col min="23" max="23" width="13.33203125" customWidth="1"/>
    <col min="27" max="27" width="14" customWidth="1"/>
    <col min="28" max="28" width="13.6640625" customWidth="1"/>
    <col min="29" max="29" width="14.5" customWidth="1"/>
  </cols>
  <sheetData>
    <row r="1" spans="1:29" ht="34" x14ac:dyDescent="0.2">
      <c r="A1" s="37" t="s">
        <v>41</v>
      </c>
      <c r="B1" s="38">
        <v>1461249</v>
      </c>
      <c r="C1" s="37" t="s">
        <v>42</v>
      </c>
      <c r="D1" s="38">
        <v>35</v>
      </c>
      <c r="E1" s="37" t="s">
        <v>43</v>
      </c>
      <c r="F1" s="38">
        <v>20</v>
      </c>
      <c r="G1" s="37" t="s">
        <v>44</v>
      </c>
      <c r="H1" s="38">
        <v>36</v>
      </c>
      <c r="I1" s="37" t="s">
        <v>45</v>
      </c>
      <c r="J1" s="38">
        <v>0</v>
      </c>
      <c r="K1" s="37" t="s">
        <v>46</v>
      </c>
      <c r="L1" s="38" t="s">
        <v>114</v>
      </c>
    </row>
    <row r="2" spans="1:29" x14ac:dyDescent="0.2">
      <c r="A2" s="39"/>
      <c r="B2" s="40"/>
      <c r="C2" s="39"/>
      <c r="D2" s="40"/>
      <c r="E2" s="39"/>
      <c r="F2" s="40"/>
      <c r="G2" s="39"/>
      <c r="H2" s="40"/>
      <c r="I2" s="39"/>
      <c r="J2" s="40"/>
      <c r="K2" s="39"/>
      <c r="L2" s="40"/>
    </row>
    <row r="3" spans="1:29" ht="17" thickBot="1" x14ac:dyDescent="0.25">
      <c r="A3" s="31" t="s">
        <v>167</v>
      </c>
      <c r="B3" s="1" t="s">
        <v>168</v>
      </c>
      <c r="C3" s="1" t="s">
        <v>168</v>
      </c>
      <c r="D3" s="1" t="s">
        <v>168</v>
      </c>
      <c r="E3" s="1" t="s">
        <v>168</v>
      </c>
      <c r="F3" s="1" t="s">
        <v>168</v>
      </c>
      <c r="G3" s="1" t="s">
        <v>168</v>
      </c>
      <c r="H3" s="1" t="s">
        <v>168</v>
      </c>
      <c r="I3" s="1" t="s">
        <v>168</v>
      </c>
      <c r="J3" s="1" t="s">
        <v>168</v>
      </c>
      <c r="K3" s="1" t="s">
        <v>168</v>
      </c>
      <c r="L3" s="1" t="s">
        <v>168</v>
      </c>
      <c r="M3" s="1" t="s">
        <v>168</v>
      </c>
      <c r="N3" s="1" t="s">
        <v>168</v>
      </c>
      <c r="O3" s="1" t="s">
        <v>168</v>
      </c>
      <c r="P3" s="1" t="s">
        <v>168</v>
      </c>
      <c r="Q3" s="1" t="s">
        <v>168</v>
      </c>
      <c r="R3" s="1" t="s">
        <v>168</v>
      </c>
      <c r="S3" s="1" t="s">
        <v>168</v>
      </c>
      <c r="T3" s="1" t="s">
        <v>168</v>
      </c>
      <c r="U3" s="1" t="s">
        <v>168</v>
      </c>
      <c r="V3" s="1" t="s">
        <v>318</v>
      </c>
      <c r="W3" s="1"/>
      <c r="X3" s="1"/>
      <c r="Y3" s="1"/>
      <c r="Z3" s="1"/>
      <c r="AA3" s="1"/>
      <c r="AB3" s="1"/>
      <c r="AC3" s="1"/>
    </row>
    <row r="4" spans="1:29" ht="103" thickBot="1" x14ac:dyDescent="0.25">
      <c r="A4" s="32" t="s">
        <v>321</v>
      </c>
      <c r="B4" s="32" t="s">
        <v>298</v>
      </c>
      <c r="C4" s="32" t="s">
        <v>299</v>
      </c>
      <c r="D4" s="32" t="s">
        <v>300</v>
      </c>
      <c r="E4" s="32" t="s">
        <v>301</v>
      </c>
      <c r="F4" s="32" t="s">
        <v>302</v>
      </c>
      <c r="G4" s="32" t="s">
        <v>303</v>
      </c>
      <c r="H4" s="32" t="s">
        <v>304</v>
      </c>
      <c r="I4" s="32" t="s">
        <v>305</v>
      </c>
      <c r="J4" s="32" t="s">
        <v>306</v>
      </c>
      <c r="K4" s="32" t="s">
        <v>307</v>
      </c>
      <c r="L4" s="32" t="s">
        <v>308</v>
      </c>
      <c r="M4" s="32" t="s">
        <v>309</v>
      </c>
      <c r="N4" s="32" t="s">
        <v>310</v>
      </c>
      <c r="O4" s="32" t="s">
        <v>311</v>
      </c>
      <c r="P4" s="32" t="s">
        <v>312</v>
      </c>
      <c r="Q4" s="32" t="s">
        <v>313</v>
      </c>
      <c r="R4" s="32" t="s">
        <v>314</v>
      </c>
      <c r="S4" s="32" t="s">
        <v>315</v>
      </c>
      <c r="T4" s="32" t="s">
        <v>316</v>
      </c>
      <c r="U4" s="32" t="s">
        <v>317</v>
      </c>
      <c r="V4" s="32" t="s">
        <v>278</v>
      </c>
      <c r="W4" s="1"/>
      <c r="X4" s="1"/>
      <c r="Y4" s="1"/>
      <c r="Z4" s="1"/>
      <c r="AA4" s="1"/>
      <c r="AB4" s="1"/>
      <c r="AC4" s="1"/>
    </row>
    <row r="5" spans="1:29" ht="17" thickBot="1" x14ac:dyDescent="0.25">
      <c r="A5" s="32">
        <v>2</v>
      </c>
      <c r="B5" s="34">
        <f>'A2'!D49</f>
        <v>34</v>
      </c>
      <c r="C5" s="33">
        <v>1</v>
      </c>
      <c r="D5" s="33">
        <v>30</v>
      </c>
      <c r="E5" s="33">
        <v>19</v>
      </c>
      <c r="F5" s="33">
        <v>34</v>
      </c>
      <c r="G5" s="33">
        <v>3</v>
      </c>
      <c r="H5" s="33">
        <v>3</v>
      </c>
      <c r="I5" s="33">
        <v>20</v>
      </c>
      <c r="J5" s="33">
        <v>1</v>
      </c>
      <c r="K5" s="33">
        <v>1</v>
      </c>
      <c r="L5" s="33">
        <v>2</v>
      </c>
      <c r="M5" s="33">
        <v>35</v>
      </c>
      <c r="N5" s="33">
        <v>27</v>
      </c>
      <c r="O5" s="33">
        <v>19</v>
      </c>
      <c r="P5" s="33">
        <v>3</v>
      </c>
      <c r="Q5" s="33">
        <v>1</v>
      </c>
      <c r="R5" s="33">
        <v>2</v>
      </c>
      <c r="S5" s="33">
        <v>19</v>
      </c>
      <c r="T5" s="33">
        <v>12</v>
      </c>
      <c r="U5" s="33">
        <v>1</v>
      </c>
      <c r="V5" s="33">
        <v>9000</v>
      </c>
      <c r="W5" s="1"/>
      <c r="X5" s="1"/>
      <c r="Y5" s="1"/>
      <c r="Z5" s="1"/>
      <c r="AA5" s="1"/>
      <c r="AB5" s="1"/>
      <c r="AC5" s="1"/>
    </row>
    <row r="6" spans="1:29" ht="17" thickBot="1" x14ac:dyDescent="0.25">
      <c r="A6" s="32">
        <v>3</v>
      </c>
      <c r="B6" s="33">
        <v>34</v>
      </c>
      <c r="C6" s="33">
        <v>2</v>
      </c>
      <c r="D6" s="33">
        <v>35</v>
      </c>
      <c r="E6" s="33">
        <v>29</v>
      </c>
      <c r="F6" s="33">
        <v>34</v>
      </c>
      <c r="G6" s="33">
        <v>24</v>
      </c>
      <c r="H6" s="33">
        <v>21</v>
      </c>
      <c r="I6" s="33">
        <v>8</v>
      </c>
      <c r="J6" s="33">
        <v>1</v>
      </c>
      <c r="K6" s="33">
        <v>1</v>
      </c>
      <c r="L6" s="33">
        <v>1</v>
      </c>
      <c r="M6" s="33">
        <v>32</v>
      </c>
      <c r="N6" s="33">
        <v>5</v>
      </c>
      <c r="O6" s="33">
        <v>18</v>
      </c>
      <c r="P6" s="33">
        <v>1</v>
      </c>
      <c r="Q6" s="33">
        <v>21</v>
      </c>
      <c r="R6" s="33">
        <v>20</v>
      </c>
      <c r="S6" s="33">
        <v>8</v>
      </c>
      <c r="T6" s="33">
        <v>1</v>
      </c>
      <c r="U6" s="33">
        <v>1</v>
      </c>
      <c r="V6" s="33">
        <v>14000</v>
      </c>
      <c r="W6" s="1"/>
      <c r="X6" s="1"/>
      <c r="Y6" s="1"/>
      <c r="Z6" s="1"/>
      <c r="AA6" s="1"/>
      <c r="AB6" s="1"/>
      <c r="AC6" s="1"/>
    </row>
    <row r="7" spans="1:29" ht="17" thickBot="1" x14ac:dyDescent="0.25">
      <c r="A7" s="32">
        <v>4</v>
      </c>
      <c r="B7" s="33">
        <v>32</v>
      </c>
      <c r="C7" s="33">
        <v>2</v>
      </c>
      <c r="D7" s="33">
        <v>24</v>
      </c>
      <c r="E7" s="33">
        <v>10</v>
      </c>
      <c r="F7" s="33">
        <v>30</v>
      </c>
      <c r="G7" s="33">
        <v>24</v>
      </c>
      <c r="H7" s="33">
        <v>3</v>
      </c>
      <c r="I7" s="33">
        <v>20</v>
      </c>
      <c r="J7" s="33">
        <v>1</v>
      </c>
      <c r="K7" s="33">
        <v>1</v>
      </c>
      <c r="L7" s="33">
        <v>4</v>
      </c>
      <c r="M7" s="33">
        <v>32</v>
      </c>
      <c r="N7" s="33">
        <v>24</v>
      </c>
      <c r="O7" s="33">
        <v>29</v>
      </c>
      <c r="P7" s="33">
        <v>12</v>
      </c>
      <c r="Q7" s="33">
        <v>13</v>
      </c>
      <c r="R7" s="33">
        <v>2</v>
      </c>
      <c r="S7" s="33">
        <v>19</v>
      </c>
      <c r="T7" s="33">
        <v>15</v>
      </c>
      <c r="U7" s="33">
        <v>21</v>
      </c>
      <c r="V7" s="33">
        <v>8000</v>
      </c>
      <c r="W7" s="1"/>
      <c r="X7" s="1"/>
      <c r="Y7" s="1"/>
      <c r="Z7" s="1"/>
      <c r="AA7" s="1"/>
      <c r="AB7" s="1"/>
      <c r="AC7" s="1"/>
    </row>
    <row r="8" spans="1:29" ht="17" thickBot="1" x14ac:dyDescent="0.25">
      <c r="A8" s="32">
        <v>5</v>
      </c>
      <c r="B8" s="33">
        <v>32</v>
      </c>
      <c r="C8" s="33">
        <v>4</v>
      </c>
      <c r="D8" s="33">
        <v>30</v>
      </c>
      <c r="E8" s="33">
        <v>19</v>
      </c>
      <c r="F8" s="33">
        <v>30</v>
      </c>
      <c r="G8" s="33">
        <v>29</v>
      </c>
      <c r="H8" s="33">
        <v>21</v>
      </c>
      <c r="I8" s="33">
        <v>8</v>
      </c>
      <c r="J8" s="33">
        <v>21</v>
      </c>
      <c r="K8" s="33">
        <v>1</v>
      </c>
      <c r="L8" s="33">
        <v>4</v>
      </c>
      <c r="M8" s="33">
        <v>30</v>
      </c>
      <c r="N8" s="33">
        <v>18</v>
      </c>
      <c r="O8" s="33">
        <v>10</v>
      </c>
      <c r="P8" s="33">
        <v>12</v>
      </c>
      <c r="Q8" s="33">
        <v>4</v>
      </c>
      <c r="R8" s="33">
        <v>20</v>
      </c>
      <c r="S8" s="33">
        <v>8</v>
      </c>
      <c r="T8" s="33">
        <v>19</v>
      </c>
      <c r="U8" s="33">
        <v>1</v>
      </c>
      <c r="V8" s="33">
        <v>11000</v>
      </c>
      <c r="W8" s="1"/>
      <c r="X8" s="1"/>
      <c r="Y8" s="1"/>
      <c r="Z8" s="1"/>
      <c r="AA8" s="1"/>
      <c r="AB8" s="1"/>
      <c r="AC8" s="1"/>
    </row>
    <row r="9" spans="1:29" ht="17" thickBot="1" x14ac:dyDescent="0.25">
      <c r="A9" s="32">
        <v>6</v>
      </c>
      <c r="B9" s="33">
        <v>28</v>
      </c>
      <c r="C9" s="33">
        <v>4</v>
      </c>
      <c r="D9" s="33">
        <v>20</v>
      </c>
      <c r="E9" s="33">
        <v>10</v>
      </c>
      <c r="F9" s="33">
        <v>24</v>
      </c>
      <c r="G9" s="33">
        <v>29</v>
      </c>
      <c r="H9" s="33">
        <v>3</v>
      </c>
      <c r="I9" s="33">
        <v>20</v>
      </c>
      <c r="J9" s="33">
        <v>1</v>
      </c>
      <c r="K9" s="33">
        <v>1</v>
      </c>
      <c r="L9" s="33">
        <v>9</v>
      </c>
      <c r="M9" s="33">
        <v>32</v>
      </c>
      <c r="N9" s="33">
        <v>33</v>
      </c>
      <c r="O9" s="33">
        <v>15</v>
      </c>
      <c r="P9" s="33">
        <v>31</v>
      </c>
      <c r="Q9" s="33">
        <v>14</v>
      </c>
      <c r="R9" s="33">
        <v>2</v>
      </c>
      <c r="S9" s="33">
        <v>19</v>
      </c>
      <c r="T9" s="33">
        <v>6</v>
      </c>
      <c r="U9" s="33">
        <v>9</v>
      </c>
      <c r="V9" s="33">
        <v>8000</v>
      </c>
      <c r="W9" s="1"/>
      <c r="X9" s="1"/>
      <c r="Y9" s="1"/>
      <c r="Z9" s="1"/>
      <c r="AA9" s="1"/>
      <c r="AB9" s="1"/>
      <c r="AC9" s="1"/>
    </row>
    <row r="10" spans="1:29" ht="17" thickBot="1" x14ac:dyDescent="0.25">
      <c r="A10" s="32">
        <v>7</v>
      </c>
      <c r="B10" s="33">
        <v>28</v>
      </c>
      <c r="C10" s="33">
        <v>6</v>
      </c>
      <c r="D10" s="33">
        <v>27</v>
      </c>
      <c r="E10" s="33">
        <v>19</v>
      </c>
      <c r="F10" s="33">
        <v>24</v>
      </c>
      <c r="G10" s="33">
        <v>3</v>
      </c>
      <c r="H10" s="33">
        <v>21</v>
      </c>
      <c r="I10" s="33">
        <v>8</v>
      </c>
      <c r="J10" s="33">
        <v>1</v>
      </c>
      <c r="K10" s="33">
        <v>1</v>
      </c>
      <c r="L10" s="33">
        <v>4</v>
      </c>
      <c r="M10" s="33">
        <v>23</v>
      </c>
      <c r="N10" s="33">
        <v>7</v>
      </c>
      <c r="O10" s="33">
        <v>19</v>
      </c>
      <c r="P10" s="33">
        <v>3</v>
      </c>
      <c r="Q10" s="33">
        <v>33</v>
      </c>
      <c r="R10" s="33">
        <v>20</v>
      </c>
      <c r="S10" s="33">
        <v>8</v>
      </c>
      <c r="T10" s="33">
        <v>4</v>
      </c>
      <c r="U10" s="33">
        <v>13</v>
      </c>
      <c r="V10" s="33">
        <v>9000</v>
      </c>
      <c r="W10" s="1"/>
      <c r="X10" s="1"/>
      <c r="Y10" s="1"/>
      <c r="Z10" s="1"/>
      <c r="AA10" s="1"/>
      <c r="AB10" s="1"/>
      <c r="AC10" s="1"/>
    </row>
    <row r="11" spans="1:29" ht="17" thickBot="1" x14ac:dyDescent="0.25">
      <c r="A11" s="32">
        <v>8</v>
      </c>
      <c r="B11" s="33">
        <v>28</v>
      </c>
      <c r="C11" s="33">
        <v>7</v>
      </c>
      <c r="D11" s="33">
        <v>30</v>
      </c>
      <c r="E11" s="33">
        <v>29</v>
      </c>
      <c r="F11" s="33">
        <v>24</v>
      </c>
      <c r="G11" s="33">
        <v>3</v>
      </c>
      <c r="H11" s="33">
        <v>3</v>
      </c>
      <c r="I11" s="33">
        <v>20</v>
      </c>
      <c r="J11" s="33">
        <v>19</v>
      </c>
      <c r="K11" s="33">
        <v>1</v>
      </c>
      <c r="L11" s="33">
        <v>9</v>
      </c>
      <c r="M11" s="33">
        <v>27</v>
      </c>
      <c r="N11" s="33">
        <v>21</v>
      </c>
      <c r="O11" s="33">
        <v>10</v>
      </c>
      <c r="P11" s="33">
        <v>12</v>
      </c>
      <c r="Q11" s="33">
        <v>4</v>
      </c>
      <c r="R11" s="33">
        <v>2</v>
      </c>
      <c r="S11" s="33">
        <v>19</v>
      </c>
      <c r="T11" s="33">
        <v>19</v>
      </c>
      <c r="U11" s="33">
        <v>21</v>
      </c>
      <c r="V11" s="33">
        <v>9000</v>
      </c>
      <c r="W11" s="1"/>
      <c r="X11" s="1"/>
      <c r="Y11" s="1"/>
      <c r="Z11" s="1"/>
      <c r="AA11" s="1"/>
      <c r="AB11" s="1"/>
      <c r="AC11" s="1"/>
    </row>
    <row r="12" spans="1:29" ht="17" thickBot="1" x14ac:dyDescent="0.25">
      <c r="A12" s="32">
        <v>9</v>
      </c>
      <c r="B12" s="33">
        <v>28</v>
      </c>
      <c r="C12" s="33">
        <v>8</v>
      </c>
      <c r="D12" s="33">
        <v>34</v>
      </c>
      <c r="E12" s="33">
        <v>35</v>
      </c>
      <c r="F12" s="33">
        <v>30</v>
      </c>
      <c r="G12" s="33">
        <v>3</v>
      </c>
      <c r="H12" s="33">
        <v>17</v>
      </c>
      <c r="I12" s="33">
        <v>18</v>
      </c>
      <c r="J12" s="33">
        <v>1</v>
      </c>
      <c r="K12" s="33">
        <v>1</v>
      </c>
      <c r="L12" s="33">
        <v>2</v>
      </c>
      <c r="M12" s="33">
        <v>22</v>
      </c>
      <c r="N12" s="33">
        <v>4</v>
      </c>
      <c r="O12" s="33">
        <v>4</v>
      </c>
      <c r="P12" s="33">
        <v>3</v>
      </c>
      <c r="Q12" s="33">
        <v>14</v>
      </c>
      <c r="R12" s="33">
        <v>18</v>
      </c>
      <c r="S12" s="33">
        <v>17</v>
      </c>
      <c r="T12" s="33">
        <v>6</v>
      </c>
      <c r="U12" s="33">
        <v>29</v>
      </c>
      <c r="V12" s="33">
        <v>12000</v>
      </c>
      <c r="W12" s="1"/>
      <c r="X12" s="1"/>
      <c r="Y12" s="1"/>
      <c r="Z12" s="1"/>
      <c r="AA12" s="1"/>
      <c r="AB12" s="1"/>
      <c r="AC12" s="1"/>
    </row>
    <row r="13" spans="1:29" ht="17" thickBot="1" x14ac:dyDescent="0.25">
      <c r="A13" s="32">
        <v>10</v>
      </c>
      <c r="B13" s="33">
        <v>26</v>
      </c>
      <c r="C13" s="33">
        <v>8</v>
      </c>
      <c r="D13" s="33">
        <v>29</v>
      </c>
      <c r="E13" s="33">
        <v>10</v>
      </c>
      <c r="F13" s="33">
        <v>24</v>
      </c>
      <c r="G13" s="33">
        <v>16</v>
      </c>
      <c r="H13" s="33">
        <v>19</v>
      </c>
      <c r="I13" s="33">
        <v>16</v>
      </c>
      <c r="J13" s="33">
        <v>1</v>
      </c>
      <c r="K13" s="33">
        <v>1</v>
      </c>
      <c r="L13" s="33">
        <v>9</v>
      </c>
      <c r="M13" s="33">
        <v>23</v>
      </c>
      <c r="N13" s="33">
        <v>18</v>
      </c>
      <c r="O13" s="33">
        <v>29</v>
      </c>
      <c r="P13" s="33">
        <v>12</v>
      </c>
      <c r="Q13" s="33">
        <v>1</v>
      </c>
      <c r="R13" s="33">
        <v>2</v>
      </c>
      <c r="S13" s="33">
        <v>19</v>
      </c>
      <c r="T13" s="33">
        <v>9</v>
      </c>
      <c r="U13" s="33">
        <v>17</v>
      </c>
      <c r="V13" s="33">
        <v>9000</v>
      </c>
      <c r="W13" s="1"/>
      <c r="X13" s="1"/>
      <c r="Y13" s="1"/>
      <c r="Z13" s="1"/>
      <c r="AA13" s="1"/>
      <c r="AB13" s="1"/>
      <c r="AC13" s="1"/>
    </row>
    <row r="14" spans="1:29" ht="17" thickBot="1" x14ac:dyDescent="0.25">
      <c r="A14" s="32">
        <v>11</v>
      </c>
      <c r="B14" s="33">
        <v>26</v>
      </c>
      <c r="C14" s="33">
        <v>10</v>
      </c>
      <c r="D14" s="33">
        <v>30</v>
      </c>
      <c r="E14" s="33">
        <v>19</v>
      </c>
      <c r="F14" s="33">
        <v>30</v>
      </c>
      <c r="G14" s="33">
        <v>16</v>
      </c>
      <c r="H14" s="33">
        <v>32</v>
      </c>
      <c r="I14" s="33">
        <v>2</v>
      </c>
      <c r="J14" s="33">
        <v>1</v>
      </c>
      <c r="K14" s="33">
        <v>1</v>
      </c>
      <c r="L14" s="33">
        <v>14</v>
      </c>
      <c r="M14" s="33">
        <v>27</v>
      </c>
      <c r="N14" s="33">
        <v>27</v>
      </c>
      <c r="O14" s="33">
        <v>19</v>
      </c>
      <c r="P14" s="33">
        <v>24</v>
      </c>
      <c r="Q14" s="33">
        <v>26</v>
      </c>
      <c r="R14" s="33">
        <v>20</v>
      </c>
      <c r="S14" s="33">
        <v>8</v>
      </c>
      <c r="T14" s="33">
        <v>2</v>
      </c>
      <c r="U14" s="33">
        <v>25</v>
      </c>
      <c r="V14" s="33">
        <v>13000</v>
      </c>
      <c r="W14" s="1"/>
      <c r="X14" s="1"/>
      <c r="Y14" s="1"/>
      <c r="Z14" s="1"/>
      <c r="AA14" s="1"/>
      <c r="AB14" s="1"/>
      <c r="AC14" s="1"/>
    </row>
    <row r="15" spans="1:29" ht="17" thickBot="1" x14ac:dyDescent="0.25">
      <c r="A15" s="32">
        <v>12</v>
      </c>
      <c r="B15" s="33">
        <v>25</v>
      </c>
      <c r="C15" s="33">
        <v>10</v>
      </c>
      <c r="D15" s="33">
        <v>26</v>
      </c>
      <c r="E15" s="33">
        <v>10</v>
      </c>
      <c r="F15" s="33">
        <v>24</v>
      </c>
      <c r="G15" s="33">
        <v>24</v>
      </c>
      <c r="H15" s="33">
        <v>3</v>
      </c>
      <c r="I15" s="33">
        <v>20</v>
      </c>
      <c r="J15" s="33">
        <v>21</v>
      </c>
      <c r="K15" s="33">
        <v>1</v>
      </c>
      <c r="L15" s="33">
        <v>18</v>
      </c>
      <c r="M15" s="33">
        <v>23</v>
      </c>
      <c r="N15" s="33">
        <v>27</v>
      </c>
      <c r="O15" s="33">
        <v>33</v>
      </c>
      <c r="P15" s="33">
        <v>31</v>
      </c>
      <c r="Q15" s="33">
        <v>4</v>
      </c>
      <c r="R15" s="33">
        <v>2</v>
      </c>
      <c r="S15" s="33">
        <v>19</v>
      </c>
      <c r="T15" s="33">
        <v>19</v>
      </c>
      <c r="U15" s="33">
        <v>1</v>
      </c>
      <c r="V15" s="33">
        <v>11000</v>
      </c>
      <c r="W15" s="1"/>
      <c r="X15" s="1"/>
      <c r="Y15" s="1"/>
      <c r="Z15" s="1"/>
      <c r="AA15" s="1"/>
      <c r="AB15" s="1"/>
      <c r="AC15" s="1"/>
    </row>
    <row r="16" spans="1:29" ht="17" thickBot="1" x14ac:dyDescent="0.25">
      <c r="A16" s="32">
        <v>13</v>
      </c>
      <c r="B16" s="33">
        <v>22</v>
      </c>
      <c r="C16" s="33">
        <v>10</v>
      </c>
      <c r="D16" s="33">
        <v>20</v>
      </c>
      <c r="E16" s="33">
        <v>5</v>
      </c>
      <c r="F16" s="33">
        <v>3</v>
      </c>
      <c r="G16" s="33">
        <v>16</v>
      </c>
      <c r="H16" s="33">
        <v>21</v>
      </c>
      <c r="I16" s="33">
        <v>8</v>
      </c>
      <c r="J16" s="33">
        <v>30</v>
      </c>
      <c r="K16" s="33">
        <v>1</v>
      </c>
      <c r="L16" s="33">
        <v>12</v>
      </c>
      <c r="M16" s="33">
        <v>17</v>
      </c>
      <c r="N16" s="33">
        <v>7</v>
      </c>
      <c r="O16" s="33">
        <v>4</v>
      </c>
      <c r="P16" s="33">
        <v>12</v>
      </c>
      <c r="Q16" s="33">
        <v>26</v>
      </c>
      <c r="R16" s="33">
        <v>20</v>
      </c>
      <c r="S16" s="33">
        <v>8</v>
      </c>
      <c r="T16" s="33">
        <v>19</v>
      </c>
      <c r="U16" s="33">
        <v>13</v>
      </c>
      <c r="V16" s="33">
        <v>9000</v>
      </c>
      <c r="W16" s="1"/>
      <c r="X16" s="1"/>
      <c r="Y16" s="1"/>
      <c r="Z16" s="1"/>
      <c r="AA16" s="1"/>
      <c r="AB16" s="1"/>
      <c r="AC16" s="1"/>
    </row>
    <row r="17" spans="1:29" ht="17" thickBot="1" x14ac:dyDescent="0.25">
      <c r="A17" s="32">
        <v>14</v>
      </c>
      <c r="B17" s="33">
        <v>22</v>
      </c>
      <c r="C17" s="33">
        <v>13</v>
      </c>
      <c r="D17" s="33">
        <v>24</v>
      </c>
      <c r="E17" s="33">
        <v>19</v>
      </c>
      <c r="F17" s="33">
        <v>3</v>
      </c>
      <c r="G17" s="33">
        <v>16</v>
      </c>
      <c r="H17" s="33">
        <v>3</v>
      </c>
      <c r="I17" s="33">
        <v>20</v>
      </c>
      <c r="J17" s="33">
        <v>1</v>
      </c>
      <c r="K17" s="33">
        <v>1</v>
      </c>
      <c r="L17" s="33">
        <v>25</v>
      </c>
      <c r="M17" s="33">
        <v>30</v>
      </c>
      <c r="N17" s="33">
        <v>35</v>
      </c>
      <c r="O17" s="33">
        <v>35</v>
      </c>
      <c r="P17" s="33">
        <v>35</v>
      </c>
      <c r="Q17" s="33">
        <v>21</v>
      </c>
      <c r="R17" s="33">
        <v>2</v>
      </c>
      <c r="S17" s="33">
        <v>19</v>
      </c>
      <c r="T17" s="33">
        <v>15</v>
      </c>
      <c r="U17" s="33">
        <v>1</v>
      </c>
      <c r="V17" s="33">
        <v>9000</v>
      </c>
      <c r="W17" s="1"/>
      <c r="X17" s="1"/>
      <c r="Y17" s="1"/>
      <c r="Z17" s="1"/>
      <c r="AA17" s="1"/>
      <c r="AB17" s="1"/>
      <c r="AC17" s="1"/>
    </row>
    <row r="18" spans="1:29" ht="17" thickBot="1" x14ac:dyDescent="0.25">
      <c r="A18" s="32">
        <v>15</v>
      </c>
      <c r="B18" s="33">
        <v>22</v>
      </c>
      <c r="C18" s="33">
        <v>14</v>
      </c>
      <c r="D18" s="33">
        <v>27</v>
      </c>
      <c r="E18" s="33">
        <v>29</v>
      </c>
      <c r="F18" s="33">
        <v>24</v>
      </c>
      <c r="G18" s="33">
        <v>29</v>
      </c>
      <c r="H18" s="33">
        <v>32</v>
      </c>
      <c r="I18" s="33">
        <v>2</v>
      </c>
      <c r="J18" s="33">
        <v>1</v>
      </c>
      <c r="K18" s="33">
        <v>1</v>
      </c>
      <c r="L18" s="33">
        <v>14</v>
      </c>
      <c r="M18" s="33">
        <v>17</v>
      </c>
      <c r="N18" s="33">
        <v>16</v>
      </c>
      <c r="O18" s="33">
        <v>19</v>
      </c>
      <c r="P18" s="33">
        <v>24</v>
      </c>
      <c r="Q18" s="33">
        <v>4</v>
      </c>
      <c r="R18" s="33">
        <v>30</v>
      </c>
      <c r="S18" s="33">
        <v>4</v>
      </c>
      <c r="T18" s="33">
        <v>9</v>
      </c>
      <c r="U18" s="33">
        <v>33</v>
      </c>
      <c r="V18" s="33">
        <v>11000</v>
      </c>
      <c r="W18" s="1"/>
      <c r="X18" s="1"/>
      <c r="Y18" s="1"/>
      <c r="Z18" s="1"/>
      <c r="AA18" s="1"/>
      <c r="AB18" s="1"/>
      <c r="AC18" s="1"/>
    </row>
    <row r="19" spans="1:29" ht="17" thickBot="1" x14ac:dyDescent="0.25">
      <c r="A19" s="32">
        <v>16</v>
      </c>
      <c r="B19" s="33">
        <v>21</v>
      </c>
      <c r="C19" s="33">
        <v>14</v>
      </c>
      <c r="D19" s="33">
        <v>23</v>
      </c>
      <c r="E19" s="33">
        <v>10</v>
      </c>
      <c r="F19" s="33">
        <v>3</v>
      </c>
      <c r="G19" s="33">
        <v>29</v>
      </c>
      <c r="H19" s="33">
        <v>3</v>
      </c>
      <c r="I19" s="33">
        <v>20</v>
      </c>
      <c r="J19" s="33">
        <v>1</v>
      </c>
      <c r="K19" s="33">
        <v>1</v>
      </c>
      <c r="L19" s="33">
        <v>14</v>
      </c>
      <c r="M19" s="33">
        <v>14</v>
      </c>
      <c r="N19" s="33">
        <v>13</v>
      </c>
      <c r="O19" s="33">
        <v>19</v>
      </c>
      <c r="P19" s="33">
        <v>3</v>
      </c>
      <c r="Q19" s="33">
        <v>4</v>
      </c>
      <c r="R19" s="33">
        <v>2</v>
      </c>
      <c r="S19" s="33">
        <v>19</v>
      </c>
      <c r="T19" s="33">
        <v>15</v>
      </c>
      <c r="U19" s="33">
        <v>21</v>
      </c>
      <c r="V19" s="33">
        <v>11000</v>
      </c>
      <c r="W19" s="1"/>
      <c r="X19" s="1"/>
      <c r="Y19" s="1"/>
      <c r="Z19" s="1"/>
      <c r="AA19" s="1"/>
      <c r="AB19" s="1"/>
      <c r="AC19" s="1"/>
    </row>
    <row r="20" spans="1:29" ht="17" thickBot="1" x14ac:dyDescent="0.25">
      <c r="A20" s="32">
        <v>17</v>
      </c>
      <c r="B20" s="33">
        <v>20</v>
      </c>
      <c r="C20" s="33">
        <v>14</v>
      </c>
      <c r="D20" s="33">
        <v>19</v>
      </c>
      <c r="E20" s="33">
        <v>5</v>
      </c>
      <c r="F20" s="33">
        <v>3</v>
      </c>
      <c r="G20" s="33">
        <v>29</v>
      </c>
      <c r="H20" s="33">
        <v>21</v>
      </c>
      <c r="I20" s="33">
        <v>8</v>
      </c>
      <c r="J20" s="33">
        <v>1</v>
      </c>
      <c r="K20" s="33">
        <v>1</v>
      </c>
      <c r="L20" s="33">
        <v>21</v>
      </c>
      <c r="M20" s="33">
        <v>23</v>
      </c>
      <c r="N20" s="33">
        <v>30</v>
      </c>
      <c r="O20" s="33">
        <v>15</v>
      </c>
      <c r="P20" s="33">
        <v>24</v>
      </c>
      <c r="Q20" s="33">
        <v>14</v>
      </c>
      <c r="R20" s="33">
        <v>35</v>
      </c>
      <c r="S20" s="33">
        <v>1</v>
      </c>
      <c r="T20" s="33">
        <v>12</v>
      </c>
      <c r="U20" s="33">
        <v>9</v>
      </c>
      <c r="V20" s="33">
        <v>13000</v>
      </c>
      <c r="W20" s="1"/>
      <c r="X20" s="1"/>
      <c r="Y20" s="1"/>
      <c r="Z20" s="1"/>
      <c r="AA20" s="1"/>
      <c r="AB20" s="1"/>
      <c r="AC20" s="1"/>
    </row>
    <row r="21" spans="1:29" ht="17" thickBot="1" x14ac:dyDescent="0.25">
      <c r="A21" s="32">
        <v>18</v>
      </c>
      <c r="B21" s="33">
        <v>17</v>
      </c>
      <c r="C21" s="33">
        <v>14</v>
      </c>
      <c r="D21" s="33">
        <v>16</v>
      </c>
      <c r="E21" s="33">
        <v>1</v>
      </c>
      <c r="F21" s="33">
        <v>3</v>
      </c>
      <c r="G21" s="33">
        <v>29</v>
      </c>
      <c r="H21" s="33">
        <v>3</v>
      </c>
      <c r="I21" s="33">
        <v>20</v>
      </c>
      <c r="J21" s="33">
        <v>24</v>
      </c>
      <c r="K21" s="33">
        <v>1</v>
      </c>
      <c r="L21" s="33">
        <v>17</v>
      </c>
      <c r="M21" s="33">
        <v>13</v>
      </c>
      <c r="N21" s="33">
        <v>14</v>
      </c>
      <c r="O21" s="33">
        <v>19</v>
      </c>
      <c r="P21" s="33">
        <v>12</v>
      </c>
      <c r="Q21" s="33">
        <v>4</v>
      </c>
      <c r="R21" s="33">
        <v>2</v>
      </c>
      <c r="S21" s="33">
        <v>19</v>
      </c>
      <c r="T21" s="33">
        <v>19</v>
      </c>
      <c r="U21" s="33">
        <v>33</v>
      </c>
      <c r="V21" s="33">
        <v>9000</v>
      </c>
      <c r="W21" s="1"/>
      <c r="X21" s="1"/>
      <c r="Y21" s="1"/>
      <c r="Z21" s="1"/>
      <c r="AA21" s="1"/>
      <c r="AB21" s="1"/>
      <c r="AC21" s="1"/>
    </row>
    <row r="22" spans="1:29" ht="17" thickBot="1" x14ac:dyDescent="0.25">
      <c r="A22" s="32">
        <v>19</v>
      </c>
      <c r="B22" s="33">
        <v>17</v>
      </c>
      <c r="C22" s="33">
        <v>18</v>
      </c>
      <c r="D22" s="33">
        <v>18</v>
      </c>
      <c r="E22" s="33">
        <v>19</v>
      </c>
      <c r="F22" s="33">
        <v>3</v>
      </c>
      <c r="G22" s="33">
        <v>35</v>
      </c>
      <c r="H22" s="33">
        <v>21</v>
      </c>
      <c r="I22" s="33">
        <v>8</v>
      </c>
      <c r="J22" s="33">
        <v>34</v>
      </c>
      <c r="K22" s="33">
        <v>1</v>
      </c>
      <c r="L22" s="33">
        <v>30</v>
      </c>
      <c r="M22" s="33">
        <v>27</v>
      </c>
      <c r="N22" s="33">
        <v>34</v>
      </c>
      <c r="O22" s="33">
        <v>19</v>
      </c>
      <c r="P22" s="33">
        <v>31</v>
      </c>
      <c r="Q22" s="33">
        <v>21</v>
      </c>
      <c r="R22" s="33">
        <v>20</v>
      </c>
      <c r="S22" s="33">
        <v>8</v>
      </c>
      <c r="T22" s="33">
        <v>19</v>
      </c>
      <c r="U22" s="33">
        <v>1</v>
      </c>
      <c r="V22" s="33">
        <v>7000</v>
      </c>
      <c r="W22" s="1"/>
      <c r="X22" s="1"/>
      <c r="Y22" s="1"/>
      <c r="Z22" s="1"/>
      <c r="AA22" s="1"/>
      <c r="AB22" s="1"/>
      <c r="AC22" s="1"/>
    </row>
    <row r="23" spans="1:29" ht="17" thickBot="1" x14ac:dyDescent="0.25">
      <c r="A23" s="32">
        <v>20</v>
      </c>
      <c r="B23" s="33">
        <v>17</v>
      </c>
      <c r="C23" s="33">
        <v>19</v>
      </c>
      <c r="D23" s="33">
        <v>20</v>
      </c>
      <c r="E23" s="33">
        <v>29</v>
      </c>
      <c r="F23" s="33">
        <v>3</v>
      </c>
      <c r="G23" s="33">
        <v>35</v>
      </c>
      <c r="H23" s="33">
        <v>1</v>
      </c>
      <c r="I23" s="33">
        <v>34</v>
      </c>
      <c r="J23" s="33">
        <v>23</v>
      </c>
      <c r="K23" s="33">
        <v>1</v>
      </c>
      <c r="L23" s="33">
        <v>21</v>
      </c>
      <c r="M23" s="33">
        <v>17</v>
      </c>
      <c r="N23" s="33">
        <v>20</v>
      </c>
      <c r="O23" s="33">
        <v>33</v>
      </c>
      <c r="P23" s="33">
        <v>24</v>
      </c>
      <c r="Q23" s="33">
        <v>4</v>
      </c>
      <c r="R23" s="33">
        <v>1</v>
      </c>
      <c r="S23" s="33">
        <v>35</v>
      </c>
      <c r="T23" s="33">
        <v>19</v>
      </c>
      <c r="U23" s="33">
        <v>17</v>
      </c>
      <c r="V23" s="33">
        <v>11000</v>
      </c>
      <c r="W23" s="1"/>
      <c r="X23" s="1"/>
      <c r="Y23" s="1"/>
      <c r="Z23" s="1"/>
      <c r="AA23" s="1"/>
      <c r="AB23" s="1"/>
      <c r="AC23" s="1"/>
    </row>
    <row r="24" spans="1:29" ht="17" thickBot="1" x14ac:dyDescent="0.25">
      <c r="A24" s="32">
        <v>21</v>
      </c>
      <c r="B24" s="33">
        <v>16</v>
      </c>
      <c r="C24" s="33">
        <v>19</v>
      </c>
      <c r="D24" s="33">
        <v>17</v>
      </c>
      <c r="E24" s="33">
        <v>10</v>
      </c>
      <c r="F24" s="33">
        <v>3</v>
      </c>
      <c r="G24" s="33">
        <v>24</v>
      </c>
      <c r="H24" s="33">
        <v>29</v>
      </c>
      <c r="I24" s="33">
        <v>5</v>
      </c>
      <c r="J24" s="33">
        <v>26</v>
      </c>
      <c r="K24" s="33">
        <v>1</v>
      </c>
      <c r="L24" s="33">
        <v>4</v>
      </c>
      <c r="M24" s="33">
        <v>5</v>
      </c>
      <c r="N24" s="33">
        <v>2</v>
      </c>
      <c r="O24" s="33">
        <v>10</v>
      </c>
      <c r="P24" s="33">
        <v>3</v>
      </c>
      <c r="Q24" s="33">
        <v>33</v>
      </c>
      <c r="R24" s="33">
        <v>20</v>
      </c>
      <c r="S24" s="33">
        <v>8</v>
      </c>
      <c r="T24" s="33">
        <v>19</v>
      </c>
      <c r="U24" s="33">
        <v>29</v>
      </c>
      <c r="V24" s="33">
        <v>11000</v>
      </c>
      <c r="W24" s="1"/>
      <c r="X24" s="1"/>
      <c r="Y24" s="1"/>
      <c r="Z24" s="1"/>
      <c r="AA24" s="1"/>
      <c r="AB24" s="1"/>
      <c r="AC24" s="1"/>
    </row>
    <row r="25" spans="1:29" ht="17" thickBot="1" x14ac:dyDescent="0.25">
      <c r="A25" s="32">
        <v>22</v>
      </c>
      <c r="B25" s="33">
        <v>15</v>
      </c>
      <c r="C25" s="33">
        <v>19</v>
      </c>
      <c r="D25" s="33">
        <v>15</v>
      </c>
      <c r="E25" s="33">
        <v>5</v>
      </c>
      <c r="F25" s="33">
        <v>3</v>
      </c>
      <c r="G25" s="33">
        <v>3</v>
      </c>
      <c r="H25" s="33">
        <v>32</v>
      </c>
      <c r="I25" s="33">
        <v>2</v>
      </c>
      <c r="J25" s="33">
        <v>1</v>
      </c>
      <c r="K25" s="33">
        <v>1</v>
      </c>
      <c r="L25" s="33">
        <v>4</v>
      </c>
      <c r="M25" s="33">
        <v>4</v>
      </c>
      <c r="N25" s="33">
        <v>1</v>
      </c>
      <c r="O25" s="33">
        <v>4</v>
      </c>
      <c r="P25" s="33">
        <v>3</v>
      </c>
      <c r="Q25" s="33">
        <v>26</v>
      </c>
      <c r="R25" s="33">
        <v>30</v>
      </c>
      <c r="S25" s="33">
        <v>4</v>
      </c>
      <c r="T25" s="33">
        <v>6</v>
      </c>
      <c r="U25" s="33">
        <v>29</v>
      </c>
      <c r="V25" s="33">
        <v>12000</v>
      </c>
      <c r="W25" s="1"/>
      <c r="X25" s="1"/>
      <c r="Y25" s="1"/>
      <c r="Z25" s="1"/>
      <c r="AA25" s="1"/>
      <c r="AB25" s="1"/>
      <c r="AC25" s="1"/>
    </row>
    <row r="26" spans="1:29" ht="17" thickBot="1" x14ac:dyDescent="0.25">
      <c r="A26" s="32">
        <v>23</v>
      </c>
      <c r="B26" s="33">
        <v>13</v>
      </c>
      <c r="C26" s="33">
        <v>19</v>
      </c>
      <c r="D26" s="33">
        <v>9</v>
      </c>
      <c r="E26" s="33">
        <v>1</v>
      </c>
      <c r="F26" s="33">
        <v>3</v>
      </c>
      <c r="G26" s="33">
        <v>16</v>
      </c>
      <c r="H26" s="33">
        <v>3</v>
      </c>
      <c r="I26" s="33">
        <v>20</v>
      </c>
      <c r="J26" s="33">
        <v>32</v>
      </c>
      <c r="K26" s="33">
        <v>1</v>
      </c>
      <c r="L26" s="33">
        <v>27</v>
      </c>
      <c r="M26" s="33">
        <v>17</v>
      </c>
      <c r="N26" s="33">
        <v>23</v>
      </c>
      <c r="O26" s="33">
        <v>29</v>
      </c>
      <c r="P26" s="33">
        <v>12</v>
      </c>
      <c r="Q26" s="33">
        <v>26</v>
      </c>
      <c r="R26" s="33">
        <v>30</v>
      </c>
      <c r="S26" s="33">
        <v>4</v>
      </c>
      <c r="T26" s="33">
        <v>19</v>
      </c>
      <c r="U26" s="33">
        <v>25</v>
      </c>
      <c r="V26" s="33">
        <v>6000</v>
      </c>
      <c r="W26" s="1"/>
      <c r="X26" s="1"/>
      <c r="Y26" s="1"/>
      <c r="Z26" s="1"/>
      <c r="AA26" s="1"/>
      <c r="AB26" s="1"/>
      <c r="AC26" s="1"/>
    </row>
    <row r="27" spans="1:29" ht="17" thickBot="1" x14ac:dyDescent="0.25">
      <c r="A27" s="32">
        <v>24</v>
      </c>
      <c r="B27" s="33">
        <v>13</v>
      </c>
      <c r="C27" s="33">
        <v>23</v>
      </c>
      <c r="D27" s="33">
        <v>14</v>
      </c>
      <c r="E27" s="33">
        <v>19</v>
      </c>
      <c r="F27" s="33">
        <v>3</v>
      </c>
      <c r="G27" s="33">
        <v>3</v>
      </c>
      <c r="H27" s="33">
        <v>3</v>
      </c>
      <c r="I27" s="33">
        <v>20</v>
      </c>
      <c r="J27" s="33">
        <v>1</v>
      </c>
      <c r="K27" s="33">
        <v>1</v>
      </c>
      <c r="L27" s="33">
        <v>21</v>
      </c>
      <c r="M27" s="33">
        <v>12</v>
      </c>
      <c r="N27" s="33">
        <v>17</v>
      </c>
      <c r="O27" s="33">
        <v>4</v>
      </c>
      <c r="P27" s="33">
        <v>12</v>
      </c>
      <c r="Q27" s="33">
        <v>21</v>
      </c>
      <c r="R27" s="33">
        <v>2</v>
      </c>
      <c r="S27" s="33">
        <v>19</v>
      </c>
      <c r="T27" s="33">
        <v>15</v>
      </c>
      <c r="U27" s="33">
        <v>17</v>
      </c>
      <c r="V27" s="33">
        <v>11000</v>
      </c>
      <c r="W27" s="1"/>
      <c r="X27" s="1"/>
      <c r="Y27" s="1"/>
      <c r="Z27" s="1"/>
      <c r="AA27" s="1"/>
      <c r="AB27" s="1"/>
      <c r="AC27" s="1"/>
    </row>
    <row r="28" spans="1:29" ht="17" thickBot="1" x14ac:dyDescent="0.25">
      <c r="A28" s="32">
        <v>25</v>
      </c>
      <c r="B28" s="33">
        <v>11</v>
      </c>
      <c r="C28" s="33">
        <v>23</v>
      </c>
      <c r="D28" s="33">
        <v>9</v>
      </c>
      <c r="E28" s="33">
        <v>10</v>
      </c>
      <c r="F28" s="33">
        <v>1</v>
      </c>
      <c r="G28" s="33">
        <v>3</v>
      </c>
      <c r="H28" s="33">
        <v>29</v>
      </c>
      <c r="I28" s="33">
        <v>5</v>
      </c>
      <c r="J28" s="33">
        <v>30</v>
      </c>
      <c r="K28" s="33">
        <v>1</v>
      </c>
      <c r="L28" s="33">
        <v>18</v>
      </c>
      <c r="M28" s="33">
        <v>8</v>
      </c>
      <c r="N28" s="33">
        <v>9</v>
      </c>
      <c r="O28" s="33">
        <v>2</v>
      </c>
      <c r="P28" s="33">
        <v>3</v>
      </c>
      <c r="Q28" s="33">
        <v>26</v>
      </c>
      <c r="R28" s="33">
        <v>29</v>
      </c>
      <c r="S28" s="33">
        <v>7</v>
      </c>
      <c r="T28" s="33">
        <v>19</v>
      </c>
      <c r="U28" s="33">
        <v>13</v>
      </c>
      <c r="V28" s="33">
        <v>9000</v>
      </c>
      <c r="W28" s="1"/>
      <c r="X28" s="1"/>
      <c r="Y28" s="1"/>
      <c r="Z28" s="1"/>
      <c r="AA28" s="1"/>
      <c r="AB28" s="1"/>
      <c r="AC28" s="1"/>
    </row>
    <row r="29" spans="1:29" ht="17" thickBot="1" x14ac:dyDescent="0.25">
      <c r="A29" s="32">
        <v>26</v>
      </c>
      <c r="B29" s="33">
        <v>11</v>
      </c>
      <c r="C29" s="33">
        <v>25</v>
      </c>
      <c r="D29" s="33">
        <v>13</v>
      </c>
      <c r="E29" s="33">
        <v>19</v>
      </c>
      <c r="F29" s="33">
        <v>3</v>
      </c>
      <c r="G29" s="33">
        <v>16</v>
      </c>
      <c r="H29" s="33">
        <v>3</v>
      </c>
      <c r="I29" s="33">
        <v>20</v>
      </c>
      <c r="J29" s="33">
        <v>19</v>
      </c>
      <c r="K29" s="33">
        <v>1</v>
      </c>
      <c r="L29" s="33">
        <v>18</v>
      </c>
      <c r="M29" s="33">
        <v>6</v>
      </c>
      <c r="N29" s="33">
        <v>6</v>
      </c>
      <c r="O29" s="33">
        <v>10</v>
      </c>
      <c r="P29" s="33">
        <v>12</v>
      </c>
      <c r="Q29" s="33">
        <v>14</v>
      </c>
      <c r="R29" s="33">
        <v>2</v>
      </c>
      <c r="S29" s="33">
        <v>19</v>
      </c>
      <c r="T29" s="33">
        <v>19</v>
      </c>
      <c r="U29" s="33">
        <v>21</v>
      </c>
      <c r="V29" s="33">
        <v>11000</v>
      </c>
      <c r="W29" s="1"/>
      <c r="X29" s="1"/>
      <c r="Y29" s="1"/>
      <c r="Z29" s="1"/>
      <c r="AA29" s="1"/>
      <c r="AB29" s="1"/>
      <c r="AC29" s="1"/>
    </row>
    <row r="30" spans="1:29" ht="17" thickBot="1" x14ac:dyDescent="0.25">
      <c r="A30" s="32">
        <v>27</v>
      </c>
      <c r="B30" s="33">
        <v>10</v>
      </c>
      <c r="C30" s="33">
        <v>25</v>
      </c>
      <c r="D30" s="33">
        <v>9</v>
      </c>
      <c r="E30" s="33">
        <v>10</v>
      </c>
      <c r="F30" s="33">
        <v>3</v>
      </c>
      <c r="G30" s="33">
        <v>16</v>
      </c>
      <c r="H30" s="33">
        <v>19</v>
      </c>
      <c r="I30" s="33">
        <v>16</v>
      </c>
      <c r="J30" s="33">
        <v>36</v>
      </c>
      <c r="K30" s="33">
        <v>1</v>
      </c>
      <c r="L30" s="33">
        <v>24</v>
      </c>
      <c r="M30" s="33">
        <v>8</v>
      </c>
      <c r="N30" s="33">
        <v>14</v>
      </c>
      <c r="O30" s="33">
        <v>10</v>
      </c>
      <c r="P30" s="33">
        <v>3</v>
      </c>
      <c r="Q30" s="33">
        <v>14</v>
      </c>
      <c r="R30" s="33">
        <v>2</v>
      </c>
      <c r="S30" s="33">
        <v>19</v>
      </c>
      <c r="T30" s="33">
        <v>19</v>
      </c>
      <c r="U30" s="33">
        <v>17</v>
      </c>
      <c r="V30" s="33">
        <v>14000</v>
      </c>
      <c r="W30" s="1"/>
      <c r="X30" s="1"/>
      <c r="Y30" s="1"/>
      <c r="Z30" s="1"/>
      <c r="AA30" s="1"/>
      <c r="AB30" s="1"/>
      <c r="AC30" s="1"/>
    </row>
    <row r="31" spans="1:29" ht="17" thickBot="1" x14ac:dyDescent="0.25">
      <c r="A31" s="32">
        <v>28</v>
      </c>
      <c r="B31" s="33">
        <v>9</v>
      </c>
      <c r="C31" s="33">
        <v>25</v>
      </c>
      <c r="D31" s="33">
        <v>5</v>
      </c>
      <c r="E31" s="33">
        <v>5</v>
      </c>
      <c r="F31" s="33">
        <v>3</v>
      </c>
      <c r="G31" s="33">
        <v>16</v>
      </c>
      <c r="H31" s="33">
        <v>3</v>
      </c>
      <c r="I31" s="33">
        <v>20</v>
      </c>
      <c r="J31" s="33">
        <v>28</v>
      </c>
      <c r="K31" s="33">
        <v>1</v>
      </c>
      <c r="L31" s="33">
        <v>31</v>
      </c>
      <c r="M31" s="33">
        <v>14</v>
      </c>
      <c r="N31" s="33">
        <v>25</v>
      </c>
      <c r="O31" s="33">
        <v>19</v>
      </c>
      <c r="P31" s="33">
        <v>24</v>
      </c>
      <c r="Q31" s="33">
        <v>25</v>
      </c>
      <c r="R31" s="33">
        <v>2</v>
      </c>
      <c r="S31" s="33">
        <v>19</v>
      </c>
      <c r="T31" s="33">
        <v>19</v>
      </c>
      <c r="U31" s="33">
        <v>9</v>
      </c>
      <c r="V31" s="33">
        <v>14000</v>
      </c>
      <c r="W31" s="1"/>
      <c r="X31" s="1"/>
      <c r="Y31" s="1"/>
      <c r="Z31" s="1"/>
      <c r="AA31" s="1"/>
      <c r="AB31" s="1"/>
      <c r="AC31" s="1"/>
    </row>
    <row r="32" spans="1:29" ht="17" thickBot="1" x14ac:dyDescent="0.25">
      <c r="A32" s="32">
        <v>29</v>
      </c>
      <c r="B32" s="33">
        <v>6</v>
      </c>
      <c r="C32" s="33">
        <v>25</v>
      </c>
      <c r="D32" s="33">
        <v>2</v>
      </c>
      <c r="E32" s="33">
        <v>1</v>
      </c>
      <c r="F32" s="33">
        <v>1</v>
      </c>
      <c r="G32" s="33">
        <v>3</v>
      </c>
      <c r="H32" s="33">
        <v>29</v>
      </c>
      <c r="I32" s="33">
        <v>5</v>
      </c>
      <c r="J32" s="33">
        <v>1</v>
      </c>
      <c r="K32" s="33">
        <v>1</v>
      </c>
      <c r="L32" s="33">
        <v>25</v>
      </c>
      <c r="M32" s="33">
        <v>6</v>
      </c>
      <c r="N32" s="33">
        <v>12</v>
      </c>
      <c r="O32" s="33">
        <v>29</v>
      </c>
      <c r="P32" s="33">
        <v>24</v>
      </c>
      <c r="Q32" s="33">
        <v>33</v>
      </c>
      <c r="R32" s="33">
        <v>2</v>
      </c>
      <c r="S32" s="33">
        <v>19</v>
      </c>
      <c r="T32" s="33">
        <v>4</v>
      </c>
      <c r="U32" s="33">
        <v>13</v>
      </c>
      <c r="V32" s="33">
        <v>8000</v>
      </c>
      <c r="W32" s="1"/>
      <c r="X32" s="1"/>
      <c r="Y32" s="1"/>
      <c r="Z32" s="1"/>
      <c r="AA32" s="1"/>
      <c r="AB32" s="1"/>
      <c r="AC32" s="1"/>
    </row>
    <row r="33" spans="1:29" ht="17" thickBot="1" x14ac:dyDescent="0.25">
      <c r="A33" s="32">
        <v>30</v>
      </c>
      <c r="B33" s="33">
        <v>6</v>
      </c>
      <c r="C33" s="33">
        <v>29</v>
      </c>
      <c r="D33" s="33">
        <v>6</v>
      </c>
      <c r="E33" s="33">
        <v>19</v>
      </c>
      <c r="F33" s="33">
        <v>3</v>
      </c>
      <c r="G33" s="33">
        <v>1</v>
      </c>
      <c r="H33" s="33">
        <v>21</v>
      </c>
      <c r="I33" s="33">
        <v>8</v>
      </c>
      <c r="J33" s="33">
        <v>34</v>
      </c>
      <c r="K33" s="33">
        <v>1</v>
      </c>
      <c r="L33" s="33">
        <v>33</v>
      </c>
      <c r="M33" s="33">
        <v>17</v>
      </c>
      <c r="N33" s="33">
        <v>32</v>
      </c>
      <c r="O33" s="33">
        <v>4</v>
      </c>
      <c r="P33" s="33">
        <v>12</v>
      </c>
      <c r="Q33" s="33">
        <v>14</v>
      </c>
      <c r="R33" s="33">
        <v>20</v>
      </c>
      <c r="S33" s="33">
        <v>8</v>
      </c>
      <c r="T33" s="33">
        <v>19</v>
      </c>
      <c r="U33" s="33">
        <v>1</v>
      </c>
      <c r="V33" s="33">
        <v>8000</v>
      </c>
      <c r="W33" s="1"/>
      <c r="X33" s="1"/>
      <c r="Y33" s="1"/>
      <c r="Z33" s="1"/>
      <c r="AA33" s="1"/>
      <c r="AB33" s="1"/>
      <c r="AC33" s="1"/>
    </row>
    <row r="34" spans="1:29" ht="17" thickBot="1" x14ac:dyDescent="0.25">
      <c r="A34" s="32">
        <v>31</v>
      </c>
      <c r="B34" s="33">
        <v>6</v>
      </c>
      <c r="C34" s="33">
        <v>30</v>
      </c>
      <c r="D34" s="33">
        <v>9</v>
      </c>
      <c r="E34" s="33">
        <v>29</v>
      </c>
      <c r="F34" s="33">
        <v>3</v>
      </c>
      <c r="G34" s="33">
        <v>3</v>
      </c>
      <c r="H34" s="33">
        <v>3</v>
      </c>
      <c r="I34" s="33">
        <v>20</v>
      </c>
      <c r="J34" s="33">
        <v>29</v>
      </c>
      <c r="K34" s="33">
        <v>1</v>
      </c>
      <c r="L34" s="33">
        <v>32</v>
      </c>
      <c r="M34" s="33">
        <v>10</v>
      </c>
      <c r="N34" s="33">
        <v>22</v>
      </c>
      <c r="O34" s="33">
        <v>19</v>
      </c>
      <c r="P34" s="33">
        <v>12</v>
      </c>
      <c r="Q34" s="33">
        <v>14</v>
      </c>
      <c r="R34" s="33">
        <v>2</v>
      </c>
      <c r="S34" s="33">
        <v>19</v>
      </c>
      <c r="T34" s="33">
        <v>19</v>
      </c>
      <c r="U34" s="33">
        <v>9</v>
      </c>
      <c r="V34" s="33">
        <v>16000</v>
      </c>
      <c r="W34" s="1"/>
      <c r="X34" s="1"/>
      <c r="Y34" s="1"/>
      <c r="Z34" s="1"/>
      <c r="AA34" s="1"/>
      <c r="AB34" s="1"/>
      <c r="AC34" s="1"/>
    </row>
    <row r="35" spans="1:29" ht="17" thickBot="1" x14ac:dyDescent="0.25">
      <c r="A35" s="32">
        <v>32</v>
      </c>
      <c r="B35" s="33">
        <v>5</v>
      </c>
      <c r="C35" s="33">
        <v>30</v>
      </c>
      <c r="D35" s="33">
        <v>7</v>
      </c>
      <c r="E35" s="33">
        <v>10</v>
      </c>
      <c r="F35" s="33">
        <v>3</v>
      </c>
      <c r="G35" s="33">
        <v>1</v>
      </c>
      <c r="H35" s="33">
        <v>21</v>
      </c>
      <c r="I35" s="33">
        <v>8</v>
      </c>
      <c r="J35" s="33">
        <v>26</v>
      </c>
      <c r="K35" s="33">
        <v>1</v>
      </c>
      <c r="L35" s="33">
        <v>13</v>
      </c>
      <c r="M35" s="33">
        <v>1</v>
      </c>
      <c r="N35" s="33">
        <v>3</v>
      </c>
      <c r="O35" s="33">
        <v>1</v>
      </c>
      <c r="P35" s="33">
        <v>1</v>
      </c>
      <c r="Q35" s="33">
        <v>26</v>
      </c>
      <c r="R35" s="33">
        <v>20</v>
      </c>
      <c r="S35" s="33">
        <v>8</v>
      </c>
      <c r="T35" s="33">
        <v>19</v>
      </c>
      <c r="U35" s="33">
        <v>29</v>
      </c>
      <c r="V35" s="33">
        <v>17000</v>
      </c>
      <c r="W35" s="1"/>
      <c r="X35" s="1"/>
      <c r="Y35" s="1"/>
      <c r="Z35" s="1"/>
      <c r="AA35" s="1"/>
      <c r="AB35" s="1"/>
      <c r="AC35" s="1"/>
    </row>
    <row r="36" spans="1:29" ht="17" thickBot="1" x14ac:dyDescent="0.25">
      <c r="A36" s="32">
        <v>33</v>
      </c>
      <c r="B36" s="33">
        <v>4</v>
      </c>
      <c r="C36" s="33">
        <v>30</v>
      </c>
      <c r="D36" s="33">
        <v>3</v>
      </c>
      <c r="E36" s="33">
        <v>5</v>
      </c>
      <c r="F36" s="33">
        <v>3</v>
      </c>
      <c r="G36" s="33">
        <v>3</v>
      </c>
      <c r="H36" s="33">
        <v>3</v>
      </c>
      <c r="I36" s="33">
        <v>20</v>
      </c>
      <c r="J36" s="33">
        <v>1</v>
      </c>
      <c r="K36" s="33">
        <v>1</v>
      </c>
      <c r="L36" s="33">
        <v>28</v>
      </c>
      <c r="M36" s="33">
        <v>3</v>
      </c>
      <c r="N36" s="33">
        <v>11</v>
      </c>
      <c r="O36" s="33">
        <v>4</v>
      </c>
      <c r="P36" s="33">
        <v>12</v>
      </c>
      <c r="Q36" s="33">
        <v>4</v>
      </c>
      <c r="R36" s="33">
        <v>2</v>
      </c>
      <c r="S36" s="33">
        <v>19</v>
      </c>
      <c r="T36" s="33">
        <v>9</v>
      </c>
      <c r="U36" s="33">
        <v>33</v>
      </c>
      <c r="V36" s="33">
        <v>11000</v>
      </c>
      <c r="W36" s="1"/>
      <c r="X36" s="1"/>
      <c r="Y36" s="1"/>
      <c r="Z36" s="1"/>
      <c r="AA36" s="1"/>
      <c r="AB36" s="1"/>
      <c r="AC36" s="1"/>
    </row>
    <row r="37" spans="1:29" ht="17" thickBot="1" x14ac:dyDescent="0.25">
      <c r="A37" s="32">
        <v>34</v>
      </c>
      <c r="B37" s="33">
        <v>1</v>
      </c>
      <c r="C37" s="33">
        <v>30</v>
      </c>
      <c r="D37" s="33">
        <v>1</v>
      </c>
      <c r="E37" s="33">
        <v>1</v>
      </c>
      <c r="F37" s="33">
        <v>3</v>
      </c>
      <c r="G37" s="33">
        <v>24</v>
      </c>
      <c r="H37" s="33">
        <v>17</v>
      </c>
      <c r="I37" s="33">
        <v>18</v>
      </c>
      <c r="J37" s="33">
        <v>1</v>
      </c>
      <c r="K37" s="33">
        <v>1</v>
      </c>
      <c r="L37" s="33">
        <v>35</v>
      </c>
      <c r="M37" s="33">
        <v>14</v>
      </c>
      <c r="N37" s="33">
        <v>31</v>
      </c>
      <c r="O37" s="33">
        <v>15</v>
      </c>
      <c r="P37" s="33">
        <v>24</v>
      </c>
      <c r="Q37" s="33">
        <v>4</v>
      </c>
      <c r="R37" s="33">
        <v>18</v>
      </c>
      <c r="S37" s="33">
        <v>17</v>
      </c>
      <c r="T37" s="33">
        <v>12</v>
      </c>
      <c r="U37" s="33">
        <v>1</v>
      </c>
      <c r="V37" s="33">
        <v>9000</v>
      </c>
      <c r="W37" s="1"/>
      <c r="X37" s="1"/>
      <c r="Y37" s="1"/>
      <c r="Z37" s="1"/>
      <c r="AA37" s="1"/>
      <c r="AB37" s="1"/>
      <c r="AC37" s="1"/>
    </row>
    <row r="38" spans="1:29" ht="17" thickBot="1" x14ac:dyDescent="0.25">
      <c r="A38" s="32">
        <v>35</v>
      </c>
      <c r="B38" s="33">
        <v>1</v>
      </c>
      <c r="C38" s="33">
        <v>34</v>
      </c>
      <c r="D38" s="33">
        <v>4</v>
      </c>
      <c r="E38" s="33">
        <v>19</v>
      </c>
      <c r="F38" s="33">
        <v>3</v>
      </c>
      <c r="G38" s="33">
        <v>3</v>
      </c>
      <c r="H38" s="33">
        <v>35</v>
      </c>
      <c r="I38" s="33">
        <v>1</v>
      </c>
      <c r="J38" s="33">
        <v>1</v>
      </c>
      <c r="K38" s="33">
        <v>1</v>
      </c>
      <c r="L38" s="33">
        <v>33</v>
      </c>
      <c r="M38" s="33">
        <v>10</v>
      </c>
      <c r="N38" s="33">
        <v>26</v>
      </c>
      <c r="O38" s="33">
        <v>19</v>
      </c>
      <c r="P38" s="33">
        <v>31</v>
      </c>
      <c r="Q38" s="33">
        <v>36</v>
      </c>
      <c r="R38" s="33">
        <v>33</v>
      </c>
      <c r="S38" s="33">
        <v>3</v>
      </c>
      <c r="T38" s="33">
        <v>2</v>
      </c>
      <c r="U38" s="33">
        <v>25</v>
      </c>
      <c r="V38" s="33">
        <v>9000</v>
      </c>
      <c r="W38" s="1"/>
      <c r="X38" s="1"/>
      <c r="Y38" s="1"/>
      <c r="Z38" s="1"/>
      <c r="AA38" s="1"/>
      <c r="AB38" s="1"/>
      <c r="AC38" s="1"/>
    </row>
    <row r="39" spans="1:29" ht="17" thickBot="1" x14ac:dyDescent="0.25">
      <c r="A39" s="32">
        <v>36</v>
      </c>
      <c r="B39" s="33">
        <v>1</v>
      </c>
      <c r="C39" s="33">
        <v>35</v>
      </c>
      <c r="D39" s="33">
        <v>8</v>
      </c>
      <c r="E39" s="33">
        <v>29</v>
      </c>
      <c r="F39" s="33">
        <v>3</v>
      </c>
      <c r="G39" s="33">
        <v>3</v>
      </c>
      <c r="H39" s="33">
        <v>1</v>
      </c>
      <c r="I39" s="33">
        <v>34</v>
      </c>
      <c r="J39" s="33">
        <v>24</v>
      </c>
      <c r="K39" s="33">
        <v>1</v>
      </c>
      <c r="L39" s="33">
        <v>28</v>
      </c>
      <c r="M39" s="33">
        <v>2</v>
      </c>
      <c r="N39" s="33">
        <v>10</v>
      </c>
      <c r="O39" s="33">
        <v>2</v>
      </c>
      <c r="P39" s="33">
        <v>3</v>
      </c>
      <c r="Q39" s="33">
        <v>1</v>
      </c>
      <c r="R39" s="33">
        <v>34</v>
      </c>
      <c r="S39" s="33">
        <v>2</v>
      </c>
      <c r="T39" s="33">
        <v>19</v>
      </c>
      <c r="U39" s="33">
        <v>33</v>
      </c>
      <c r="V39" s="33">
        <v>12000</v>
      </c>
      <c r="W39" s="1"/>
      <c r="X39" s="1"/>
      <c r="Y39" s="1"/>
      <c r="Z39" s="1"/>
      <c r="AA39" s="1"/>
      <c r="AB39" s="1"/>
      <c r="AC39" s="1"/>
    </row>
    <row r="40" spans="1:29" x14ac:dyDescent="0.2">
      <c r="A40" s="3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7" thickBot="1" x14ac:dyDescent="0.25">
      <c r="A41" s="31" t="s">
        <v>167</v>
      </c>
      <c r="B41" s="1" t="s">
        <v>318</v>
      </c>
      <c r="C41" s="1" t="s">
        <v>318</v>
      </c>
      <c r="D41" s="1" t="s">
        <v>318</v>
      </c>
      <c r="E41" s="1" t="s">
        <v>318</v>
      </c>
      <c r="F41" s="1" t="s">
        <v>318</v>
      </c>
      <c r="G41" s="1" t="s">
        <v>318</v>
      </c>
      <c r="H41" s="1" t="s">
        <v>318</v>
      </c>
      <c r="I41" s="1" t="s">
        <v>318</v>
      </c>
      <c r="J41" s="1" t="s">
        <v>318</v>
      </c>
      <c r="K41" s="1" t="s">
        <v>318</v>
      </c>
      <c r="L41" s="1" t="s">
        <v>318</v>
      </c>
      <c r="M41" s="1" t="s">
        <v>318</v>
      </c>
      <c r="N41" s="1" t="s">
        <v>318</v>
      </c>
      <c r="O41" s="1" t="s">
        <v>318</v>
      </c>
      <c r="P41" s="1" t="s">
        <v>318</v>
      </c>
      <c r="Q41" s="1" t="s">
        <v>318</v>
      </c>
      <c r="R41" s="1" t="s">
        <v>318</v>
      </c>
      <c r="S41" s="1" t="s">
        <v>318</v>
      </c>
      <c r="T41" s="1" t="s">
        <v>318</v>
      </c>
      <c r="U41" s="1" t="s">
        <v>318</v>
      </c>
      <c r="V41" s="1"/>
      <c r="W41" s="1"/>
      <c r="X41" s="1"/>
      <c r="Y41" s="1"/>
      <c r="Z41" s="1"/>
      <c r="AA41" s="1"/>
      <c r="AB41" s="1"/>
      <c r="AC41" s="1"/>
    </row>
    <row r="42" spans="1:29" ht="103" thickBot="1" x14ac:dyDescent="0.25">
      <c r="A42" s="32" t="s">
        <v>49</v>
      </c>
      <c r="B42" s="32" t="s">
        <v>298</v>
      </c>
      <c r="C42" s="32" t="s">
        <v>299</v>
      </c>
      <c r="D42" s="32" t="s">
        <v>300</v>
      </c>
      <c r="E42" s="32" t="s">
        <v>301</v>
      </c>
      <c r="F42" s="32" t="s">
        <v>302</v>
      </c>
      <c r="G42" s="32" t="s">
        <v>303</v>
      </c>
      <c r="H42" s="32" t="s">
        <v>304</v>
      </c>
      <c r="I42" s="32" t="s">
        <v>305</v>
      </c>
      <c r="J42" s="32" t="s">
        <v>306</v>
      </c>
      <c r="K42" s="32" t="s">
        <v>307</v>
      </c>
      <c r="L42" s="32" t="s">
        <v>308</v>
      </c>
      <c r="M42" s="32" t="s">
        <v>309</v>
      </c>
      <c r="N42" s="32" t="s">
        <v>310</v>
      </c>
      <c r="O42" s="32" t="s">
        <v>311</v>
      </c>
      <c r="P42" s="32" t="s">
        <v>312</v>
      </c>
      <c r="Q42" s="32" t="s">
        <v>313</v>
      </c>
      <c r="R42" s="32" t="s">
        <v>314</v>
      </c>
      <c r="S42" s="32" t="s">
        <v>315</v>
      </c>
      <c r="T42" s="32" t="s">
        <v>316</v>
      </c>
      <c r="U42" s="32" t="s">
        <v>317</v>
      </c>
      <c r="V42" s="1"/>
      <c r="W42" s="1"/>
      <c r="X42" s="1"/>
      <c r="Y42" s="1"/>
      <c r="Z42" s="1"/>
      <c r="AA42" s="1"/>
      <c r="AB42" s="1"/>
      <c r="AC42" s="1"/>
    </row>
    <row r="43" spans="1:29" ht="52" thickBot="1" x14ac:dyDescent="0.25">
      <c r="A43" s="32" t="s">
        <v>50</v>
      </c>
      <c r="B43" s="33" t="s">
        <v>115</v>
      </c>
      <c r="C43" s="33" t="s">
        <v>116</v>
      </c>
      <c r="D43" s="33" t="s">
        <v>117</v>
      </c>
      <c r="E43" s="33" t="s">
        <v>51</v>
      </c>
      <c r="F43" s="33" t="s">
        <v>51</v>
      </c>
      <c r="G43" s="33" t="s">
        <v>118</v>
      </c>
      <c r="H43" s="33" t="s">
        <v>119</v>
      </c>
      <c r="I43" s="33" t="s">
        <v>120</v>
      </c>
      <c r="J43" s="33" t="s">
        <v>51</v>
      </c>
      <c r="K43" s="33" t="s">
        <v>51</v>
      </c>
      <c r="L43" s="33" t="s">
        <v>121</v>
      </c>
      <c r="M43" s="33" t="s">
        <v>122</v>
      </c>
      <c r="N43" s="33" t="s">
        <v>123</v>
      </c>
      <c r="O43" s="33" t="s">
        <v>124</v>
      </c>
      <c r="P43" s="33" t="s">
        <v>125</v>
      </c>
      <c r="Q43" s="33" t="s">
        <v>126</v>
      </c>
      <c r="R43" s="33" t="s">
        <v>127</v>
      </c>
      <c r="S43" s="33" t="s">
        <v>128</v>
      </c>
      <c r="T43" s="33" t="s">
        <v>129</v>
      </c>
      <c r="U43" s="33" t="s">
        <v>130</v>
      </c>
      <c r="V43" s="1"/>
      <c r="W43" s="1"/>
      <c r="X43" s="1"/>
      <c r="Y43" s="1"/>
      <c r="Z43" s="1"/>
      <c r="AA43" s="1"/>
      <c r="AB43" s="1"/>
      <c r="AC43" s="1"/>
    </row>
    <row r="44" spans="1:29" ht="52" thickBot="1" x14ac:dyDescent="0.25">
      <c r="A44" s="32" t="s">
        <v>52</v>
      </c>
      <c r="B44" s="33" t="s">
        <v>115</v>
      </c>
      <c r="C44" s="33" t="s">
        <v>116</v>
      </c>
      <c r="D44" s="33" t="s">
        <v>131</v>
      </c>
      <c r="E44" s="33" t="s">
        <v>51</v>
      </c>
      <c r="F44" s="33" t="s">
        <v>51</v>
      </c>
      <c r="G44" s="33" t="s">
        <v>118</v>
      </c>
      <c r="H44" s="33" t="s">
        <v>132</v>
      </c>
      <c r="I44" s="33" t="s">
        <v>120</v>
      </c>
      <c r="J44" s="33" t="s">
        <v>51</v>
      </c>
      <c r="K44" s="33" t="s">
        <v>51</v>
      </c>
      <c r="L44" s="33" t="s">
        <v>121</v>
      </c>
      <c r="M44" s="33" t="s">
        <v>133</v>
      </c>
      <c r="N44" s="33" t="s">
        <v>123</v>
      </c>
      <c r="O44" s="33" t="s">
        <v>134</v>
      </c>
      <c r="P44" s="33" t="s">
        <v>125</v>
      </c>
      <c r="Q44" s="33" t="s">
        <v>126</v>
      </c>
      <c r="R44" s="33" t="s">
        <v>135</v>
      </c>
      <c r="S44" s="33" t="s">
        <v>51</v>
      </c>
      <c r="T44" s="33" t="s">
        <v>129</v>
      </c>
      <c r="U44" s="33" t="s">
        <v>130</v>
      </c>
      <c r="V44" s="1"/>
      <c r="W44" s="1"/>
      <c r="X44" s="1"/>
      <c r="Y44" s="1"/>
      <c r="Z44" s="1"/>
      <c r="AA44" s="1"/>
      <c r="AB44" s="1"/>
      <c r="AC44" s="1"/>
    </row>
    <row r="45" spans="1:29" ht="52" thickBot="1" x14ac:dyDescent="0.25">
      <c r="A45" s="32" t="s">
        <v>53</v>
      </c>
      <c r="B45" s="33" t="s">
        <v>115</v>
      </c>
      <c r="C45" s="33" t="s">
        <v>116</v>
      </c>
      <c r="D45" s="33" t="s">
        <v>131</v>
      </c>
      <c r="E45" s="33" t="s">
        <v>51</v>
      </c>
      <c r="F45" s="33" t="s">
        <v>51</v>
      </c>
      <c r="G45" s="33" t="s">
        <v>118</v>
      </c>
      <c r="H45" s="33" t="s">
        <v>132</v>
      </c>
      <c r="I45" s="33" t="s">
        <v>51</v>
      </c>
      <c r="J45" s="33" t="s">
        <v>51</v>
      </c>
      <c r="K45" s="33" t="s">
        <v>51</v>
      </c>
      <c r="L45" s="33" t="s">
        <v>121</v>
      </c>
      <c r="M45" s="33" t="s">
        <v>133</v>
      </c>
      <c r="N45" s="33" t="s">
        <v>123</v>
      </c>
      <c r="O45" s="33" t="s">
        <v>134</v>
      </c>
      <c r="P45" s="33" t="s">
        <v>125</v>
      </c>
      <c r="Q45" s="33" t="s">
        <v>126</v>
      </c>
      <c r="R45" s="33" t="s">
        <v>135</v>
      </c>
      <c r="S45" s="33" t="s">
        <v>51</v>
      </c>
      <c r="T45" s="33" t="s">
        <v>51</v>
      </c>
      <c r="U45" s="33" t="s">
        <v>130</v>
      </c>
      <c r="V45" s="1"/>
      <c r="W45" s="1"/>
      <c r="X45" s="1"/>
      <c r="Y45" s="1"/>
      <c r="Z45" s="1"/>
      <c r="AA45" s="1"/>
      <c r="AB45" s="1"/>
      <c r="AC45" s="1"/>
    </row>
    <row r="46" spans="1:29" ht="52" thickBot="1" x14ac:dyDescent="0.25">
      <c r="A46" s="32" t="s">
        <v>54</v>
      </c>
      <c r="B46" s="33" t="s">
        <v>115</v>
      </c>
      <c r="C46" s="33" t="s">
        <v>116</v>
      </c>
      <c r="D46" s="33" t="s">
        <v>131</v>
      </c>
      <c r="E46" s="33" t="s">
        <v>51</v>
      </c>
      <c r="F46" s="33" t="s">
        <v>51</v>
      </c>
      <c r="G46" s="33" t="s">
        <v>118</v>
      </c>
      <c r="H46" s="33" t="s">
        <v>132</v>
      </c>
      <c r="I46" s="33" t="s">
        <v>51</v>
      </c>
      <c r="J46" s="33" t="s">
        <v>51</v>
      </c>
      <c r="K46" s="33" t="s">
        <v>51</v>
      </c>
      <c r="L46" s="33" t="s">
        <v>121</v>
      </c>
      <c r="M46" s="33" t="s">
        <v>136</v>
      </c>
      <c r="N46" s="33" t="s">
        <v>123</v>
      </c>
      <c r="O46" s="33" t="s">
        <v>134</v>
      </c>
      <c r="P46" s="33" t="s">
        <v>51</v>
      </c>
      <c r="Q46" s="33" t="s">
        <v>126</v>
      </c>
      <c r="R46" s="33" t="s">
        <v>135</v>
      </c>
      <c r="S46" s="33" t="s">
        <v>51</v>
      </c>
      <c r="T46" s="33" t="s">
        <v>51</v>
      </c>
      <c r="U46" s="33" t="s">
        <v>130</v>
      </c>
      <c r="V46" s="1"/>
      <c r="W46" s="1"/>
      <c r="X46" s="1"/>
      <c r="Y46" s="1"/>
      <c r="Z46" s="1"/>
      <c r="AA46" s="1"/>
      <c r="AB46" s="1"/>
      <c r="AC46" s="1"/>
    </row>
    <row r="47" spans="1:29" ht="52" thickBot="1" x14ac:dyDescent="0.25">
      <c r="A47" s="32" t="s">
        <v>55</v>
      </c>
      <c r="B47" s="33" t="s">
        <v>115</v>
      </c>
      <c r="C47" s="33" t="s">
        <v>116</v>
      </c>
      <c r="D47" s="33" t="s">
        <v>131</v>
      </c>
      <c r="E47" s="33" t="s">
        <v>51</v>
      </c>
      <c r="F47" s="33" t="s">
        <v>51</v>
      </c>
      <c r="G47" s="33" t="s">
        <v>118</v>
      </c>
      <c r="H47" s="33" t="s">
        <v>132</v>
      </c>
      <c r="I47" s="33" t="s">
        <v>51</v>
      </c>
      <c r="J47" s="33" t="s">
        <v>51</v>
      </c>
      <c r="K47" s="33" t="s">
        <v>51</v>
      </c>
      <c r="L47" s="33" t="s">
        <v>121</v>
      </c>
      <c r="M47" s="33" t="s">
        <v>136</v>
      </c>
      <c r="N47" s="33" t="s">
        <v>137</v>
      </c>
      <c r="O47" s="33" t="s">
        <v>134</v>
      </c>
      <c r="P47" s="33" t="s">
        <v>51</v>
      </c>
      <c r="Q47" s="33" t="s">
        <v>126</v>
      </c>
      <c r="R47" s="33" t="s">
        <v>135</v>
      </c>
      <c r="S47" s="33" t="s">
        <v>51</v>
      </c>
      <c r="T47" s="33" t="s">
        <v>51</v>
      </c>
      <c r="U47" s="33" t="s">
        <v>130</v>
      </c>
      <c r="V47" s="1"/>
      <c r="W47" s="1"/>
      <c r="X47" s="1"/>
      <c r="Y47" s="1"/>
      <c r="Z47" s="1"/>
      <c r="AA47" s="1"/>
      <c r="AB47" s="1"/>
      <c r="AC47" s="1"/>
    </row>
    <row r="48" spans="1:29" ht="52" thickBot="1" x14ac:dyDescent="0.25">
      <c r="A48" s="32" t="s">
        <v>56</v>
      </c>
      <c r="B48" s="33" t="s">
        <v>115</v>
      </c>
      <c r="C48" s="33" t="s">
        <v>116</v>
      </c>
      <c r="D48" s="33" t="s">
        <v>131</v>
      </c>
      <c r="E48" s="33" t="s">
        <v>51</v>
      </c>
      <c r="F48" s="33" t="s">
        <v>51</v>
      </c>
      <c r="G48" s="33" t="s">
        <v>118</v>
      </c>
      <c r="H48" s="33" t="s">
        <v>132</v>
      </c>
      <c r="I48" s="33" t="s">
        <v>51</v>
      </c>
      <c r="J48" s="33" t="s">
        <v>51</v>
      </c>
      <c r="K48" s="33" t="s">
        <v>51</v>
      </c>
      <c r="L48" s="33" t="s">
        <v>121</v>
      </c>
      <c r="M48" s="33" t="s">
        <v>136</v>
      </c>
      <c r="N48" s="33" t="s">
        <v>137</v>
      </c>
      <c r="O48" s="33" t="s">
        <v>134</v>
      </c>
      <c r="P48" s="33" t="s">
        <v>51</v>
      </c>
      <c r="Q48" s="33" t="s">
        <v>126</v>
      </c>
      <c r="R48" s="33" t="s">
        <v>135</v>
      </c>
      <c r="S48" s="33" t="s">
        <v>51</v>
      </c>
      <c r="T48" s="33" t="s">
        <v>51</v>
      </c>
      <c r="U48" s="33" t="s">
        <v>130</v>
      </c>
      <c r="V48" s="1"/>
      <c r="W48" s="1"/>
      <c r="X48" s="1"/>
      <c r="Y48" s="1"/>
      <c r="Z48" s="1"/>
      <c r="AA48" s="1"/>
      <c r="AB48" s="1"/>
      <c r="AC48" s="1"/>
    </row>
    <row r="49" spans="1:29" ht="52" thickBot="1" x14ac:dyDescent="0.25">
      <c r="A49" s="32" t="s">
        <v>57</v>
      </c>
      <c r="B49" s="33" t="s">
        <v>115</v>
      </c>
      <c r="C49" s="33" t="s">
        <v>116</v>
      </c>
      <c r="D49" s="33" t="s">
        <v>131</v>
      </c>
      <c r="E49" s="33" t="s">
        <v>51</v>
      </c>
      <c r="F49" s="33" t="s">
        <v>51</v>
      </c>
      <c r="G49" s="33" t="s">
        <v>118</v>
      </c>
      <c r="H49" s="33" t="s">
        <v>132</v>
      </c>
      <c r="I49" s="33" t="s">
        <v>51</v>
      </c>
      <c r="J49" s="33" t="s">
        <v>51</v>
      </c>
      <c r="K49" s="33" t="s">
        <v>51</v>
      </c>
      <c r="L49" s="33" t="s">
        <v>121</v>
      </c>
      <c r="M49" s="33" t="s">
        <v>136</v>
      </c>
      <c r="N49" s="33" t="s">
        <v>137</v>
      </c>
      <c r="O49" s="33" t="s">
        <v>134</v>
      </c>
      <c r="P49" s="33" t="s">
        <v>51</v>
      </c>
      <c r="Q49" s="33" t="s">
        <v>126</v>
      </c>
      <c r="R49" s="33" t="s">
        <v>135</v>
      </c>
      <c r="S49" s="33" t="s">
        <v>51</v>
      </c>
      <c r="T49" s="33" t="s">
        <v>51</v>
      </c>
      <c r="U49" s="33" t="s">
        <v>130</v>
      </c>
      <c r="V49" s="1"/>
      <c r="W49" s="1"/>
      <c r="X49" s="1"/>
      <c r="Y49" s="1"/>
      <c r="Z49" s="1"/>
      <c r="AA49" s="1"/>
      <c r="AB49" s="1"/>
      <c r="AC49" s="1"/>
    </row>
    <row r="50" spans="1:29" ht="52" thickBot="1" x14ac:dyDescent="0.25">
      <c r="A50" s="32" t="s">
        <v>58</v>
      </c>
      <c r="B50" s="33" t="s">
        <v>115</v>
      </c>
      <c r="C50" s="33" t="s">
        <v>116</v>
      </c>
      <c r="D50" s="33" t="s">
        <v>131</v>
      </c>
      <c r="E50" s="33" t="s">
        <v>51</v>
      </c>
      <c r="F50" s="33" t="s">
        <v>51</v>
      </c>
      <c r="G50" s="33" t="s">
        <v>118</v>
      </c>
      <c r="H50" s="33" t="s">
        <v>132</v>
      </c>
      <c r="I50" s="33" t="s">
        <v>51</v>
      </c>
      <c r="J50" s="33" t="s">
        <v>51</v>
      </c>
      <c r="K50" s="33" t="s">
        <v>51</v>
      </c>
      <c r="L50" s="33" t="s">
        <v>121</v>
      </c>
      <c r="M50" s="33" t="s">
        <v>136</v>
      </c>
      <c r="N50" s="33" t="s">
        <v>137</v>
      </c>
      <c r="O50" s="33" t="s">
        <v>134</v>
      </c>
      <c r="P50" s="33" t="s">
        <v>51</v>
      </c>
      <c r="Q50" s="33" t="s">
        <v>126</v>
      </c>
      <c r="R50" s="33" t="s">
        <v>135</v>
      </c>
      <c r="S50" s="33" t="s">
        <v>51</v>
      </c>
      <c r="T50" s="33" t="s">
        <v>51</v>
      </c>
      <c r="U50" s="33" t="s">
        <v>130</v>
      </c>
      <c r="V50" s="1"/>
      <c r="W50" s="1"/>
      <c r="X50" s="1"/>
      <c r="Y50" s="1"/>
      <c r="Z50" s="1"/>
      <c r="AA50" s="1"/>
      <c r="AB50" s="1"/>
      <c r="AC50" s="1"/>
    </row>
    <row r="51" spans="1:29" ht="52" thickBot="1" x14ac:dyDescent="0.25">
      <c r="A51" s="32" t="s">
        <v>59</v>
      </c>
      <c r="B51" s="33" t="s">
        <v>115</v>
      </c>
      <c r="C51" s="33" t="s">
        <v>116</v>
      </c>
      <c r="D51" s="33" t="s">
        <v>131</v>
      </c>
      <c r="E51" s="33" t="s">
        <v>51</v>
      </c>
      <c r="F51" s="33" t="s">
        <v>51</v>
      </c>
      <c r="G51" s="33" t="s">
        <v>118</v>
      </c>
      <c r="H51" s="33" t="s">
        <v>132</v>
      </c>
      <c r="I51" s="33" t="s">
        <v>51</v>
      </c>
      <c r="J51" s="33" t="s">
        <v>51</v>
      </c>
      <c r="K51" s="33" t="s">
        <v>51</v>
      </c>
      <c r="L51" s="33" t="s">
        <v>121</v>
      </c>
      <c r="M51" s="33" t="s">
        <v>136</v>
      </c>
      <c r="N51" s="33" t="s">
        <v>138</v>
      </c>
      <c r="O51" s="33" t="s">
        <v>134</v>
      </c>
      <c r="P51" s="33" t="s">
        <v>51</v>
      </c>
      <c r="Q51" s="33" t="s">
        <v>126</v>
      </c>
      <c r="R51" s="33" t="s">
        <v>135</v>
      </c>
      <c r="S51" s="33" t="s">
        <v>51</v>
      </c>
      <c r="T51" s="33" t="s">
        <v>51</v>
      </c>
      <c r="U51" s="33" t="s">
        <v>130</v>
      </c>
      <c r="V51" s="1"/>
      <c r="W51" s="1"/>
      <c r="X51" s="1"/>
      <c r="Y51" s="1"/>
      <c r="Z51" s="1"/>
      <c r="AA51" s="1"/>
      <c r="AB51" s="1"/>
      <c r="AC51" s="1"/>
    </row>
    <row r="52" spans="1:29" ht="52" thickBot="1" x14ac:dyDescent="0.25">
      <c r="A52" s="32" t="s">
        <v>60</v>
      </c>
      <c r="B52" s="33" t="s">
        <v>115</v>
      </c>
      <c r="C52" s="33" t="s">
        <v>116</v>
      </c>
      <c r="D52" s="33" t="s">
        <v>131</v>
      </c>
      <c r="E52" s="33" t="s">
        <v>51</v>
      </c>
      <c r="F52" s="33" t="s">
        <v>51</v>
      </c>
      <c r="G52" s="33" t="s">
        <v>118</v>
      </c>
      <c r="H52" s="33" t="s">
        <v>132</v>
      </c>
      <c r="I52" s="33" t="s">
        <v>51</v>
      </c>
      <c r="J52" s="33" t="s">
        <v>51</v>
      </c>
      <c r="K52" s="33" t="s">
        <v>51</v>
      </c>
      <c r="L52" s="33" t="s">
        <v>121</v>
      </c>
      <c r="M52" s="33" t="s">
        <v>136</v>
      </c>
      <c r="N52" s="33" t="s">
        <v>138</v>
      </c>
      <c r="O52" s="33" t="s">
        <v>134</v>
      </c>
      <c r="P52" s="33" t="s">
        <v>51</v>
      </c>
      <c r="Q52" s="33" t="s">
        <v>126</v>
      </c>
      <c r="R52" s="33" t="s">
        <v>135</v>
      </c>
      <c r="S52" s="33" t="s">
        <v>51</v>
      </c>
      <c r="T52" s="33" t="s">
        <v>51</v>
      </c>
      <c r="U52" s="33" t="s">
        <v>139</v>
      </c>
      <c r="V52" s="1"/>
      <c r="W52" s="1"/>
      <c r="X52" s="1"/>
      <c r="Y52" s="1"/>
      <c r="Z52" s="1"/>
      <c r="AA52" s="1"/>
      <c r="AB52" s="1"/>
      <c r="AC52" s="1"/>
    </row>
    <row r="53" spans="1:29" ht="52" thickBot="1" x14ac:dyDescent="0.25">
      <c r="A53" s="32" t="s">
        <v>61</v>
      </c>
      <c r="B53" s="33" t="s">
        <v>140</v>
      </c>
      <c r="C53" s="33" t="s">
        <v>116</v>
      </c>
      <c r="D53" s="33" t="s">
        <v>131</v>
      </c>
      <c r="E53" s="33" t="s">
        <v>51</v>
      </c>
      <c r="F53" s="33" t="s">
        <v>51</v>
      </c>
      <c r="G53" s="33" t="s">
        <v>118</v>
      </c>
      <c r="H53" s="33" t="s">
        <v>132</v>
      </c>
      <c r="I53" s="33" t="s">
        <v>51</v>
      </c>
      <c r="J53" s="33" t="s">
        <v>51</v>
      </c>
      <c r="K53" s="33" t="s">
        <v>51</v>
      </c>
      <c r="L53" s="33" t="s">
        <v>121</v>
      </c>
      <c r="M53" s="33" t="s">
        <v>136</v>
      </c>
      <c r="N53" s="33" t="s">
        <v>138</v>
      </c>
      <c r="O53" s="33" t="s">
        <v>134</v>
      </c>
      <c r="P53" s="33" t="s">
        <v>51</v>
      </c>
      <c r="Q53" s="33" t="s">
        <v>126</v>
      </c>
      <c r="R53" s="33" t="s">
        <v>135</v>
      </c>
      <c r="S53" s="33" t="s">
        <v>51</v>
      </c>
      <c r="T53" s="33" t="s">
        <v>51</v>
      </c>
      <c r="U53" s="33" t="s">
        <v>139</v>
      </c>
      <c r="V53" s="1"/>
      <c r="W53" s="1"/>
      <c r="X53" s="1"/>
      <c r="Y53" s="1"/>
      <c r="Z53" s="1"/>
      <c r="AA53" s="1"/>
      <c r="AB53" s="1"/>
      <c r="AC53" s="1"/>
    </row>
    <row r="54" spans="1:29" ht="52" thickBot="1" x14ac:dyDescent="0.25">
      <c r="A54" s="32" t="s">
        <v>62</v>
      </c>
      <c r="B54" s="33" t="s">
        <v>140</v>
      </c>
      <c r="C54" s="33" t="s">
        <v>116</v>
      </c>
      <c r="D54" s="33" t="s">
        <v>131</v>
      </c>
      <c r="E54" s="33" t="s">
        <v>51</v>
      </c>
      <c r="F54" s="33" t="s">
        <v>51</v>
      </c>
      <c r="G54" s="33" t="s">
        <v>118</v>
      </c>
      <c r="H54" s="33" t="s">
        <v>132</v>
      </c>
      <c r="I54" s="33" t="s">
        <v>51</v>
      </c>
      <c r="J54" s="33" t="s">
        <v>51</v>
      </c>
      <c r="K54" s="33" t="s">
        <v>51</v>
      </c>
      <c r="L54" s="33" t="s">
        <v>121</v>
      </c>
      <c r="M54" s="33" t="s">
        <v>136</v>
      </c>
      <c r="N54" s="33" t="s">
        <v>138</v>
      </c>
      <c r="O54" s="33" t="s">
        <v>134</v>
      </c>
      <c r="P54" s="33" t="s">
        <v>51</v>
      </c>
      <c r="Q54" s="33" t="s">
        <v>126</v>
      </c>
      <c r="R54" s="33" t="s">
        <v>135</v>
      </c>
      <c r="S54" s="33" t="s">
        <v>51</v>
      </c>
      <c r="T54" s="33" t="s">
        <v>51</v>
      </c>
      <c r="U54" s="33" t="s">
        <v>139</v>
      </c>
      <c r="V54" s="1"/>
      <c r="W54" s="1"/>
      <c r="X54" s="1"/>
      <c r="Y54" s="1"/>
      <c r="Z54" s="1"/>
      <c r="AA54" s="1"/>
      <c r="AB54" s="1"/>
      <c r="AC54" s="1"/>
    </row>
    <row r="55" spans="1:29" ht="52" thickBot="1" x14ac:dyDescent="0.25">
      <c r="A55" s="32" t="s">
        <v>63</v>
      </c>
      <c r="B55" s="33" t="s">
        <v>140</v>
      </c>
      <c r="C55" s="33" t="s">
        <v>116</v>
      </c>
      <c r="D55" s="33" t="s">
        <v>131</v>
      </c>
      <c r="E55" s="33" t="s">
        <v>51</v>
      </c>
      <c r="F55" s="33" t="s">
        <v>51</v>
      </c>
      <c r="G55" s="33" t="s">
        <v>118</v>
      </c>
      <c r="H55" s="33" t="s">
        <v>132</v>
      </c>
      <c r="I55" s="33" t="s">
        <v>51</v>
      </c>
      <c r="J55" s="33" t="s">
        <v>51</v>
      </c>
      <c r="K55" s="33" t="s">
        <v>51</v>
      </c>
      <c r="L55" s="33" t="s">
        <v>121</v>
      </c>
      <c r="M55" s="33" t="s">
        <v>141</v>
      </c>
      <c r="N55" s="33" t="s">
        <v>138</v>
      </c>
      <c r="O55" s="33" t="s">
        <v>134</v>
      </c>
      <c r="P55" s="33" t="s">
        <v>51</v>
      </c>
      <c r="Q55" s="33" t="s">
        <v>126</v>
      </c>
      <c r="R55" s="33" t="s">
        <v>135</v>
      </c>
      <c r="S55" s="33" t="s">
        <v>51</v>
      </c>
      <c r="T55" s="33" t="s">
        <v>51</v>
      </c>
      <c r="U55" s="33" t="s">
        <v>139</v>
      </c>
      <c r="V55" s="1"/>
      <c r="W55" s="1"/>
      <c r="X55" s="1"/>
      <c r="Y55" s="1"/>
      <c r="Z55" s="1"/>
      <c r="AA55" s="1"/>
      <c r="AB55" s="1"/>
      <c r="AC55" s="1"/>
    </row>
    <row r="56" spans="1:29" ht="52" thickBot="1" x14ac:dyDescent="0.25">
      <c r="A56" s="32" t="s">
        <v>64</v>
      </c>
      <c r="B56" s="33" t="s">
        <v>140</v>
      </c>
      <c r="C56" s="33" t="s">
        <v>142</v>
      </c>
      <c r="D56" s="33" t="s">
        <v>131</v>
      </c>
      <c r="E56" s="33" t="s">
        <v>51</v>
      </c>
      <c r="F56" s="33" t="s">
        <v>51</v>
      </c>
      <c r="G56" s="33" t="s">
        <v>118</v>
      </c>
      <c r="H56" s="33" t="s">
        <v>132</v>
      </c>
      <c r="I56" s="33" t="s">
        <v>51</v>
      </c>
      <c r="J56" s="33" t="s">
        <v>51</v>
      </c>
      <c r="K56" s="33" t="s">
        <v>51</v>
      </c>
      <c r="L56" s="33" t="s">
        <v>121</v>
      </c>
      <c r="M56" s="33" t="s">
        <v>141</v>
      </c>
      <c r="N56" s="33" t="s">
        <v>138</v>
      </c>
      <c r="O56" s="33" t="s">
        <v>134</v>
      </c>
      <c r="P56" s="33" t="s">
        <v>51</v>
      </c>
      <c r="Q56" s="33" t="s">
        <v>126</v>
      </c>
      <c r="R56" s="33" t="s">
        <v>135</v>
      </c>
      <c r="S56" s="33" t="s">
        <v>51</v>
      </c>
      <c r="T56" s="33" t="s">
        <v>51</v>
      </c>
      <c r="U56" s="33" t="s">
        <v>139</v>
      </c>
      <c r="V56" s="1"/>
      <c r="W56" s="1"/>
      <c r="X56" s="1"/>
      <c r="Y56" s="1"/>
      <c r="Z56" s="1"/>
      <c r="AA56" s="1"/>
      <c r="AB56" s="1"/>
      <c r="AC56" s="1"/>
    </row>
    <row r="57" spans="1:29" ht="52" thickBot="1" x14ac:dyDescent="0.25">
      <c r="A57" s="32" t="s">
        <v>65</v>
      </c>
      <c r="B57" s="33" t="s">
        <v>140</v>
      </c>
      <c r="C57" s="33" t="s">
        <v>142</v>
      </c>
      <c r="D57" s="33" t="s">
        <v>131</v>
      </c>
      <c r="E57" s="33" t="s">
        <v>51</v>
      </c>
      <c r="F57" s="33" t="s">
        <v>51</v>
      </c>
      <c r="G57" s="33" t="s">
        <v>118</v>
      </c>
      <c r="H57" s="33" t="s">
        <v>132</v>
      </c>
      <c r="I57" s="33" t="s">
        <v>51</v>
      </c>
      <c r="J57" s="33" t="s">
        <v>51</v>
      </c>
      <c r="K57" s="33" t="s">
        <v>51</v>
      </c>
      <c r="L57" s="33" t="s">
        <v>121</v>
      </c>
      <c r="M57" s="33" t="s">
        <v>141</v>
      </c>
      <c r="N57" s="33" t="s">
        <v>138</v>
      </c>
      <c r="O57" s="33" t="s">
        <v>51</v>
      </c>
      <c r="P57" s="33" t="s">
        <v>51</v>
      </c>
      <c r="Q57" s="33" t="s">
        <v>126</v>
      </c>
      <c r="R57" s="33" t="s">
        <v>135</v>
      </c>
      <c r="S57" s="33" t="s">
        <v>51</v>
      </c>
      <c r="T57" s="33" t="s">
        <v>51</v>
      </c>
      <c r="U57" s="33" t="s">
        <v>139</v>
      </c>
      <c r="V57" s="1"/>
      <c r="W57" s="1"/>
      <c r="X57" s="1"/>
      <c r="Y57" s="1"/>
      <c r="Z57" s="1"/>
      <c r="AA57" s="1"/>
      <c r="AB57" s="1"/>
      <c r="AC57" s="1"/>
    </row>
    <row r="58" spans="1:29" ht="52" thickBot="1" x14ac:dyDescent="0.25">
      <c r="A58" s="32" t="s">
        <v>66</v>
      </c>
      <c r="B58" s="33" t="s">
        <v>140</v>
      </c>
      <c r="C58" s="33" t="s">
        <v>142</v>
      </c>
      <c r="D58" s="33" t="s">
        <v>131</v>
      </c>
      <c r="E58" s="33" t="s">
        <v>51</v>
      </c>
      <c r="F58" s="33" t="s">
        <v>51</v>
      </c>
      <c r="G58" s="33" t="s">
        <v>118</v>
      </c>
      <c r="H58" s="33" t="s">
        <v>132</v>
      </c>
      <c r="I58" s="33" t="s">
        <v>51</v>
      </c>
      <c r="J58" s="33" t="s">
        <v>51</v>
      </c>
      <c r="K58" s="33" t="s">
        <v>51</v>
      </c>
      <c r="L58" s="33" t="s">
        <v>121</v>
      </c>
      <c r="M58" s="33" t="s">
        <v>141</v>
      </c>
      <c r="N58" s="33" t="s">
        <v>138</v>
      </c>
      <c r="O58" s="33" t="s">
        <v>51</v>
      </c>
      <c r="P58" s="33" t="s">
        <v>51</v>
      </c>
      <c r="Q58" s="33" t="s">
        <v>126</v>
      </c>
      <c r="R58" s="33" t="s">
        <v>135</v>
      </c>
      <c r="S58" s="33" t="s">
        <v>51</v>
      </c>
      <c r="T58" s="33" t="s">
        <v>51</v>
      </c>
      <c r="U58" s="33" t="s">
        <v>139</v>
      </c>
      <c r="V58" s="1"/>
      <c r="W58" s="1"/>
      <c r="X58" s="1"/>
      <c r="Y58" s="1"/>
      <c r="Z58" s="1"/>
      <c r="AA58" s="1"/>
      <c r="AB58" s="1"/>
      <c r="AC58" s="1"/>
    </row>
    <row r="59" spans="1:29" ht="52" thickBot="1" x14ac:dyDescent="0.25">
      <c r="A59" s="32" t="s">
        <v>67</v>
      </c>
      <c r="B59" s="33" t="s">
        <v>140</v>
      </c>
      <c r="C59" s="33" t="s">
        <v>142</v>
      </c>
      <c r="D59" s="33" t="s">
        <v>131</v>
      </c>
      <c r="E59" s="33" t="s">
        <v>51</v>
      </c>
      <c r="F59" s="33" t="s">
        <v>51</v>
      </c>
      <c r="G59" s="33" t="s">
        <v>118</v>
      </c>
      <c r="H59" s="33" t="s">
        <v>132</v>
      </c>
      <c r="I59" s="33" t="s">
        <v>51</v>
      </c>
      <c r="J59" s="33" t="s">
        <v>51</v>
      </c>
      <c r="K59" s="33" t="s">
        <v>51</v>
      </c>
      <c r="L59" s="33" t="s">
        <v>121</v>
      </c>
      <c r="M59" s="33" t="s">
        <v>141</v>
      </c>
      <c r="N59" s="33" t="s">
        <v>138</v>
      </c>
      <c r="O59" s="33" t="s">
        <v>51</v>
      </c>
      <c r="P59" s="33" t="s">
        <v>51</v>
      </c>
      <c r="Q59" s="33" t="s">
        <v>126</v>
      </c>
      <c r="R59" s="33" t="s">
        <v>135</v>
      </c>
      <c r="S59" s="33" t="s">
        <v>51</v>
      </c>
      <c r="T59" s="33" t="s">
        <v>51</v>
      </c>
      <c r="U59" s="33" t="s">
        <v>139</v>
      </c>
      <c r="V59" s="1"/>
      <c r="W59" s="1"/>
      <c r="X59" s="1"/>
      <c r="Y59" s="1"/>
      <c r="Z59" s="1"/>
      <c r="AA59" s="1"/>
      <c r="AB59" s="1"/>
      <c r="AC59" s="1"/>
    </row>
    <row r="60" spans="1:29" ht="52" thickBot="1" x14ac:dyDescent="0.25">
      <c r="A60" s="32" t="s">
        <v>68</v>
      </c>
      <c r="B60" s="33" t="s">
        <v>140</v>
      </c>
      <c r="C60" s="33" t="s">
        <v>51</v>
      </c>
      <c r="D60" s="33" t="s">
        <v>131</v>
      </c>
      <c r="E60" s="33" t="s">
        <v>51</v>
      </c>
      <c r="F60" s="33" t="s">
        <v>51</v>
      </c>
      <c r="G60" s="33" t="s">
        <v>118</v>
      </c>
      <c r="H60" s="33" t="s">
        <v>132</v>
      </c>
      <c r="I60" s="33" t="s">
        <v>51</v>
      </c>
      <c r="J60" s="33" t="s">
        <v>51</v>
      </c>
      <c r="K60" s="33" t="s">
        <v>51</v>
      </c>
      <c r="L60" s="33" t="s">
        <v>121</v>
      </c>
      <c r="M60" s="33" t="s">
        <v>141</v>
      </c>
      <c r="N60" s="33" t="s">
        <v>143</v>
      </c>
      <c r="O60" s="33" t="s">
        <v>51</v>
      </c>
      <c r="P60" s="33" t="s">
        <v>51</v>
      </c>
      <c r="Q60" s="33" t="s">
        <v>126</v>
      </c>
      <c r="R60" s="33" t="s">
        <v>144</v>
      </c>
      <c r="S60" s="33" t="s">
        <v>51</v>
      </c>
      <c r="T60" s="33" t="s">
        <v>51</v>
      </c>
      <c r="U60" s="33" t="s">
        <v>51</v>
      </c>
      <c r="V60" s="1"/>
      <c r="W60" s="1"/>
      <c r="X60" s="1"/>
      <c r="Y60" s="1"/>
      <c r="Z60" s="1"/>
      <c r="AA60" s="1"/>
      <c r="AB60" s="1"/>
      <c r="AC60" s="1"/>
    </row>
    <row r="61" spans="1:29" ht="52" thickBot="1" x14ac:dyDescent="0.25">
      <c r="A61" s="32" t="s">
        <v>69</v>
      </c>
      <c r="B61" s="33" t="s">
        <v>140</v>
      </c>
      <c r="C61" s="33" t="s">
        <v>51</v>
      </c>
      <c r="D61" s="33" t="s">
        <v>131</v>
      </c>
      <c r="E61" s="33" t="s">
        <v>51</v>
      </c>
      <c r="F61" s="33" t="s">
        <v>51</v>
      </c>
      <c r="G61" s="33" t="s">
        <v>118</v>
      </c>
      <c r="H61" s="33" t="s">
        <v>132</v>
      </c>
      <c r="I61" s="33" t="s">
        <v>51</v>
      </c>
      <c r="J61" s="33" t="s">
        <v>51</v>
      </c>
      <c r="K61" s="33" t="s">
        <v>51</v>
      </c>
      <c r="L61" s="33" t="s">
        <v>121</v>
      </c>
      <c r="M61" s="33" t="s">
        <v>141</v>
      </c>
      <c r="N61" s="33" t="s">
        <v>143</v>
      </c>
      <c r="O61" s="33" t="s">
        <v>51</v>
      </c>
      <c r="P61" s="33" t="s">
        <v>51</v>
      </c>
      <c r="Q61" s="33" t="s">
        <v>126</v>
      </c>
      <c r="R61" s="33" t="s">
        <v>145</v>
      </c>
      <c r="S61" s="33" t="s">
        <v>51</v>
      </c>
      <c r="T61" s="33" t="s">
        <v>51</v>
      </c>
      <c r="U61" s="33" t="s">
        <v>51</v>
      </c>
      <c r="V61" s="1"/>
      <c r="W61" s="1"/>
      <c r="X61" s="1"/>
      <c r="Y61" s="1"/>
      <c r="Z61" s="1"/>
      <c r="AA61" s="1"/>
      <c r="AB61" s="1"/>
      <c r="AC61" s="1"/>
    </row>
    <row r="62" spans="1:29" ht="52" thickBot="1" x14ac:dyDescent="0.25">
      <c r="A62" s="32" t="s">
        <v>70</v>
      </c>
      <c r="B62" s="33" t="s">
        <v>140</v>
      </c>
      <c r="C62" s="33" t="s">
        <v>51</v>
      </c>
      <c r="D62" s="33" t="s">
        <v>131</v>
      </c>
      <c r="E62" s="33" t="s">
        <v>51</v>
      </c>
      <c r="F62" s="33" t="s">
        <v>51</v>
      </c>
      <c r="G62" s="33" t="s">
        <v>118</v>
      </c>
      <c r="H62" s="33" t="s">
        <v>51</v>
      </c>
      <c r="I62" s="33" t="s">
        <v>51</v>
      </c>
      <c r="J62" s="33" t="s">
        <v>51</v>
      </c>
      <c r="K62" s="33" t="s">
        <v>51</v>
      </c>
      <c r="L62" s="33" t="s">
        <v>121</v>
      </c>
      <c r="M62" s="33" t="s">
        <v>141</v>
      </c>
      <c r="N62" s="33" t="s">
        <v>143</v>
      </c>
      <c r="O62" s="33" t="s">
        <v>51</v>
      </c>
      <c r="P62" s="33" t="s">
        <v>51</v>
      </c>
      <c r="Q62" s="33" t="s">
        <v>126</v>
      </c>
      <c r="R62" s="33" t="s">
        <v>145</v>
      </c>
      <c r="S62" s="33" t="s">
        <v>51</v>
      </c>
      <c r="T62" s="33" t="s">
        <v>51</v>
      </c>
      <c r="U62" s="33" t="s">
        <v>51</v>
      </c>
      <c r="V62" s="1"/>
      <c r="W62" s="1"/>
      <c r="X62" s="1"/>
      <c r="Y62" s="1"/>
      <c r="Z62" s="1"/>
      <c r="AA62" s="1"/>
      <c r="AB62" s="1"/>
      <c r="AC62" s="1"/>
    </row>
    <row r="63" spans="1:29" ht="52" thickBot="1" x14ac:dyDescent="0.25">
      <c r="A63" s="32" t="s">
        <v>71</v>
      </c>
      <c r="B63" s="33" t="s">
        <v>140</v>
      </c>
      <c r="C63" s="33" t="s">
        <v>51</v>
      </c>
      <c r="D63" s="33" t="s">
        <v>131</v>
      </c>
      <c r="E63" s="33" t="s">
        <v>51</v>
      </c>
      <c r="F63" s="33" t="s">
        <v>51</v>
      </c>
      <c r="G63" s="33" t="s">
        <v>118</v>
      </c>
      <c r="H63" s="33" t="s">
        <v>51</v>
      </c>
      <c r="I63" s="33" t="s">
        <v>51</v>
      </c>
      <c r="J63" s="33" t="s">
        <v>51</v>
      </c>
      <c r="K63" s="33" t="s">
        <v>51</v>
      </c>
      <c r="L63" s="33" t="s">
        <v>121</v>
      </c>
      <c r="M63" s="33" t="s">
        <v>141</v>
      </c>
      <c r="N63" s="33" t="s">
        <v>143</v>
      </c>
      <c r="O63" s="33" t="s">
        <v>51</v>
      </c>
      <c r="P63" s="33" t="s">
        <v>51</v>
      </c>
      <c r="Q63" s="33" t="s">
        <v>126</v>
      </c>
      <c r="R63" s="33" t="s">
        <v>142</v>
      </c>
      <c r="S63" s="33" t="s">
        <v>51</v>
      </c>
      <c r="T63" s="33" t="s">
        <v>51</v>
      </c>
      <c r="U63" s="33" t="s">
        <v>51</v>
      </c>
      <c r="V63" s="1"/>
      <c r="W63" s="1"/>
      <c r="X63" s="1"/>
      <c r="Y63" s="1"/>
      <c r="Z63" s="1"/>
      <c r="AA63" s="1"/>
      <c r="AB63" s="1"/>
      <c r="AC63" s="1"/>
    </row>
    <row r="64" spans="1:29" ht="52" thickBot="1" x14ac:dyDescent="0.25">
      <c r="A64" s="32" t="s">
        <v>72</v>
      </c>
      <c r="B64" s="33" t="s">
        <v>140</v>
      </c>
      <c r="C64" s="33" t="s">
        <v>51</v>
      </c>
      <c r="D64" s="33" t="s">
        <v>131</v>
      </c>
      <c r="E64" s="33" t="s">
        <v>51</v>
      </c>
      <c r="F64" s="33" t="s">
        <v>51</v>
      </c>
      <c r="G64" s="33" t="s">
        <v>118</v>
      </c>
      <c r="H64" s="33" t="s">
        <v>51</v>
      </c>
      <c r="I64" s="33" t="s">
        <v>51</v>
      </c>
      <c r="J64" s="33" t="s">
        <v>51</v>
      </c>
      <c r="K64" s="33" t="s">
        <v>51</v>
      </c>
      <c r="L64" s="33" t="s">
        <v>121</v>
      </c>
      <c r="M64" s="33" t="s">
        <v>141</v>
      </c>
      <c r="N64" s="33" t="s">
        <v>143</v>
      </c>
      <c r="O64" s="33" t="s">
        <v>51</v>
      </c>
      <c r="P64" s="33" t="s">
        <v>51</v>
      </c>
      <c r="Q64" s="33" t="s">
        <v>126</v>
      </c>
      <c r="R64" s="33" t="s">
        <v>142</v>
      </c>
      <c r="S64" s="33" t="s">
        <v>51</v>
      </c>
      <c r="T64" s="33" t="s">
        <v>51</v>
      </c>
      <c r="U64" s="33" t="s">
        <v>51</v>
      </c>
      <c r="V64" s="1"/>
      <c r="W64" s="1"/>
      <c r="X64" s="1"/>
      <c r="Y64" s="1"/>
      <c r="Z64" s="1"/>
      <c r="AA64" s="1"/>
      <c r="AB64" s="1"/>
      <c r="AC64" s="1"/>
    </row>
    <row r="65" spans="1:29" ht="52" thickBot="1" x14ac:dyDescent="0.25">
      <c r="A65" s="32" t="s">
        <v>73</v>
      </c>
      <c r="B65" s="33" t="s">
        <v>140</v>
      </c>
      <c r="C65" s="33" t="s">
        <v>51</v>
      </c>
      <c r="D65" s="33" t="s">
        <v>131</v>
      </c>
      <c r="E65" s="33" t="s">
        <v>51</v>
      </c>
      <c r="F65" s="33" t="s">
        <v>51</v>
      </c>
      <c r="G65" s="33" t="s">
        <v>118</v>
      </c>
      <c r="H65" s="33" t="s">
        <v>51</v>
      </c>
      <c r="I65" s="33" t="s">
        <v>51</v>
      </c>
      <c r="J65" s="33" t="s">
        <v>51</v>
      </c>
      <c r="K65" s="33" t="s">
        <v>51</v>
      </c>
      <c r="L65" s="33" t="s">
        <v>121</v>
      </c>
      <c r="M65" s="33" t="s">
        <v>146</v>
      </c>
      <c r="N65" s="33" t="s">
        <v>147</v>
      </c>
      <c r="O65" s="33" t="s">
        <v>51</v>
      </c>
      <c r="P65" s="33" t="s">
        <v>51</v>
      </c>
      <c r="Q65" s="33" t="s">
        <v>126</v>
      </c>
      <c r="R65" s="33" t="s">
        <v>142</v>
      </c>
      <c r="S65" s="33" t="s">
        <v>51</v>
      </c>
      <c r="T65" s="33" t="s">
        <v>51</v>
      </c>
      <c r="U65" s="33" t="s">
        <v>51</v>
      </c>
      <c r="V65" s="1"/>
      <c r="W65" s="1"/>
      <c r="X65" s="1"/>
      <c r="Y65" s="1"/>
      <c r="Z65" s="1"/>
      <c r="AA65" s="1"/>
      <c r="AB65" s="1"/>
      <c r="AC65" s="1"/>
    </row>
    <row r="66" spans="1:29" ht="52" thickBot="1" x14ac:dyDescent="0.25">
      <c r="A66" s="32" t="s">
        <v>74</v>
      </c>
      <c r="B66" s="33" t="s">
        <v>140</v>
      </c>
      <c r="C66" s="33" t="s">
        <v>51</v>
      </c>
      <c r="D66" s="33" t="s">
        <v>131</v>
      </c>
      <c r="E66" s="33" t="s">
        <v>51</v>
      </c>
      <c r="F66" s="33" t="s">
        <v>51</v>
      </c>
      <c r="G66" s="33" t="s">
        <v>51</v>
      </c>
      <c r="H66" s="33" t="s">
        <v>51</v>
      </c>
      <c r="I66" s="33" t="s">
        <v>51</v>
      </c>
      <c r="J66" s="33" t="s">
        <v>51</v>
      </c>
      <c r="K66" s="33" t="s">
        <v>51</v>
      </c>
      <c r="L66" s="33" t="s">
        <v>121</v>
      </c>
      <c r="M66" s="33" t="s">
        <v>148</v>
      </c>
      <c r="N66" s="33" t="s">
        <v>147</v>
      </c>
      <c r="O66" s="33" t="s">
        <v>51</v>
      </c>
      <c r="P66" s="33" t="s">
        <v>51</v>
      </c>
      <c r="Q66" s="33" t="s">
        <v>126</v>
      </c>
      <c r="R66" s="33" t="s">
        <v>142</v>
      </c>
      <c r="S66" s="33" t="s">
        <v>51</v>
      </c>
      <c r="T66" s="33" t="s">
        <v>51</v>
      </c>
      <c r="U66" s="33" t="s">
        <v>51</v>
      </c>
      <c r="V66" s="1"/>
      <c r="W66" s="1"/>
      <c r="X66" s="1"/>
      <c r="Y66" s="1"/>
      <c r="Z66" s="1"/>
      <c r="AA66" s="1"/>
      <c r="AB66" s="1"/>
      <c r="AC66" s="1"/>
    </row>
    <row r="67" spans="1:29" ht="52" thickBot="1" x14ac:dyDescent="0.25">
      <c r="A67" s="32" t="s">
        <v>75</v>
      </c>
      <c r="B67" s="33" t="s">
        <v>140</v>
      </c>
      <c r="C67" s="33" t="s">
        <v>51</v>
      </c>
      <c r="D67" s="33" t="s">
        <v>131</v>
      </c>
      <c r="E67" s="33" t="s">
        <v>51</v>
      </c>
      <c r="F67" s="33" t="s">
        <v>51</v>
      </c>
      <c r="G67" s="33" t="s">
        <v>51</v>
      </c>
      <c r="H67" s="33" t="s">
        <v>51</v>
      </c>
      <c r="I67" s="33" t="s">
        <v>51</v>
      </c>
      <c r="J67" s="33" t="s">
        <v>51</v>
      </c>
      <c r="K67" s="33" t="s">
        <v>51</v>
      </c>
      <c r="L67" s="33" t="s">
        <v>149</v>
      </c>
      <c r="M67" s="33" t="s">
        <v>148</v>
      </c>
      <c r="N67" s="33" t="s">
        <v>147</v>
      </c>
      <c r="O67" s="33" t="s">
        <v>51</v>
      </c>
      <c r="P67" s="33" t="s">
        <v>51</v>
      </c>
      <c r="Q67" s="33" t="s">
        <v>126</v>
      </c>
      <c r="R67" s="33" t="s">
        <v>142</v>
      </c>
      <c r="S67" s="33" t="s">
        <v>51</v>
      </c>
      <c r="T67" s="33" t="s">
        <v>51</v>
      </c>
      <c r="U67" s="33" t="s">
        <v>51</v>
      </c>
      <c r="V67" s="1"/>
      <c r="W67" s="1"/>
      <c r="X67" s="1"/>
      <c r="Y67" s="1"/>
      <c r="Z67" s="1"/>
      <c r="AA67" s="1"/>
      <c r="AB67" s="1"/>
      <c r="AC67" s="1"/>
    </row>
    <row r="68" spans="1:29" ht="52" thickBot="1" x14ac:dyDescent="0.25">
      <c r="A68" s="32" t="s">
        <v>76</v>
      </c>
      <c r="B68" s="33" t="s">
        <v>140</v>
      </c>
      <c r="C68" s="33" t="s">
        <v>51</v>
      </c>
      <c r="D68" s="33" t="s">
        <v>131</v>
      </c>
      <c r="E68" s="33" t="s">
        <v>51</v>
      </c>
      <c r="F68" s="33" t="s">
        <v>51</v>
      </c>
      <c r="G68" s="33" t="s">
        <v>51</v>
      </c>
      <c r="H68" s="33" t="s">
        <v>51</v>
      </c>
      <c r="I68" s="33" t="s">
        <v>51</v>
      </c>
      <c r="J68" s="33" t="s">
        <v>51</v>
      </c>
      <c r="K68" s="33" t="s">
        <v>51</v>
      </c>
      <c r="L68" s="33" t="s">
        <v>149</v>
      </c>
      <c r="M68" s="33" t="s">
        <v>148</v>
      </c>
      <c r="N68" s="33" t="s">
        <v>150</v>
      </c>
      <c r="O68" s="33" t="s">
        <v>51</v>
      </c>
      <c r="P68" s="33" t="s">
        <v>51</v>
      </c>
      <c r="Q68" s="33" t="s">
        <v>51</v>
      </c>
      <c r="R68" s="33" t="s">
        <v>142</v>
      </c>
      <c r="S68" s="33" t="s">
        <v>51</v>
      </c>
      <c r="T68" s="33" t="s">
        <v>51</v>
      </c>
      <c r="U68" s="33" t="s">
        <v>51</v>
      </c>
      <c r="V68" s="1"/>
      <c r="W68" s="1"/>
      <c r="X68" s="1"/>
      <c r="Y68" s="1"/>
      <c r="Z68" s="1"/>
      <c r="AA68" s="1"/>
      <c r="AB68" s="1"/>
      <c r="AC68" s="1"/>
    </row>
    <row r="69" spans="1:29" ht="52" thickBot="1" x14ac:dyDescent="0.25">
      <c r="A69" s="32" t="s">
        <v>78</v>
      </c>
      <c r="B69" s="33" t="s">
        <v>51</v>
      </c>
      <c r="C69" s="33" t="s">
        <v>51</v>
      </c>
      <c r="D69" s="33" t="s">
        <v>131</v>
      </c>
      <c r="E69" s="33" t="s">
        <v>51</v>
      </c>
      <c r="F69" s="33" t="s">
        <v>51</v>
      </c>
      <c r="G69" s="33" t="s">
        <v>51</v>
      </c>
      <c r="H69" s="33" t="s">
        <v>51</v>
      </c>
      <c r="I69" s="33" t="s">
        <v>51</v>
      </c>
      <c r="J69" s="33" t="s">
        <v>51</v>
      </c>
      <c r="K69" s="33" t="s">
        <v>51</v>
      </c>
      <c r="L69" s="33" t="s">
        <v>149</v>
      </c>
      <c r="M69" s="33" t="s">
        <v>148</v>
      </c>
      <c r="N69" s="33" t="s">
        <v>150</v>
      </c>
      <c r="O69" s="33" t="s">
        <v>51</v>
      </c>
      <c r="P69" s="33" t="s">
        <v>51</v>
      </c>
      <c r="Q69" s="33" t="s">
        <v>51</v>
      </c>
      <c r="R69" s="33" t="s">
        <v>142</v>
      </c>
      <c r="S69" s="33" t="s">
        <v>51</v>
      </c>
      <c r="T69" s="33" t="s">
        <v>51</v>
      </c>
      <c r="U69" s="33" t="s">
        <v>51</v>
      </c>
      <c r="V69" s="1"/>
      <c r="W69" s="1"/>
      <c r="X69" s="1"/>
      <c r="Y69" s="1"/>
      <c r="Z69" s="1"/>
      <c r="AA69" s="1"/>
      <c r="AB69" s="1"/>
      <c r="AC69" s="1"/>
    </row>
    <row r="70" spans="1:29" ht="52" thickBot="1" x14ac:dyDescent="0.25">
      <c r="A70" s="32" t="s">
        <v>79</v>
      </c>
      <c r="B70" s="33" t="s">
        <v>51</v>
      </c>
      <c r="C70" s="33" t="s">
        <v>51</v>
      </c>
      <c r="D70" s="33" t="s">
        <v>131</v>
      </c>
      <c r="E70" s="33" t="s">
        <v>51</v>
      </c>
      <c r="F70" s="33" t="s">
        <v>51</v>
      </c>
      <c r="G70" s="33" t="s">
        <v>51</v>
      </c>
      <c r="H70" s="33" t="s">
        <v>51</v>
      </c>
      <c r="I70" s="33" t="s">
        <v>51</v>
      </c>
      <c r="J70" s="33" t="s">
        <v>51</v>
      </c>
      <c r="K70" s="33" t="s">
        <v>51</v>
      </c>
      <c r="L70" s="33" t="s">
        <v>149</v>
      </c>
      <c r="M70" s="33" t="s">
        <v>148</v>
      </c>
      <c r="N70" s="33" t="s">
        <v>51</v>
      </c>
      <c r="O70" s="33" t="s">
        <v>51</v>
      </c>
      <c r="P70" s="33" t="s">
        <v>51</v>
      </c>
      <c r="Q70" s="33" t="s">
        <v>51</v>
      </c>
      <c r="R70" s="33" t="s">
        <v>142</v>
      </c>
      <c r="S70" s="33" t="s">
        <v>51</v>
      </c>
      <c r="T70" s="33" t="s">
        <v>51</v>
      </c>
      <c r="U70" s="33" t="s">
        <v>51</v>
      </c>
      <c r="V70" s="1"/>
      <c r="W70" s="1"/>
      <c r="X70" s="1"/>
      <c r="Y70" s="1"/>
      <c r="Z70" s="1"/>
      <c r="AA70" s="1"/>
      <c r="AB70" s="1"/>
      <c r="AC70" s="1"/>
    </row>
    <row r="71" spans="1:29" ht="52" thickBot="1" x14ac:dyDescent="0.25">
      <c r="A71" s="32" t="s">
        <v>80</v>
      </c>
      <c r="B71" s="33" t="s">
        <v>51</v>
      </c>
      <c r="C71" s="33" t="s">
        <v>51</v>
      </c>
      <c r="D71" s="33" t="s">
        <v>51</v>
      </c>
      <c r="E71" s="33" t="s">
        <v>51</v>
      </c>
      <c r="F71" s="33" t="s">
        <v>51</v>
      </c>
      <c r="G71" s="33" t="s">
        <v>51</v>
      </c>
      <c r="H71" s="33" t="s">
        <v>51</v>
      </c>
      <c r="I71" s="33" t="s">
        <v>51</v>
      </c>
      <c r="J71" s="33" t="s">
        <v>51</v>
      </c>
      <c r="K71" s="33" t="s">
        <v>51</v>
      </c>
      <c r="L71" s="33" t="s">
        <v>149</v>
      </c>
      <c r="M71" s="33" t="s">
        <v>148</v>
      </c>
      <c r="N71" s="33" t="s">
        <v>51</v>
      </c>
      <c r="O71" s="33" t="s">
        <v>51</v>
      </c>
      <c r="P71" s="33" t="s">
        <v>51</v>
      </c>
      <c r="Q71" s="33" t="s">
        <v>51</v>
      </c>
      <c r="R71" s="33" t="s">
        <v>142</v>
      </c>
      <c r="S71" s="33" t="s">
        <v>51</v>
      </c>
      <c r="T71" s="33" t="s">
        <v>51</v>
      </c>
      <c r="U71" s="33" t="s">
        <v>51</v>
      </c>
      <c r="V71" s="1"/>
      <c r="W71" s="1"/>
      <c r="X71" s="1"/>
      <c r="Y71" s="1"/>
      <c r="Z71" s="1"/>
      <c r="AA71" s="1"/>
      <c r="AB71" s="1"/>
      <c r="AC71" s="1"/>
    </row>
    <row r="72" spans="1:29" ht="52" thickBot="1" x14ac:dyDescent="0.25">
      <c r="A72" s="32" t="s">
        <v>81</v>
      </c>
      <c r="B72" s="33" t="s">
        <v>51</v>
      </c>
      <c r="C72" s="33" t="s">
        <v>51</v>
      </c>
      <c r="D72" s="33" t="s">
        <v>51</v>
      </c>
      <c r="E72" s="33" t="s">
        <v>51</v>
      </c>
      <c r="F72" s="33" t="s">
        <v>51</v>
      </c>
      <c r="G72" s="33" t="s">
        <v>51</v>
      </c>
      <c r="H72" s="33" t="s">
        <v>51</v>
      </c>
      <c r="I72" s="33" t="s">
        <v>51</v>
      </c>
      <c r="J72" s="33" t="s">
        <v>51</v>
      </c>
      <c r="K72" s="33" t="s">
        <v>51</v>
      </c>
      <c r="L72" s="33" t="s">
        <v>149</v>
      </c>
      <c r="M72" s="33" t="s">
        <v>148</v>
      </c>
      <c r="N72" s="33" t="s">
        <v>51</v>
      </c>
      <c r="O72" s="33" t="s">
        <v>51</v>
      </c>
      <c r="P72" s="33" t="s">
        <v>51</v>
      </c>
      <c r="Q72" s="33" t="s">
        <v>51</v>
      </c>
      <c r="R72" s="33" t="s">
        <v>51</v>
      </c>
      <c r="S72" s="33" t="s">
        <v>51</v>
      </c>
      <c r="T72" s="33" t="s">
        <v>51</v>
      </c>
      <c r="U72" s="33" t="s">
        <v>51</v>
      </c>
      <c r="V72" s="1"/>
      <c r="W72" s="1"/>
      <c r="X72" s="1"/>
      <c r="Y72" s="1"/>
      <c r="Z72" s="1"/>
      <c r="AA72" s="1"/>
      <c r="AB72" s="1"/>
      <c r="AC72" s="1"/>
    </row>
    <row r="73" spans="1:29" ht="52" thickBot="1" x14ac:dyDescent="0.25">
      <c r="A73" s="32" t="s">
        <v>82</v>
      </c>
      <c r="B73" s="33" t="s">
        <v>51</v>
      </c>
      <c r="C73" s="33" t="s">
        <v>51</v>
      </c>
      <c r="D73" s="33" t="s">
        <v>51</v>
      </c>
      <c r="E73" s="33" t="s">
        <v>51</v>
      </c>
      <c r="F73" s="33" t="s">
        <v>51</v>
      </c>
      <c r="G73" s="33" t="s">
        <v>51</v>
      </c>
      <c r="H73" s="33" t="s">
        <v>51</v>
      </c>
      <c r="I73" s="33" t="s">
        <v>51</v>
      </c>
      <c r="J73" s="33" t="s">
        <v>51</v>
      </c>
      <c r="K73" s="33" t="s">
        <v>51</v>
      </c>
      <c r="L73" s="33" t="s">
        <v>149</v>
      </c>
      <c r="M73" s="33" t="s">
        <v>51</v>
      </c>
      <c r="N73" s="33" t="s">
        <v>51</v>
      </c>
      <c r="O73" s="33" t="s">
        <v>51</v>
      </c>
      <c r="P73" s="33" t="s">
        <v>51</v>
      </c>
      <c r="Q73" s="33" t="s">
        <v>51</v>
      </c>
      <c r="R73" s="33" t="s">
        <v>51</v>
      </c>
      <c r="S73" s="33" t="s">
        <v>51</v>
      </c>
      <c r="T73" s="33" t="s">
        <v>51</v>
      </c>
      <c r="U73" s="33" t="s">
        <v>51</v>
      </c>
      <c r="V73" s="1"/>
      <c r="W73" s="1"/>
      <c r="X73" s="1"/>
      <c r="Y73" s="1"/>
      <c r="Z73" s="1"/>
      <c r="AA73" s="1"/>
      <c r="AB73" s="1"/>
      <c r="AC73" s="1"/>
    </row>
    <row r="74" spans="1:29" ht="52" thickBot="1" x14ac:dyDescent="0.25">
      <c r="A74" s="32" t="s">
        <v>83</v>
      </c>
      <c r="B74" s="33" t="s">
        <v>51</v>
      </c>
      <c r="C74" s="33" t="s">
        <v>51</v>
      </c>
      <c r="D74" s="33" t="s">
        <v>51</v>
      </c>
      <c r="E74" s="33" t="s">
        <v>51</v>
      </c>
      <c r="F74" s="33" t="s">
        <v>51</v>
      </c>
      <c r="G74" s="33" t="s">
        <v>51</v>
      </c>
      <c r="H74" s="33" t="s">
        <v>51</v>
      </c>
      <c r="I74" s="33" t="s">
        <v>51</v>
      </c>
      <c r="J74" s="33" t="s">
        <v>51</v>
      </c>
      <c r="K74" s="33" t="s">
        <v>51</v>
      </c>
      <c r="L74" s="33" t="s">
        <v>149</v>
      </c>
      <c r="M74" s="33" t="s">
        <v>51</v>
      </c>
      <c r="N74" s="33" t="s">
        <v>51</v>
      </c>
      <c r="O74" s="33" t="s">
        <v>51</v>
      </c>
      <c r="P74" s="33" t="s">
        <v>51</v>
      </c>
      <c r="Q74" s="33" t="s">
        <v>51</v>
      </c>
      <c r="R74" s="33" t="s">
        <v>51</v>
      </c>
      <c r="S74" s="33" t="s">
        <v>51</v>
      </c>
      <c r="T74" s="33" t="s">
        <v>51</v>
      </c>
      <c r="U74" s="33" t="s">
        <v>51</v>
      </c>
      <c r="V74" s="1"/>
      <c r="W74" s="1"/>
      <c r="X74" s="1"/>
      <c r="Y74" s="1"/>
      <c r="Z74" s="1"/>
      <c r="AA74" s="1"/>
      <c r="AB74" s="1"/>
      <c r="AC74" s="1"/>
    </row>
    <row r="75" spans="1:29" ht="35" thickBot="1" x14ac:dyDescent="0.25">
      <c r="A75" s="32" t="s">
        <v>84</v>
      </c>
      <c r="B75" s="33" t="s">
        <v>51</v>
      </c>
      <c r="C75" s="33" t="s">
        <v>51</v>
      </c>
      <c r="D75" s="33" t="s">
        <v>51</v>
      </c>
      <c r="E75" s="33" t="s">
        <v>51</v>
      </c>
      <c r="F75" s="33" t="s">
        <v>51</v>
      </c>
      <c r="G75" s="33" t="s">
        <v>51</v>
      </c>
      <c r="H75" s="33" t="s">
        <v>51</v>
      </c>
      <c r="I75" s="33" t="s">
        <v>51</v>
      </c>
      <c r="J75" s="33" t="s">
        <v>51</v>
      </c>
      <c r="K75" s="33" t="s">
        <v>51</v>
      </c>
      <c r="L75" s="33" t="s">
        <v>51</v>
      </c>
      <c r="M75" s="33" t="s">
        <v>51</v>
      </c>
      <c r="N75" s="33" t="s">
        <v>51</v>
      </c>
      <c r="O75" s="33" t="s">
        <v>51</v>
      </c>
      <c r="P75" s="33" t="s">
        <v>51</v>
      </c>
      <c r="Q75" s="33" t="s">
        <v>51</v>
      </c>
      <c r="R75" s="33" t="s">
        <v>51</v>
      </c>
      <c r="S75" s="33" t="s">
        <v>51</v>
      </c>
      <c r="T75" s="33" t="s">
        <v>51</v>
      </c>
      <c r="U75" s="33" t="s">
        <v>51</v>
      </c>
      <c r="V75" s="1"/>
      <c r="W75" s="1"/>
      <c r="X75" s="1"/>
      <c r="Y75" s="1"/>
      <c r="Z75" s="1"/>
      <c r="AA75" s="1"/>
      <c r="AB75" s="1"/>
      <c r="AC75" s="1"/>
    </row>
    <row r="76" spans="1:29" ht="35" thickBot="1" x14ac:dyDescent="0.25">
      <c r="A76" s="32" t="s">
        <v>85</v>
      </c>
      <c r="B76" s="33" t="s">
        <v>51</v>
      </c>
      <c r="C76" s="33" t="s">
        <v>51</v>
      </c>
      <c r="D76" s="33" t="s">
        <v>51</v>
      </c>
      <c r="E76" s="33" t="s">
        <v>51</v>
      </c>
      <c r="F76" s="33" t="s">
        <v>51</v>
      </c>
      <c r="G76" s="33" t="s">
        <v>51</v>
      </c>
      <c r="H76" s="33" t="s">
        <v>51</v>
      </c>
      <c r="I76" s="33" t="s">
        <v>51</v>
      </c>
      <c r="J76" s="33" t="s">
        <v>51</v>
      </c>
      <c r="K76" s="33" t="s">
        <v>51</v>
      </c>
      <c r="L76" s="33" t="s">
        <v>51</v>
      </c>
      <c r="M76" s="33" t="s">
        <v>51</v>
      </c>
      <c r="N76" s="33" t="s">
        <v>51</v>
      </c>
      <c r="O76" s="33" t="s">
        <v>51</v>
      </c>
      <c r="P76" s="33" t="s">
        <v>51</v>
      </c>
      <c r="Q76" s="33" t="s">
        <v>51</v>
      </c>
      <c r="R76" s="33" t="s">
        <v>51</v>
      </c>
      <c r="S76" s="33" t="s">
        <v>51</v>
      </c>
      <c r="T76" s="33" t="s">
        <v>51</v>
      </c>
      <c r="U76" s="33" t="s">
        <v>51</v>
      </c>
      <c r="V76" s="1"/>
      <c r="W76" s="1"/>
      <c r="X76" s="1"/>
      <c r="Y76" s="1"/>
      <c r="Z76" s="1"/>
      <c r="AA76" s="1"/>
      <c r="AB76" s="1"/>
      <c r="AC76" s="1"/>
    </row>
    <row r="77" spans="1:29" ht="35" thickBot="1" x14ac:dyDescent="0.25">
      <c r="A77" s="32" t="s">
        <v>86</v>
      </c>
      <c r="B77" s="33" t="s">
        <v>51</v>
      </c>
      <c r="C77" s="33" t="s">
        <v>51</v>
      </c>
      <c r="D77" s="33" t="s">
        <v>51</v>
      </c>
      <c r="E77" s="33" t="s">
        <v>51</v>
      </c>
      <c r="F77" s="33" t="s">
        <v>51</v>
      </c>
      <c r="G77" s="33" t="s">
        <v>51</v>
      </c>
      <c r="H77" s="33" t="s">
        <v>51</v>
      </c>
      <c r="I77" s="33" t="s">
        <v>51</v>
      </c>
      <c r="J77" s="33" t="s">
        <v>51</v>
      </c>
      <c r="K77" s="33" t="s">
        <v>51</v>
      </c>
      <c r="L77" s="33" t="s">
        <v>51</v>
      </c>
      <c r="M77" s="33" t="s">
        <v>51</v>
      </c>
      <c r="N77" s="33" t="s">
        <v>51</v>
      </c>
      <c r="O77" s="33" t="s">
        <v>51</v>
      </c>
      <c r="P77" s="33" t="s">
        <v>51</v>
      </c>
      <c r="Q77" s="33" t="s">
        <v>51</v>
      </c>
      <c r="R77" s="33" t="s">
        <v>51</v>
      </c>
      <c r="S77" s="33" t="s">
        <v>51</v>
      </c>
      <c r="T77" s="33" t="s">
        <v>51</v>
      </c>
      <c r="U77" s="33" t="s">
        <v>51</v>
      </c>
      <c r="V77" s="1"/>
      <c r="W77" s="1"/>
      <c r="X77" s="1"/>
      <c r="Y77" s="1"/>
      <c r="Z77" s="1"/>
      <c r="AA77" s="1"/>
      <c r="AB77" s="1"/>
      <c r="AC77" s="1"/>
    </row>
    <row r="78" spans="1:29" ht="35" thickBot="1" x14ac:dyDescent="0.25">
      <c r="A78" s="32" t="s">
        <v>87</v>
      </c>
      <c r="B78" s="33" t="s">
        <v>51</v>
      </c>
      <c r="C78" s="33" t="s">
        <v>51</v>
      </c>
      <c r="D78" s="33" t="s">
        <v>51</v>
      </c>
      <c r="E78" s="33" t="s">
        <v>51</v>
      </c>
      <c r="F78" s="33" t="s">
        <v>51</v>
      </c>
      <c r="G78" s="33" t="s">
        <v>51</v>
      </c>
      <c r="H78" s="33" t="s">
        <v>51</v>
      </c>
      <c r="I78" s="33" t="s">
        <v>51</v>
      </c>
      <c r="J78" s="33" t="s">
        <v>51</v>
      </c>
      <c r="K78" s="33" t="s">
        <v>51</v>
      </c>
      <c r="L78" s="33" t="s">
        <v>51</v>
      </c>
      <c r="M78" s="33" t="s">
        <v>51</v>
      </c>
      <c r="N78" s="33" t="s">
        <v>51</v>
      </c>
      <c r="O78" s="33" t="s">
        <v>51</v>
      </c>
      <c r="P78" s="33" t="s">
        <v>51</v>
      </c>
      <c r="Q78" s="33" t="s">
        <v>51</v>
      </c>
      <c r="R78" s="33" t="s">
        <v>51</v>
      </c>
      <c r="S78" s="33" t="s">
        <v>51</v>
      </c>
      <c r="T78" s="33" t="s">
        <v>51</v>
      </c>
      <c r="U78" s="33" t="s">
        <v>51</v>
      </c>
      <c r="V78" s="1"/>
      <c r="W78" s="1"/>
      <c r="X78" s="1"/>
      <c r="Y78" s="1"/>
      <c r="Z78" s="1"/>
      <c r="AA78" s="1"/>
      <c r="AB78" s="1"/>
      <c r="AC78" s="1"/>
    </row>
    <row r="79" spans="1:29" x14ac:dyDescent="0.2">
      <c r="A79" s="3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7" thickBot="1" x14ac:dyDescent="0.25">
      <c r="A80" s="31" t="s">
        <v>167</v>
      </c>
      <c r="B80" s="1" t="s">
        <v>318</v>
      </c>
      <c r="C80" s="1" t="s">
        <v>318</v>
      </c>
      <c r="D80" s="1" t="s">
        <v>318</v>
      </c>
      <c r="E80" s="1" t="s">
        <v>318</v>
      </c>
      <c r="F80" s="1" t="s">
        <v>318</v>
      </c>
      <c r="G80" s="1" t="s">
        <v>318</v>
      </c>
      <c r="H80" s="1" t="s">
        <v>318</v>
      </c>
      <c r="I80" s="1" t="s">
        <v>318</v>
      </c>
      <c r="J80" s="1" t="s">
        <v>318</v>
      </c>
      <c r="K80" s="1" t="s">
        <v>318</v>
      </c>
      <c r="L80" s="1" t="s">
        <v>318</v>
      </c>
      <c r="M80" s="1" t="s">
        <v>318</v>
      </c>
      <c r="N80" s="1" t="s">
        <v>318</v>
      </c>
      <c r="O80" s="1" t="s">
        <v>318</v>
      </c>
      <c r="P80" s="1" t="s">
        <v>318</v>
      </c>
      <c r="Q80" s="1" t="s">
        <v>318</v>
      </c>
      <c r="R80" s="1" t="s">
        <v>318</v>
      </c>
      <c r="S80" s="1" t="s">
        <v>318</v>
      </c>
      <c r="T80" s="1" t="s">
        <v>318</v>
      </c>
      <c r="U80" s="1" t="s">
        <v>318</v>
      </c>
      <c r="V80" s="1"/>
      <c r="W80" s="1"/>
      <c r="X80" s="1"/>
      <c r="Y80" s="1"/>
      <c r="Z80" s="1"/>
      <c r="AA80" s="1"/>
      <c r="AB80" s="1"/>
      <c r="AC80" s="1"/>
    </row>
    <row r="81" spans="1:29" ht="103" thickBot="1" x14ac:dyDescent="0.25">
      <c r="A81" s="32" t="s">
        <v>88</v>
      </c>
      <c r="B81" s="32" t="s">
        <v>298</v>
      </c>
      <c r="C81" s="32" t="s">
        <v>299</v>
      </c>
      <c r="D81" s="32" t="s">
        <v>300</v>
      </c>
      <c r="E81" s="32" t="s">
        <v>301</v>
      </c>
      <c r="F81" s="32" t="s">
        <v>302</v>
      </c>
      <c r="G81" s="32" t="s">
        <v>303</v>
      </c>
      <c r="H81" s="32" t="s">
        <v>304</v>
      </c>
      <c r="I81" s="32" t="s">
        <v>305</v>
      </c>
      <c r="J81" s="32" t="s">
        <v>306</v>
      </c>
      <c r="K81" s="32" t="s">
        <v>307</v>
      </c>
      <c r="L81" s="32" t="s">
        <v>308</v>
      </c>
      <c r="M81" s="32" t="s">
        <v>309</v>
      </c>
      <c r="N81" s="32" t="s">
        <v>310</v>
      </c>
      <c r="O81" s="32" t="s">
        <v>311</v>
      </c>
      <c r="P81" s="32" t="s">
        <v>312</v>
      </c>
      <c r="Q81" s="32" t="s">
        <v>313</v>
      </c>
      <c r="R81" s="32" t="s">
        <v>314</v>
      </c>
      <c r="S81" s="32" t="s">
        <v>315</v>
      </c>
      <c r="T81" s="32" t="s">
        <v>316</v>
      </c>
      <c r="U81" s="32" t="s">
        <v>317</v>
      </c>
      <c r="V81" s="1"/>
      <c r="W81" s="1"/>
      <c r="X81" s="1"/>
      <c r="Y81" s="1"/>
      <c r="Z81" s="1"/>
      <c r="AA81" s="1"/>
      <c r="AB81" s="1"/>
      <c r="AC81" s="1"/>
    </row>
    <row r="82" spans="1:29" ht="18" thickBot="1" x14ac:dyDescent="0.25">
      <c r="A82" s="32" t="s">
        <v>50</v>
      </c>
      <c r="B82" s="36">
        <v>1300.2</v>
      </c>
      <c r="C82" s="36">
        <v>674.8</v>
      </c>
      <c r="D82" s="36">
        <v>757.6</v>
      </c>
      <c r="E82" s="36">
        <v>0</v>
      </c>
      <c r="F82" s="36">
        <v>0</v>
      </c>
      <c r="G82" s="36">
        <v>142.6</v>
      </c>
      <c r="H82" s="36">
        <v>1484.8</v>
      </c>
      <c r="I82" s="36">
        <v>3038.4</v>
      </c>
      <c r="J82" s="36">
        <v>0</v>
      </c>
      <c r="K82" s="36">
        <v>0</v>
      </c>
      <c r="L82" s="36">
        <v>1182</v>
      </c>
      <c r="M82" s="36">
        <v>3839.9</v>
      </c>
      <c r="N82" s="36">
        <v>4589</v>
      </c>
      <c r="O82" s="36">
        <v>3263.8</v>
      </c>
      <c r="P82" s="36">
        <v>986</v>
      </c>
      <c r="Q82" s="36">
        <v>581.5</v>
      </c>
      <c r="R82" s="36">
        <v>2831.9</v>
      </c>
      <c r="S82" s="36">
        <v>6921.6</v>
      </c>
      <c r="T82" s="36">
        <v>2579</v>
      </c>
      <c r="U82" s="36">
        <v>2958.6</v>
      </c>
      <c r="V82" s="1"/>
      <c r="W82" s="1"/>
      <c r="X82" s="1"/>
      <c r="Y82" s="1"/>
      <c r="Z82" s="1"/>
      <c r="AA82" s="1"/>
      <c r="AB82" s="1"/>
      <c r="AC82" s="1"/>
    </row>
    <row r="83" spans="1:29" ht="18" thickBot="1" x14ac:dyDescent="0.25">
      <c r="A83" s="32" t="s">
        <v>52</v>
      </c>
      <c r="B83" s="36">
        <v>1300.2</v>
      </c>
      <c r="C83" s="36">
        <v>674.8</v>
      </c>
      <c r="D83" s="36">
        <v>325.2</v>
      </c>
      <c r="E83" s="36">
        <v>0</v>
      </c>
      <c r="F83" s="36">
        <v>0</v>
      </c>
      <c r="G83" s="36">
        <v>142.6</v>
      </c>
      <c r="H83" s="36">
        <v>999.5</v>
      </c>
      <c r="I83" s="36">
        <v>3038.4</v>
      </c>
      <c r="J83" s="36">
        <v>0</v>
      </c>
      <c r="K83" s="36">
        <v>0</v>
      </c>
      <c r="L83" s="36">
        <v>1182</v>
      </c>
      <c r="M83" s="36">
        <v>2022.9</v>
      </c>
      <c r="N83" s="36">
        <v>4589</v>
      </c>
      <c r="O83" s="36">
        <v>433.9</v>
      </c>
      <c r="P83" s="36">
        <v>986</v>
      </c>
      <c r="Q83" s="36">
        <v>581.5</v>
      </c>
      <c r="R83" s="36">
        <v>1506.7</v>
      </c>
      <c r="S83" s="36">
        <v>0</v>
      </c>
      <c r="T83" s="36">
        <v>2579</v>
      </c>
      <c r="U83" s="36">
        <v>2958.6</v>
      </c>
      <c r="V83" s="1"/>
      <c r="W83" s="1"/>
      <c r="X83" s="1"/>
      <c r="Y83" s="1"/>
      <c r="Z83" s="1"/>
      <c r="AA83" s="1"/>
      <c r="AB83" s="1"/>
      <c r="AC83" s="1"/>
    </row>
    <row r="84" spans="1:29" ht="18" thickBot="1" x14ac:dyDescent="0.25">
      <c r="A84" s="32" t="s">
        <v>53</v>
      </c>
      <c r="B84" s="36">
        <v>1300.2</v>
      </c>
      <c r="C84" s="36">
        <v>674.8</v>
      </c>
      <c r="D84" s="36">
        <v>325.2</v>
      </c>
      <c r="E84" s="36">
        <v>0</v>
      </c>
      <c r="F84" s="36">
        <v>0</v>
      </c>
      <c r="G84" s="36">
        <v>142.6</v>
      </c>
      <c r="H84" s="36">
        <v>999.5</v>
      </c>
      <c r="I84" s="36">
        <v>0</v>
      </c>
      <c r="J84" s="36">
        <v>0</v>
      </c>
      <c r="K84" s="36">
        <v>0</v>
      </c>
      <c r="L84" s="36">
        <v>1182</v>
      </c>
      <c r="M84" s="36">
        <v>2022.9</v>
      </c>
      <c r="N84" s="36">
        <v>4589</v>
      </c>
      <c r="O84" s="36">
        <v>433.9</v>
      </c>
      <c r="P84" s="36">
        <v>986</v>
      </c>
      <c r="Q84" s="36">
        <v>581.5</v>
      </c>
      <c r="R84" s="36">
        <v>1506.7</v>
      </c>
      <c r="S84" s="36">
        <v>0</v>
      </c>
      <c r="T84" s="36">
        <v>0</v>
      </c>
      <c r="U84" s="36">
        <v>2958.6</v>
      </c>
      <c r="V84" s="1"/>
      <c r="W84" s="1"/>
      <c r="X84" s="1"/>
      <c r="Y84" s="1"/>
      <c r="Z84" s="1"/>
      <c r="AA84" s="1"/>
      <c r="AB84" s="1"/>
      <c r="AC84" s="1"/>
    </row>
    <row r="85" spans="1:29" ht="18" thickBot="1" x14ac:dyDescent="0.25">
      <c r="A85" s="32" t="s">
        <v>54</v>
      </c>
      <c r="B85" s="36">
        <v>1300.2</v>
      </c>
      <c r="C85" s="36">
        <v>674.8</v>
      </c>
      <c r="D85" s="36">
        <v>325.2</v>
      </c>
      <c r="E85" s="36">
        <v>0</v>
      </c>
      <c r="F85" s="36">
        <v>0</v>
      </c>
      <c r="G85" s="36">
        <v>142.6</v>
      </c>
      <c r="H85" s="36">
        <v>999.5</v>
      </c>
      <c r="I85" s="36">
        <v>0</v>
      </c>
      <c r="J85" s="36">
        <v>0</v>
      </c>
      <c r="K85" s="36">
        <v>0</v>
      </c>
      <c r="L85" s="36">
        <v>1182</v>
      </c>
      <c r="M85" s="36">
        <v>1860.3</v>
      </c>
      <c r="N85" s="36">
        <v>4589</v>
      </c>
      <c r="O85" s="36">
        <v>433.9</v>
      </c>
      <c r="P85" s="36">
        <v>0</v>
      </c>
      <c r="Q85" s="36">
        <v>581.5</v>
      </c>
      <c r="R85" s="36">
        <v>1506.7</v>
      </c>
      <c r="S85" s="36">
        <v>0</v>
      </c>
      <c r="T85" s="36">
        <v>0</v>
      </c>
      <c r="U85" s="36">
        <v>2958.6</v>
      </c>
      <c r="V85" s="1"/>
      <c r="W85" s="1"/>
      <c r="X85" s="1"/>
      <c r="Y85" s="1"/>
      <c r="Z85" s="1"/>
      <c r="AA85" s="1"/>
      <c r="AB85" s="1"/>
      <c r="AC85" s="1"/>
    </row>
    <row r="86" spans="1:29" ht="18" thickBot="1" x14ac:dyDescent="0.25">
      <c r="A86" s="32" t="s">
        <v>55</v>
      </c>
      <c r="B86" s="36">
        <v>1300.2</v>
      </c>
      <c r="C86" s="36">
        <v>674.8</v>
      </c>
      <c r="D86" s="36">
        <v>325.2</v>
      </c>
      <c r="E86" s="36">
        <v>0</v>
      </c>
      <c r="F86" s="36">
        <v>0</v>
      </c>
      <c r="G86" s="36">
        <v>142.6</v>
      </c>
      <c r="H86" s="36">
        <v>999.5</v>
      </c>
      <c r="I86" s="36">
        <v>0</v>
      </c>
      <c r="J86" s="36">
        <v>0</v>
      </c>
      <c r="K86" s="36">
        <v>0</v>
      </c>
      <c r="L86" s="36">
        <v>1182</v>
      </c>
      <c r="M86" s="36">
        <v>1860.3</v>
      </c>
      <c r="N86" s="36">
        <v>3673.3</v>
      </c>
      <c r="O86" s="36">
        <v>433.9</v>
      </c>
      <c r="P86" s="36">
        <v>0</v>
      </c>
      <c r="Q86" s="36">
        <v>581.5</v>
      </c>
      <c r="R86" s="36">
        <v>1506.7</v>
      </c>
      <c r="S86" s="36">
        <v>0</v>
      </c>
      <c r="T86" s="36">
        <v>0</v>
      </c>
      <c r="U86" s="36">
        <v>2958.6</v>
      </c>
      <c r="V86" s="1"/>
      <c r="W86" s="1"/>
      <c r="X86" s="1"/>
      <c r="Y86" s="1"/>
      <c r="Z86" s="1"/>
      <c r="AA86" s="1"/>
      <c r="AB86" s="1"/>
      <c r="AC86" s="1"/>
    </row>
    <row r="87" spans="1:29" ht="18" thickBot="1" x14ac:dyDescent="0.25">
      <c r="A87" s="32" t="s">
        <v>56</v>
      </c>
      <c r="B87" s="36">
        <v>1300.2</v>
      </c>
      <c r="C87" s="36">
        <v>674.8</v>
      </c>
      <c r="D87" s="36">
        <v>325.2</v>
      </c>
      <c r="E87" s="36">
        <v>0</v>
      </c>
      <c r="F87" s="36">
        <v>0</v>
      </c>
      <c r="G87" s="36">
        <v>142.6</v>
      </c>
      <c r="H87" s="36">
        <v>999.5</v>
      </c>
      <c r="I87" s="36">
        <v>0</v>
      </c>
      <c r="J87" s="36">
        <v>0</v>
      </c>
      <c r="K87" s="36">
        <v>0</v>
      </c>
      <c r="L87" s="36">
        <v>1182</v>
      </c>
      <c r="M87" s="36">
        <v>1860.3</v>
      </c>
      <c r="N87" s="36">
        <v>3673.3</v>
      </c>
      <c r="O87" s="36">
        <v>433.9</v>
      </c>
      <c r="P87" s="36">
        <v>0</v>
      </c>
      <c r="Q87" s="36">
        <v>581.5</v>
      </c>
      <c r="R87" s="36">
        <v>1506.7</v>
      </c>
      <c r="S87" s="36">
        <v>0</v>
      </c>
      <c r="T87" s="36">
        <v>0</v>
      </c>
      <c r="U87" s="36">
        <v>2958.6</v>
      </c>
      <c r="V87" s="1"/>
      <c r="W87" s="1"/>
      <c r="X87" s="1"/>
      <c r="Y87" s="1"/>
      <c r="Z87" s="1"/>
      <c r="AA87" s="1"/>
      <c r="AB87" s="1"/>
      <c r="AC87" s="1"/>
    </row>
    <row r="88" spans="1:29" ht="18" thickBot="1" x14ac:dyDescent="0.25">
      <c r="A88" s="32" t="s">
        <v>57</v>
      </c>
      <c r="B88" s="36">
        <v>1300.2</v>
      </c>
      <c r="C88" s="36">
        <v>674.8</v>
      </c>
      <c r="D88" s="36">
        <v>325.2</v>
      </c>
      <c r="E88" s="36">
        <v>0</v>
      </c>
      <c r="F88" s="36">
        <v>0</v>
      </c>
      <c r="G88" s="36">
        <v>142.6</v>
      </c>
      <c r="H88" s="36">
        <v>999.5</v>
      </c>
      <c r="I88" s="36">
        <v>0</v>
      </c>
      <c r="J88" s="36">
        <v>0</v>
      </c>
      <c r="K88" s="36">
        <v>0</v>
      </c>
      <c r="L88" s="36">
        <v>1182</v>
      </c>
      <c r="M88" s="36">
        <v>1860.3</v>
      </c>
      <c r="N88" s="36">
        <v>3673.3</v>
      </c>
      <c r="O88" s="36">
        <v>433.9</v>
      </c>
      <c r="P88" s="36">
        <v>0</v>
      </c>
      <c r="Q88" s="36">
        <v>581.5</v>
      </c>
      <c r="R88" s="36">
        <v>1506.7</v>
      </c>
      <c r="S88" s="36">
        <v>0</v>
      </c>
      <c r="T88" s="36">
        <v>0</v>
      </c>
      <c r="U88" s="36">
        <v>2958.6</v>
      </c>
      <c r="V88" s="1"/>
      <c r="W88" s="1"/>
      <c r="X88" s="1"/>
      <c r="Y88" s="1"/>
      <c r="Z88" s="1"/>
      <c r="AA88" s="1"/>
      <c r="AB88" s="1"/>
      <c r="AC88" s="1"/>
    </row>
    <row r="89" spans="1:29" ht="18" thickBot="1" x14ac:dyDescent="0.25">
      <c r="A89" s="32" t="s">
        <v>58</v>
      </c>
      <c r="B89" s="36">
        <v>1300.2</v>
      </c>
      <c r="C89" s="36">
        <v>674.8</v>
      </c>
      <c r="D89" s="36">
        <v>325.2</v>
      </c>
      <c r="E89" s="36">
        <v>0</v>
      </c>
      <c r="F89" s="36">
        <v>0</v>
      </c>
      <c r="G89" s="36">
        <v>142.6</v>
      </c>
      <c r="H89" s="36">
        <v>999.5</v>
      </c>
      <c r="I89" s="36">
        <v>0</v>
      </c>
      <c r="J89" s="36">
        <v>0</v>
      </c>
      <c r="K89" s="36">
        <v>0</v>
      </c>
      <c r="L89" s="36">
        <v>1182</v>
      </c>
      <c r="M89" s="36">
        <v>1860.3</v>
      </c>
      <c r="N89" s="36">
        <v>3673.3</v>
      </c>
      <c r="O89" s="36">
        <v>433.9</v>
      </c>
      <c r="P89" s="36">
        <v>0</v>
      </c>
      <c r="Q89" s="36">
        <v>581.5</v>
      </c>
      <c r="R89" s="36">
        <v>1506.7</v>
      </c>
      <c r="S89" s="36">
        <v>0</v>
      </c>
      <c r="T89" s="36">
        <v>0</v>
      </c>
      <c r="U89" s="36">
        <v>2958.6</v>
      </c>
      <c r="V89" s="1"/>
      <c r="W89" s="1"/>
      <c r="X89" s="1"/>
      <c r="Y89" s="1"/>
      <c r="Z89" s="1"/>
      <c r="AA89" s="1"/>
      <c r="AB89" s="1"/>
      <c r="AC89" s="1"/>
    </row>
    <row r="90" spans="1:29" ht="18" thickBot="1" x14ac:dyDescent="0.25">
      <c r="A90" s="32" t="s">
        <v>59</v>
      </c>
      <c r="B90" s="36">
        <v>1300.2</v>
      </c>
      <c r="C90" s="36">
        <v>674.8</v>
      </c>
      <c r="D90" s="36">
        <v>325.2</v>
      </c>
      <c r="E90" s="36">
        <v>0</v>
      </c>
      <c r="F90" s="36">
        <v>0</v>
      </c>
      <c r="G90" s="36">
        <v>142.6</v>
      </c>
      <c r="H90" s="36">
        <v>999.5</v>
      </c>
      <c r="I90" s="36">
        <v>0</v>
      </c>
      <c r="J90" s="36">
        <v>0</v>
      </c>
      <c r="K90" s="36">
        <v>0</v>
      </c>
      <c r="L90" s="36">
        <v>1182</v>
      </c>
      <c r="M90" s="36">
        <v>1860.3</v>
      </c>
      <c r="N90" s="36">
        <v>3633.4</v>
      </c>
      <c r="O90" s="36">
        <v>433.9</v>
      </c>
      <c r="P90" s="36">
        <v>0</v>
      </c>
      <c r="Q90" s="36">
        <v>581.5</v>
      </c>
      <c r="R90" s="36">
        <v>1506.7</v>
      </c>
      <c r="S90" s="36">
        <v>0</v>
      </c>
      <c r="T90" s="36">
        <v>0</v>
      </c>
      <c r="U90" s="36">
        <v>2958.6</v>
      </c>
      <c r="V90" s="1"/>
      <c r="W90" s="1"/>
      <c r="X90" s="1"/>
      <c r="Y90" s="1"/>
      <c r="Z90" s="1"/>
      <c r="AA90" s="1"/>
      <c r="AB90" s="1"/>
      <c r="AC90" s="1"/>
    </row>
    <row r="91" spans="1:29" ht="18" thickBot="1" x14ac:dyDescent="0.25">
      <c r="A91" s="32" t="s">
        <v>60</v>
      </c>
      <c r="B91" s="36">
        <v>1300.2</v>
      </c>
      <c r="C91" s="36">
        <v>674.8</v>
      </c>
      <c r="D91" s="36">
        <v>325.2</v>
      </c>
      <c r="E91" s="36">
        <v>0</v>
      </c>
      <c r="F91" s="36">
        <v>0</v>
      </c>
      <c r="G91" s="36">
        <v>142.6</v>
      </c>
      <c r="H91" s="36">
        <v>999.5</v>
      </c>
      <c r="I91" s="36">
        <v>0</v>
      </c>
      <c r="J91" s="36">
        <v>0</v>
      </c>
      <c r="K91" s="36">
        <v>0</v>
      </c>
      <c r="L91" s="36">
        <v>1182</v>
      </c>
      <c r="M91" s="36">
        <v>1860.3</v>
      </c>
      <c r="N91" s="36">
        <v>3633.4</v>
      </c>
      <c r="O91" s="36">
        <v>433.9</v>
      </c>
      <c r="P91" s="36">
        <v>0</v>
      </c>
      <c r="Q91" s="36">
        <v>581.5</v>
      </c>
      <c r="R91" s="36">
        <v>1506.7</v>
      </c>
      <c r="S91" s="36">
        <v>0</v>
      </c>
      <c r="T91" s="36">
        <v>0</v>
      </c>
      <c r="U91" s="36">
        <v>39.9</v>
      </c>
      <c r="V91" s="1"/>
      <c r="W91" s="1"/>
      <c r="X91" s="1"/>
      <c r="Y91" s="1"/>
      <c r="Z91" s="1"/>
      <c r="AA91" s="1"/>
      <c r="AB91" s="1"/>
      <c r="AC91" s="1"/>
    </row>
    <row r="92" spans="1:29" ht="18" thickBot="1" x14ac:dyDescent="0.25">
      <c r="A92" s="32" t="s">
        <v>61</v>
      </c>
      <c r="B92" s="36">
        <v>266.8</v>
      </c>
      <c r="C92" s="36">
        <v>674.8</v>
      </c>
      <c r="D92" s="36">
        <v>325.2</v>
      </c>
      <c r="E92" s="36">
        <v>0</v>
      </c>
      <c r="F92" s="36">
        <v>0</v>
      </c>
      <c r="G92" s="36">
        <v>142.6</v>
      </c>
      <c r="H92" s="36">
        <v>999.5</v>
      </c>
      <c r="I92" s="36">
        <v>0</v>
      </c>
      <c r="J92" s="36">
        <v>0</v>
      </c>
      <c r="K92" s="36">
        <v>0</v>
      </c>
      <c r="L92" s="36">
        <v>1182</v>
      </c>
      <c r="M92" s="36">
        <v>1860.3</v>
      </c>
      <c r="N92" s="36">
        <v>3633.4</v>
      </c>
      <c r="O92" s="36">
        <v>433.9</v>
      </c>
      <c r="P92" s="36">
        <v>0</v>
      </c>
      <c r="Q92" s="36">
        <v>581.5</v>
      </c>
      <c r="R92" s="36">
        <v>1506.7</v>
      </c>
      <c r="S92" s="36">
        <v>0</v>
      </c>
      <c r="T92" s="36">
        <v>0</v>
      </c>
      <c r="U92" s="36">
        <v>39.9</v>
      </c>
      <c r="V92" s="1"/>
      <c r="W92" s="1"/>
      <c r="X92" s="1"/>
      <c r="Y92" s="1"/>
      <c r="Z92" s="1"/>
      <c r="AA92" s="1"/>
      <c r="AB92" s="1"/>
      <c r="AC92" s="1"/>
    </row>
    <row r="93" spans="1:29" ht="18" thickBot="1" x14ac:dyDescent="0.25">
      <c r="A93" s="32" t="s">
        <v>62</v>
      </c>
      <c r="B93" s="36">
        <v>266.8</v>
      </c>
      <c r="C93" s="36">
        <v>674.8</v>
      </c>
      <c r="D93" s="36">
        <v>325.2</v>
      </c>
      <c r="E93" s="36">
        <v>0</v>
      </c>
      <c r="F93" s="36">
        <v>0</v>
      </c>
      <c r="G93" s="36">
        <v>142.6</v>
      </c>
      <c r="H93" s="36">
        <v>999.5</v>
      </c>
      <c r="I93" s="36">
        <v>0</v>
      </c>
      <c r="J93" s="36">
        <v>0</v>
      </c>
      <c r="K93" s="36">
        <v>0</v>
      </c>
      <c r="L93" s="36">
        <v>1182</v>
      </c>
      <c r="M93" s="36">
        <v>1860.3</v>
      </c>
      <c r="N93" s="36">
        <v>3633.4</v>
      </c>
      <c r="O93" s="36">
        <v>433.9</v>
      </c>
      <c r="P93" s="36">
        <v>0</v>
      </c>
      <c r="Q93" s="36">
        <v>581.5</v>
      </c>
      <c r="R93" s="36">
        <v>1506.7</v>
      </c>
      <c r="S93" s="36">
        <v>0</v>
      </c>
      <c r="T93" s="36">
        <v>0</v>
      </c>
      <c r="U93" s="36">
        <v>39.9</v>
      </c>
      <c r="V93" s="1"/>
      <c r="W93" s="1"/>
      <c r="X93" s="1"/>
      <c r="Y93" s="1"/>
      <c r="Z93" s="1"/>
      <c r="AA93" s="1"/>
      <c r="AB93" s="1"/>
      <c r="AC93" s="1"/>
    </row>
    <row r="94" spans="1:29" ht="18" thickBot="1" x14ac:dyDescent="0.25">
      <c r="A94" s="32" t="s">
        <v>63</v>
      </c>
      <c r="B94" s="36">
        <v>266.8</v>
      </c>
      <c r="C94" s="36">
        <v>674.8</v>
      </c>
      <c r="D94" s="36">
        <v>325.2</v>
      </c>
      <c r="E94" s="36">
        <v>0</v>
      </c>
      <c r="F94" s="36">
        <v>0</v>
      </c>
      <c r="G94" s="36">
        <v>142.6</v>
      </c>
      <c r="H94" s="36">
        <v>999.5</v>
      </c>
      <c r="I94" s="36">
        <v>0</v>
      </c>
      <c r="J94" s="36">
        <v>0</v>
      </c>
      <c r="K94" s="36">
        <v>0</v>
      </c>
      <c r="L94" s="36">
        <v>1182</v>
      </c>
      <c r="M94" s="36">
        <v>908.7</v>
      </c>
      <c r="N94" s="36">
        <v>3633.4</v>
      </c>
      <c r="O94" s="36">
        <v>433.9</v>
      </c>
      <c r="P94" s="36">
        <v>0</v>
      </c>
      <c r="Q94" s="36">
        <v>581.5</v>
      </c>
      <c r="R94" s="36">
        <v>1506.7</v>
      </c>
      <c r="S94" s="36">
        <v>0</v>
      </c>
      <c r="T94" s="36">
        <v>0</v>
      </c>
      <c r="U94" s="36">
        <v>39.9</v>
      </c>
      <c r="V94" s="1"/>
      <c r="W94" s="1"/>
      <c r="X94" s="1"/>
      <c r="Y94" s="1"/>
      <c r="Z94" s="1"/>
      <c r="AA94" s="1"/>
      <c r="AB94" s="1"/>
      <c r="AC94" s="1"/>
    </row>
    <row r="95" spans="1:29" ht="18" thickBot="1" x14ac:dyDescent="0.25">
      <c r="A95" s="32" t="s">
        <v>64</v>
      </c>
      <c r="B95" s="36">
        <v>266.8</v>
      </c>
      <c r="C95" s="36">
        <v>106.7</v>
      </c>
      <c r="D95" s="36">
        <v>325.2</v>
      </c>
      <c r="E95" s="36">
        <v>0</v>
      </c>
      <c r="F95" s="36">
        <v>0</v>
      </c>
      <c r="G95" s="36">
        <v>142.6</v>
      </c>
      <c r="H95" s="36">
        <v>999.5</v>
      </c>
      <c r="I95" s="36">
        <v>0</v>
      </c>
      <c r="J95" s="36">
        <v>0</v>
      </c>
      <c r="K95" s="36">
        <v>0</v>
      </c>
      <c r="L95" s="36">
        <v>1182</v>
      </c>
      <c r="M95" s="36">
        <v>908.7</v>
      </c>
      <c r="N95" s="36">
        <v>3633.4</v>
      </c>
      <c r="O95" s="36">
        <v>433.9</v>
      </c>
      <c r="P95" s="36">
        <v>0</v>
      </c>
      <c r="Q95" s="36">
        <v>581.5</v>
      </c>
      <c r="R95" s="36">
        <v>1506.7</v>
      </c>
      <c r="S95" s="36">
        <v>0</v>
      </c>
      <c r="T95" s="36">
        <v>0</v>
      </c>
      <c r="U95" s="36">
        <v>39.9</v>
      </c>
      <c r="V95" s="1"/>
      <c r="W95" s="1"/>
      <c r="X95" s="1"/>
      <c r="Y95" s="1"/>
      <c r="Z95" s="1"/>
      <c r="AA95" s="1"/>
      <c r="AB95" s="1"/>
      <c r="AC95" s="1"/>
    </row>
    <row r="96" spans="1:29" ht="18" thickBot="1" x14ac:dyDescent="0.25">
      <c r="A96" s="32" t="s">
        <v>65</v>
      </c>
      <c r="B96" s="36">
        <v>266.8</v>
      </c>
      <c r="C96" s="36">
        <v>106.7</v>
      </c>
      <c r="D96" s="36">
        <v>325.2</v>
      </c>
      <c r="E96" s="36">
        <v>0</v>
      </c>
      <c r="F96" s="36">
        <v>0</v>
      </c>
      <c r="G96" s="36">
        <v>142.6</v>
      </c>
      <c r="H96" s="36">
        <v>999.5</v>
      </c>
      <c r="I96" s="36">
        <v>0</v>
      </c>
      <c r="J96" s="36">
        <v>0</v>
      </c>
      <c r="K96" s="36">
        <v>0</v>
      </c>
      <c r="L96" s="36">
        <v>1182</v>
      </c>
      <c r="M96" s="36">
        <v>908.7</v>
      </c>
      <c r="N96" s="36">
        <v>3633.4</v>
      </c>
      <c r="O96" s="36">
        <v>0</v>
      </c>
      <c r="P96" s="36">
        <v>0</v>
      </c>
      <c r="Q96" s="36">
        <v>581.5</v>
      </c>
      <c r="R96" s="36">
        <v>1506.7</v>
      </c>
      <c r="S96" s="36">
        <v>0</v>
      </c>
      <c r="T96" s="36">
        <v>0</v>
      </c>
      <c r="U96" s="36">
        <v>39.9</v>
      </c>
      <c r="V96" s="1"/>
      <c r="W96" s="1"/>
      <c r="X96" s="1"/>
      <c r="Y96" s="1"/>
      <c r="Z96" s="1"/>
      <c r="AA96" s="1"/>
      <c r="AB96" s="1"/>
      <c r="AC96" s="1"/>
    </row>
    <row r="97" spans="1:29" ht="18" thickBot="1" x14ac:dyDescent="0.25">
      <c r="A97" s="32" t="s">
        <v>66</v>
      </c>
      <c r="B97" s="36">
        <v>266.8</v>
      </c>
      <c r="C97" s="36">
        <v>106.7</v>
      </c>
      <c r="D97" s="36">
        <v>325.2</v>
      </c>
      <c r="E97" s="36">
        <v>0</v>
      </c>
      <c r="F97" s="36">
        <v>0</v>
      </c>
      <c r="G97" s="36">
        <v>142.6</v>
      </c>
      <c r="H97" s="36">
        <v>999.5</v>
      </c>
      <c r="I97" s="36">
        <v>0</v>
      </c>
      <c r="J97" s="36">
        <v>0</v>
      </c>
      <c r="K97" s="36">
        <v>0</v>
      </c>
      <c r="L97" s="36">
        <v>1182</v>
      </c>
      <c r="M97" s="36">
        <v>908.7</v>
      </c>
      <c r="N97" s="36">
        <v>3633.4</v>
      </c>
      <c r="O97" s="36">
        <v>0</v>
      </c>
      <c r="P97" s="36">
        <v>0</v>
      </c>
      <c r="Q97" s="36">
        <v>581.5</v>
      </c>
      <c r="R97" s="36">
        <v>1506.7</v>
      </c>
      <c r="S97" s="36">
        <v>0</v>
      </c>
      <c r="T97" s="36">
        <v>0</v>
      </c>
      <c r="U97" s="36">
        <v>39.9</v>
      </c>
      <c r="V97" s="1"/>
      <c r="W97" s="1"/>
      <c r="X97" s="1"/>
      <c r="Y97" s="1"/>
      <c r="Z97" s="1"/>
      <c r="AA97" s="1"/>
      <c r="AB97" s="1"/>
      <c r="AC97" s="1"/>
    </row>
    <row r="98" spans="1:29" ht="18" thickBot="1" x14ac:dyDescent="0.25">
      <c r="A98" s="32" t="s">
        <v>67</v>
      </c>
      <c r="B98" s="36">
        <v>266.8</v>
      </c>
      <c r="C98" s="36">
        <v>106.7</v>
      </c>
      <c r="D98" s="36">
        <v>325.2</v>
      </c>
      <c r="E98" s="36">
        <v>0</v>
      </c>
      <c r="F98" s="36">
        <v>0</v>
      </c>
      <c r="G98" s="36">
        <v>142.6</v>
      </c>
      <c r="H98" s="36">
        <v>999.5</v>
      </c>
      <c r="I98" s="36">
        <v>0</v>
      </c>
      <c r="J98" s="36">
        <v>0</v>
      </c>
      <c r="K98" s="36">
        <v>0</v>
      </c>
      <c r="L98" s="36">
        <v>1182</v>
      </c>
      <c r="M98" s="36">
        <v>908.7</v>
      </c>
      <c r="N98" s="36">
        <v>3633.4</v>
      </c>
      <c r="O98" s="36">
        <v>0</v>
      </c>
      <c r="P98" s="36">
        <v>0</v>
      </c>
      <c r="Q98" s="36">
        <v>581.5</v>
      </c>
      <c r="R98" s="36">
        <v>1506.7</v>
      </c>
      <c r="S98" s="36">
        <v>0</v>
      </c>
      <c r="T98" s="36">
        <v>0</v>
      </c>
      <c r="U98" s="36">
        <v>39.9</v>
      </c>
      <c r="V98" s="1"/>
      <c r="W98" s="1"/>
      <c r="X98" s="1"/>
      <c r="Y98" s="1"/>
      <c r="Z98" s="1"/>
      <c r="AA98" s="1"/>
      <c r="AB98" s="1"/>
      <c r="AC98" s="1"/>
    </row>
    <row r="99" spans="1:29" ht="18" thickBot="1" x14ac:dyDescent="0.25">
      <c r="A99" s="32" t="s">
        <v>68</v>
      </c>
      <c r="B99" s="36">
        <v>266.8</v>
      </c>
      <c r="C99" s="36">
        <v>0</v>
      </c>
      <c r="D99" s="36">
        <v>325.2</v>
      </c>
      <c r="E99" s="36">
        <v>0</v>
      </c>
      <c r="F99" s="36">
        <v>0</v>
      </c>
      <c r="G99" s="36">
        <v>142.6</v>
      </c>
      <c r="H99" s="36">
        <v>999.5</v>
      </c>
      <c r="I99" s="36">
        <v>0</v>
      </c>
      <c r="J99" s="36">
        <v>0</v>
      </c>
      <c r="K99" s="36">
        <v>0</v>
      </c>
      <c r="L99" s="36">
        <v>1182</v>
      </c>
      <c r="M99" s="36">
        <v>908.7</v>
      </c>
      <c r="N99" s="36">
        <v>3350.6</v>
      </c>
      <c r="O99" s="36">
        <v>0</v>
      </c>
      <c r="P99" s="36">
        <v>0</v>
      </c>
      <c r="Q99" s="36">
        <v>581.5</v>
      </c>
      <c r="R99" s="36">
        <v>1471.3</v>
      </c>
      <c r="S99" s="36">
        <v>0</v>
      </c>
      <c r="T99" s="36">
        <v>0</v>
      </c>
      <c r="U99" s="36">
        <v>0</v>
      </c>
      <c r="V99" s="1"/>
      <c r="W99" s="1"/>
      <c r="X99" s="1"/>
      <c r="Y99" s="1"/>
      <c r="Z99" s="1"/>
      <c r="AA99" s="1"/>
      <c r="AB99" s="1"/>
      <c r="AC99" s="1"/>
    </row>
    <row r="100" spans="1:29" ht="18" thickBot="1" x14ac:dyDescent="0.25">
      <c r="A100" s="32" t="s">
        <v>69</v>
      </c>
      <c r="B100" s="36">
        <v>266.8</v>
      </c>
      <c r="C100" s="36">
        <v>0</v>
      </c>
      <c r="D100" s="36">
        <v>325.2</v>
      </c>
      <c r="E100" s="36">
        <v>0</v>
      </c>
      <c r="F100" s="36">
        <v>0</v>
      </c>
      <c r="G100" s="36">
        <v>142.6</v>
      </c>
      <c r="H100" s="36">
        <v>999.5</v>
      </c>
      <c r="I100" s="36">
        <v>0</v>
      </c>
      <c r="J100" s="36">
        <v>0</v>
      </c>
      <c r="K100" s="36">
        <v>0</v>
      </c>
      <c r="L100" s="36">
        <v>1182</v>
      </c>
      <c r="M100" s="36">
        <v>908.7</v>
      </c>
      <c r="N100" s="36">
        <v>3350.6</v>
      </c>
      <c r="O100" s="36">
        <v>0</v>
      </c>
      <c r="P100" s="36">
        <v>0</v>
      </c>
      <c r="Q100" s="36">
        <v>581.5</v>
      </c>
      <c r="R100" s="36">
        <v>1328.7</v>
      </c>
      <c r="S100" s="36">
        <v>0</v>
      </c>
      <c r="T100" s="36">
        <v>0</v>
      </c>
      <c r="U100" s="36">
        <v>0</v>
      </c>
      <c r="V100" s="1"/>
      <c r="W100" s="1"/>
      <c r="X100" s="1"/>
      <c r="Y100" s="1"/>
      <c r="Z100" s="1"/>
      <c r="AA100" s="1"/>
      <c r="AB100" s="1"/>
      <c r="AC100" s="1"/>
    </row>
    <row r="101" spans="1:29" ht="18" thickBot="1" x14ac:dyDescent="0.25">
      <c r="A101" s="32" t="s">
        <v>70</v>
      </c>
      <c r="B101" s="36">
        <v>266.8</v>
      </c>
      <c r="C101" s="36">
        <v>0</v>
      </c>
      <c r="D101" s="36">
        <v>325.2</v>
      </c>
      <c r="E101" s="36">
        <v>0</v>
      </c>
      <c r="F101" s="36">
        <v>0</v>
      </c>
      <c r="G101" s="36">
        <v>142.6</v>
      </c>
      <c r="H101" s="36">
        <v>0</v>
      </c>
      <c r="I101" s="36">
        <v>0</v>
      </c>
      <c r="J101" s="36">
        <v>0</v>
      </c>
      <c r="K101" s="36">
        <v>0</v>
      </c>
      <c r="L101" s="36">
        <v>1182</v>
      </c>
      <c r="M101" s="36">
        <v>908.7</v>
      </c>
      <c r="N101" s="36">
        <v>3350.6</v>
      </c>
      <c r="O101" s="36">
        <v>0</v>
      </c>
      <c r="P101" s="36">
        <v>0</v>
      </c>
      <c r="Q101" s="36">
        <v>581.5</v>
      </c>
      <c r="R101" s="36">
        <v>1328.7</v>
      </c>
      <c r="S101" s="36">
        <v>0</v>
      </c>
      <c r="T101" s="36">
        <v>0</v>
      </c>
      <c r="U101" s="36">
        <v>0</v>
      </c>
      <c r="V101" s="1"/>
      <c r="W101" s="1"/>
      <c r="X101" s="1"/>
      <c r="Y101" s="1"/>
      <c r="Z101" s="1"/>
      <c r="AA101" s="1"/>
      <c r="AB101" s="1"/>
      <c r="AC101" s="1"/>
    </row>
    <row r="102" spans="1:29" ht="18" thickBot="1" x14ac:dyDescent="0.25">
      <c r="A102" s="32" t="s">
        <v>71</v>
      </c>
      <c r="B102" s="36">
        <v>266.8</v>
      </c>
      <c r="C102" s="36">
        <v>0</v>
      </c>
      <c r="D102" s="36">
        <v>325.2</v>
      </c>
      <c r="E102" s="36">
        <v>0</v>
      </c>
      <c r="F102" s="36">
        <v>0</v>
      </c>
      <c r="G102" s="36">
        <v>142.6</v>
      </c>
      <c r="H102" s="36">
        <v>0</v>
      </c>
      <c r="I102" s="36">
        <v>0</v>
      </c>
      <c r="J102" s="36">
        <v>0</v>
      </c>
      <c r="K102" s="36">
        <v>0</v>
      </c>
      <c r="L102" s="36">
        <v>1182</v>
      </c>
      <c r="M102" s="36">
        <v>908.7</v>
      </c>
      <c r="N102" s="36">
        <v>3350.6</v>
      </c>
      <c r="O102" s="36">
        <v>0</v>
      </c>
      <c r="P102" s="36">
        <v>0</v>
      </c>
      <c r="Q102" s="36">
        <v>581.5</v>
      </c>
      <c r="R102" s="36">
        <v>106.7</v>
      </c>
      <c r="S102" s="36">
        <v>0</v>
      </c>
      <c r="T102" s="36">
        <v>0</v>
      </c>
      <c r="U102" s="36">
        <v>0</v>
      </c>
      <c r="V102" s="1"/>
      <c r="W102" s="1"/>
      <c r="X102" s="1"/>
      <c r="Y102" s="1"/>
      <c r="Z102" s="1"/>
      <c r="AA102" s="1"/>
      <c r="AB102" s="1"/>
      <c r="AC102" s="1"/>
    </row>
    <row r="103" spans="1:29" ht="18" thickBot="1" x14ac:dyDescent="0.25">
      <c r="A103" s="32" t="s">
        <v>72</v>
      </c>
      <c r="B103" s="36">
        <v>266.8</v>
      </c>
      <c r="C103" s="36">
        <v>0</v>
      </c>
      <c r="D103" s="36">
        <v>325.2</v>
      </c>
      <c r="E103" s="36">
        <v>0</v>
      </c>
      <c r="F103" s="36">
        <v>0</v>
      </c>
      <c r="G103" s="36">
        <v>142.6</v>
      </c>
      <c r="H103" s="36">
        <v>0</v>
      </c>
      <c r="I103" s="36">
        <v>0</v>
      </c>
      <c r="J103" s="36">
        <v>0</v>
      </c>
      <c r="K103" s="36">
        <v>0</v>
      </c>
      <c r="L103" s="36">
        <v>1182</v>
      </c>
      <c r="M103" s="36">
        <v>908.7</v>
      </c>
      <c r="N103" s="36">
        <v>3350.6</v>
      </c>
      <c r="O103" s="36">
        <v>0</v>
      </c>
      <c r="P103" s="36">
        <v>0</v>
      </c>
      <c r="Q103" s="36">
        <v>581.5</v>
      </c>
      <c r="R103" s="36">
        <v>106.7</v>
      </c>
      <c r="S103" s="36">
        <v>0</v>
      </c>
      <c r="T103" s="36">
        <v>0</v>
      </c>
      <c r="U103" s="36">
        <v>0</v>
      </c>
      <c r="V103" s="1"/>
      <c r="W103" s="1"/>
      <c r="X103" s="1"/>
      <c r="Y103" s="1"/>
      <c r="Z103" s="1"/>
      <c r="AA103" s="1"/>
      <c r="AB103" s="1"/>
      <c r="AC103" s="1"/>
    </row>
    <row r="104" spans="1:29" ht="18" thickBot="1" x14ac:dyDescent="0.25">
      <c r="A104" s="32" t="s">
        <v>73</v>
      </c>
      <c r="B104" s="36">
        <v>266.8</v>
      </c>
      <c r="C104" s="36">
        <v>0</v>
      </c>
      <c r="D104" s="36">
        <v>325.2</v>
      </c>
      <c r="E104" s="36">
        <v>0</v>
      </c>
      <c r="F104" s="36">
        <v>0</v>
      </c>
      <c r="G104" s="36">
        <v>142.6</v>
      </c>
      <c r="H104" s="36">
        <v>0</v>
      </c>
      <c r="I104" s="36">
        <v>0</v>
      </c>
      <c r="J104" s="36">
        <v>0</v>
      </c>
      <c r="K104" s="36">
        <v>0</v>
      </c>
      <c r="L104" s="36">
        <v>1182</v>
      </c>
      <c r="M104" s="36">
        <v>623.9</v>
      </c>
      <c r="N104" s="36">
        <v>2709.2</v>
      </c>
      <c r="O104" s="36">
        <v>0</v>
      </c>
      <c r="P104" s="36">
        <v>0</v>
      </c>
      <c r="Q104" s="36">
        <v>581.5</v>
      </c>
      <c r="R104" s="36">
        <v>106.7</v>
      </c>
      <c r="S104" s="36">
        <v>0</v>
      </c>
      <c r="T104" s="36">
        <v>0</v>
      </c>
      <c r="U104" s="36">
        <v>0</v>
      </c>
      <c r="V104" s="1"/>
      <c r="W104" s="1"/>
      <c r="X104" s="1"/>
      <c r="Y104" s="1"/>
      <c r="Z104" s="1"/>
      <c r="AA104" s="1"/>
      <c r="AB104" s="1"/>
      <c r="AC104" s="1"/>
    </row>
    <row r="105" spans="1:29" ht="18" thickBot="1" x14ac:dyDescent="0.25">
      <c r="A105" s="32" t="s">
        <v>74</v>
      </c>
      <c r="B105" s="36">
        <v>266.8</v>
      </c>
      <c r="C105" s="36">
        <v>0</v>
      </c>
      <c r="D105" s="36">
        <v>325.2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1182</v>
      </c>
      <c r="M105" s="36">
        <v>461.3</v>
      </c>
      <c r="N105" s="36">
        <v>2709.2</v>
      </c>
      <c r="O105" s="36">
        <v>0</v>
      </c>
      <c r="P105" s="36">
        <v>0</v>
      </c>
      <c r="Q105" s="36">
        <v>581.5</v>
      </c>
      <c r="R105" s="36">
        <v>106.7</v>
      </c>
      <c r="S105" s="36">
        <v>0</v>
      </c>
      <c r="T105" s="36">
        <v>0</v>
      </c>
      <c r="U105" s="36">
        <v>0</v>
      </c>
      <c r="V105" s="1"/>
      <c r="W105" s="1"/>
      <c r="X105" s="1"/>
      <c r="Y105" s="1"/>
      <c r="Z105" s="1"/>
      <c r="AA105" s="1"/>
      <c r="AB105" s="1"/>
      <c r="AC105" s="1"/>
    </row>
    <row r="106" spans="1:29" ht="18" thickBot="1" x14ac:dyDescent="0.25">
      <c r="A106" s="32" t="s">
        <v>75</v>
      </c>
      <c r="B106" s="36">
        <v>266.8</v>
      </c>
      <c r="C106" s="36">
        <v>0</v>
      </c>
      <c r="D106" s="36">
        <v>325.2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1059.3</v>
      </c>
      <c r="M106" s="36">
        <v>461.3</v>
      </c>
      <c r="N106" s="36">
        <v>2709.2</v>
      </c>
      <c r="O106" s="36">
        <v>0</v>
      </c>
      <c r="P106" s="36">
        <v>0</v>
      </c>
      <c r="Q106" s="36">
        <v>581.5</v>
      </c>
      <c r="R106" s="36">
        <v>106.7</v>
      </c>
      <c r="S106" s="36">
        <v>0</v>
      </c>
      <c r="T106" s="36">
        <v>0</v>
      </c>
      <c r="U106" s="36">
        <v>0</v>
      </c>
      <c r="V106" s="1"/>
      <c r="W106" s="1"/>
      <c r="X106" s="1"/>
      <c r="Y106" s="1"/>
      <c r="Z106" s="1"/>
      <c r="AA106" s="1"/>
      <c r="AB106" s="1"/>
      <c r="AC106" s="1"/>
    </row>
    <row r="107" spans="1:29" ht="18" thickBot="1" x14ac:dyDescent="0.25">
      <c r="A107" s="32" t="s">
        <v>76</v>
      </c>
      <c r="B107" s="36">
        <v>266.8</v>
      </c>
      <c r="C107" s="36">
        <v>0</v>
      </c>
      <c r="D107" s="36">
        <v>325.2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1059.3</v>
      </c>
      <c r="M107" s="36">
        <v>461.3</v>
      </c>
      <c r="N107" s="36">
        <v>1441.4</v>
      </c>
      <c r="O107" s="36">
        <v>0</v>
      </c>
      <c r="P107" s="36">
        <v>0</v>
      </c>
      <c r="Q107" s="36">
        <v>0</v>
      </c>
      <c r="R107" s="36">
        <v>106.7</v>
      </c>
      <c r="S107" s="36">
        <v>0</v>
      </c>
      <c r="T107" s="36">
        <v>0</v>
      </c>
      <c r="U107" s="36">
        <v>0</v>
      </c>
      <c r="V107" s="1"/>
      <c r="W107" s="1"/>
      <c r="X107" s="1"/>
      <c r="Y107" s="1"/>
      <c r="Z107" s="1"/>
      <c r="AA107" s="1"/>
      <c r="AB107" s="1"/>
      <c r="AC107" s="1"/>
    </row>
    <row r="108" spans="1:29" ht="18" thickBot="1" x14ac:dyDescent="0.25">
      <c r="A108" s="32" t="s">
        <v>78</v>
      </c>
      <c r="B108" s="36">
        <v>0</v>
      </c>
      <c r="C108" s="36">
        <v>0</v>
      </c>
      <c r="D108" s="36">
        <v>325.2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1059.3</v>
      </c>
      <c r="M108" s="36">
        <v>461.3</v>
      </c>
      <c r="N108" s="36">
        <v>1441.4</v>
      </c>
      <c r="O108" s="36">
        <v>0</v>
      </c>
      <c r="P108" s="36">
        <v>0</v>
      </c>
      <c r="Q108" s="36">
        <v>0</v>
      </c>
      <c r="R108" s="36">
        <v>106.7</v>
      </c>
      <c r="S108" s="36">
        <v>0</v>
      </c>
      <c r="T108" s="36">
        <v>0</v>
      </c>
      <c r="U108" s="36">
        <v>0</v>
      </c>
      <c r="V108" s="1"/>
      <c r="W108" s="1"/>
      <c r="X108" s="1"/>
      <c r="Y108" s="1"/>
      <c r="Z108" s="1"/>
      <c r="AA108" s="1"/>
      <c r="AB108" s="1"/>
      <c r="AC108" s="1"/>
    </row>
    <row r="109" spans="1:29" ht="18" thickBot="1" x14ac:dyDescent="0.25">
      <c r="A109" s="32" t="s">
        <v>79</v>
      </c>
      <c r="B109" s="36">
        <v>0</v>
      </c>
      <c r="C109" s="36">
        <v>0</v>
      </c>
      <c r="D109" s="36">
        <v>325.2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1059.3</v>
      </c>
      <c r="M109" s="36">
        <v>461.3</v>
      </c>
      <c r="N109" s="36">
        <v>0</v>
      </c>
      <c r="O109" s="36">
        <v>0</v>
      </c>
      <c r="P109" s="36">
        <v>0</v>
      </c>
      <c r="Q109" s="36">
        <v>0</v>
      </c>
      <c r="R109" s="36">
        <v>106.7</v>
      </c>
      <c r="S109" s="36">
        <v>0</v>
      </c>
      <c r="T109" s="36">
        <v>0</v>
      </c>
      <c r="U109" s="36">
        <v>0</v>
      </c>
      <c r="V109" s="1"/>
      <c r="W109" s="1"/>
      <c r="X109" s="1"/>
      <c r="Y109" s="1"/>
      <c r="Z109" s="1"/>
      <c r="AA109" s="1"/>
      <c r="AB109" s="1"/>
      <c r="AC109" s="1"/>
    </row>
    <row r="110" spans="1:29" ht="18" thickBot="1" x14ac:dyDescent="0.25">
      <c r="A110" s="32" t="s">
        <v>80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1059.3</v>
      </c>
      <c r="M110" s="36">
        <v>461.3</v>
      </c>
      <c r="N110" s="36">
        <v>0</v>
      </c>
      <c r="O110" s="36">
        <v>0</v>
      </c>
      <c r="P110" s="36">
        <v>0</v>
      </c>
      <c r="Q110" s="36">
        <v>0</v>
      </c>
      <c r="R110" s="36">
        <v>106.7</v>
      </c>
      <c r="S110" s="36">
        <v>0</v>
      </c>
      <c r="T110" s="36">
        <v>0</v>
      </c>
      <c r="U110" s="36">
        <v>0</v>
      </c>
      <c r="V110" s="1"/>
      <c r="W110" s="1"/>
      <c r="X110" s="1"/>
      <c r="Y110" s="1"/>
      <c r="Z110" s="1"/>
      <c r="AA110" s="1"/>
      <c r="AB110" s="1"/>
      <c r="AC110" s="1"/>
    </row>
    <row r="111" spans="1:29" ht="18" thickBot="1" x14ac:dyDescent="0.25">
      <c r="A111" s="32" t="s">
        <v>81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1059.3</v>
      </c>
      <c r="M111" s="36">
        <v>461.3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1"/>
      <c r="W111" s="1"/>
      <c r="X111" s="1"/>
      <c r="Y111" s="1"/>
      <c r="Z111" s="1"/>
      <c r="AA111" s="1"/>
      <c r="AB111" s="1"/>
      <c r="AC111" s="1"/>
    </row>
    <row r="112" spans="1:29" ht="18" thickBot="1" x14ac:dyDescent="0.25">
      <c r="A112" s="32" t="s">
        <v>82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1059.3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1"/>
      <c r="W112" s="1"/>
      <c r="X112" s="1"/>
      <c r="Y112" s="1"/>
      <c r="Z112" s="1"/>
      <c r="AA112" s="1"/>
      <c r="AB112" s="1"/>
      <c r="AC112" s="1"/>
    </row>
    <row r="113" spans="1:32" ht="18" thickBot="1" x14ac:dyDescent="0.25">
      <c r="A113" s="32" t="s">
        <v>83</v>
      </c>
      <c r="B113" s="36">
        <v>0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1059.3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1"/>
      <c r="W113" s="1"/>
      <c r="X113" s="1"/>
      <c r="Y113" s="1"/>
      <c r="Z113" s="1"/>
      <c r="AA113" s="1"/>
      <c r="AB113" s="1"/>
      <c r="AC113" s="1"/>
    </row>
    <row r="114" spans="1:32" ht="18" thickBot="1" x14ac:dyDescent="0.25">
      <c r="A114" s="32" t="s">
        <v>84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0</v>
      </c>
      <c r="U114" s="36">
        <v>0</v>
      </c>
      <c r="V114" s="1"/>
      <c r="W114" s="1"/>
      <c r="X114" s="1"/>
      <c r="Y114" s="1"/>
      <c r="Z114" s="1"/>
      <c r="AA114" s="1"/>
      <c r="AB114" s="1"/>
      <c r="AC114" s="1"/>
    </row>
    <row r="115" spans="1:32" ht="18" thickBot="1" x14ac:dyDescent="0.25">
      <c r="A115" s="32" t="s">
        <v>85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v>0</v>
      </c>
      <c r="V115" s="1"/>
      <c r="W115" s="1"/>
      <c r="X115" s="1"/>
      <c r="Y115" s="1"/>
      <c r="Z115" s="1"/>
      <c r="AA115" s="1"/>
      <c r="AB115" s="1"/>
      <c r="AC115" s="1"/>
    </row>
    <row r="116" spans="1:32" ht="18" thickBot="1" x14ac:dyDescent="0.25">
      <c r="A116" s="32" t="s">
        <v>86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36">
        <v>0</v>
      </c>
      <c r="U116" s="36">
        <v>0</v>
      </c>
      <c r="V116" s="1"/>
      <c r="W116" s="1"/>
      <c r="X116" s="1"/>
      <c r="Y116" s="1"/>
      <c r="Z116" s="1"/>
      <c r="AA116" s="1"/>
      <c r="AB116" s="1"/>
      <c r="AC116" s="1"/>
    </row>
    <row r="117" spans="1:32" ht="18" thickBot="1" x14ac:dyDescent="0.25">
      <c r="A117" s="32" t="s">
        <v>87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36">
        <v>0</v>
      </c>
      <c r="U117" s="36">
        <v>0</v>
      </c>
      <c r="V117" s="1"/>
      <c r="W117" s="1"/>
      <c r="X117" s="1"/>
      <c r="Y117" s="1"/>
      <c r="Z117" s="1"/>
      <c r="AA117" s="1"/>
      <c r="AB117" s="1"/>
      <c r="AC117" s="1"/>
    </row>
    <row r="118" spans="1:32" x14ac:dyDescent="0.2">
      <c r="A118" s="3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32" ht="17" thickBot="1" x14ac:dyDescent="0.25">
      <c r="A119" s="31" t="s">
        <v>167</v>
      </c>
      <c r="B119" s="1" t="s">
        <v>318</v>
      </c>
      <c r="C119" s="1" t="s">
        <v>318</v>
      </c>
      <c r="D119" s="1" t="s">
        <v>318</v>
      </c>
      <c r="E119" s="1" t="s">
        <v>318</v>
      </c>
      <c r="F119" s="1" t="s">
        <v>318</v>
      </c>
      <c r="G119" s="1" t="s">
        <v>318</v>
      </c>
      <c r="H119" s="1" t="s">
        <v>318</v>
      </c>
      <c r="I119" s="1" t="s">
        <v>318</v>
      </c>
      <c r="J119" s="1" t="s">
        <v>318</v>
      </c>
      <c r="K119" s="1" t="s">
        <v>318</v>
      </c>
      <c r="L119" s="1" t="s">
        <v>318</v>
      </c>
      <c r="M119" s="1" t="s">
        <v>318</v>
      </c>
      <c r="N119" s="1" t="s">
        <v>318</v>
      </c>
      <c r="O119" s="1" t="s">
        <v>318</v>
      </c>
      <c r="P119" s="1" t="s">
        <v>318</v>
      </c>
      <c r="Q119" s="1" t="s">
        <v>318</v>
      </c>
      <c r="R119" s="1" t="s">
        <v>318</v>
      </c>
      <c r="S119" s="1" t="s">
        <v>318</v>
      </c>
      <c r="T119" s="1" t="s">
        <v>318</v>
      </c>
      <c r="U119" s="1" t="s">
        <v>318</v>
      </c>
      <c r="V119" s="1" t="s">
        <v>318</v>
      </c>
      <c r="W119" s="1" t="s">
        <v>318</v>
      </c>
      <c r="X119" s="1" t="s">
        <v>318</v>
      </c>
      <c r="Y119" s="1" t="s">
        <v>319</v>
      </c>
      <c r="Z119" s="1"/>
      <c r="AA119" s="1" t="s">
        <v>169</v>
      </c>
      <c r="AB119" s="1" t="s">
        <v>169</v>
      </c>
      <c r="AC119" s="1" t="s">
        <v>320</v>
      </c>
    </row>
    <row r="120" spans="1:32" ht="103" thickBot="1" x14ac:dyDescent="0.25">
      <c r="A120" s="32" t="s">
        <v>322</v>
      </c>
      <c r="B120" s="32" t="s">
        <v>298</v>
      </c>
      <c r="C120" s="32" t="s">
        <v>299</v>
      </c>
      <c r="D120" s="32" t="s">
        <v>300</v>
      </c>
      <c r="E120" s="32" t="s">
        <v>301</v>
      </c>
      <c r="F120" s="32" t="s">
        <v>302</v>
      </c>
      <c r="G120" s="32" t="s">
        <v>303</v>
      </c>
      <c r="H120" s="32" t="s">
        <v>304</v>
      </c>
      <c r="I120" s="32" t="s">
        <v>305</v>
      </c>
      <c r="J120" s="32" t="s">
        <v>306</v>
      </c>
      <c r="K120" s="32" t="s">
        <v>307</v>
      </c>
      <c r="L120" s="32" t="s">
        <v>308</v>
      </c>
      <c r="M120" s="32" t="s">
        <v>309</v>
      </c>
      <c r="N120" s="32" t="s">
        <v>310</v>
      </c>
      <c r="O120" s="32" t="s">
        <v>311</v>
      </c>
      <c r="P120" s="32" t="s">
        <v>312</v>
      </c>
      <c r="Q120" s="32" t="s">
        <v>313</v>
      </c>
      <c r="R120" s="32" t="s">
        <v>314</v>
      </c>
      <c r="S120" s="32" t="s">
        <v>315</v>
      </c>
      <c r="T120" s="32" t="s">
        <v>316</v>
      </c>
      <c r="U120" s="32" t="s">
        <v>317</v>
      </c>
      <c r="V120" s="32" t="s">
        <v>336</v>
      </c>
      <c r="W120" s="32" t="s">
        <v>337</v>
      </c>
      <c r="X120" s="32" t="s">
        <v>89</v>
      </c>
      <c r="Y120" s="32" t="s">
        <v>90</v>
      </c>
      <c r="Z120" s="1"/>
      <c r="AA120" s="24" t="s">
        <v>275</v>
      </c>
      <c r="AB120" s="24" t="s">
        <v>206</v>
      </c>
      <c r="AC120" s="24" t="s">
        <v>326</v>
      </c>
      <c r="AD120" s="15"/>
      <c r="AE120" s="15"/>
      <c r="AF120" s="15"/>
    </row>
    <row r="121" spans="1:32" ht="17" thickBot="1" x14ac:dyDescent="0.25">
      <c r="A121" s="32">
        <v>2</v>
      </c>
      <c r="B121" s="36">
        <v>0</v>
      </c>
      <c r="C121" s="36">
        <v>674.8</v>
      </c>
      <c r="D121" s="36">
        <v>0</v>
      </c>
      <c r="E121" s="36">
        <v>0</v>
      </c>
      <c r="F121" s="36">
        <v>0</v>
      </c>
      <c r="G121" s="36">
        <v>142.6</v>
      </c>
      <c r="H121" s="36">
        <v>999.5</v>
      </c>
      <c r="I121" s="36">
        <v>0</v>
      </c>
      <c r="J121" s="36">
        <v>0</v>
      </c>
      <c r="K121" s="36">
        <v>0</v>
      </c>
      <c r="L121" s="36">
        <v>1182</v>
      </c>
      <c r="M121" s="36">
        <v>0</v>
      </c>
      <c r="N121" s="36">
        <v>1441.4</v>
      </c>
      <c r="O121" s="36">
        <v>0</v>
      </c>
      <c r="P121" s="36">
        <v>986</v>
      </c>
      <c r="Q121" s="36">
        <v>581.5</v>
      </c>
      <c r="R121" s="36">
        <v>1506.7</v>
      </c>
      <c r="S121" s="36">
        <v>0</v>
      </c>
      <c r="T121" s="36">
        <v>0</v>
      </c>
      <c r="U121" s="36">
        <v>2958.6</v>
      </c>
      <c r="V121" s="36">
        <v>10473.200000000001</v>
      </c>
      <c r="W121" s="36">
        <v>9000</v>
      </c>
      <c r="X121" s="36">
        <v>-1473.2</v>
      </c>
      <c r="Y121" s="36">
        <v>-16.37</v>
      </c>
      <c r="Z121" s="1"/>
      <c r="AA121" s="23">
        <f t="shared" ref="AA121:AA155" si="0">V121/1000-10</f>
        <v>0.47320000000000029</v>
      </c>
      <c r="AB121" s="27">
        <f t="shared" ref="AB121:AB155" si="1">W121/1000-10</f>
        <v>-1</v>
      </c>
      <c r="AC121" s="1">
        <f>IF(AA121*AB121&lt;=0,0,1)</f>
        <v>0</v>
      </c>
    </row>
    <row r="122" spans="1:32" ht="17" thickBot="1" x14ac:dyDescent="0.25">
      <c r="A122" s="32">
        <v>3</v>
      </c>
      <c r="B122" s="36">
        <v>0</v>
      </c>
      <c r="C122" s="36">
        <v>674.8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1182</v>
      </c>
      <c r="M122" s="36">
        <v>0</v>
      </c>
      <c r="N122" s="36">
        <v>3673.3</v>
      </c>
      <c r="O122" s="36">
        <v>0</v>
      </c>
      <c r="P122" s="36">
        <v>986</v>
      </c>
      <c r="Q122" s="36">
        <v>581.5</v>
      </c>
      <c r="R122" s="36">
        <v>1328.7</v>
      </c>
      <c r="S122" s="36">
        <v>0</v>
      </c>
      <c r="T122" s="36">
        <v>2579</v>
      </c>
      <c r="U122" s="36">
        <v>2958.6</v>
      </c>
      <c r="V122" s="36">
        <v>13964</v>
      </c>
      <c r="W122" s="36">
        <v>14000</v>
      </c>
      <c r="X122" s="36">
        <v>36</v>
      </c>
      <c r="Y122" s="36">
        <v>0.26</v>
      </c>
      <c r="Z122" s="1"/>
      <c r="AA122" s="23">
        <f t="shared" si="0"/>
        <v>3.9640000000000004</v>
      </c>
      <c r="AB122" s="27">
        <f t="shared" si="1"/>
        <v>4</v>
      </c>
      <c r="AC122" s="1">
        <f t="shared" ref="AC122:AC155" si="2">IF(AA122*AB122&lt;=0,0,1)</f>
        <v>1</v>
      </c>
    </row>
    <row r="123" spans="1:32" ht="17" thickBot="1" x14ac:dyDescent="0.25">
      <c r="A123" s="32">
        <v>4</v>
      </c>
      <c r="B123" s="36">
        <v>0</v>
      </c>
      <c r="C123" s="36">
        <v>674.8</v>
      </c>
      <c r="D123" s="36">
        <v>325.2</v>
      </c>
      <c r="E123" s="36">
        <v>0</v>
      </c>
      <c r="F123" s="36">
        <v>0</v>
      </c>
      <c r="G123" s="36">
        <v>0</v>
      </c>
      <c r="H123" s="36">
        <v>999.5</v>
      </c>
      <c r="I123" s="36">
        <v>0</v>
      </c>
      <c r="J123" s="36">
        <v>0</v>
      </c>
      <c r="K123" s="36">
        <v>0</v>
      </c>
      <c r="L123" s="36">
        <v>1182</v>
      </c>
      <c r="M123" s="36">
        <v>0</v>
      </c>
      <c r="N123" s="36">
        <v>2709.2</v>
      </c>
      <c r="O123" s="36">
        <v>0</v>
      </c>
      <c r="P123" s="36">
        <v>0</v>
      </c>
      <c r="Q123" s="36">
        <v>581.5</v>
      </c>
      <c r="R123" s="36">
        <v>1506.7</v>
      </c>
      <c r="S123" s="36">
        <v>0</v>
      </c>
      <c r="T123" s="36">
        <v>0</v>
      </c>
      <c r="U123" s="36">
        <v>0</v>
      </c>
      <c r="V123" s="36">
        <v>7979</v>
      </c>
      <c r="W123" s="36">
        <v>8000</v>
      </c>
      <c r="X123" s="36">
        <v>21</v>
      </c>
      <c r="Y123" s="36">
        <v>0.26</v>
      </c>
      <c r="Z123" s="1"/>
      <c r="AA123" s="23">
        <f t="shared" si="0"/>
        <v>-2.0209999999999999</v>
      </c>
      <c r="AB123" s="27">
        <f t="shared" si="1"/>
        <v>-2</v>
      </c>
      <c r="AC123" s="1">
        <f t="shared" si="2"/>
        <v>1</v>
      </c>
    </row>
    <row r="124" spans="1:32" ht="17" thickBot="1" x14ac:dyDescent="0.25">
      <c r="A124" s="32">
        <v>5</v>
      </c>
      <c r="B124" s="36">
        <v>0</v>
      </c>
      <c r="C124" s="36">
        <v>674.8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1182</v>
      </c>
      <c r="M124" s="36">
        <v>461.3</v>
      </c>
      <c r="N124" s="36">
        <v>3350.6</v>
      </c>
      <c r="O124" s="36">
        <v>433.9</v>
      </c>
      <c r="P124" s="36">
        <v>0</v>
      </c>
      <c r="Q124" s="36">
        <v>581.5</v>
      </c>
      <c r="R124" s="36">
        <v>1328.7</v>
      </c>
      <c r="S124" s="36">
        <v>0</v>
      </c>
      <c r="T124" s="36">
        <v>0</v>
      </c>
      <c r="U124" s="36">
        <v>2958.6</v>
      </c>
      <c r="V124" s="36">
        <v>10971.5</v>
      </c>
      <c r="W124" s="36">
        <v>11000</v>
      </c>
      <c r="X124" s="36">
        <v>28.5</v>
      </c>
      <c r="Y124" s="36">
        <v>0.26</v>
      </c>
      <c r="Z124" s="1"/>
      <c r="AA124" s="23">
        <f t="shared" si="0"/>
        <v>0.9715000000000007</v>
      </c>
      <c r="AB124" s="27">
        <f t="shared" si="1"/>
        <v>1</v>
      </c>
      <c r="AC124" s="1">
        <f t="shared" si="2"/>
        <v>1</v>
      </c>
    </row>
    <row r="125" spans="1:32" ht="17" thickBot="1" x14ac:dyDescent="0.25">
      <c r="A125" s="32">
        <v>6</v>
      </c>
      <c r="B125" s="36">
        <v>0</v>
      </c>
      <c r="C125" s="36">
        <v>674.8</v>
      </c>
      <c r="D125" s="36">
        <v>325.2</v>
      </c>
      <c r="E125" s="36">
        <v>0</v>
      </c>
      <c r="F125" s="36">
        <v>0</v>
      </c>
      <c r="G125" s="36">
        <v>0</v>
      </c>
      <c r="H125" s="36">
        <v>999.5</v>
      </c>
      <c r="I125" s="36">
        <v>0</v>
      </c>
      <c r="J125" s="36">
        <v>0</v>
      </c>
      <c r="K125" s="36">
        <v>0</v>
      </c>
      <c r="L125" s="36">
        <v>1182</v>
      </c>
      <c r="M125" s="36">
        <v>0</v>
      </c>
      <c r="N125" s="36">
        <v>0</v>
      </c>
      <c r="O125" s="36">
        <v>0</v>
      </c>
      <c r="P125" s="36">
        <v>0</v>
      </c>
      <c r="Q125" s="36">
        <v>581.5</v>
      </c>
      <c r="R125" s="36">
        <v>1506.7</v>
      </c>
      <c r="S125" s="36">
        <v>0</v>
      </c>
      <c r="T125" s="36">
        <v>0</v>
      </c>
      <c r="U125" s="36">
        <v>2958.6</v>
      </c>
      <c r="V125" s="36">
        <v>8228.4</v>
      </c>
      <c r="W125" s="36">
        <v>8000</v>
      </c>
      <c r="X125" s="36">
        <v>-228.4</v>
      </c>
      <c r="Y125" s="36">
        <v>-2.86</v>
      </c>
      <c r="Z125" s="1"/>
      <c r="AA125" s="23">
        <f t="shared" si="0"/>
        <v>-1.7716000000000012</v>
      </c>
      <c r="AB125" s="27">
        <f t="shared" si="1"/>
        <v>-2</v>
      </c>
      <c r="AC125" s="1">
        <f t="shared" si="2"/>
        <v>1</v>
      </c>
    </row>
    <row r="126" spans="1:32" ht="17" thickBot="1" x14ac:dyDescent="0.25">
      <c r="A126" s="32">
        <v>7</v>
      </c>
      <c r="B126" s="36">
        <v>0</v>
      </c>
      <c r="C126" s="36">
        <v>674.8</v>
      </c>
      <c r="D126" s="36">
        <v>325.2</v>
      </c>
      <c r="E126" s="36">
        <v>0</v>
      </c>
      <c r="F126" s="36">
        <v>0</v>
      </c>
      <c r="G126" s="36">
        <v>142.6</v>
      </c>
      <c r="H126" s="36">
        <v>0</v>
      </c>
      <c r="I126" s="36">
        <v>0</v>
      </c>
      <c r="J126" s="36">
        <v>0</v>
      </c>
      <c r="K126" s="36">
        <v>0</v>
      </c>
      <c r="L126" s="36">
        <v>1182</v>
      </c>
      <c r="M126" s="36">
        <v>623.9</v>
      </c>
      <c r="N126" s="36">
        <v>3673.3</v>
      </c>
      <c r="O126" s="36">
        <v>0</v>
      </c>
      <c r="P126" s="36">
        <v>986</v>
      </c>
      <c r="Q126" s="36">
        <v>0</v>
      </c>
      <c r="R126" s="36">
        <v>1328.7</v>
      </c>
      <c r="S126" s="36">
        <v>0</v>
      </c>
      <c r="T126" s="36">
        <v>0</v>
      </c>
      <c r="U126" s="36">
        <v>39.9</v>
      </c>
      <c r="V126" s="36">
        <v>8976.5</v>
      </c>
      <c r="W126" s="36">
        <v>9000</v>
      </c>
      <c r="X126" s="36">
        <v>23.5</v>
      </c>
      <c r="Y126" s="36">
        <v>0.26</v>
      </c>
      <c r="Z126" s="1"/>
      <c r="AA126" s="23">
        <f t="shared" si="0"/>
        <v>-1.0235000000000003</v>
      </c>
      <c r="AB126" s="27">
        <f t="shared" si="1"/>
        <v>-1</v>
      </c>
      <c r="AC126" s="1">
        <f t="shared" si="2"/>
        <v>1</v>
      </c>
    </row>
    <row r="127" spans="1:32" ht="17" thickBot="1" x14ac:dyDescent="0.25">
      <c r="A127" s="32">
        <v>8</v>
      </c>
      <c r="B127" s="36">
        <v>0</v>
      </c>
      <c r="C127" s="36">
        <v>674.8</v>
      </c>
      <c r="D127" s="36">
        <v>0</v>
      </c>
      <c r="E127" s="36">
        <v>0</v>
      </c>
      <c r="F127" s="36">
        <v>0</v>
      </c>
      <c r="G127" s="36">
        <v>142.6</v>
      </c>
      <c r="H127" s="36">
        <v>999.5</v>
      </c>
      <c r="I127" s="36">
        <v>0</v>
      </c>
      <c r="J127" s="36">
        <v>0</v>
      </c>
      <c r="K127" s="36">
        <v>0</v>
      </c>
      <c r="L127" s="36">
        <v>1182</v>
      </c>
      <c r="M127" s="36">
        <v>461.3</v>
      </c>
      <c r="N127" s="36">
        <v>3350.6</v>
      </c>
      <c r="O127" s="36">
        <v>433.9</v>
      </c>
      <c r="P127" s="36">
        <v>0</v>
      </c>
      <c r="Q127" s="36">
        <v>581.5</v>
      </c>
      <c r="R127" s="36">
        <v>1506.7</v>
      </c>
      <c r="S127" s="36">
        <v>0</v>
      </c>
      <c r="T127" s="36">
        <v>0</v>
      </c>
      <c r="U127" s="36">
        <v>0</v>
      </c>
      <c r="V127" s="36">
        <v>9333.1</v>
      </c>
      <c r="W127" s="36">
        <v>9000</v>
      </c>
      <c r="X127" s="36">
        <v>-333.1</v>
      </c>
      <c r="Y127" s="36">
        <v>-3.7</v>
      </c>
      <c r="Z127" s="1"/>
      <c r="AA127" s="23">
        <f t="shared" si="0"/>
        <v>-0.66690000000000005</v>
      </c>
      <c r="AB127" s="27">
        <f t="shared" si="1"/>
        <v>-1</v>
      </c>
      <c r="AC127" s="1">
        <f t="shared" si="2"/>
        <v>1</v>
      </c>
    </row>
    <row r="128" spans="1:32" ht="17" thickBot="1" x14ac:dyDescent="0.25">
      <c r="A128" s="32">
        <v>9</v>
      </c>
      <c r="B128" s="36">
        <v>0</v>
      </c>
      <c r="C128" s="36">
        <v>674.8</v>
      </c>
      <c r="D128" s="36">
        <v>0</v>
      </c>
      <c r="E128" s="36">
        <v>0</v>
      </c>
      <c r="F128" s="36">
        <v>0</v>
      </c>
      <c r="G128" s="36">
        <v>142.6</v>
      </c>
      <c r="H128" s="36">
        <v>999.5</v>
      </c>
      <c r="I128" s="36">
        <v>0</v>
      </c>
      <c r="J128" s="36">
        <v>0</v>
      </c>
      <c r="K128" s="36">
        <v>0</v>
      </c>
      <c r="L128" s="36">
        <v>1182</v>
      </c>
      <c r="M128" s="36">
        <v>908.7</v>
      </c>
      <c r="N128" s="36">
        <v>4589</v>
      </c>
      <c r="O128" s="36">
        <v>433.9</v>
      </c>
      <c r="P128" s="36">
        <v>986</v>
      </c>
      <c r="Q128" s="36">
        <v>581.5</v>
      </c>
      <c r="R128" s="36">
        <v>1471.3</v>
      </c>
      <c r="S128" s="36">
        <v>0</v>
      </c>
      <c r="T128" s="36">
        <v>0</v>
      </c>
      <c r="U128" s="36">
        <v>0</v>
      </c>
      <c r="V128" s="36">
        <v>11969.5</v>
      </c>
      <c r="W128" s="36">
        <v>12000</v>
      </c>
      <c r="X128" s="36">
        <v>30.5</v>
      </c>
      <c r="Y128" s="36">
        <v>0.25</v>
      </c>
      <c r="Z128" s="1"/>
      <c r="AA128" s="23">
        <f t="shared" si="0"/>
        <v>1.9695</v>
      </c>
      <c r="AB128" s="27">
        <f t="shared" si="1"/>
        <v>2</v>
      </c>
      <c r="AC128" s="1">
        <f t="shared" si="2"/>
        <v>1</v>
      </c>
    </row>
    <row r="129" spans="1:29" ht="17" thickBot="1" x14ac:dyDescent="0.25">
      <c r="A129" s="32">
        <v>10</v>
      </c>
      <c r="B129" s="36">
        <v>266.8</v>
      </c>
      <c r="C129" s="36">
        <v>674.8</v>
      </c>
      <c r="D129" s="36">
        <v>0</v>
      </c>
      <c r="E129" s="36">
        <v>0</v>
      </c>
      <c r="F129" s="36">
        <v>0</v>
      </c>
      <c r="G129" s="36">
        <v>142.6</v>
      </c>
      <c r="H129" s="36">
        <v>999.5</v>
      </c>
      <c r="I129" s="36">
        <v>0</v>
      </c>
      <c r="J129" s="36">
        <v>0</v>
      </c>
      <c r="K129" s="36">
        <v>0</v>
      </c>
      <c r="L129" s="36">
        <v>1182</v>
      </c>
      <c r="M129" s="36">
        <v>623.9</v>
      </c>
      <c r="N129" s="36">
        <v>3350.6</v>
      </c>
      <c r="O129" s="36">
        <v>0</v>
      </c>
      <c r="P129" s="36">
        <v>0</v>
      </c>
      <c r="Q129" s="36">
        <v>581.5</v>
      </c>
      <c r="R129" s="36">
        <v>1506.7</v>
      </c>
      <c r="S129" s="36">
        <v>0</v>
      </c>
      <c r="T129" s="36">
        <v>0</v>
      </c>
      <c r="U129" s="36">
        <v>39.9</v>
      </c>
      <c r="V129" s="36">
        <v>9368.5</v>
      </c>
      <c r="W129" s="36">
        <v>9000</v>
      </c>
      <c r="X129" s="36">
        <v>-368.5</v>
      </c>
      <c r="Y129" s="36">
        <v>-4.09</v>
      </c>
      <c r="Z129" s="1"/>
      <c r="AA129" s="23">
        <f t="shared" si="0"/>
        <v>-0.63150000000000084</v>
      </c>
      <c r="AB129" s="27">
        <f t="shared" si="1"/>
        <v>-1</v>
      </c>
      <c r="AC129" s="1">
        <f t="shared" si="2"/>
        <v>1</v>
      </c>
    </row>
    <row r="130" spans="1:29" ht="17" thickBot="1" x14ac:dyDescent="0.25">
      <c r="A130" s="32">
        <v>11</v>
      </c>
      <c r="B130" s="36">
        <v>266.8</v>
      </c>
      <c r="C130" s="36">
        <v>674.8</v>
      </c>
      <c r="D130" s="36">
        <v>0</v>
      </c>
      <c r="E130" s="36">
        <v>0</v>
      </c>
      <c r="F130" s="36">
        <v>0</v>
      </c>
      <c r="G130" s="36">
        <v>142.6</v>
      </c>
      <c r="H130" s="36">
        <v>0</v>
      </c>
      <c r="I130" s="36">
        <v>3038.4</v>
      </c>
      <c r="J130" s="36">
        <v>0</v>
      </c>
      <c r="K130" s="36">
        <v>0</v>
      </c>
      <c r="L130" s="36">
        <v>1182</v>
      </c>
      <c r="M130" s="36">
        <v>461.3</v>
      </c>
      <c r="N130" s="36">
        <v>1441.4</v>
      </c>
      <c r="O130" s="36">
        <v>0</v>
      </c>
      <c r="P130" s="36">
        <v>0</v>
      </c>
      <c r="Q130" s="36">
        <v>0</v>
      </c>
      <c r="R130" s="36">
        <v>1328.7</v>
      </c>
      <c r="S130" s="36">
        <v>0</v>
      </c>
      <c r="T130" s="36">
        <v>2579</v>
      </c>
      <c r="U130" s="36">
        <v>0</v>
      </c>
      <c r="V130" s="36">
        <v>11115.1</v>
      </c>
      <c r="W130" s="36">
        <v>13000</v>
      </c>
      <c r="X130" s="36">
        <v>1884.9</v>
      </c>
      <c r="Y130" s="36">
        <v>14.5</v>
      </c>
      <c r="Z130" s="1"/>
      <c r="AA130" s="23">
        <f t="shared" si="0"/>
        <v>1.1151</v>
      </c>
      <c r="AB130" s="27">
        <f t="shared" si="1"/>
        <v>3</v>
      </c>
      <c r="AC130" s="1">
        <f t="shared" si="2"/>
        <v>1</v>
      </c>
    </row>
    <row r="131" spans="1:29" ht="17" thickBot="1" x14ac:dyDescent="0.25">
      <c r="A131" s="32">
        <v>12</v>
      </c>
      <c r="B131" s="36">
        <v>266.8</v>
      </c>
      <c r="C131" s="36">
        <v>674.8</v>
      </c>
      <c r="D131" s="36">
        <v>325.2</v>
      </c>
      <c r="E131" s="36">
        <v>0</v>
      </c>
      <c r="F131" s="36">
        <v>0</v>
      </c>
      <c r="G131" s="36">
        <v>0</v>
      </c>
      <c r="H131" s="36">
        <v>999.5</v>
      </c>
      <c r="I131" s="36">
        <v>0</v>
      </c>
      <c r="J131" s="36">
        <v>0</v>
      </c>
      <c r="K131" s="36">
        <v>0</v>
      </c>
      <c r="L131" s="36">
        <v>1182</v>
      </c>
      <c r="M131" s="36">
        <v>623.9</v>
      </c>
      <c r="N131" s="36">
        <v>1441.4</v>
      </c>
      <c r="O131" s="36">
        <v>0</v>
      </c>
      <c r="P131" s="36">
        <v>0</v>
      </c>
      <c r="Q131" s="36">
        <v>581.5</v>
      </c>
      <c r="R131" s="36">
        <v>1506.7</v>
      </c>
      <c r="S131" s="36">
        <v>0</v>
      </c>
      <c r="T131" s="36">
        <v>0</v>
      </c>
      <c r="U131" s="36">
        <v>2958.6</v>
      </c>
      <c r="V131" s="36">
        <v>10560.5</v>
      </c>
      <c r="W131" s="36">
        <v>11000</v>
      </c>
      <c r="X131" s="36">
        <v>439.5</v>
      </c>
      <c r="Y131" s="36">
        <v>4</v>
      </c>
      <c r="Z131" s="1"/>
      <c r="AA131" s="23">
        <f t="shared" si="0"/>
        <v>0.56049999999999933</v>
      </c>
      <c r="AB131" s="27">
        <f t="shared" si="1"/>
        <v>1</v>
      </c>
      <c r="AC131" s="1">
        <f t="shared" si="2"/>
        <v>1</v>
      </c>
    </row>
    <row r="132" spans="1:29" ht="17" thickBot="1" x14ac:dyDescent="0.25">
      <c r="A132" s="32">
        <v>13</v>
      </c>
      <c r="B132" s="36">
        <v>266.8</v>
      </c>
      <c r="C132" s="36">
        <v>674.8</v>
      </c>
      <c r="D132" s="36">
        <v>325.2</v>
      </c>
      <c r="E132" s="36">
        <v>0</v>
      </c>
      <c r="F132" s="36">
        <v>0</v>
      </c>
      <c r="G132" s="36">
        <v>142.6</v>
      </c>
      <c r="H132" s="36">
        <v>0</v>
      </c>
      <c r="I132" s="36">
        <v>0</v>
      </c>
      <c r="J132" s="36">
        <v>0</v>
      </c>
      <c r="K132" s="36">
        <v>0</v>
      </c>
      <c r="L132" s="36">
        <v>1182</v>
      </c>
      <c r="M132" s="36">
        <v>908.7</v>
      </c>
      <c r="N132" s="36">
        <v>3673.3</v>
      </c>
      <c r="O132" s="36">
        <v>433.9</v>
      </c>
      <c r="P132" s="36">
        <v>0</v>
      </c>
      <c r="Q132" s="36">
        <v>0</v>
      </c>
      <c r="R132" s="36">
        <v>1328.7</v>
      </c>
      <c r="S132" s="36">
        <v>0</v>
      </c>
      <c r="T132" s="36">
        <v>0</v>
      </c>
      <c r="U132" s="36">
        <v>39.9</v>
      </c>
      <c r="V132" s="36">
        <v>8976</v>
      </c>
      <c r="W132" s="36">
        <v>9000</v>
      </c>
      <c r="X132" s="36">
        <v>24</v>
      </c>
      <c r="Y132" s="36">
        <v>0.27</v>
      </c>
      <c r="Z132" s="1"/>
      <c r="AA132" s="23">
        <f t="shared" si="0"/>
        <v>-1.0239999999999991</v>
      </c>
      <c r="AB132" s="27">
        <f t="shared" si="1"/>
        <v>-1</v>
      </c>
      <c r="AC132" s="1">
        <f t="shared" si="2"/>
        <v>1</v>
      </c>
    </row>
    <row r="133" spans="1:29" ht="17" thickBot="1" x14ac:dyDescent="0.25">
      <c r="A133" s="32">
        <v>14</v>
      </c>
      <c r="B133" s="36">
        <v>266.8</v>
      </c>
      <c r="C133" s="36">
        <v>674.8</v>
      </c>
      <c r="D133" s="36">
        <v>325.2</v>
      </c>
      <c r="E133" s="36">
        <v>0</v>
      </c>
      <c r="F133" s="36">
        <v>0</v>
      </c>
      <c r="G133" s="36">
        <v>142.6</v>
      </c>
      <c r="H133" s="36">
        <v>999.5</v>
      </c>
      <c r="I133" s="36">
        <v>0</v>
      </c>
      <c r="J133" s="36">
        <v>0</v>
      </c>
      <c r="K133" s="36">
        <v>0</v>
      </c>
      <c r="L133" s="36">
        <v>1059.3</v>
      </c>
      <c r="M133" s="36">
        <v>461.3</v>
      </c>
      <c r="N133" s="36">
        <v>0</v>
      </c>
      <c r="O133" s="36">
        <v>0</v>
      </c>
      <c r="P133" s="36">
        <v>0</v>
      </c>
      <c r="Q133" s="36">
        <v>581.5</v>
      </c>
      <c r="R133" s="36">
        <v>1506.7</v>
      </c>
      <c r="S133" s="36">
        <v>0</v>
      </c>
      <c r="T133" s="36">
        <v>0</v>
      </c>
      <c r="U133" s="36">
        <v>2958.6</v>
      </c>
      <c r="V133" s="36">
        <v>8976.5</v>
      </c>
      <c r="W133" s="36">
        <v>9000</v>
      </c>
      <c r="X133" s="36">
        <v>23.5</v>
      </c>
      <c r="Y133" s="36">
        <v>0.26</v>
      </c>
      <c r="Z133" s="1"/>
      <c r="AA133" s="23">
        <f t="shared" si="0"/>
        <v>-1.0235000000000003</v>
      </c>
      <c r="AB133" s="27">
        <f t="shared" si="1"/>
        <v>-1</v>
      </c>
      <c r="AC133" s="1">
        <f t="shared" si="2"/>
        <v>1</v>
      </c>
    </row>
    <row r="134" spans="1:29" ht="17" thickBot="1" x14ac:dyDescent="0.25">
      <c r="A134" s="32">
        <v>15</v>
      </c>
      <c r="B134" s="36">
        <v>266.8</v>
      </c>
      <c r="C134" s="36">
        <v>106.7</v>
      </c>
      <c r="D134" s="36">
        <v>325.2</v>
      </c>
      <c r="E134" s="36">
        <v>0</v>
      </c>
      <c r="F134" s="36">
        <v>0</v>
      </c>
      <c r="G134" s="36">
        <v>0</v>
      </c>
      <c r="H134" s="36">
        <v>0</v>
      </c>
      <c r="I134" s="36">
        <v>3038.4</v>
      </c>
      <c r="J134" s="36">
        <v>0</v>
      </c>
      <c r="K134" s="36">
        <v>0</v>
      </c>
      <c r="L134" s="36">
        <v>1182</v>
      </c>
      <c r="M134" s="36">
        <v>908.7</v>
      </c>
      <c r="N134" s="36">
        <v>3633.4</v>
      </c>
      <c r="O134" s="36">
        <v>0</v>
      </c>
      <c r="P134" s="36">
        <v>0</v>
      </c>
      <c r="Q134" s="36">
        <v>581.5</v>
      </c>
      <c r="R134" s="36">
        <v>0</v>
      </c>
      <c r="S134" s="36">
        <v>0</v>
      </c>
      <c r="T134" s="36">
        <v>0</v>
      </c>
      <c r="U134" s="36">
        <v>0</v>
      </c>
      <c r="V134" s="36">
        <v>10042.799999999999</v>
      </c>
      <c r="W134" s="36">
        <v>11000</v>
      </c>
      <c r="X134" s="36">
        <v>957.2</v>
      </c>
      <c r="Y134" s="36">
        <v>8.6999999999999993</v>
      </c>
      <c r="Z134" s="1"/>
      <c r="AA134" s="23">
        <f t="shared" si="0"/>
        <v>4.2799999999999727E-2</v>
      </c>
      <c r="AB134" s="27">
        <f t="shared" si="1"/>
        <v>1</v>
      </c>
      <c r="AC134" s="1">
        <f t="shared" si="2"/>
        <v>1</v>
      </c>
    </row>
    <row r="135" spans="1:29" ht="17" thickBot="1" x14ac:dyDescent="0.25">
      <c r="A135" s="32">
        <v>16</v>
      </c>
      <c r="B135" s="36">
        <v>266.8</v>
      </c>
      <c r="C135" s="36">
        <v>106.7</v>
      </c>
      <c r="D135" s="36">
        <v>325.2</v>
      </c>
      <c r="E135" s="36">
        <v>0</v>
      </c>
      <c r="F135" s="36">
        <v>0</v>
      </c>
      <c r="G135" s="36">
        <v>0</v>
      </c>
      <c r="H135" s="36">
        <v>999.5</v>
      </c>
      <c r="I135" s="36">
        <v>0</v>
      </c>
      <c r="J135" s="36">
        <v>0</v>
      </c>
      <c r="K135" s="36">
        <v>0</v>
      </c>
      <c r="L135" s="36">
        <v>1182</v>
      </c>
      <c r="M135" s="36">
        <v>908.7</v>
      </c>
      <c r="N135" s="36">
        <v>3633.4</v>
      </c>
      <c r="O135" s="36">
        <v>0</v>
      </c>
      <c r="P135" s="36">
        <v>986</v>
      </c>
      <c r="Q135" s="36">
        <v>581.5</v>
      </c>
      <c r="R135" s="36">
        <v>1506.7</v>
      </c>
      <c r="S135" s="36">
        <v>0</v>
      </c>
      <c r="T135" s="36">
        <v>0</v>
      </c>
      <c r="U135" s="36">
        <v>0</v>
      </c>
      <c r="V135" s="36">
        <v>10496.7</v>
      </c>
      <c r="W135" s="36">
        <v>11000</v>
      </c>
      <c r="X135" s="36">
        <v>503.3</v>
      </c>
      <c r="Y135" s="36">
        <v>4.58</v>
      </c>
      <c r="Z135" s="1"/>
      <c r="AA135" s="23">
        <f t="shared" si="0"/>
        <v>0.49670000000000059</v>
      </c>
      <c r="AB135" s="27">
        <f t="shared" si="1"/>
        <v>1</v>
      </c>
      <c r="AC135" s="1">
        <f t="shared" si="2"/>
        <v>1</v>
      </c>
    </row>
    <row r="136" spans="1:29" ht="17" thickBot="1" x14ac:dyDescent="0.25">
      <c r="A136" s="32">
        <v>17</v>
      </c>
      <c r="B136" s="36">
        <v>266.8</v>
      </c>
      <c r="C136" s="36">
        <v>106.7</v>
      </c>
      <c r="D136" s="36">
        <v>325.2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1182</v>
      </c>
      <c r="M136" s="36">
        <v>623.9</v>
      </c>
      <c r="N136" s="36">
        <v>0</v>
      </c>
      <c r="O136" s="36">
        <v>0</v>
      </c>
      <c r="P136" s="36">
        <v>0</v>
      </c>
      <c r="Q136" s="36">
        <v>581.5</v>
      </c>
      <c r="R136" s="36">
        <v>0</v>
      </c>
      <c r="S136" s="36">
        <v>6921.6</v>
      </c>
      <c r="T136" s="36">
        <v>0</v>
      </c>
      <c r="U136" s="36">
        <v>2958.6</v>
      </c>
      <c r="V136" s="36">
        <v>12966.5</v>
      </c>
      <c r="W136" s="36">
        <v>13000</v>
      </c>
      <c r="X136" s="36">
        <v>33.5</v>
      </c>
      <c r="Y136" s="36">
        <v>0.26</v>
      </c>
      <c r="Z136" s="1"/>
      <c r="AA136" s="23">
        <f t="shared" si="0"/>
        <v>2.9664999999999999</v>
      </c>
      <c r="AB136" s="27">
        <f t="shared" si="1"/>
        <v>3</v>
      </c>
      <c r="AC136" s="1">
        <f t="shared" si="2"/>
        <v>1</v>
      </c>
    </row>
    <row r="137" spans="1:29" ht="17" thickBot="1" x14ac:dyDescent="0.25">
      <c r="A137" s="32">
        <v>18</v>
      </c>
      <c r="B137" s="36">
        <v>266.8</v>
      </c>
      <c r="C137" s="36">
        <v>106.7</v>
      </c>
      <c r="D137" s="36">
        <v>325.2</v>
      </c>
      <c r="E137" s="36">
        <v>0</v>
      </c>
      <c r="F137" s="36">
        <v>0</v>
      </c>
      <c r="G137" s="36">
        <v>0</v>
      </c>
      <c r="H137" s="36">
        <v>999.5</v>
      </c>
      <c r="I137" s="36">
        <v>0</v>
      </c>
      <c r="J137" s="36">
        <v>0</v>
      </c>
      <c r="K137" s="36">
        <v>0</v>
      </c>
      <c r="L137" s="36">
        <v>1182</v>
      </c>
      <c r="M137" s="36">
        <v>908.7</v>
      </c>
      <c r="N137" s="36">
        <v>3633.4</v>
      </c>
      <c r="O137" s="36">
        <v>0</v>
      </c>
      <c r="P137" s="36">
        <v>0</v>
      </c>
      <c r="Q137" s="36">
        <v>581.5</v>
      </c>
      <c r="R137" s="36">
        <v>1506.7</v>
      </c>
      <c r="S137" s="36">
        <v>0</v>
      </c>
      <c r="T137" s="36">
        <v>0</v>
      </c>
      <c r="U137" s="36">
        <v>0</v>
      </c>
      <c r="V137" s="36">
        <v>9510.6</v>
      </c>
      <c r="W137" s="36">
        <v>9000</v>
      </c>
      <c r="X137" s="36">
        <v>-510.6</v>
      </c>
      <c r="Y137" s="36">
        <v>-5.67</v>
      </c>
      <c r="Z137" s="1"/>
      <c r="AA137" s="23">
        <f t="shared" si="0"/>
        <v>-0.48939999999999984</v>
      </c>
      <c r="AB137" s="27">
        <f t="shared" si="1"/>
        <v>-1</v>
      </c>
      <c r="AC137" s="1">
        <f t="shared" si="2"/>
        <v>1</v>
      </c>
    </row>
    <row r="138" spans="1:29" ht="17" thickBot="1" x14ac:dyDescent="0.25">
      <c r="A138" s="32">
        <v>19</v>
      </c>
      <c r="B138" s="36">
        <v>266.8</v>
      </c>
      <c r="C138" s="36">
        <v>0</v>
      </c>
      <c r="D138" s="36">
        <v>325.2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1059.3</v>
      </c>
      <c r="M138" s="36">
        <v>461.3</v>
      </c>
      <c r="N138" s="36">
        <v>0</v>
      </c>
      <c r="O138" s="36">
        <v>0</v>
      </c>
      <c r="P138" s="36">
        <v>0</v>
      </c>
      <c r="Q138" s="36">
        <v>581.5</v>
      </c>
      <c r="R138" s="36">
        <v>1328.7</v>
      </c>
      <c r="S138" s="36">
        <v>0</v>
      </c>
      <c r="T138" s="36">
        <v>0</v>
      </c>
      <c r="U138" s="36">
        <v>2958.6</v>
      </c>
      <c r="V138" s="36">
        <v>6981.5</v>
      </c>
      <c r="W138" s="36">
        <v>7000</v>
      </c>
      <c r="X138" s="36">
        <v>18.5</v>
      </c>
      <c r="Y138" s="36">
        <v>0.26</v>
      </c>
      <c r="Z138" s="1"/>
      <c r="AA138" s="23">
        <f t="shared" si="0"/>
        <v>-3.0185000000000004</v>
      </c>
      <c r="AB138" s="27">
        <f t="shared" si="1"/>
        <v>-3</v>
      </c>
      <c r="AC138" s="1">
        <f t="shared" si="2"/>
        <v>1</v>
      </c>
    </row>
    <row r="139" spans="1:29" ht="17" thickBot="1" x14ac:dyDescent="0.25">
      <c r="A139" s="32">
        <v>20</v>
      </c>
      <c r="B139" s="36">
        <v>266.8</v>
      </c>
      <c r="C139" s="36">
        <v>0</v>
      </c>
      <c r="D139" s="36">
        <v>325.2</v>
      </c>
      <c r="E139" s="36">
        <v>0</v>
      </c>
      <c r="F139" s="36">
        <v>0</v>
      </c>
      <c r="G139" s="36">
        <v>0</v>
      </c>
      <c r="H139" s="36">
        <v>1484.8</v>
      </c>
      <c r="I139" s="36">
        <v>0</v>
      </c>
      <c r="J139" s="36">
        <v>0</v>
      </c>
      <c r="K139" s="36">
        <v>0</v>
      </c>
      <c r="L139" s="36">
        <v>1182</v>
      </c>
      <c r="M139" s="36">
        <v>908.7</v>
      </c>
      <c r="N139" s="36">
        <v>3350.6</v>
      </c>
      <c r="O139" s="36">
        <v>0</v>
      </c>
      <c r="P139" s="36">
        <v>0</v>
      </c>
      <c r="Q139" s="36">
        <v>581.5</v>
      </c>
      <c r="R139" s="36">
        <v>2831.9</v>
      </c>
      <c r="S139" s="36">
        <v>0</v>
      </c>
      <c r="T139" s="36">
        <v>0</v>
      </c>
      <c r="U139" s="36">
        <v>39.9</v>
      </c>
      <c r="V139" s="36">
        <v>10971.5</v>
      </c>
      <c r="W139" s="36">
        <v>11000</v>
      </c>
      <c r="X139" s="36">
        <v>28.5</v>
      </c>
      <c r="Y139" s="36">
        <v>0.26</v>
      </c>
      <c r="Z139" s="1"/>
      <c r="AA139" s="23">
        <f t="shared" si="0"/>
        <v>0.9715000000000007</v>
      </c>
      <c r="AB139" s="27">
        <f t="shared" si="1"/>
        <v>1</v>
      </c>
      <c r="AC139" s="1">
        <f t="shared" si="2"/>
        <v>1</v>
      </c>
    </row>
    <row r="140" spans="1:29" ht="17" thickBot="1" x14ac:dyDescent="0.25">
      <c r="A140" s="32">
        <v>21</v>
      </c>
      <c r="B140" s="36">
        <v>266.8</v>
      </c>
      <c r="C140" s="36">
        <v>0</v>
      </c>
      <c r="D140" s="36">
        <v>325.2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1182</v>
      </c>
      <c r="M140" s="36">
        <v>1860.3</v>
      </c>
      <c r="N140" s="36">
        <v>4589</v>
      </c>
      <c r="O140" s="36">
        <v>433.9</v>
      </c>
      <c r="P140" s="36">
        <v>986</v>
      </c>
      <c r="Q140" s="36">
        <v>0</v>
      </c>
      <c r="R140" s="36">
        <v>1328.7</v>
      </c>
      <c r="S140" s="36">
        <v>0</v>
      </c>
      <c r="T140" s="36">
        <v>0</v>
      </c>
      <c r="U140" s="36">
        <v>0</v>
      </c>
      <c r="V140" s="36">
        <v>10972</v>
      </c>
      <c r="W140" s="36">
        <v>11000</v>
      </c>
      <c r="X140" s="36">
        <v>28</v>
      </c>
      <c r="Y140" s="36">
        <v>0.25</v>
      </c>
      <c r="Z140" s="1"/>
      <c r="AA140" s="23">
        <f t="shared" si="0"/>
        <v>0.97199999999999953</v>
      </c>
      <c r="AB140" s="27">
        <f t="shared" si="1"/>
        <v>1</v>
      </c>
      <c r="AC140" s="1">
        <f t="shared" si="2"/>
        <v>1</v>
      </c>
    </row>
    <row r="141" spans="1:29" ht="17" thickBot="1" x14ac:dyDescent="0.25">
      <c r="A141" s="32">
        <v>22</v>
      </c>
      <c r="B141" s="36">
        <v>266.8</v>
      </c>
      <c r="C141" s="36">
        <v>0</v>
      </c>
      <c r="D141" s="36">
        <v>325.2</v>
      </c>
      <c r="E141" s="36">
        <v>0</v>
      </c>
      <c r="F141" s="36">
        <v>0</v>
      </c>
      <c r="G141" s="36">
        <v>142.6</v>
      </c>
      <c r="H141" s="36">
        <v>0</v>
      </c>
      <c r="I141" s="36">
        <v>3038.4</v>
      </c>
      <c r="J141" s="36">
        <v>0</v>
      </c>
      <c r="K141" s="36">
        <v>0</v>
      </c>
      <c r="L141" s="36">
        <v>1182</v>
      </c>
      <c r="M141" s="36">
        <v>1860.3</v>
      </c>
      <c r="N141" s="36">
        <v>4589</v>
      </c>
      <c r="O141" s="36">
        <v>433.9</v>
      </c>
      <c r="P141" s="36">
        <v>986</v>
      </c>
      <c r="Q141" s="36">
        <v>0</v>
      </c>
      <c r="R141" s="36">
        <v>0</v>
      </c>
      <c r="S141" s="36">
        <v>0</v>
      </c>
      <c r="T141" s="36">
        <v>0</v>
      </c>
      <c r="U141" s="36">
        <v>0</v>
      </c>
      <c r="V141" s="36">
        <v>12824.3</v>
      </c>
      <c r="W141" s="36">
        <v>12000</v>
      </c>
      <c r="X141" s="36">
        <v>-824.3</v>
      </c>
      <c r="Y141" s="36">
        <v>-6.87</v>
      </c>
      <c r="Z141" s="1"/>
      <c r="AA141" s="23">
        <f t="shared" si="0"/>
        <v>2.8242999999999991</v>
      </c>
      <c r="AB141" s="27">
        <f t="shared" si="1"/>
        <v>2</v>
      </c>
      <c r="AC141" s="1">
        <f t="shared" si="2"/>
        <v>1</v>
      </c>
    </row>
    <row r="142" spans="1:29" ht="17" thickBot="1" x14ac:dyDescent="0.25">
      <c r="A142" s="32">
        <v>23</v>
      </c>
      <c r="B142" s="36">
        <v>266.8</v>
      </c>
      <c r="C142" s="36">
        <v>0</v>
      </c>
      <c r="D142" s="36">
        <v>325.2</v>
      </c>
      <c r="E142" s="36">
        <v>0</v>
      </c>
      <c r="F142" s="36">
        <v>0</v>
      </c>
      <c r="G142" s="36">
        <v>142.6</v>
      </c>
      <c r="H142" s="36">
        <v>999.5</v>
      </c>
      <c r="I142" s="36">
        <v>0</v>
      </c>
      <c r="J142" s="36">
        <v>0</v>
      </c>
      <c r="K142" s="36">
        <v>0</v>
      </c>
      <c r="L142" s="36">
        <v>1059.3</v>
      </c>
      <c r="M142" s="36">
        <v>908.7</v>
      </c>
      <c r="N142" s="36">
        <v>2709.2</v>
      </c>
      <c r="O142" s="36">
        <v>0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36">
        <v>0</v>
      </c>
      <c r="V142" s="36">
        <v>6411.4</v>
      </c>
      <c r="W142" s="36">
        <v>6000</v>
      </c>
      <c r="X142" s="36">
        <v>-411.4</v>
      </c>
      <c r="Y142" s="36">
        <v>-6.86</v>
      </c>
      <c r="Z142" s="1"/>
      <c r="AA142" s="23">
        <f t="shared" si="0"/>
        <v>-3.5886000000000005</v>
      </c>
      <c r="AB142" s="27">
        <f t="shared" si="1"/>
        <v>-4</v>
      </c>
      <c r="AC142" s="1">
        <f t="shared" si="2"/>
        <v>1</v>
      </c>
    </row>
    <row r="143" spans="1:29" ht="17" thickBot="1" x14ac:dyDescent="0.25">
      <c r="A143" s="32">
        <v>24</v>
      </c>
      <c r="B143" s="36">
        <v>266.8</v>
      </c>
      <c r="C143" s="36">
        <v>0</v>
      </c>
      <c r="D143" s="36">
        <v>325.2</v>
      </c>
      <c r="E143" s="36">
        <v>0</v>
      </c>
      <c r="F143" s="36">
        <v>0</v>
      </c>
      <c r="G143" s="36">
        <v>142.6</v>
      </c>
      <c r="H143" s="36">
        <v>999.5</v>
      </c>
      <c r="I143" s="36">
        <v>0</v>
      </c>
      <c r="J143" s="36">
        <v>0</v>
      </c>
      <c r="K143" s="36">
        <v>0</v>
      </c>
      <c r="L143" s="36">
        <v>1182</v>
      </c>
      <c r="M143" s="36">
        <v>1860.3</v>
      </c>
      <c r="N143" s="36">
        <v>3633.4</v>
      </c>
      <c r="O143" s="36">
        <v>433.9</v>
      </c>
      <c r="P143" s="36">
        <v>0</v>
      </c>
      <c r="Q143" s="36">
        <v>581.5</v>
      </c>
      <c r="R143" s="36">
        <v>1506.7</v>
      </c>
      <c r="S143" s="36">
        <v>0</v>
      </c>
      <c r="T143" s="36">
        <v>0</v>
      </c>
      <c r="U143" s="36">
        <v>39.9</v>
      </c>
      <c r="V143" s="36">
        <v>10972</v>
      </c>
      <c r="W143" s="36">
        <v>11000</v>
      </c>
      <c r="X143" s="36">
        <v>28</v>
      </c>
      <c r="Y143" s="36">
        <v>0.25</v>
      </c>
      <c r="Z143" s="1"/>
      <c r="AA143" s="23">
        <f t="shared" si="0"/>
        <v>0.97199999999999953</v>
      </c>
      <c r="AB143" s="27">
        <f t="shared" si="1"/>
        <v>1</v>
      </c>
      <c r="AC143" s="1">
        <f t="shared" si="2"/>
        <v>1</v>
      </c>
    </row>
    <row r="144" spans="1:29" ht="17" thickBot="1" x14ac:dyDescent="0.25">
      <c r="A144" s="32">
        <v>25</v>
      </c>
      <c r="B144" s="36">
        <v>266.8</v>
      </c>
      <c r="C144" s="36">
        <v>0</v>
      </c>
      <c r="D144" s="36">
        <v>325.2</v>
      </c>
      <c r="E144" s="36">
        <v>0</v>
      </c>
      <c r="F144" s="36">
        <v>0</v>
      </c>
      <c r="G144" s="36">
        <v>142.6</v>
      </c>
      <c r="H144" s="36">
        <v>0</v>
      </c>
      <c r="I144" s="36">
        <v>0</v>
      </c>
      <c r="J144" s="36">
        <v>0</v>
      </c>
      <c r="K144" s="36">
        <v>0</v>
      </c>
      <c r="L144" s="36">
        <v>1182</v>
      </c>
      <c r="M144" s="36">
        <v>1860.3</v>
      </c>
      <c r="N144" s="36">
        <v>3633.4</v>
      </c>
      <c r="O144" s="36">
        <v>433.9</v>
      </c>
      <c r="P144" s="36">
        <v>986</v>
      </c>
      <c r="Q144" s="36">
        <v>0</v>
      </c>
      <c r="R144" s="36">
        <v>106.7</v>
      </c>
      <c r="S144" s="36">
        <v>0</v>
      </c>
      <c r="T144" s="36">
        <v>0</v>
      </c>
      <c r="U144" s="36">
        <v>39.9</v>
      </c>
      <c r="V144" s="36">
        <v>8977</v>
      </c>
      <c r="W144" s="36">
        <v>9000</v>
      </c>
      <c r="X144" s="36">
        <v>23</v>
      </c>
      <c r="Y144" s="36">
        <v>0.26</v>
      </c>
      <c r="Z144" s="1"/>
      <c r="AA144" s="23">
        <f t="shared" si="0"/>
        <v>-1.0229999999999997</v>
      </c>
      <c r="AB144" s="27">
        <f t="shared" si="1"/>
        <v>-1</v>
      </c>
      <c r="AC144" s="1">
        <f t="shared" si="2"/>
        <v>1</v>
      </c>
    </row>
    <row r="145" spans="1:29" ht="17" thickBot="1" x14ac:dyDescent="0.25">
      <c r="A145" s="32">
        <v>26</v>
      </c>
      <c r="B145" s="36">
        <v>266.8</v>
      </c>
      <c r="C145" s="36">
        <v>0</v>
      </c>
      <c r="D145" s="36">
        <v>325.2</v>
      </c>
      <c r="E145" s="36">
        <v>0</v>
      </c>
      <c r="F145" s="36">
        <v>0</v>
      </c>
      <c r="G145" s="36">
        <v>142.6</v>
      </c>
      <c r="H145" s="36">
        <v>999.5</v>
      </c>
      <c r="I145" s="36">
        <v>0</v>
      </c>
      <c r="J145" s="36">
        <v>0</v>
      </c>
      <c r="K145" s="36">
        <v>0</v>
      </c>
      <c r="L145" s="36">
        <v>1182</v>
      </c>
      <c r="M145" s="36">
        <v>1860.3</v>
      </c>
      <c r="N145" s="36">
        <v>3673.3</v>
      </c>
      <c r="O145" s="36">
        <v>433.9</v>
      </c>
      <c r="P145" s="36">
        <v>0</v>
      </c>
      <c r="Q145" s="36">
        <v>581.5</v>
      </c>
      <c r="R145" s="36">
        <v>1506.7</v>
      </c>
      <c r="S145" s="36">
        <v>0</v>
      </c>
      <c r="T145" s="36">
        <v>0</v>
      </c>
      <c r="U145" s="36">
        <v>0</v>
      </c>
      <c r="V145" s="36">
        <v>10972</v>
      </c>
      <c r="W145" s="36">
        <v>11000</v>
      </c>
      <c r="X145" s="36">
        <v>28</v>
      </c>
      <c r="Y145" s="36">
        <v>0.25</v>
      </c>
      <c r="Z145" s="1"/>
      <c r="AA145" s="23">
        <f t="shared" si="0"/>
        <v>0.97199999999999953</v>
      </c>
      <c r="AB145" s="27">
        <f t="shared" si="1"/>
        <v>1</v>
      </c>
      <c r="AC145" s="1">
        <f t="shared" si="2"/>
        <v>1</v>
      </c>
    </row>
    <row r="146" spans="1:29" ht="17" thickBot="1" x14ac:dyDescent="0.25">
      <c r="A146" s="32">
        <v>27</v>
      </c>
      <c r="B146" s="36">
        <v>1300.2</v>
      </c>
      <c r="C146" s="36">
        <v>0</v>
      </c>
      <c r="D146" s="36">
        <v>325.2</v>
      </c>
      <c r="E146" s="36">
        <v>0</v>
      </c>
      <c r="F146" s="36">
        <v>0</v>
      </c>
      <c r="G146" s="36">
        <v>142.6</v>
      </c>
      <c r="H146" s="36">
        <v>999.5</v>
      </c>
      <c r="I146" s="36">
        <v>0</v>
      </c>
      <c r="J146" s="36">
        <v>0</v>
      </c>
      <c r="K146" s="36">
        <v>0</v>
      </c>
      <c r="L146" s="36">
        <v>1182</v>
      </c>
      <c r="M146" s="36">
        <v>1860.3</v>
      </c>
      <c r="N146" s="36">
        <v>3633.4</v>
      </c>
      <c r="O146" s="36">
        <v>433.9</v>
      </c>
      <c r="P146" s="36">
        <v>986</v>
      </c>
      <c r="Q146" s="36">
        <v>581.5</v>
      </c>
      <c r="R146" s="36">
        <v>1506.7</v>
      </c>
      <c r="S146" s="36">
        <v>0</v>
      </c>
      <c r="T146" s="36">
        <v>0</v>
      </c>
      <c r="U146" s="36">
        <v>39.9</v>
      </c>
      <c r="V146" s="36">
        <v>12991.4</v>
      </c>
      <c r="W146" s="36">
        <v>14000</v>
      </c>
      <c r="X146" s="36">
        <v>1008.6</v>
      </c>
      <c r="Y146" s="36">
        <v>7.2</v>
      </c>
      <c r="Z146" s="1"/>
      <c r="AA146" s="23">
        <f t="shared" si="0"/>
        <v>2.9914000000000005</v>
      </c>
      <c r="AB146" s="27">
        <f t="shared" si="1"/>
        <v>4</v>
      </c>
      <c r="AC146" s="1">
        <f t="shared" si="2"/>
        <v>1</v>
      </c>
    </row>
    <row r="147" spans="1:29" ht="17" thickBot="1" x14ac:dyDescent="0.25">
      <c r="A147" s="32">
        <v>28</v>
      </c>
      <c r="B147" s="36">
        <v>1300.2</v>
      </c>
      <c r="C147" s="36">
        <v>0</v>
      </c>
      <c r="D147" s="36">
        <v>325.2</v>
      </c>
      <c r="E147" s="36">
        <v>0</v>
      </c>
      <c r="F147" s="36">
        <v>0</v>
      </c>
      <c r="G147" s="36">
        <v>142.6</v>
      </c>
      <c r="H147" s="36">
        <v>999.5</v>
      </c>
      <c r="I147" s="36">
        <v>0</v>
      </c>
      <c r="J147" s="36">
        <v>0</v>
      </c>
      <c r="K147" s="36">
        <v>0</v>
      </c>
      <c r="L147" s="36">
        <v>1059.3</v>
      </c>
      <c r="M147" s="36">
        <v>908.7</v>
      </c>
      <c r="N147" s="36">
        <v>2709.2</v>
      </c>
      <c r="O147" s="36">
        <v>0</v>
      </c>
      <c r="P147" s="36">
        <v>0</v>
      </c>
      <c r="Q147" s="36">
        <v>581.5</v>
      </c>
      <c r="R147" s="36">
        <v>1506.7</v>
      </c>
      <c r="S147" s="36">
        <v>0</v>
      </c>
      <c r="T147" s="36">
        <v>0</v>
      </c>
      <c r="U147" s="36">
        <v>2958.6</v>
      </c>
      <c r="V147" s="36">
        <v>12491.7</v>
      </c>
      <c r="W147" s="36">
        <v>14000</v>
      </c>
      <c r="X147" s="36">
        <v>1508.3</v>
      </c>
      <c r="Y147" s="36">
        <v>10.77</v>
      </c>
      <c r="Z147" s="1"/>
      <c r="AA147" s="23">
        <f t="shared" si="0"/>
        <v>2.4917000000000016</v>
      </c>
      <c r="AB147" s="27">
        <f t="shared" si="1"/>
        <v>4</v>
      </c>
      <c r="AC147" s="1">
        <f t="shared" si="2"/>
        <v>1</v>
      </c>
    </row>
    <row r="148" spans="1:29" ht="17" thickBot="1" x14ac:dyDescent="0.25">
      <c r="A148" s="32">
        <v>29</v>
      </c>
      <c r="B148" s="36">
        <v>1300.2</v>
      </c>
      <c r="C148" s="36">
        <v>0</v>
      </c>
      <c r="D148" s="36">
        <v>325.2</v>
      </c>
      <c r="E148" s="36">
        <v>0</v>
      </c>
      <c r="F148" s="36">
        <v>0</v>
      </c>
      <c r="G148" s="36">
        <v>142.6</v>
      </c>
      <c r="H148" s="36">
        <v>0</v>
      </c>
      <c r="I148" s="36">
        <v>0</v>
      </c>
      <c r="J148" s="36">
        <v>0</v>
      </c>
      <c r="K148" s="36">
        <v>0</v>
      </c>
      <c r="L148" s="36">
        <v>1059.3</v>
      </c>
      <c r="M148" s="36">
        <v>1860.3</v>
      </c>
      <c r="N148" s="36">
        <v>3633.4</v>
      </c>
      <c r="O148" s="36">
        <v>0</v>
      </c>
      <c r="P148" s="36">
        <v>0</v>
      </c>
      <c r="Q148" s="36">
        <v>0</v>
      </c>
      <c r="R148" s="36">
        <v>1506.7</v>
      </c>
      <c r="S148" s="36">
        <v>0</v>
      </c>
      <c r="T148" s="36">
        <v>0</v>
      </c>
      <c r="U148" s="36">
        <v>39.9</v>
      </c>
      <c r="V148" s="36">
        <v>9867.7000000000007</v>
      </c>
      <c r="W148" s="36">
        <v>8000</v>
      </c>
      <c r="X148" s="36">
        <v>-1867.7</v>
      </c>
      <c r="Y148" s="36">
        <v>-23.35</v>
      </c>
      <c r="Z148" s="1"/>
      <c r="AA148" s="23">
        <f t="shared" si="0"/>
        <v>-0.13229999999999897</v>
      </c>
      <c r="AB148" s="27">
        <f t="shared" si="1"/>
        <v>-2</v>
      </c>
      <c r="AC148" s="1">
        <f t="shared" si="2"/>
        <v>1</v>
      </c>
    </row>
    <row r="149" spans="1:29" ht="17" thickBot="1" x14ac:dyDescent="0.25">
      <c r="A149" s="32">
        <v>30</v>
      </c>
      <c r="B149" s="36">
        <v>1300.2</v>
      </c>
      <c r="C149" s="36">
        <v>0</v>
      </c>
      <c r="D149" s="36">
        <v>325.2</v>
      </c>
      <c r="E149" s="36">
        <v>0</v>
      </c>
      <c r="F149" s="36">
        <v>0</v>
      </c>
      <c r="G149" s="36">
        <v>142.6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908.7</v>
      </c>
      <c r="N149" s="36">
        <v>0</v>
      </c>
      <c r="O149" s="36">
        <v>433.9</v>
      </c>
      <c r="P149" s="36">
        <v>0</v>
      </c>
      <c r="Q149" s="36">
        <v>581.5</v>
      </c>
      <c r="R149" s="36">
        <v>1328.7</v>
      </c>
      <c r="S149" s="36">
        <v>0</v>
      </c>
      <c r="T149" s="36">
        <v>0</v>
      </c>
      <c r="U149" s="36">
        <v>2958.6</v>
      </c>
      <c r="V149" s="36">
        <v>7979.5</v>
      </c>
      <c r="W149" s="36">
        <v>8000</v>
      </c>
      <c r="X149" s="36">
        <v>20.5</v>
      </c>
      <c r="Y149" s="36">
        <v>0.26</v>
      </c>
      <c r="Z149" s="1"/>
      <c r="AA149" s="23">
        <f t="shared" si="0"/>
        <v>-2.0205000000000002</v>
      </c>
      <c r="AB149" s="27">
        <f t="shared" si="1"/>
        <v>-2</v>
      </c>
      <c r="AC149" s="1">
        <f t="shared" si="2"/>
        <v>1</v>
      </c>
    </row>
    <row r="150" spans="1:29" ht="17" thickBot="1" x14ac:dyDescent="0.25">
      <c r="A150" s="32">
        <v>31</v>
      </c>
      <c r="B150" s="36">
        <v>1300.2</v>
      </c>
      <c r="C150" s="36">
        <v>0</v>
      </c>
      <c r="D150" s="36">
        <v>325.2</v>
      </c>
      <c r="E150" s="36">
        <v>0</v>
      </c>
      <c r="F150" s="36">
        <v>0</v>
      </c>
      <c r="G150" s="36">
        <v>142.6</v>
      </c>
      <c r="H150" s="36">
        <v>999.5</v>
      </c>
      <c r="I150" s="36">
        <v>0</v>
      </c>
      <c r="J150" s="36">
        <v>0</v>
      </c>
      <c r="K150" s="36">
        <v>0</v>
      </c>
      <c r="L150" s="36">
        <v>1059.3</v>
      </c>
      <c r="M150" s="36">
        <v>1860.3</v>
      </c>
      <c r="N150" s="36">
        <v>3350.6</v>
      </c>
      <c r="O150" s="36">
        <v>0</v>
      </c>
      <c r="P150" s="36">
        <v>0</v>
      </c>
      <c r="Q150" s="36">
        <v>581.5</v>
      </c>
      <c r="R150" s="36">
        <v>1506.7</v>
      </c>
      <c r="S150" s="36">
        <v>0</v>
      </c>
      <c r="T150" s="36">
        <v>0</v>
      </c>
      <c r="U150" s="36">
        <v>2958.6</v>
      </c>
      <c r="V150" s="36">
        <v>14084.7</v>
      </c>
      <c r="W150" s="36">
        <v>16000</v>
      </c>
      <c r="X150" s="36">
        <v>1915.3</v>
      </c>
      <c r="Y150" s="36">
        <v>11.97</v>
      </c>
      <c r="Z150" s="1"/>
      <c r="AA150" s="23">
        <f t="shared" si="0"/>
        <v>4.0847000000000016</v>
      </c>
      <c r="AB150" s="27">
        <f t="shared" si="1"/>
        <v>6</v>
      </c>
      <c r="AC150" s="1">
        <f t="shared" si="2"/>
        <v>1</v>
      </c>
    </row>
    <row r="151" spans="1:29" ht="17" thickBot="1" x14ac:dyDescent="0.25">
      <c r="A151" s="32">
        <v>32</v>
      </c>
      <c r="B151" s="36">
        <v>1300.2</v>
      </c>
      <c r="C151" s="36">
        <v>0</v>
      </c>
      <c r="D151" s="36">
        <v>325.2</v>
      </c>
      <c r="E151" s="36">
        <v>0</v>
      </c>
      <c r="F151" s="36">
        <v>0</v>
      </c>
      <c r="G151" s="36">
        <v>142.6</v>
      </c>
      <c r="H151" s="36">
        <v>0</v>
      </c>
      <c r="I151" s="36">
        <v>0</v>
      </c>
      <c r="J151" s="36">
        <v>0</v>
      </c>
      <c r="K151" s="36">
        <v>0</v>
      </c>
      <c r="L151" s="36">
        <v>1182</v>
      </c>
      <c r="M151" s="36">
        <v>3839.9</v>
      </c>
      <c r="N151" s="36">
        <v>4589</v>
      </c>
      <c r="O151" s="36">
        <v>3263.8</v>
      </c>
      <c r="P151" s="36">
        <v>986</v>
      </c>
      <c r="Q151" s="36">
        <v>0</v>
      </c>
      <c r="R151" s="36">
        <v>1328.7</v>
      </c>
      <c r="S151" s="36">
        <v>0</v>
      </c>
      <c r="T151" s="36">
        <v>0</v>
      </c>
      <c r="U151" s="36">
        <v>0</v>
      </c>
      <c r="V151" s="36">
        <v>16957.5</v>
      </c>
      <c r="W151" s="36">
        <v>17000</v>
      </c>
      <c r="X151" s="36">
        <v>42.5</v>
      </c>
      <c r="Y151" s="36">
        <v>0.25</v>
      </c>
      <c r="Z151" s="1"/>
      <c r="AA151" s="23">
        <f t="shared" si="0"/>
        <v>6.9574999999999996</v>
      </c>
      <c r="AB151" s="27">
        <f t="shared" si="1"/>
        <v>7</v>
      </c>
      <c r="AC151" s="1">
        <f t="shared" si="2"/>
        <v>1</v>
      </c>
    </row>
    <row r="152" spans="1:29" ht="17" thickBot="1" x14ac:dyDescent="0.25">
      <c r="A152" s="32">
        <v>33</v>
      </c>
      <c r="B152" s="36">
        <v>1300.2</v>
      </c>
      <c r="C152" s="36">
        <v>0</v>
      </c>
      <c r="D152" s="36">
        <v>325.2</v>
      </c>
      <c r="E152" s="36">
        <v>0</v>
      </c>
      <c r="F152" s="36">
        <v>0</v>
      </c>
      <c r="G152" s="36">
        <v>142.6</v>
      </c>
      <c r="H152" s="36">
        <v>999.5</v>
      </c>
      <c r="I152" s="36">
        <v>0</v>
      </c>
      <c r="J152" s="36">
        <v>0</v>
      </c>
      <c r="K152" s="36">
        <v>0</v>
      </c>
      <c r="L152" s="36">
        <v>1059.3</v>
      </c>
      <c r="M152" s="36">
        <v>2022.9</v>
      </c>
      <c r="N152" s="36">
        <v>3633.4</v>
      </c>
      <c r="O152" s="36">
        <v>433.9</v>
      </c>
      <c r="P152" s="36">
        <v>0</v>
      </c>
      <c r="Q152" s="36">
        <v>581.5</v>
      </c>
      <c r="R152" s="36">
        <v>1506.7</v>
      </c>
      <c r="S152" s="36">
        <v>0</v>
      </c>
      <c r="T152" s="36">
        <v>0</v>
      </c>
      <c r="U152" s="36">
        <v>0</v>
      </c>
      <c r="V152" s="36">
        <v>12005.4</v>
      </c>
      <c r="W152" s="36">
        <v>11000</v>
      </c>
      <c r="X152" s="36">
        <v>-1005.4</v>
      </c>
      <c r="Y152" s="36">
        <v>-9.14</v>
      </c>
      <c r="Z152" s="1"/>
      <c r="AA152" s="23">
        <f t="shared" si="0"/>
        <v>2.0053999999999998</v>
      </c>
      <c r="AB152" s="27">
        <f t="shared" si="1"/>
        <v>1</v>
      </c>
      <c r="AC152" s="1">
        <f t="shared" si="2"/>
        <v>1</v>
      </c>
    </row>
    <row r="153" spans="1:29" ht="17" thickBot="1" x14ac:dyDescent="0.25">
      <c r="A153" s="32">
        <v>34</v>
      </c>
      <c r="B153" s="36">
        <v>1300.2</v>
      </c>
      <c r="C153" s="36">
        <v>0</v>
      </c>
      <c r="D153" s="36">
        <v>757.6</v>
      </c>
      <c r="E153" s="36">
        <v>0</v>
      </c>
      <c r="F153" s="36">
        <v>0</v>
      </c>
      <c r="G153" s="36">
        <v>0</v>
      </c>
      <c r="H153" s="36">
        <v>999.5</v>
      </c>
      <c r="I153" s="36">
        <v>0</v>
      </c>
      <c r="J153" s="36">
        <v>0</v>
      </c>
      <c r="K153" s="36">
        <v>0</v>
      </c>
      <c r="L153" s="36">
        <v>0</v>
      </c>
      <c r="M153" s="36">
        <v>908.7</v>
      </c>
      <c r="N153" s="36">
        <v>0</v>
      </c>
      <c r="O153" s="36">
        <v>0</v>
      </c>
      <c r="P153" s="36">
        <v>0</v>
      </c>
      <c r="Q153" s="36">
        <v>581.5</v>
      </c>
      <c r="R153" s="36">
        <v>1471.3</v>
      </c>
      <c r="S153" s="36">
        <v>0</v>
      </c>
      <c r="T153" s="36">
        <v>0</v>
      </c>
      <c r="U153" s="36">
        <v>2958.6</v>
      </c>
      <c r="V153" s="36">
        <v>8977.5</v>
      </c>
      <c r="W153" s="36">
        <v>9000</v>
      </c>
      <c r="X153" s="36">
        <v>22.5</v>
      </c>
      <c r="Y153" s="36">
        <v>0.25</v>
      </c>
      <c r="Z153" s="1"/>
      <c r="AA153" s="23">
        <f t="shared" si="0"/>
        <v>-1.0225000000000009</v>
      </c>
      <c r="AB153" s="27">
        <f t="shared" si="1"/>
        <v>-1</v>
      </c>
      <c r="AC153" s="1">
        <f t="shared" si="2"/>
        <v>1</v>
      </c>
    </row>
    <row r="154" spans="1:29" ht="17" thickBot="1" x14ac:dyDescent="0.25">
      <c r="A154" s="32">
        <v>35</v>
      </c>
      <c r="B154" s="36">
        <v>1300.2</v>
      </c>
      <c r="C154" s="36">
        <v>0</v>
      </c>
      <c r="D154" s="36">
        <v>325.2</v>
      </c>
      <c r="E154" s="36">
        <v>0</v>
      </c>
      <c r="F154" s="36">
        <v>0</v>
      </c>
      <c r="G154" s="36">
        <v>142.6</v>
      </c>
      <c r="H154" s="36">
        <v>0</v>
      </c>
      <c r="I154" s="36">
        <v>3038.4</v>
      </c>
      <c r="J154" s="36">
        <v>0</v>
      </c>
      <c r="K154" s="36">
        <v>0</v>
      </c>
      <c r="L154" s="36">
        <v>0</v>
      </c>
      <c r="M154" s="36">
        <v>1860.3</v>
      </c>
      <c r="N154" s="36">
        <v>1441.4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2579</v>
      </c>
      <c r="U154" s="36">
        <v>0</v>
      </c>
      <c r="V154" s="36">
        <v>10687.2</v>
      </c>
      <c r="W154" s="36">
        <v>9000</v>
      </c>
      <c r="X154" s="36">
        <v>-1687.2</v>
      </c>
      <c r="Y154" s="36">
        <v>-18.75</v>
      </c>
      <c r="Z154" s="1"/>
      <c r="AA154" s="23">
        <f t="shared" si="0"/>
        <v>0.6872000000000007</v>
      </c>
      <c r="AB154" s="27">
        <f t="shared" si="1"/>
        <v>-1</v>
      </c>
      <c r="AC154" s="1">
        <f t="shared" si="2"/>
        <v>0</v>
      </c>
    </row>
    <row r="155" spans="1:29" ht="17" thickBot="1" x14ac:dyDescent="0.25">
      <c r="A155" s="32">
        <v>36</v>
      </c>
      <c r="B155" s="36">
        <v>1300.2</v>
      </c>
      <c r="C155" s="36">
        <v>0</v>
      </c>
      <c r="D155" s="36">
        <v>325.2</v>
      </c>
      <c r="E155" s="36">
        <v>0</v>
      </c>
      <c r="F155" s="36">
        <v>0</v>
      </c>
      <c r="G155" s="36">
        <v>142.6</v>
      </c>
      <c r="H155" s="36">
        <v>1484.8</v>
      </c>
      <c r="I155" s="36">
        <v>0</v>
      </c>
      <c r="J155" s="36">
        <v>0</v>
      </c>
      <c r="K155" s="36">
        <v>0</v>
      </c>
      <c r="L155" s="36">
        <v>1059.3</v>
      </c>
      <c r="M155" s="36">
        <v>2022.9</v>
      </c>
      <c r="N155" s="36">
        <v>3633.4</v>
      </c>
      <c r="O155" s="36">
        <v>433.9</v>
      </c>
      <c r="P155" s="36">
        <v>986</v>
      </c>
      <c r="Q155" s="36">
        <v>581.5</v>
      </c>
      <c r="R155" s="36">
        <v>0</v>
      </c>
      <c r="S155" s="36">
        <v>0</v>
      </c>
      <c r="T155" s="36">
        <v>0</v>
      </c>
      <c r="U155" s="36">
        <v>0</v>
      </c>
      <c r="V155" s="36">
        <v>11970</v>
      </c>
      <c r="W155" s="36">
        <v>12000</v>
      </c>
      <c r="X155" s="36">
        <v>30</v>
      </c>
      <c r="Y155" s="36">
        <v>0.25</v>
      </c>
      <c r="Z155" s="1"/>
      <c r="AA155" s="23">
        <f t="shared" si="0"/>
        <v>1.9700000000000006</v>
      </c>
      <c r="AB155" s="27">
        <f t="shared" si="1"/>
        <v>2</v>
      </c>
      <c r="AC155" s="1">
        <f t="shared" si="2"/>
        <v>1</v>
      </c>
    </row>
    <row r="156" spans="1:29" ht="17" thickBot="1" x14ac:dyDescent="0.25">
      <c r="A156" s="6"/>
    </row>
    <row r="157" spans="1:29" ht="18" thickBot="1" x14ac:dyDescent="0.25">
      <c r="A157" s="32" t="s">
        <v>91</v>
      </c>
      <c r="B157" s="33">
        <v>37131.699999999997</v>
      </c>
      <c r="V157" t="s">
        <v>393</v>
      </c>
    </row>
    <row r="158" spans="1:29" ht="18" thickBot="1" x14ac:dyDescent="0.25">
      <c r="A158" s="32" t="s">
        <v>92</v>
      </c>
      <c r="B158" s="33">
        <v>0</v>
      </c>
      <c r="V158" s="4">
        <f>CORREL(V121:V155,W121:W155)</f>
        <v>0.94751187910285029</v>
      </c>
    </row>
    <row r="159" spans="1:29" ht="35" thickBot="1" x14ac:dyDescent="0.25">
      <c r="A159" s="32" t="s">
        <v>93</v>
      </c>
      <c r="B159" s="33">
        <v>371002.7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9" ht="35" thickBot="1" x14ac:dyDescent="0.25">
      <c r="A160" s="32" t="s">
        <v>94</v>
      </c>
      <c r="B160" s="33">
        <v>371000</v>
      </c>
    </row>
    <row r="161" spans="1:2" ht="52" thickBot="1" x14ac:dyDescent="0.25">
      <c r="A161" s="32" t="s">
        <v>95</v>
      </c>
      <c r="B161" s="33">
        <v>2.7</v>
      </c>
    </row>
    <row r="162" spans="1:2" ht="52" thickBot="1" x14ac:dyDescent="0.25">
      <c r="A162" s="32" t="s">
        <v>96</v>
      </c>
      <c r="B162" s="35"/>
    </row>
    <row r="163" spans="1:2" ht="52" thickBot="1" x14ac:dyDescent="0.25">
      <c r="A163" s="32" t="s">
        <v>97</v>
      </c>
      <c r="B163" s="35"/>
    </row>
    <row r="164" spans="1:2" ht="35" thickBot="1" x14ac:dyDescent="0.25">
      <c r="A164" s="32" t="s">
        <v>98</v>
      </c>
      <c r="B164" s="33">
        <v>0</v>
      </c>
    </row>
    <row r="165" spans="1:2" x14ac:dyDescent="0.2">
      <c r="A165" s="10"/>
    </row>
    <row r="166" spans="1:2" x14ac:dyDescent="0.2">
      <c r="A166" s="11" t="s">
        <v>99</v>
      </c>
    </row>
    <row r="167" spans="1:2" x14ac:dyDescent="0.2">
      <c r="A167" s="10"/>
    </row>
    <row r="168" spans="1:2" x14ac:dyDescent="0.2">
      <c r="A168" s="6" t="s">
        <v>111</v>
      </c>
    </row>
    <row r="169" spans="1:2" x14ac:dyDescent="0.2">
      <c r="A169" s="6" t="s">
        <v>151</v>
      </c>
    </row>
  </sheetData>
  <phoneticPr fontId="10" type="noConversion"/>
  <hyperlinks>
    <hyperlink ref="A166" r:id="rId1" display="https://miau.my-x.hu/myx-free/coco/test/146124920250331124036.html" xr:uid="{54E78AEE-E0D5-3041-AFE5-1FA902E5CA4B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C146-426D-534F-BB80-8B2D3123D2D8}">
  <sheetPr>
    <tabColor theme="5" tint="0.79998168889431442"/>
  </sheetPr>
  <dimension ref="A1:AJ83"/>
  <sheetViews>
    <sheetView topLeftCell="A6" zoomScale="65" zoomScaleNormal="62" workbookViewId="0">
      <selection activeCell="M56" sqref="M56"/>
    </sheetView>
  </sheetViews>
  <sheetFormatPr baseColWidth="10" defaultRowHeight="16" x14ac:dyDescent="0.2"/>
  <cols>
    <col min="2" max="2" width="18.6640625" customWidth="1"/>
    <col min="3" max="3" width="15.83203125" customWidth="1"/>
    <col min="4" max="35" width="9.1640625" customWidth="1"/>
    <col min="36" max="36" width="13.33203125" customWidth="1"/>
  </cols>
  <sheetData>
    <row r="1" spans="1:36" ht="27" x14ac:dyDescent="0.2">
      <c r="A1" s="1"/>
      <c r="B1" s="58" t="s">
        <v>181</v>
      </c>
      <c r="C1" s="58" t="s">
        <v>183</v>
      </c>
      <c r="D1" s="58" t="s">
        <v>188</v>
      </c>
      <c r="E1" s="58" t="s">
        <v>189</v>
      </c>
      <c r="F1" s="58" t="s">
        <v>190</v>
      </c>
      <c r="G1" s="58" t="s">
        <v>191</v>
      </c>
      <c r="H1" s="58" t="s">
        <v>192</v>
      </c>
      <c r="I1" s="58" t="s">
        <v>193</v>
      </c>
      <c r="J1" s="58" t="s">
        <v>194</v>
      </c>
      <c r="K1" s="58" t="s">
        <v>195</v>
      </c>
      <c r="L1" s="58" t="s">
        <v>196</v>
      </c>
      <c r="M1" s="58" t="s">
        <v>197</v>
      </c>
      <c r="N1" s="58" t="s">
        <v>198</v>
      </c>
      <c r="O1" s="58" t="s">
        <v>199</v>
      </c>
      <c r="P1" s="58" t="s">
        <v>200</v>
      </c>
      <c r="Q1" s="58" t="s">
        <v>201</v>
      </c>
      <c r="R1" s="58" t="s">
        <v>202</v>
      </c>
      <c r="S1" s="58" t="s">
        <v>203</v>
      </c>
      <c r="T1" s="58" t="s">
        <v>204</v>
      </c>
      <c r="U1" s="58" t="s">
        <v>205</v>
      </c>
      <c r="V1" s="58" t="s">
        <v>230</v>
      </c>
      <c r="W1" s="58" t="s">
        <v>231</v>
      </c>
      <c r="X1" s="58" t="s">
        <v>232</v>
      </c>
      <c r="Y1" s="58" t="s">
        <v>233</v>
      </c>
      <c r="Z1" s="58" t="s">
        <v>234</v>
      </c>
      <c r="AA1" s="58" t="s">
        <v>235</v>
      </c>
      <c r="AB1" s="58" t="s">
        <v>236</v>
      </c>
      <c r="AC1" s="58" t="s">
        <v>237</v>
      </c>
      <c r="AD1" s="58" t="s">
        <v>238</v>
      </c>
      <c r="AE1" s="58" t="s">
        <v>239</v>
      </c>
      <c r="AF1" s="58" t="s">
        <v>240</v>
      </c>
      <c r="AG1" s="58" t="s">
        <v>241</v>
      </c>
      <c r="AH1" s="58" t="s">
        <v>242</v>
      </c>
      <c r="AI1" s="58" t="s">
        <v>276</v>
      </c>
      <c r="AJ1" s="58" t="s">
        <v>182</v>
      </c>
    </row>
    <row r="2" spans="1:36" ht="27" x14ac:dyDescent="0.2">
      <c r="A2" s="1"/>
      <c r="B2" s="58" t="s">
        <v>170</v>
      </c>
      <c r="C2" s="58" t="s">
        <v>171</v>
      </c>
      <c r="D2" s="58" t="s">
        <v>171</v>
      </c>
      <c r="E2" s="58" t="s">
        <v>171</v>
      </c>
      <c r="F2" s="58" t="s">
        <v>171</v>
      </c>
      <c r="G2" s="58" t="s">
        <v>171</v>
      </c>
      <c r="H2" s="58" t="s">
        <v>171</v>
      </c>
      <c r="I2" s="58" t="s">
        <v>171</v>
      </c>
      <c r="J2" s="58" t="s">
        <v>171</v>
      </c>
      <c r="K2" s="58" t="s">
        <v>171</v>
      </c>
      <c r="L2" s="58" t="s">
        <v>171</v>
      </c>
      <c r="M2" s="58" t="s">
        <v>171</v>
      </c>
      <c r="N2" s="58" t="s">
        <v>171</v>
      </c>
      <c r="O2" s="58" t="s">
        <v>171</v>
      </c>
      <c r="P2" s="58" t="s">
        <v>171</v>
      </c>
      <c r="Q2" s="58" t="s">
        <v>171</v>
      </c>
      <c r="R2" s="58" t="s">
        <v>171</v>
      </c>
      <c r="S2" s="58" t="s">
        <v>171</v>
      </c>
      <c r="T2" s="58" t="s">
        <v>171</v>
      </c>
      <c r="U2" s="58" t="s">
        <v>171</v>
      </c>
      <c r="V2" s="58" t="s">
        <v>171</v>
      </c>
      <c r="W2" s="58" t="s">
        <v>171</v>
      </c>
      <c r="X2" s="58" t="s">
        <v>171</v>
      </c>
      <c r="Y2" s="58" t="s">
        <v>171</v>
      </c>
      <c r="Z2" s="58" t="s">
        <v>171</v>
      </c>
      <c r="AA2" s="58" t="s">
        <v>171</v>
      </c>
      <c r="AB2" s="58" t="s">
        <v>171</v>
      </c>
      <c r="AC2" s="58" t="s">
        <v>171</v>
      </c>
      <c r="AD2" s="58" t="s">
        <v>171</v>
      </c>
      <c r="AE2" s="58" t="s">
        <v>171</v>
      </c>
      <c r="AF2" s="58" t="s">
        <v>171</v>
      </c>
      <c r="AG2" s="58" t="s">
        <v>171</v>
      </c>
      <c r="AH2" s="58" t="s">
        <v>171</v>
      </c>
      <c r="AI2" s="58" t="s">
        <v>171</v>
      </c>
      <c r="AJ2" s="58" t="s">
        <v>171</v>
      </c>
    </row>
    <row r="3" spans="1:36" ht="27" x14ac:dyDescent="0.2">
      <c r="A3" s="1"/>
      <c r="B3" s="58" t="s">
        <v>174</v>
      </c>
      <c r="C3" s="58" t="s">
        <v>175</v>
      </c>
      <c r="D3" s="58" t="s">
        <v>176</v>
      </c>
      <c r="E3" s="58" t="s">
        <v>177</v>
      </c>
      <c r="F3" s="58" t="s">
        <v>243</v>
      </c>
      <c r="G3" s="58" t="s">
        <v>244</v>
      </c>
      <c r="H3" s="58" t="s">
        <v>245</v>
      </c>
      <c r="I3" s="58" t="s">
        <v>180</v>
      </c>
      <c r="J3" s="58" t="s">
        <v>216</v>
      </c>
      <c r="K3" s="58" t="s">
        <v>246</v>
      </c>
      <c r="L3" s="58" t="s">
        <v>247</v>
      </c>
      <c r="M3" s="58" t="s">
        <v>223</v>
      </c>
      <c r="N3" s="58" t="s">
        <v>222</v>
      </c>
      <c r="O3" s="58" t="s">
        <v>221</v>
      </c>
      <c r="P3" s="58" t="s">
        <v>220</v>
      </c>
      <c r="Q3" s="58" t="s">
        <v>228</v>
      </c>
      <c r="R3" s="58" t="s">
        <v>219</v>
      </c>
      <c r="S3" s="58" t="s">
        <v>218</v>
      </c>
      <c r="T3" s="58" t="s">
        <v>248</v>
      </c>
      <c r="U3" s="58" t="s">
        <v>249</v>
      </c>
      <c r="V3" s="58" t="s">
        <v>215</v>
      </c>
      <c r="W3" s="58" t="s">
        <v>250</v>
      </c>
      <c r="X3" s="58" t="s">
        <v>251</v>
      </c>
      <c r="Y3" s="58" t="s">
        <v>252</v>
      </c>
      <c r="Z3" s="58" t="s">
        <v>253</v>
      </c>
      <c r="AA3" s="58" t="s">
        <v>254</v>
      </c>
      <c r="AB3" s="58" t="s">
        <v>255</v>
      </c>
      <c r="AC3" s="58" t="s">
        <v>256</v>
      </c>
      <c r="AD3" s="58" t="s">
        <v>257</v>
      </c>
      <c r="AE3" s="58" t="s">
        <v>258</v>
      </c>
      <c r="AF3" s="58" t="s">
        <v>259</v>
      </c>
      <c r="AG3" s="58" t="s">
        <v>260</v>
      </c>
      <c r="AH3" s="58" t="s">
        <v>261</v>
      </c>
      <c r="AI3" s="58" t="s">
        <v>262</v>
      </c>
      <c r="AJ3" s="58" t="s">
        <v>263</v>
      </c>
    </row>
    <row r="4" spans="1:36" ht="57" thickBot="1" x14ac:dyDescent="0.25">
      <c r="A4" s="1"/>
      <c r="B4" s="58" t="s">
        <v>167</v>
      </c>
      <c r="C4" s="58" t="s">
        <v>168</v>
      </c>
      <c r="D4" s="63" t="s">
        <v>264</v>
      </c>
      <c r="E4" s="63" t="s">
        <v>264</v>
      </c>
      <c r="F4" s="63" t="s">
        <v>264</v>
      </c>
      <c r="G4" s="63" t="s">
        <v>264</v>
      </c>
      <c r="H4" s="63" t="s">
        <v>264</v>
      </c>
      <c r="I4" s="63" t="s">
        <v>264</v>
      </c>
      <c r="J4" s="63" t="s">
        <v>264</v>
      </c>
      <c r="K4" s="63" t="s">
        <v>264</v>
      </c>
      <c r="L4" s="63" t="s">
        <v>264</v>
      </c>
      <c r="M4" s="63" t="s">
        <v>264</v>
      </c>
      <c r="N4" s="63" t="s">
        <v>264</v>
      </c>
      <c r="O4" s="63" t="s">
        <v>264</v>
      </c>
      <c r="P4" s="63" t="s">
        <v>264</v>
      </c>
      <c r="Q4" s="63" t="s">
        <v>264</v>
      </c>
      <c r="R4" s="63" t="s">
        <v>264</v>
      </c>
      <c r="S4" s="63" t="s">
        <v>264</v>
      </c>
      <c r="T4" s="63" t="s">
        <v>264</v>
      </c>
      <c r="U4" s="63" t="s">
        <v>264</v>
      </c>
      <c r="V4" s="63" t="s">
        <v>264</v>
      </c>
      <c r="W4" s="63" t="s">
        <v>264</v>
      </c>
      <c r="X4" s="63" t="s">
        <v>264</v>
      </c>
      <c r="Y4" s="63" t="s">
        <v>264</v>
      </c>
      <c r="Z4" s="63" t="s">
        <v>264</v>
      </c>
      <c r="AA4" s="63" t="s">
        <v>264</v>
      </c>
      <c r="AB4" s="63" t="s">
        <v>264</v>
      </c>
      <c r="AC4" s="63" t="s">
        <v>264</v>
      </c>
      <c r="AD4" s="63" t="s">
        <v>264</v>
      </c>
      <c r="AE4" s="63" t="s">
        <v>264</v>
      </c>
      <c r="AF4" s="63" t="s">
        <v>264</v>
      </c>
      <c r="AG4" s="63" t="s">
        <v>264</v>
      </c>
      <c r="AH4" s="63" t="s">
        <v>264</v>
      </c>
      <c r="AI4" s="63" t="s">
        <v>264</v>
      </c>
      <c r="AJ4" s="58" t="s">
        <v>169</v>
      </c>
    </row>
    <row r="5" spans="1:36" ht="28" thickBot="1" x14ac:dyDescent="0.4">
      <c r="B5" s="62"/>
      <c r="C5" s="62"/>
      <c r="D5" s="83" t="s">
        <v>36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5"/>
      <c r="T5" s="86" t="s">
        <v>37</v>
      </c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8"/>
      <c r="AJ5" s="62"/>
    </row>
    <row r="6" spans="1:36" ht="98" customHeight="1" x14ac:dyDescent="0.2">
      <c r="B6" s="63" t="s">
        <v>1</v>
      </c>
      <c r="C6" s="63" t="s">
        <v>328</v>
      </c>
      <c r="D6" s="76" t="s">
        <v>20</v>
      </c>
      <c r="E6" s="75" t="s">
        <v>21</v>
      </c>
      <c r="F6" s="75" t="s">
        <v>22</v>
      </c>
      <c r="G6" s="75" t="s">
        <v>23</v>
      </c>
      <c r="H6" s="75" t="s">
        <v>24</v>
      </c>
      <c r="I6" s="75" t="s">
        <v>25</v>
      </c>
      <c r="J6" s="75" t="s">
        <v>35</v>
      </c>
      <c r="K6" s="75" t="s">
        <v>32</v>
      </c>
      <c r="L6" s="75" t="s">
        <v>26</v>
      </c>
      <c r="M6" s="75" t="s">
        <v>27</v>
      </c>
      <c r="N6" s="75" t="s">
        <v>33</v>
      </c>
      <c r="O6" s="75" t="s">
        <v>28</v>
      </c>
      <c r="P6" s="75" t="s">
        <v>29</v>
      </c>
      <c r="Q6" s="75" t="s">
        <v>34</v>
      </c>
      <c r="R6" s="75" t="s">
        <v>30</v>
      </c>
      <c r="S6" s="75" t="s">
        <v>31</v>
      </c>
      <c r="T6" s="75" t="s">
        <v>20</v>
      </c>
      <c r="U6" s="75" t="s">
        <v>21</v>
      </c>
      <c r="V6" s="75" t="s">
        <v>22</v>
      </c>
      <c r="W6" s="75" t="s">
        <v>23</v>
      </c>
      <c r="X6" s="75" t="s">
        <v>24</v>
      </c>
      <c r="Y6" s="75" t="s">
        <v>25</v>
      </c>
      <c r="Z6" s="75" t="s">
        <v>35</v>
      </c>
      <c r="AA6" s="75" t="s">
        <v>32</v>
      </c>
      <c r="AB6" s="75" t="s">
        <v>26</v>
      </c>
      <c r="AC6" s="75" t="s">
        <v>27</v>
      </c>
      <c r="AD6" s="75" t="s">
        <v>33</v>
      </c>
      <c r="AE6" s="75" t="s">
        <v>28</v>
      </c>
      <c r="AF6" s="75" t="s">
        <v>29</v>
      </c>
      <c r="AG6" s="75" t="s">
        <v>34</v>
      </c>
      <c r="AH6" s="75" t="s">
        <v>30</v>
      </c>
      <c r="AI6" s="75" t="s">
        <v>31</v>
      </c>
      <c r="AJ6" s="63" t="s">
        <v>274</v>
      </c>
    </row>
    <row r="7" spans="1:36" ht="27" x14ac:dyDescent="0.2">
      <c r="B7" s="58" t="s">
        <v>2</v>
      </c>
      <c r="C7" s="58">
        <v>1</v>
      </c>
      <c r="D7" s="59">
        <v>1.45</v>
      </c>
      <c r="E7" s="59">
        <v>1.45</v>
      </c>
      <c r="F7" s="59">
        <v>1.44</v>
      </c>
      <c r="G7" s="59">
        <v>1.44</v>
      </c>
      <c r="H7" s="59">
        <v>1.45</v>
      </c>
      <c r="I7" s="59">
        <v>1.45</v>
      </c>
      <c r="J7" s="59"/>
      <c r="K7" s="59"/>
      <c r="L7" s="59">
        <v>1.45</v>
      </c>
      <c r="M7" s="59">
        <v>1.45</v>
      </c>
      <c r="N7" s="59"/>
      <c r="O7" s="59">
        <v>1.37</v>
      </c>
      <c r="P7" s="59">
        <v>1.45</v>
      </c>
      <c r="Q7" s="59"/>
      <c r="R7" s="59">
        <v>1.45</v>
      </c>
      <c r="S7" s="59">
        <v>1.5</v>
      </c>
      <c r="T7" s="59">
        <v>2.5499999999999998</v>
      </c>
      <c r="U7" s="59">
        <v>2.5499999999999998</v>
      </c>
      <c r="V7" s="59">
        <v>2.59</v>
      </c>
      <c r="W7" s="59">
        <v>2.59</v>
      </c>
      <c r="X7" s="59">
        <v>2.5499999999999998</v>
      </c>
      <c r="Y7" s="59">
        <v>2.5499999999999998</v>
      </c>
      <c r="Z7" s="59"/>
      <c r="AA7" s="59"/>
      <c r="AB7" s="59">
        <v>2.5499999999999998</v>
      </c>
      <c r="AC7" s="59">
        <v>2.5499999999999998</v>
      </c>
      <c r="AD7" s="59"/>
      <c r="AE7" s="59">
        <v>2.7</v>
      </c>
      <c r="AF7" s="59">
        <v>2.5499999999999998</v>
      </c>
      <c r="AG7" s="59"/>
      <c r="AH7" s="59">
        <v>2.5499999999999998</v>
      </c>
      <c r="AI7" s="59">
        <v>2.5</v>
      </c>
      <c r="AJ7" s="58">
        <v>-3</v>
      </c>
    </row>
    <row r="8" spans="1:36" ht="27" x14ac:dyDescent="0.2">
      <c r="B8" s="58" t="s">
        <v>3</v>
      </c>
      <c r="C8" s="58">
        <v>2</v>
      </c>
      <c r="D8" s="59">
        <v>1.53</v>
      </c>
      <c r="E8" s="59">
        <v>1.5</v>
      </c>
      <c r="F8" s="59">
        <v>1.54</v>
      </c>
      <c r="G8" s="59">
        <v>1.54</v>
      </c>
      <c r="H8" s="59">
        <v>1.5</v>
      </c>
      <c r="I8" s="59">
        <v>1.53</v>
      </c>
      <c r="J8" s="59"/>
      <c r="K8" s="59">
        <v>1.5</v>
      </c>
      <c r="L8" s="59">
        <v>1.51</v>
      </c>
      <c r="M8" s="59">
        <v>1.51</v>
      </c>
      <c r="N8" s="59">
        <v>1.49</v>
      </c>
      <c r="O8" s="59">
        <v>1.48</v>
      </c>
      <c r="P8" s="59">
        <v>1.51</v>
      </c>
      <c r="Q8" s="59">
        <v>1.51</v>
      </c>
      <c r="R8" s="59">
        <v>1.5</v>
      </c>
      <c r="S8" s="59">
        <v>1.57</v>
      </c>
      <c r="T8" s="59">
        <v>2.35</v>
      </c>
      <c r="U8" s="59">
        <v>2.4</v>
      </c>
      <c r="V8" s="59">
        <v>2.33</v>
      </c>
      <c r="W8" s="59">
        <v>2.33</v>
      </c>
      <c r="X8" s="59">
        <v>2.4</v>
      </c>
      <c r="Y8" s="59">
        <v>2.35</v>
      </c>
      <c r="Z8" s="59"/>
      <c r="AA8" s="59">
        <v>2.42</v>
      </c>
      <c r="AB8" s="59">
        <v>2.38</v>
      </c>
      <c r="AC8" s="59">
        <v>2.38</v>
      </c>
      <c r="AD8" s="59">
        <v>2.4</v>
      </c>
      <c r="AE8" s="59">
        <v>2.42</v>
      </c>
      <c r="AF8" s="59">
        <v>2.38</v>
      </c>
      <c r="AG8" s="59">
        <v>2.4300000000000002</v>
      </c>
      <c r="AH8" s="59">
        <v>2.4</v>
      </c>
      <c r="AI8" s="59">
        <v>2.2999999999999998</v>
      </c>
      <c r="AJ8" s="58">
        <v>-1</v>
      </c>
    </row>
    <row r="9" spans="1:36" ht="27" x14ac:dyDescent="0.2">
      <c r="B9" s="58" t="s">
        <v>4</v>
      </c>
      <c r="C9" s="58">
        <v>3</v>
      </c>
      <c r="D9" s="60">
        <v>1.6</v>
      </c>
      <c r="E9" s="60">
        <v>1.55</v>
      </c>
      <c r="F9" s="59">
        <v>1.61</v>
      </c>
      <c r="G9" s="59">
        <v>1.61</v>
      </c>
      <c r="H9" s="59">
        <v>1.55</v>
      </c>
      <c r="I9" s="59">
        <v>1.6</v>
      </c>
      <c r="J9" s="59"/>
      <c r="K9" s="59">
        <v>1.56</v>
      </c>
      <c r="L9" s="59">
        <v>1.57</v>
      </c>
      <c r="M9" s="59">
        <v>1.57</v>
      </c>
      <c r="N9" s="59">
        <v>1.57</v>
      </c>
      <c r="O9" s="59">
        <v>1.55</v>
      </c>
      <c r="P9" s="59">
        <v>1.57</v>
      </c>
      <c r="Q9" s="59">
        <v>1.56</v>
      </c>
      <c r="R9" s="59">
        <v>1.55</v>
      </c>
      <c r="S9" s="59">
        <v>1.6</v>
      </c>
      <c r="T9" s="59">
        <v>2.2000000000000002</v>
      </c>
      <c r="U9" s="59">
        <v>2.2999999999999998</v>
      </c>
      <c r="V9" s="59">
        <v>2.19</v>
      </c>
      <c r="W9" s="59">
        <v>2.19</v>
      </c>
      <c r="X9" s="59">
        <v>2.2999999999999998</v>
      </c>
      <c r="Y9" s="59">
        <v>2.2000000000000002</v>
      </c>
      <c r="Z9" s="59"/>
      <c r="AA9" s="59">
        <v>2.31</v>
      </c>
      <c r="AB9" s="59">
        <v>2.25</v>
      </c>
      <c r="AC9" s="59">
        <v>2.25</v>
      </c>
      <c r="AD9" s="59">
        <v>2.2400000000000002</v>
      </c>
      <c r="AE9" s="59">
        <v>2.2400000000000002</v>
      </c>
      <c r="AF9" s="59">
        <v>2.25</v>
      </c>
      <c r="AG9" s="59">
        <v>2.31</v>
      </c>
      <c r="AH9" s="59">
        <v>2.2999999999999998</v>
      </c>
      <c r="AI9" s="59">
        <v>2.25</v>
      </c>
      <c r="AJ9" s="58">
        <v>4</v>
      </c>
    </row>
    <row r="10" spans="1:36" ht="27" x14ac:dyDescent="0.2">
      <c r="B10" s="58" t="s">
        <v>5</v>
      </c>
      <c r="C10" s="58">
        <v>4</v>
      </c>
      <c r="D10" s="59">
        <v>1.6</v>
      </c>
      <c r="E10" s="59">
        <v>1.62</v>
      </c>
      <c r="F10" s="59">
        <v>1.62</v>
      </c>
      <c r="G10" s="59">
        <v>1.62</v>
      </c>
      <c r="H10" s="59">
        <v>1.62</v>
      </c>
      <c r="I10" s="59">
        <v>1.6</v>
      </c>
      <c r="J10" s="59"/>
      <c r="K10" s="59"/>
      <c r="L10" s="59"/>
      <c r="M10" s="59"/>
      <c r="N10" s="59"/>
      <c r="O10" s="59">
        <v>1.55</v>
      </c>
      <c r="P10" s="59"/>
      <c r="Q10" s="59"/>
      <c r="R10" s="59">
        <v>1.62</v>
      </c>
      <c r="S10" s="59">
        <v>1.62</v>
      </c>
      <c r="T10" s="59">
        <v>2.2000000000000002</v>
      </c>
      <c r="U10" s="59">
        <v>2.15</v>
      </c>
      <c r="V10" s="59">
        <v>2.17</v>
      </c>
      <c r="W10" s="59">
        <v>2.17</v>
      </c>
      <c r="X10" s="59">
        <v>2.15</v>
      </c>
      <c r="Y10" s="59">
        <v>2.15</v>
      </c>
      <c r="Z10" s="59"/>
      <c r="AA10" s="59"/>
      <c r="AB10" s="59"/>
      <c r="AC10" s="59"/>
      <c r="AD10" s="59"/>
      <c r="AE10" s="59">
        <v>2.2400000000000002</v>
      </c>
      <c r="AF10" s="59"/>
      <c r="AG10" s="59"/>
      <c r="AH10" s="59">
        <v>2.15</v>
      </c>
      <c r="AI10" s="59">
        <v>2.2000000000000002</v>
      </c>
      <c r="AJ10" s="58">
        <v>-2</v>
      </c>
    </row>
    <row r="11" spans="1:36" ht="27" x14ac:dyDescent="0.2">
      <c r="B11" s="58" t="s">
        <v>3</v>
      </c>
      <c r="C11" s="58">
        <v>5</v>
      </c>
      <c r="D11" s="59">
        <v>2.1</v>
      </c>
      <c r="E11" s="59">
        <v>2.15</v>
      </c>
      <c r="F11" s="59">
        <v>2.1</v>
      </c>
      <c r="G11" s="59">
        <v>2.1</v>
      </c>
      <c r="H11" s="59">
        <v>2.15</v>
      </c>
      <c r="I11" s="59">
        <v>2.0499999999999998</v>
      </c>
      <c r="J11" s="59"/>
      <c r="K11" s="59">
        <v>2.15</v>
      </c>
      <c r="L11" s="59"/>
      <c r="M11" s="59"/>
      <c r="N11" s="59">
        <v>2.13</v>
      </c>
      <c r="O11" s="59">
        <v>2.09</v>
      </c>
      <c r="P11" s="59"/>
      <c r="Q11" s="59">
        <v>2.15</v>
      </c>
      <c r="R11" s="59">
        <v>2.15</v>
      </c>
      <c r="S11" s="59">
        <v>2.0499999999999998</v>
      </c>
      <c r="T11" s="59">
        <v>1.67</v>
      </c>
      <c r="U11" s="59">
        <v>1.62</v>
      </c>
      <c r="V11" s="59">
        <v>1.66</v>
      </c>
      <c r="W11" s="59">
        <v>1.66</v>
      </c>
      <c r="X11" s="59">
        <v>1.62</v>
      </c>
      <c r="Y11" s="59">
        <v>1.68</v>
      </c>
      <c r="Z11" s="59"/>
      <c r="AA11" s="59">
        <v>1.64</v>
      </c>
      <c r="AB11" s="59"/>
      <c r="AC11" s="59"/>
      <c r="AD11" s="59">
        <v>1.63</v>
      </c>
      <c r="AE11" s="59">
        <v>1.63</v>
      </c>
      <c r="AF11" s="59"/>
      <c r="AG11" s="59">
        <v>1.65</v>
      </c>
      <c r="AH11" s="59">
        <v>1.62</v>
      </c>
      <c r="AI11" s="59">
        <v>1.7</v>
      </c>
      <c r="AJ11" s="58">
        <v>1</v>
      </c>
    </row>
    <row r="12" spans="1:36" ht="27" x14ac:dyDescent="0.2">
      <c r="B12" s="58" t="s">
        <v>6</v>
      </c>
      <c r="C12" s="58">
        <v>6</v>
      </c>
      <c r="D12" s="59">
        <v>1.85</v>
      </c>
      <c r="E12" s="59">
        <v>1.85</v>
      </c>
      <c r="F12" s="59">
        <v>1.86</v>
      </c>
      <c r="G12" s="59">
        <v>1.86</v>
      </c>
      <c r="H12" s="59">
        <v>1.85</v>
      </c>
      <c r="I12" s="59">
        <v>1.85</v>
      </c>
      <c r="J12" s="59"/>
      <c r="K12" s="59"/>
      <c r="L12" s="59">
        <v>1.87</v>
      </c>
      <c r="M12" s="59">
        <v>1.87</v>
      </c>
      <c r="N12" s="59">
        <v>1.84</v>
      </c>
      <c r="O12" s="59">
        <v>1.81</v>
      </c>
      <c r="P12" s="59">
        <v>1.87</v>
      </c>
      <c r="Q12" s="59"/>
      <c r="R12" s="59">
        <v>1.85</v>
      </c>
      <c r="S12" s="59">
        <v>1.85</v>
      </c>
      <c r="T12" s="59">
        <v>1.85</v>
      </c>
      <c r="U12" s="59">
        <v>1.85</v>
      </c>
      <c r="V12" s="59">
        <v>1.85</v>
      </c>
      <c r="W12" s="59">
        <v>1.85</v>
      </c>
      <c r="X12" s="59">
        <v>1.85</v>
      </c>
      <c r="Y12" s="59">
        <v>1.85</v>
      </c>
      <c r="Z12" s="59"/>
      <c r="AA12" s="59"/>
      <c r="AB12" s="59">
        <v>1.83</v>
      </c>
      <c r="AC12" s="59">
        <v>1.83</v>
      </c>
      <c r="AD12" s="59">
        <v>1.84</v>
      </c>
      <c r="AE12" s="59">
        <v>1.84</v>
      </c>
      <c r="AF12" s="59">
        <v>1.83</v>
      </c>
      <c r="AG12" s="59"/>
      <c r="AH12" s="59">
        <v>1.85</v>
      </c>
      <c r="AI12" s="59">
        <v>1.85</v>
      </c>
      <c r="AJ12" s="58">
        <v>-2</v>
      </c>
    </row>
    <row r="13" spans="1:36" ht="27" x14ac:dyDescent="0.2">
      <c r="B13" s="58" t="s">
        <v>7</v>
      </c>
      <c r="C13" s="58">
        <v>7</v>
      </c>
      <c r="D13" s="59">
        <v>1.45</v>
      </c>
      <c r="E13" s="59">
        <v>1.43</v>
      </c>
      <c r="F13" s="59">
        <v>1.42</v>
      </c>
      <c r="G13" s="59">
        <v>1.42</v>
      </c>
      <c r="H13" s="59">
        <v>1.43</v>
      </c>
      <c r="I13" s="59">
        <v>1.4</v>
      </c>
      <c r="J13" s="59">
        <v>1.44</v>
      </c>
      <c r="K13" s="59"/>
      <c r="L13" s="59">
        <v>1.4</v>
      </c>
      <c r="M13" s="59">
        <v>1.4</v>
      </c>
      <c r="N13" s="59"/>
      <c r="O13" s="59">
        <v>1.37</v>
      </c>
      <c r="P13" s="59">
        <v>1.4</v>
      </c>
      <c r="Q13" s="59"/>
      <c r="R13" s="59">
        <v>1.43</v>
      </c>
      <c r="S13" s="59">
        <v>1.44</v>
      </c>
      <c r="T13" s="59">
        <v>2.5499999999999998</v>
      </c>
      <c r="U13" s="59">
        <v>2.62</v>
      </c>
      <c r="V13" s="59">
        <v>2.67</v>
      </c>
      <c r="W13" s="59">
        <v>2.67</v>
      </c>
      <c r="X13" s="59">
        <v>2.62</v>
      </c>
      <c r="Y13" s="59">
        <v>2.6</v>
      </c>
      <c r="Z13" s="59">
        <v>2.63</v>
      </c>
      <c r="AA13" s="59"/>
      <c r="AB13" s="59">
        <v>2.7</v>
      </c>
      <c r="AC13" s="59">
        <v>2.7</v>
      </c>
      <c r="AD13" s="59"/>
      <c r="AE13" s="59">
        <v>2.7</v>
      </c>
      <c r="AF13" s="59">
        <v>2.7</v>
      </c>
      <c r="AG13" s="59"/>
      <c r="AH13" s="59">
        <v>2.62</v>
      </c>
      <c r="AI13" s="59">
        <v>2.62</v>
      </c>
      <c r="AJ13" s="58">
        <v>-1</v>
      </c>
    </row>
    <row r="14" spans="1:36" ht="27" x14ac:dyDescent="0.2">
      <c r="B14" s="58" t="s">
        <v>5</v>
      </c>
      <c r="C14" s="58">
        <v>8</v>
      </c>
      <c r="D14" s="59">
        <v>2.1</v>
      </c>
      <c r="E14" s="59">
        <v>2.12</v>
      </c>
      <c r="F14" s="59">
        <v>2.1</v>
      </c>
      <c r="G14" s="59">
        <v>2.1</v>
      </c>
      <c r="H14" s="59">
        <v>2.12</v>
      </c>
      <c r="I14" s="59">
        <v>2.1</v>
      </c>
      <c r="J14" s="59">
        <v>2.1</v>
      </c>
      <c r="K14" s="59">
        <v>2.13</v>
      </c>
      <c r="L14" s="59">
        <v>2.1</v>
      </c>
      <c r="M14" s="59">
        <v>2.1</v>
      </c>
      <c r="N14" s="59">
        <v>2.1</v>
      </c>
      <c r="O14" s="59">
        <v>2.17</v>
      </c>
      <c r="P14" s="59">
        <v>2.1</v>
      </c>
      <c r="Q14" s="59">
        <v>2.14</v>
      </c>
      <c r="R14" s="59">
        <v>2.12</v>
      </c>
      <c r="S14" s="59">
        <v>2.1</v>
      </c>
      <c r="T14" s="59">
        <v>1.65</v>
      </c>
      <c r="U14" s="59">
        <v>1.64</v>
      </c>
      <c r="V14" s="59">
        <v>1.66</v>
      </c>
      <c r="W14" s="59">
        <v>1.66</v>
      </c>
      <c r="X14" s="59">
        <v>1.64</v>
      </c>
      <c r="Y14" s="59">
        <v>1.65</v>
      </c>
      <c r="Z14" s="59">
        <v>1.67</v>
      </c>
      <c r="AA14" s="59">
        <v>1.65</v>
      </c>
      <c r="AB14" s="59">
        <v>1.66</v>
      </c>
      <c r="AC14" s="59">
        <v>1.66</v>
      </c>
      <c r="AD14" s="59">
        <v>1.65</v>
      </c>
      <c r="AE14" s="59">
        <v>1.59</v>
      </c>
      <c r="AF14" s="59">
        <v>1.66</v>
      </c>
      <c r="AG14" s="59">
        <v>1.65</v>
      </c>
      <c r="AH14" s="59">
        <v>1.64</v>
      </c>
      <c r="AI14" s="59">
        <v>1.67</v>
      </c>
      <c r="AJ14" s="58">
        <v>-1</v>
      </c>
    </row>
    <row r="15" spans="1:36" ht="27" x14ac:dyDescent="0.2">
      <c r="B15" s="58" t="s">
        <v>8</v>
      </c>
      <c r="C15" s="58">
        <v>9</v>
      </c>
      <c r="D15" s="59"/>
      <c r="E15" s="59">
        <v>1.19</v>
      </c>
      <c r="F15" s="61">
        <v>1.18</v>
      </c>
      <c r="G15" s="59">
        <v>1.18</v>
      </c>
      <c r="H15" s="59">
        <v>1.19</v>
      </c>
      <c r="I15" s="59">
        <v>1.1599999999999999</v>
      </c>
      <c r="J15" s="59">
        <v>1.17</v>
      </c>
      <c r="K15" s="59">
        <v>1.18</v>
      </c>
      <c r="L15" s="59">
        <v>1.18</v>
      </c>
      <c r="M15" s="59">
        <v>1.18</v>
      </c>
      <c r="N15" s="59"/>
      <c r="O15" s="59">
        <v>1.0900000000000001</v>
      </c>
      <c r="P15" s="59">
        <v>1.18</v>
      </c>
      <c r="Q15" s="59">
        <v>1.19</v>
      </c>
      <c r="R15" s="59">
        <v>1.19</v>
      </c>
      <c r="S15" s="59">
        <v>1.2</v>
      </c>
      <c r="T15" s="59"/>
      <c r="U15" s="59">
        <v>4.1500000000000004</v>
      </c>
      <c r="V15" s="59">
        <v>4.33</v>
      </c>
      <c r="W15" s="59">
        <v>4.33</v>
      </c>
      <c r="X15" s="59">
        <v>4.1500000000000004</v>
      </c>
      <c r="Y15" s="59">
        <v>4.2</v>
      </c>
      <c r="Z15" s="59">
        <v>4.5</v>
      </c>
      <c r="AA15" s="59">
        <v>4.01</v>
      </c>
      <c r="AB15" s="59">
        <v>4.25</v>
      </c>
      <c r="AC15" s="59">
        <v>4.25</v>
      </c>
      <c r="AD15" s="59"/>
      <c r="AE15" s="59">
        <v>5.6</v>
      </c>
      <c r="AF15" s="59">
        <v>4.25</v>
      </c>
      <c r="AG15" s="59">
        <v>4.01</v>
      </c>
      <c r="AH15" s="59">
        <v>4.1500000000000004</v>
      </c>
      <c r="AI15" s="59">
        <v>4.33</v>
      </c>
      <c r="AJ15" s="58">
        <v>2</v>
      </c>
    </row>
    <row r="16" spans="1:36" ht="27" x14ac:dyDescent="0.2">
      <c r="B16" s="58" t="s">
        <v>9</v>
      </c>
      <c r="C16" s="58">
        <v>10</v>
      </c>
      <c r="D16" s="59">
        <v>1.4</v>
      </c>
      <c r="E16" s="59">
        <v>1.37</v>
      </c>
      <c r="F16" s="59">
        <v>1.38</v>
      </c>
      <c r="G16" s="59">
        <v>1.38</v>
      </c>
      <c r="H16" s="59">
        <v>1.37</v>
      </c>
      <c r="I16" s="59">
        <v>1.38</v>
      </c>
      <c r="J16" s="59">
        <v>1.4</v>
      </c>
      <c r="K16" s="59">
        <v>1.37</v>
      </c>
      <c r="L16" s="59">
        <v>1.37</v>
      </c>
      <c r="M16" s="59">
        <v>1.37</v>
      </c>
      <c r="N16" s="59">
        <v>1.38</v>
      </c>
      <c r="O16" s="59">
        <v>1.3</v>
      </c>
      <c r="P16" s="59">
        <v>1.37</v>
      </c>
      <c r="Q16" s="59">
        <v>1.37</v>
      </c>
      <c r="R16" s="59">
        <v>1.37</v>
      </c>
      <c r="S16" s="59">
        <v>1.4</v>
      </c>
      <c r="T16" s="59">
        <v>2.75</v>
      </c>
      <c r="U16" s="59">
        <v>2.85</v>
      </c>
      <c r="V16" s="59">
        <v>2.82</v>
      </c>
      <c r="W16" s="59">
        <v>2.82</v>
      </c>
      <c r="X16" s="59">
        <v>2.85</v>
      </c>
      <c r="Y16" s="59">
        <v>2.75</v>
      </c>
      <c r="Z16" s="59">
        <v>2.75</v>
      </c>
      <c r="AA16" s="59">
        <v>2.85</v>
      </c>
      <c r="AB16" s="59">
        <v>2.8</v>
      </c>
      <c r="AC16" s="59">
        <v>2.8</v>
      </c>
      <c r="AD16" s="59">
        <v>2.8</v>
      </c>
      <c r="AE16" s="59">
        <v>3.05</v>
      </c>
      <c r="AF16" s="59">
        <v>2.8</v>
      </c>
      <c r="AG16" s="59">
        <v>2.85</v>
      </c>
      <c r="AH16" s="59">
        <v>2.85</v>
      </c>
      <c r="AI16" s="59">
        <v>2.75</v>
      </c>
      <c r="AJ16" s="58">
        <v>-1</v>
      </c>
    </row>
    <row r="17" spans="2:36" ht="27" x14ac:dyDescent="0.2">
      <c r="B17" s="58" t="s">
        <v>2</v>
      </c>
      <c r="C17" s="58">
        <v>11</v>
      </c>
      <c r="D17" s="59">
        <v>1.57</v>
      </c>
      <c r="E17" s="59">
        <v>1.56</v>
      </c>
      <c r="F17" s="59">
        <v>1.55</v>
      </c>
      <c r="G17" s="59">
        <v>1.55</v>
      </c>
      <c r="H17" s="59">
        <v>1.56</v>
      </c>
      <c r="I17" s="59">
        <v>1.55</v>
      </c>
      <c r="J17" s="59">
        <v>1.57</v>
      </c>
      <c r="K17" s="59">
        <v>1.56</v>
      </c>
      <c r="L17" s="59">
        <v>1.56</v>
      </c>
      <c r="M17" s="59">
        <v>1.56</v>
      </c>
      <c r="N17" s="59">
        <v>1.53</v>
      </c>
      <c r="O17" s="59">
        <v>1.51</v>
      </c>
      <c r="P17" s="59">
        <v>1.56</v>
      </c>
      <c r="Q17" s="59">
        <v>1.56</v>
      </c>
      <c r="R17" s="59">
        <v>1.56</v>
      </c>
      <c r="S17" s="59">
        <v>1.6</v>
      </c>
      <c r="T17" s="59">
        <v>2.25</v>
      </c>
      <c r="U17" s="59">
        <v>2.27</v>
      </c>
      <c r="V17" s="59">
        <v>2.31</v>
      </c>
      <c r="W17" s="59">
        <v>2.31</v>
      </c>
      <c r="X17" s="59">
        <v>2.27</v>
      </c>
      <c r="Y17" s="59">
        <v>2.25</v>
      </c>
      <c r="Z17" s="59">
        <v>2.25</v>
      </c>
      <c r="AA17" s="59">
        <v>2.29</v>
      </c>
      <c r="AB17" s="59">
        <v>2.2799999999999998</v>
      </c>
      <c r="AC17" s="59">
        <v>2.2799999999999998</v>
      </c>
      <c r="AD17" s="59">
        <v>2.35</v>
      </c>
      <c r="AE17" s="59">
        <v>2.33</v>
      </c>
      <c r="AF17" s="59">
        <v>2.2799999999999998</v>
      </c>
      <c r="AG17" s="59">
        <v>2.2999999999999998</v>
      </c>
      <c r="AH17" s="59">
        <v>2.27</v>
      </c>
      <c r="AI17" s="59">
        <v>2.25</v>
      </c>
      <c r="AJ17" s="58">
        <v>3</v>
      </c>
    </row>
    <row r="18" spans="2:36" ht="27" x14ac:dyDescent="0.2">
      <c r="B18" s="58" t="s">
        <v>3</v>
      </c>
      <c r="C18" s="58">
        <v>12</v>
      </c>
      <c r="D18" s="59">
        <v>2.2999999999999998</v>
      </c>
      <c r="E18" s="59">
        <v>2.37</v>
      </c>
      <c r="F18" s="59">
        <v>2.25</v>
      </c>
      <c r="G18" s="59">
        <v>2.25</v>
      </c>
      <c r="H18" s="59">
        <v>2.37</v>
      </c>
      <c r="I18" s="59">
        <v>2.2999999999999998</v>
      </c>
      <c r="J18" s="59">
        <v>2.25</v>
      </c>
      <c r="K18" s="59">
        <v>2.37</v>
      </c>
      <c r="L18" s="59">
        <v>2.2799999999999998</v>
      </c>
      <c r="M18" s="59">
        <v>2.2799999999999998</v>
      </c>
      <c r="N18" s="59">
        <v>2.3199999999999998</v>
      </c>
      <c r="O18" s="59">
        <v>2.42</v>
      </c>
      <c r="P18" s="59">
        <v>2.2799999999999998</v>
      </c>
      <c r="Q18" s="59">
        <v>2.37</v>
      </c>
      <c r="R18" s="59">
        <v>2.37</v>
      </c>
      <c r="S18" s="59">
        <v>2.2999999999999998</v>
      </c>
      <c r="T18" s="59">
        <v>1.55</v>
      </c>
      <c r="U18" s="59">
        <v>1.52</v>
      </c>
      <c r="V18" s="59">
        <v>1.58</v>
      </c>
      <c r="W18" s="59">
        <v>1.58</v>
      </c>
      <c r="X18" s="59">
        <v>1.52</v>
      </c>
      <c r="Y18" s="59">
        <v>1.55</v>
      </c>
      <c r="Z18" s="59">
        <v>1.57</v>
      </c>
      <c r="AA18" s="59">
        <v>1.53</v>
      </c>
      <c r="AB18" s="59">
        <v>1.56</v>
      </c>
      <c r="AC18" s="59">
        <v>1.56</v>
      </c>
      <c r="AD18" s="59">
        <v>1.54</v>
      </c>
      <c r="AE18" s="59">
        <v>1.48</v>
      </c>
      <c r="AF18" s="59">
        <v>1.56</v>
      </c>
      <c r="AG18" s="59">
        <v>1.53</v>
      </c>
      <c r="AH18" s="59">
        <v>1.52</v>
      </c>
      <c r="AI18" s="59">
        <v>1.57</v>
      </c>
      <c r="AJ18" s="58">
        <v>1</v>
      </c>
    </row>
    <row r="19" spans="2:36" ht="27" x14ac:dyDescent="0.2">
      <c r="B19" s="58" t="s">
        <v>7</v>
      </c>
      <c r="C19" s="58">
        <v>13</v>
      </c>
      <c r="D19" s="59">
        <v>1.7</v>
      </c>
      <c r="E19" s="59">
        <v>1.62</v>
      </c>
      <c r="F19" s="59">
        <v>1.64</v>
      </c>
      <c r="G19" s="59">
        <v>1.64</v>
      </c>
      <c r="H19" s="59">
        <v>1.62</v>
      </c>
      <c r="I19" s="59">
        <v>1.68</v>
      </c>
      <c r="J19" s="59">
        <v>1.67</v>
      </c>
      <c r="K19" s="59">
        <v>1.63</v>
      </c>
      <c r="L19" s="59">
        <v>1.67</v>
      </c>
      <c r="M19" s="59">
        <v>1.67</v>
      </c>
      <c r="N19" s="59">
        <v>1.67</v>
      </c>
      <c r="O19" s="59">
        <v>1.66</v>
      </c>
      <c r="P19" s="59">
        <v>1.67</v>
      </c>
      <c r="Q19" s="59">
        <v>1.64</v>
      </c>
      <c r="R19" s="59">
        <v>1.62</v>
      </c>
      <c r="S19" s="59">
        <v>1.73</v>
      </c>
      <c r="T19" s="59">
        <v>2.0499999999999998</v>
      </c>
      <c r="U19" s="59">
        <v>2.15</v>
      </c>
      <c r="V19" s="59">
        <v>2.14</v>
      </c>
      <c r="W19" s="59">
        <v>2.14</v>
      </c>
      <c r="X19" s="59">
        <v>2.15</v>
      </c>
      <c r="Y19" s="59">
        <v>2.0499999999999998</v>
      </c>
      <c r="Z19" s="59">
        <v>2.1</v>
      </c>
      <c r="AA19" s="59">
        <v>2.17</v>
      </c>
      <c r="AB19" s="59">
        <v>2.08</v>
      </c>
      <c r="AC19" s="59">
        <v>2.08</v>
      </c>
      <c r="AD19" s="59">
        <v>2.08</v>
      </c>
      <c r="AE19" s="59">
        <v>2.04</v>
      </c>
      <c r="AF19" s="59">
        <v>2.08</v>
      </c>
      <c r="AG19" s="59">
        <v>2.17</v>
      </c>
      <c r="AH19" s="59">
        <v>2.15</v>
      </c>
      <c r="AI19" s="59">
        <v>2</v>
      </c>
      <c r="AJ19" s="58">
        <v>-1</v>
      </c>
    </row>
    <row r="20" spans="2:36" ht="27" x14ac:dyDescent="0.2">
      <c r="B20" s="58" t="s">
        <v>4</v>
      </c>
      <c r="C20" s="58">
        <v>14</v>
      </c>
      <c r="D20" s="59">
        <v>1.95</v>
      </c>
      <c r="E20" s="59">
        <v>1.94</v>
      </c>
      <c r="F20" s="59">
        <v>1.95</v>
      </c>
      <c r="G20" s="59">
        <v>1.95</v>
      </c>
      <c r="H20" s="59">
        <v>1.94</v>
      </c>
      <c r="I20" s="59">
        <v>1.93</v>
      </c>
      <c r="J20" s="59">
        <v>2</v>
      </c>
      <c r="K20" s="59">
        <v>1.96</v>
      </c>
      <c r="L20" s="59">
        <v>1.94</v>
      </c>
      <c r="M20" s="59">
        <v>1.94</v>
      </c>
      <c r="N20" s="59">
        <v>1.95</v>
      </c>
      <c r="O20" s="59">
        <v>1.96</v>
      </c>
      <c r="P20" s="59">
        <v>1.94</v>
      </c>
      <c r="Q20" s="59">
        <v>1.96</v>
      </c>
      <c r="R20" s="59">
        <v>1.94</v>
      </c>
      <c r="S20" s="59">
        <v>1.91</v>
      </c>
      <c r="T20" s="59">
        <v>1.75</v>
      </c>
      <c r="U20" s="59">
        <v>1.76</v>
      </c>
      <c r="V20" s="59">
        <v>1.77</v>
      </c>
      <c r="W20" s="59">
        <v>1.77</v>
      </c>
      <c r="X20" s="59">
        <v>1.76</v>
      </c>
      <c r="Y20" s="59">
        <v>1.75</v>
      </c>
      <c r="Z20" s="59">
        <v>1.73</v>
      </c>
      <c r="AA20" s="59">
        <v>1.78</v>
      </c>
      <c r="AB20" s="59">
        <v>1.77</v>
      </c>
      <c r="AC20" s="59">
        <v>1.77</v>
      </c>
      <c r="AD20" s="59">
        <v>1.76</v>
      </c>
      <c r="AE20" s="59">
        <v>1.73</v>
      </c>
      <c r="AF20" s="59">
        <v>1.77</v>
      </c>
      <c r="AG20" s="59">
        <v>1.79</v>
      </c>
      <c r="AH20" s="59">
        <v>1.76</v>
      </c>
      <c r="AI20" s="59">
        <v>1.8</v>
      </c>
      <c r="AJ20" s="58">
        <v>-1</v>
      </c>
    </row>
    <row r="21" spans="2:36" ht="27" x14ac:dyDescent="0.2">
      <c r="B21" s="58" t="s">
        <v>10</v>
      </c>
      <c r="C21" s="58">
        <v>15</v>
      </c>
      <c r="D21" s="59">
        <v>1.18</v>
      </c>
      <c r="E21" s="59">
        <v>1.24</v>
      </c>
      <c r="F21" s="59">
        <v>1.19</v>
      </c>
      <c r="G21" s="59">
        <v>1.19</v>
      </c>
      <c r="H21" s="59">
        <v>1.24</v>
      </c>
      <c r="I21" s="59">
        <v>1.2</v>
      </c>
      <c r="J21" s="59">
        <v>1.2</v>
      </c>
      <c r="K21" s="59">
        <v>1.23</v>
      </c>
      <c r="L21" s="59">
        <v>1.24</v>
      </c>
      <c r="M21" s="59">
        <v>1.24</v>
      </c>
      <c r="N21" s="59">
        <v>1.22</v>
      </c>
      <c r="O21" s="59">
        <v>1.1100000000000001</v>
      </c>
      <c r="P21" s="59">
        <v>1.24</v>
      </c>
      <c r="Q21" s="59">
        <v>1.23</v>
      </c>
      <c r="R21" s="59">
        <v>1.24</v>
      </c>
      <c r="S21" s="59">
        <v>1.22</v>
      </c>
      <c r="T21" s="59">
        <v>4.2</v>
      </c>
      <c r="U21" s="59">
        <v>3.65</v>
      </c>
      <c r="V21" s="59">
        <v>4.1500000000000004</v>
      </c>
      <c r="W21" s="59">
        <v>4.1500000000000004</v>
      </c>
      <c r="X21" s="59">
        <v>3.65</v>
      </c>
      <c r="Y21" s="59">
        <v>3.95</v>
      </c>
      <c r="Z21" s="59">
        <v>4</v>
      </c>
      <c r="AA21" s="59">
        <v>3.6</v>
      </c>
      <c r="AB21" s="59">
        <v>3.6</v>
      </c>
      <c r="AC21" s="59">
        <v>3.6</v>
      </c>
      <c r="AD21" s="59">
        <v>3.82</v>
      </c>
      <c r="AE21" s="59">
        <v>5.0999999999999996</v>
      </c>
      <c r="AF21" s="59">
        <v>3.6</v>
      </c>
      <c r="AG21" s="59">
        <v>3.6</v>
      </c>
      <c r="AH21" s="59">
        <v>3.65</v>
      </c>
      <c r="AI21" s="59">
        <v>4</v>
      </c>
      <c r="AJ21" s="58">
        <v>1</v>
      </c>
    </row>
    <row r="22" spans="2:36" ht="27" x14ac:dyDescent="0.2">
      <c r="B22" s="58" t="s">
        <v>5</v>
      </c>
      <c r="C22" s="58">
        <v>16</v>
      </c>
      <c r="D22" s="59">
        <v>1.45</v>
      </c>
      <c r="E22" s="59">
        <v>1.47</v>
      </c>
      <c r="F22" s="59">
        <v>1.49</v>
      </c>
      <c r="G22" s="59">
        <v>1.49</v>
      </c>
      <c r="H22" s="59">
        <v>1.47</v>
      </c>
      <c r="I22" s="59">
        <v>1.48</v>
      </c>
      <c r="J22" s="59">
        <v>1.5</v>
      </c>
      <c r="K22" s="59">
        <v>1.48</v>
      </c>
      <c r="L22" s="59">
        <v>1.48</v>
      </c>
      <c r="M22" s="59">
        <v>1.48</v>
      </c>
      <c r="N22" s="59">
        <v>1.45</v>
      </c>
      <c r="O22" s="59">
        <v>1.45</v>
      </c>
      <c r="P22" s="59">
        <v>1.48</v>
      </c>
      <c r="Q22" s="59">
        <v>1.48</v>
      </c>
      <c r="R22" s="59">
        <v>1.47</v>
      </c>
      <c r="S22" s="59">
        <v>1.5</v>
      </c>
      <c r="T22" s="59">
        <v>2.5</v>
      </c>
      <c r="U22" s="59">
        <v>2.5</v>
      </c>
      <c r="V22" s="59">
        <v>2.4500000000000002</v>
      </c>
      <c r="W22" s="59">
        <v>2.4500000000000002</v>
      </c>
      <c r="X22" s="59">
        <v>2.5</v>
      </c>
      <c r="Y22" s="59">
        <v>2.4500000000000002</v>
      </c>
      <c r="Z22" s="59">
        <v>2.5</v>
      </c>
      <c r="AA22" s="59">
        <v>2.5</v>
      </c>
      <c r="AB22" s="59">
        <v>2.4500000000000002</v>
      </c>
      <c r="AC22" s="59">
        <v>2.4500000000000002</v>
      </c>
      <c r="AD22" s="59">
        <v>2.56</v>
      </c>
      <c r="AE22" s="59">
        <v>2.5</v>
      </c>
      <c r="AF22" s="59">
        <v>2.4500000000000002</v>
      </c>
      <c r="AG22" s="59">
        <v>2.5</v>
      </c>
      <c r="AH22" s="59">
        <v>2.5</v>
      </c>
      <c r="AI22" s="59">
        <v>2.5</v>
      </c>
      <c r="AJ22" s="58">
        <v>1</v>
      </c>
    </row>
    <row r="23" spans="2:36" ht="27" x14ac:dyDescent="0.2">
      <c r="B23" s="58" t="s">
        <v>6</v>
      </c>
      <c r="C23" s="58">
        <v>17</v>
      </c>
      <c r="D23" s="59">
        <v>1.85</v>
      </c>
      <c r="E23" s="59">
        <v>1.93</v>
      </c>
      <c r="F23" s="59">
        <v>1.87</v>
      </c>
      <c r="G23" s="59">
        <v>1.87</v>
      </c>
      <c r="H23" s="59">
        <v>1.93</v>
      </c>
      <c r="I23" s="59">
        <v>1.85</v>
      </c>
      <c r="J23" s="59">
        <v>1.91</v>
      </c>
      <c r="K23" s="59">
        <v>1.96</v>
      </c>
      <c r="L23" s="59">
        <v>1.91</v>
      </c>
      <c r="M23" s="59">
        <v>1.88</v>
      </c>
      <c r="N23" s="59">
        <v>1.85</v>
      </c>
      <c r="O23" s="59">
        <v>1.84</v>
      </c>
      <c r="P23" s="59">
        <v>1.88</v>
      </c>
      <c r="Q23" s="59">
        <v>1.96</v>
      </c>
      <c r="R23" s="59">
        <v>1.88</v>
      </c>
      <c r="S23" s="59">
        <v>1.85</v>
      </c>
      <c r="T23" s="59">
        <v>1.85</v>
      </c>
      <c r="U23" s="59">
        <v>1.77</v>
      </c>
      <c r="V23" s="59">
        <v>1.84</v>
      </c>
      <c r="W23" s="59">
        <v>1.84</v>
      </c>
      <c r="X23" s="59">
        <v>1.77</v>
      </c>
      <c r="Y23" s="59">
        <v>1.83</v>
      </c>
      <c r="Z23" s="59">
        <v>1.8</v>
      </c>
      <c r="AA23" s="59">
        <v>1.78</v>
      </c>
      <c r="AB23" s="59">
        <v>1.8</v>
      </c>
      <c r="AC23" s="59">
        <v>1.82</v>
      </c>
      <c r="AD23" s="59">
        <v>1.85</v>
      </c>
      <c r="AE23" s="59">
        <v>1.81</v>
      </c>
      <c r="AF23" s="59">
        <v>1.82</v>
      </c>
      <c r="AG23" s="59">
        <v>1.79</v>
      </c>
      <c r="AH23" s="59">
        <v>1.82</v>
      </c>
      <c r="AI23" s="59">
        <v>1.85</v>
      </c>
      <c r="AJ23" s="58">
        <v>3</v>
      </c>
    </row>
    <row r="24" spans="2:36" ht="27" x14ac:dyDescent="0.2">
      <c r="B24" s="58" t="s">
        <v>10</v>
      </c>
      <c r="C24" s="58">
        <v>18</v>
      </c>
      <c r="D24" s="59">
        <v>1.36</v>
      </c>
      <c r="E24" s="59">
        <v>1.34</v>
      </c>
      <c r="F24" s="59">
        <v>1.36</v>
      </c>
      <c r="G24" s="59">
        <v>1.36</v>
      </c>
      <c r="H24" s="59">
        <v>1.34</v>
      </c>
      <c r="I24" s="59">
        <v>1.35</v>
      </c>
      <c r="J24" s="59">
        <v>1.36</v>
      </c>
      <c r="K24" s="59">
        <v>1.34</v>
      </c>
      <c r="L24" s="59">
        <v>1.35</v>
      </c>
      <c r="M24" s="59">
        <v>1.35</v>
      </c>
      <c r="N24" s="59">
        <v>1.35</v>
      </c>
      <c r="O24" s="59">
        <v>1.3</v>
      </c>
      <c r="P24" s="59">
        <v>1.35</v>
      </c>
      <c r="Q24" s="59">
        <v>1.34</v>
      </c>
      <c r="R24" s="59">
        <v>1.34</v>
      </c>
      <c r="S24" s="59">
        <v>1.36</v>
      </c>
      <c r="T24" s="59">
        <v>2.88</v>
      </c>
      <c r="U24" s="59">
        <v>3</v>
      </c>
      <c r="V24" s="59">
        <v>2.9</v>
      </c>
      <c r="W24" s="59">
        <v>2.9</v>
      </c>
      <c r="X24" s="59">
        <v>3</v>
      </c>
      <c r="Y24" s="59">
        <v>2.9</v>
      </c>
      <c r="Z24" s="59">
        <v>2.88</v>
      </c>
      <c r="AA24" s="59">
        <v>2.97</v>
      </c>
      <c r="AB24" s="59">
        <v>2.9</v>
      </c>
      <c r="AC24" s="59">
        <v>2.9</v>
      </c>
      <c r="AD24" s="59">
        <v>2.93</v>
      </c>
      <c r="AE24" s="59">
        <v>3.05</v>
      </c>
      <c r="AF24" s="59">
        <v>2.9</v>
      </c>
      <c r="AG24" s="59">
        <v>2.97</v>
      </c>
      <c r="AH24" s="59">
        <v>3</v>
      </c>
      <c r="AI24" s="59">
        <v>3</v>
      </c>
      <c r="AJ24" s="58">
        <v>-1</v>
      </c>
    </row>
    <row r="25" spans="2:36" ht="27" x14ac:dyDescent="0.2">
      <c r="B25" s="58" t="s">
        <v>4</v>
      </c>
      <c r="C25" s="58">
        <v>19</v>
      </c>
      <c r="D25" s="59">
        <v>2.4</v>
      </c>
      <c r="E25" s="59">
        <v>2.59</v>
      </c>
      <c r="F25" s="59">
        <v>2.4</v>
      </c>
      <c r="G25" s="59">
        <v>2.4</v>
      </c>
      <c r="H25" s="59">
        <v>2.59</v>
      </c>
      <c r="I25" s="59">
        <v>2.5</v>
      </c>
      <c r="J25" s="59">
        <v>2.5</v>
      </c>
      <c r="K25" s="59">
        <v>2.59</v>
      </c>
      <c r="L25" s="59">
        <v>2.5499999999999998</v>
      </c>
      <c r="M25" s="59">
        <v>2.5499999999999998</v>
      </c>
      <c r="N25" s="59">
        <v>2.5</v>
      </c>
      <c r="O25" s="59">
        <v>2.5</v>
      </c>
      <c r="P25" s="59">
        <v>2.5499999999999998</v>
      </c>
      <c r="Q25" s="59">
        <v>2.59</v>
      </c>
      <c r="R25" s="59">
        <v>2.59</v>
      </c>
      <c r="S25" s="59">
        <v>2.5</v>
      </c>
      <c r="T25" s="59">
        <v>1.5</v>
      </c>
      <c r="U25" s="59">
        <v>1.44</v>
      </c>
      <c r="V25" s="59">
        <v>1.51</v>
      </c>
      <c r="W25" s="59">
        <v>1.51</v>
      </c>
      <c r="X25" s="59">
        <v>1.44</v>
      </c>
      <c r="Y25" s="59">
        <v>1.45</v>
      </c>
      <c r="Z25" s="59">
        <v>1.5</v>
      </c>
      <c r="AA25" s="59">
        <v>1.44</v>
      </c>
      <c r="AB25" s="59">
        <v>1.45</v>
      </c>
      <c r="AC25" s="59">
        <v>1.45</v>
      </c>
      <c r="AD25" s="59">
        <v>1.47</v>
      </c>
      <c r="AE25" s="59">
        <v>1.45</v>
      </c>
      <c r="AF25" s="59">
        <v>1.45</v>
      </c>
      <c r="AG25" s="59">
        <v>1.45</v>
      </c>
      <c r="AH25" s="59">
        <v>1.44</v>
      </c>
      <c r="AI25" s="59">
        <v>1.5</v>
      </c>
      <c r="AJ25" s="58">
        <v>-3</v>
      </c>
    </row>
    <row r="26" spans="2:36" ht="27" x14ac:dyDescent="0.2">
      <c r="B26" s="58" t="s">
        <v>9</v>
      </c>
      <c r="C26" s="58">
        <v>20</v>
      </c>
      <c r="D26" s="59"/>
      <c r="E26" s="59">
        <v>1.7</v>
      </c>
      <c r="F26" s="59">
        <v>1.72</v>
      </c>
      <c r="G26" s="59">
        <v>1.72</v>
      </c>
      <c r="H26" s="59">
        <v>1.7</v>
      </c>
      <c r="I26" s="59">
        <v>1.7</v>
      </c>
      <c r="J26" s="59">
        <v>1.67</v>
      </c>
      <c r="K26" s="59">
        <v>1.72</v>
      </c>
      <c r="L26" s="59">
        <v>1.72</v>
      </c>
      <c r="M26" s="59">
        <v>1.72</v>
      </c>
      <c r="N26" s="59">
        <v>1.7</v>
      </c>
      <c r="O26" s="59">
        <v>1.66</v>
      </c>
      <c r="P26" s="59">
        <v>1.72</v>
      </c>
      <c r="Q26" s="59">
        <v>1.73</v>
      </c>
      <c r="R26" s="59">
        <v>1.7</v>
      </c>
      <c r="S26" s="59">
        <v>1.7</v>
      </c>
      <c r="T26" s="59"/>
      <c r="U26" s="59">
        <v>2.02</v>
      </c>
      <c r="V26" s="59">
        <v>2.0099999999999998</v>
      </c>
      <c r="W26" s="59">
        <v>2.0099999999999998</v>
      </c>
      <c r="X26" s="59">
        <v>2.02</v>
      </c>
      <c r="Y26" s="59">
        <v>2</v>
      </c>
      <c r="Z26" s="59">
        <v>2.1</v>
      </c>
      <c r="AA26" s="59">
        <v>2.02</v>
      </c>
      <c r="AB26" s="59">
        <v>2</v>
      </c>
      <c r="AC26" s="59">
        <v>2</v>
      </c>
      <c r="AD26" s="59">
        <v>2.04</v>
      </c>
      <c r="AE26" s="59">
        <v>2.04</v>
      </c>
      <c r="AF26" s="59">
        <v>2</v>
      </c>
      <c r="AG26" s="59">
        <v>2.0299999999999998</v>
      </c>
      <c r="AH26" s="59">
        <v>2.02</v>
      </c>
      <c r="AI26" s="59">
        <v>2.0499999999999998</v>
      </c>
      <c r="AJ26" s="58">
        <v>1</v>
      </c>
    </row>
    <row r="27" spans="2:36" ht="27" x14ac:dyDescent="0.2">
      <c r="B27" s="58" t="s">
        <v>8</v>
      </c>
      <c r="C27" s="58">
        <v>21</v>
      </c>
      <c r="D27" s="59">
        <v>1.1299999999999999</v>
      </c>
      <c r="E27" s="59">
        <v>1.18</v>
      </c>
      <c r="F27" s="59">
        <v>1.18</v>
      </c>
      <c r="G27" s="59">
        <v>1.18</v>
      </c>
      <c r="H27" s="59">
        <v>1.18</v>
      </c>
      <c r="I27" s="59">
        <v>1.18</v>
      </c>
      <c r="J27" s="59">
        <v>1.17</v>
      </c>
      <c r="K27" s="59">
        <v>1.17</v>
      </c>
      <c r="L27" s="59">
        <v>1.18</v>
      </c>
      <c r="M27" s="59">
        <v>1.18</v>
      </c>
      <c r="N27" s="59">
        <v>1.18</v>
      </c>
      <c r="O27" s="59">
        <v>1.0900000000000001</v>
      </c>
      <c r="P27" s="59">
        <v>1.18</v>
      </c>
      <c r="Q27" s="59">
        <v>1.18</v>
      </c>
      <c r="R27" s="59">
        <v>1.18</v>
      </c>
      <c r="S27" s="59">
        <v>1.2</v>
      </c>
      <c r="T27" s="59">
        <v>5</v>
      </c>
      <c r="U27" s="59">
        <v>4.3</v>
      </c>
      <c r="V27" s="59">
        <v>4.4000000000000004</v>
      </c>
      <c r="W27" s="59">
        <v>4.4000000000000004</v>
      </c>
      <c r="X27" s="59">
        <v>4.3</v>
      </c>
      <c r="Y27" s="59">
        <v>4.0999999999999996</v>
      </c>
      <c r="Z27" s="59">
        <v>4.5</v>
      </c>
      <c r="AA27" s="59">
        <v>4.13</v>
      </c>
      <c r="AB27" s="59">
        <v>4.25</v>
      </c>
      <c r="AC27" s="59">
        <v>4.25</v>
      </c>
      <c r="AD27" s="59">
        <v>4.25</v>
      </c>
      <c r="AE27" s="59">
        <v>5.6</v>
      </c>
      <c r="AF27" s="59">
        <v>4.25</v>
      </c>
      <c r="AG27" s="59">
        <v>4.1399999999999997</v>
      </c>
      <c r="AH27" s="59">
        <v>4.3</v>
      </c>
      <c r="AI27" s="59">
        <v>4.33</v>
      </c>
      <c r="AJ27" s="58">
        <v>1</v>
      </c>
    </row>
    <row r="28" spans="2:36" ht="27" x14ac:dyDescent="0.2">
      <c r="B28" s="58" t="s">
        <v>8</v>
      </c>
      <c r="C28" s="58">
        <v>22</v>
      </c>
      <c r="D28" s="59">
        <v>1.1100000000000001</v>
      </c>
      <c r="E28" s="59">
        <v>1.1100000000000001</v>
      </c>
      <c r="F28" s="59">
        <v>1.17</v>
      </c>
      <c r="G28" s="59">
        <v>1.17</v>
      </c>
      <c r="H28" s="59">
        <v>1.1100000000000001</v>
      </c>
      <c r="I28" s="59">
        <v>1.1399999999999999</v>
      </c>
      <c r="J28" s="59">
        <v>1.1399999999999999</v>
      </c>
      <c r="K28" s="59">
        <v>1.1000000000000001</v>
      </c>
      <c r="L28" s="59">
        <v>1.1299999999999999</v>
      </c>
      <c r="M28" s="59">
        <v>1.1299999999999999</v>
      </c>
      <c r="N28" s="59">
        <v>1.1499999999999999</v>
      </c>
      <c r="O28" s="59">
        <v>1.06</v>
      </c>
      <c r="P28" s="59">
        <v>1.1299999999999999</v>
      </c>
      <c r="Q28" s="59">
        <v>1.1100000000000001</v>
      </c>
      <c r="R28" s="59">
        <v>1.1100000000000001</v>
      </c>
      <c r="S28" s="59">
        <v>1.1399999999999999</v>
      </c>
      <c r="T28" s="59">
        <v>5.5</v>
      </c>
      <c r="U28" s="59">
        <v>5.55</v>
      </c>
      <c r="V28" s="59">
        <v>4.55</v>
      </c>
      <c r="W28" s="59">
        <v>4.55</v>
      </c>
      <c r="X28" s="59">
        <v>5.55</v>
      </c>
      <c r="Y28" s="59">
        <v>4.7</v>
      </c>
      <c r="Z28" s="59">
        <v>5</v>
      </c>
      <c r="AA28" s="59">
        <v>5.25</v>
      </c>
      <c r="AB28" s="59">
        <v>5.05</v>
      </c>
      <c r="AC28" s="59">
        <v>5.05</v>
      </c>
      <c r="AD28" s="59">
        <v>4.7</v>
      </c>
      <c r="AE28" s="59">
        <v>6.3</v>
      </c>
      <c r="AF28" s="59">
        <v>5.05</v>
      </c>
      <c r="AG28" s="59">
        <v>5.25</v>
      </c>
      <c r="AH28" s="59">
        <v>5.55</v>
      </c>
      <c r="AI28" s="59">
        <v>5</v>
      </c>
      <c r="AJ28" s="58">
        <v>2</v>
      </c>
    </row>
    <row r="29" spans="2:36" ht="27" x14ac:dyDescent="0.2">
      <c r="B29" s="58" t="s">
        <v>2</v>
      </c>
      <c r="C29" s="58">
        <v>23</v>
      </c>
      <c r="D29" s="59">
        <v>1.75</v>
      </c>
      <c r="E29" s="59">
        <v>1.75</v>
      </c>
      <c r="F29" s="59">
        <v>1.77</v>
      </c>
      <c r="G29" s="59">
        <v>1.77</v>
      </c>
      <c r="H29" s="59">
        <v>1.75</v>
      </c>
      <c r="I29" s="59">
        <v>1.75</v>
      </c>
      <c r="J29" s="59">
        <v>1.73</v>
      </c>
      <c r="K29" s="59">
        <v>1.76</v>
      </c>
      <c r="L29" s="59">
        <v>1.75</v>
      </c>
      <c r="M29" s="59">
        <v>1.75</v>
      </c>
      <c r="N29" s="59">
        <v>1.75</v>
      </c>
      <c r="O29" s="59">
        <v>1.73</v>
      </c>
      <c r="P29" s="59">
        <v>1.75</v>
      </c>
      <c r="Q29" s="59">
        <v>1.76</v>
      </c>
      <c r="R29" s="59">
        <v>1.75</v>
      </c>
      <c r="S29" s="59">
        <v>1.73</v>
      </c>
      <c r="T29" s="59">
        <v>1.95</v>
      </c>
      <c r="U29" s="59">
        <v>1.95</v>
      </c>
      <c r="V29" s="59">
        <v>1.95</v>
      </c>
      <c r="W29" s="59">
        <v>1.95</v>
      </c>
      <c r="X29" s="59">
        <v>1.95</v>
      </c>
      <c r="Y29" s="59">
        <v>1.95</v>
      </c>
      <c r="Z29" s="59">
        <v>2</v>
      </c>
      <c r="AA29" s="59">
        <v>1.98</v>
      </c>
      <c r="AB29" s="59">
        <v>1.97</v>
      </c>
      <c r="AC29" s="59">
        <v>1.97</v>
      </c>
      <c r="AD29" s="59">
        <v>1.96</v>
      </c>
      <c r="AE29" s="59">
        <v>1.96</v>
      </c>
      <c r="AF29" s="59">
        <v>1.97</v>
      </c>
      <c r="AG29" s="59">
        <v>1.98</v>
      </c>
      <c r="AH29" s="59">
        <v>1.95</v>
      </c>
      <c r="AI29" s="59">
        <v>2</v>
      </c>
      <c r="AJ29" s="58">
        <v>-4</v>
      </c>
    </row>
    <row r="30" spans="2:36" ht="27" x14ac:dyDescent="0.2">
      <c r="B30" s="58" t="s">
        <v>9</v>
      </c>
      <c r="C30" s="58">
        <v>24</v>
      </c>
      <c r="D30" s="59">
        <v>1.45</v>
      </c>
      <c r="E30" s="59">
        <v>1.43</v>
      </c>
      <c r="F30" s="59">
        <v>1.44</v>
      </c>
      <c r="G30" s="59">
        <v>1.44</v>
      </c>
      <c r="H30" s="59">
        <v>1.44</v>
      </c>
      <c r="I30" s="59">
        <v>1.45</v>
      </c>
      <c r="J30" s="59">
        <v>1.44</v>
      </c>
      <c r="K30" s="59">
        <v>1.43</v>
      </c>
      <c r="L30" s="59">
        <v>1.45</v>
      </c>
      <c r="M30" s="59">
        <v>1.45</v>
      </c>
      <c r="N30" s="59">
        <v>1.45</v>
      </c>
      <c r="O30" s="59">
        <v>1.41</v>
      </c>
      <c r="P30" s="59">
        <v>1.45</v>
      </c>
      <c r="Q30" s="59">
        <v>1.43</v>
      </c>
      <c r="R30" s="59">
        <v>1.44</v>
      </c>
      <c r="S30" s="59">
        <v>1.5</v>
      </c>
      <c r="T30" s="59">
        <v>2.5499999999999998</v>
      </c>
      <c r="U30" s="59">
        <v>2.62</v>
      </c>
      <c r="V30" s="59">
        <v>2.6</v>
      </c>
      <c r="W30" s="59">
        <v>2.6</v>
      </c>
      <c r="X30" s="59">
        <v>2.59</v>
      </c>
      <c r="Y30" s="59">
        <v>2.5499999999999998</v>
      </c>
      <c r="Z30" s="59">
        <v>2.63</v>
      </c>
      <c r="AA30" s="59">
        <v>2.63</v>
      </c>
      <c r="AB30" s="59">
        <v>2.5499999999999998</v>
      </c>
      <c r="AC30" s="59">
        <v>2.5499999999999998</v>
      </c>
      <c r="AD30" s="59">
        <v>2.56</v>
      </c>
      <c r="AE30" s="59">
        <v>2.6</v>
      </c>
      <c r="AF30" s="59">
        <v>2.5499999999999998</v>
      </c>
      <c r="AG30" s="59">
        <v>2.63</v>
      </c>
      <c r="AH30" s="59">
        <v>2.59</v>
      </c>
      <c r="AI30" s="59">
        <v>2.5</v>
      </c>
      <c r="AJ30" s="58">
        <v>1</v>
      </c>
    </row>
    <row r="31" spans="2:36" ht="27" x14ac:dyDescent="0.2">
      <c r="B31" s="58" t="s">
        <v>7</v>
      </c>
      <c r="C31" s="58">
        <v>25</v>
      </c>
      <c r="D31" s="59"/>
      <c r="E31" s="59">
        <v>1.45</v>
      </c>
      <c r="F31" s="59">
        <v>1.55</v>
      </c>
      <c r="G31" s="59">
        <v>1.55</v>
      </c>
      <c r="H31" s="59">
        <v>1.45</v>
      </c>
      <c r="I31" s="59">
        <v>1.53</v>
      </c>
      <c r="J31" s="59">
        <v>1.5</v>
      </c>
      <c r="K31" s="59">
        <v>1.54</v>
      </c>
      <c r="L31" s="59">
        <v>1.49</v>
      </c>
      <c r="M31" s="59">
        <v>1.53</v>
      </c>
      <c r="N31" s="59">
        <v>1.55</v>
      </c>
      <c r="O31" s="59">
        <v>1.45</v>
      </c>
      <c r="P31" s="59">
        <v>1.49</v>
      </c>
      <c r="Q31" s="59">
        <v>1.53</v>
      </c>
      <c r="R31" s="59">
        <v>1.45</v>
      </c>
      <c r="S31" s="59">
        <v>1.53</v>
      </c>
      <c r="T31" s="59"/>
      <c r="U31" s="59">
        <v>2.5499999999999998</v>
      </c>
      <c r="V31" s="59">
        <v>2.31</v>
      </c>
      <c r="W31" s="59">
        <v>2.31</v>
      </c>
      <c r="X31" s="59">
        <v>2.5499999999999998</v>
      </c>
      <c r="Y31" s="59">
        <v>2.35</v>
      </c>
      <c r="Z31" s="59">
        <v>2.5</v>
      </c>
      <c r="AA31" s="59">
        <v>2.35</v>
      </c>
      <c r="AB31" s="59">
        <v>2.4</v>
      </c>
      <c r="AC31" s="59">
        <v>2.35</v>
      </c>
      <c r="AD31" s="59">
        <v>2.2999999999999998</v>
      </c>
      <c r="AE31" s="59">
        <v>2.5</v>
      </c>
      <c r="AF31" s="59">
        <v>2.4</v>
      </c>
      <c r="AG31" s="59">
        <v>2.37</v>
      </c>
      <c r="AH31" s="59">
        <v>2.5499999999999998</v>
      </c>
      <c r="AI31" s="59">
        <v>2.38</v>
      </c>
      <c r="AJ31" s="58">
        <v>-1</v>
      </c>
    </row>
    <row r="32" spans="2:36" ht="27" x14ac:dyDescent="0.2">
      <c r="B32" s="58" t="s">
        <v>5</v>
      </c>
      <c r="C32" s="58">
        <v>26</v>
      </c>
      <c r="D32" s="59">
        <v>1.62</v>
      </c>
      <c r="E32" s="59">
        <v>1.61</v>
      </c>
      <c r="F32" s="59">
        <v>1.63</v>
      </c>
      <c r="G32" s="59">
        <v>1.63</v>
      </c>
      <c r="H32" s="59">
        <v>1.61</v>
      </c>
      <c r="I32" s="59">
        <v>1.63</v>
      </c>
      <c r="J32" s="59">
        <v>1.62</v>
      </c>
      <c r="K32" s="59"/>
      <c r="L32" s="59">
        <v>1.61</v>
      </c>
      <c r="M32" s="59">
        <v>1.61</v>
      </c>
      <c r="N32" s="59">
        <v>1.63</v>
      </c>
      <c r="O32" s="59">
        <v>1.59</v>
      </c>
      <c r="P32" s="59">
        <v>1.61</v>
      </c>
      <c r="Q32" s="59">
        <v>1.62</v>
      </c>
      <c r="R32" s="59">
        <v>1.61</v>
      </c>
      <c r="S32" s="59">
        <v>1.62</v>
      </c>
      <c r="T32" s="59">
        <v>2.15</v>
      </c>
      <c r="U32" s="59">
        <v>2.17</v>
      </c>
      <c r="V32" s="59">
        <v>2.15</v>
      </c>
      <c r="W32" s="59">
        <v>2.15</v>
      </c>
      <c r="X32" s="59">
        <v>2.17</v>
      </c>
      <c r="Y32" s="59">
        <v>2.15</v>
      </c>
      <c r="Z32" s="59">
        <v>2.2000000000000002</v>
      </c>
      <c r="AA32" s="59"/>
      <c r="AB32" s="59">
        <v>2.1800000000000002</v>
      </c>
      <c r="AC32" s="59">
        <v>2.1800000000000002</v>
      </c>
      <c r="AD32" s="59">
        <v>2.15</v>
      </c>
      <c r="AE32" s="59">
        <v>2.17</v>
      </c>
      <c r="AF32" s="59">
        <v>2.1800000000000002</v>
      </c>
      <c r="AG32" s="59">
        <v>2.2000000000000002</v>
      </c>
      <c r="AH32" s="59">
        <v>2.17</v>
      </c>
      <c r="AI32" s="59">
        <v>2.2000000000000002</v>
      </c>
      <c r="AJ32" s="58">
        <v>1</v>
      </c>
    </row>
    <row r="33" spans="2:36" ht="27" x14ac:dyDescent="0.2">
      <c r="B33" s="58" t="s">
        <v>11</v>
      </c>
      <c r="C33" s="58">
        <v>27</v>
      </c>
      <c r="D33" s="59">
        <v>1.95</v>
      </c>
      <c r="E33" s="59"/>
      <c r="F33" s="59">
        <v>2.0099999999999998</v>
      </c>
      <c r="G33" s="59">
        <v>2.0099999999999998</v>
      </c>
      <c r="H33" s="59"/>
      <c r="I33" s="59">
        <v>2</v>
      </c>
      <c r="J33" s="59">
        <v>2</v>
      </c>
      <c r="K33" s="59"/>
      <c r="L33" s="59">
        <v>2.02</v>
      </c>
      <c r="M33" s="59">
        <v>2.02</v>
      </c>
      <c r="N33" s="59">
        <v>2</v>
      </c>
      <c r="O33" s="59">
        <v>1.96</v>
      </c>
      <c r="P33" s="59">
        <v>2.02</v>
      </c>
      <c r="Q33" s="59">
        <v>2.04</v>
      </c>
      <c r="R33" s="59"/>
      <c r="S33" s="59">
        <v>2</v>
      </c>
      <c r="T33" s="59">
        <v>1.75</v>
      </c>
      <c r="U33" s="59"/>
      <c r="V33" s="59">
        <v>1.72</v>
      </c>
      <c r="W33" s="59">
        <v>1.72</v>
      </c>
      <c r="X33" s="59"/>
      <c r="Y33" s="59">
        <v>1.73</v>
      </c>
      <c r="Z33" s="59">
        <v>1.73</v>
      </c>
      <c r="AA33" s="59"/>
      <c r="AB33" s="59">
        <v>1.7</v>
      </c>
      <c r="AC33" s="59">
        <v>1.7</v>
      </c>
      <c r="AD33" s="59">
        <v>1.72</v>
      </c>
      <c r="AE33" s="59">
        <v>1.73</v>
      </c>
      <c r="AF33" s="59">
        <v>1.7</v>
      </c>
      <c r="AG33" s="59">
        <v>1.72</v>
      </c>
      <c r="AH33" s="59"/>
      <c r="AI33" s="59">
        <v>1.73</v>
      </c>
      <c r="AJ33" s="58">
        <v>4</v>
      </c>
    </row>
    <row r="34" spans="2:36" ht="27" x14ac:dyDescent="0.2">
      <c r="B34" s="58" t="s">
        <v>6</v>
      </c>
      <c r="C34" s="58">
        <v>28</v>
      </c>
      <c r="D34" s="59">
        <v>2.1</v>
      </c>
      <c r="E34" s="59"/>
      <c r="F34" s="59">
        <v>2.15</v>
      </c>
      <c r="G34" s="59">
        <v>2.15</v>
      </c>
      <c r="H34" s="59">
        <v>2.17</v>
      </c>
      <c r="I34" s="59">
        <v>2.1</v>
      </c>
      <c r="J34" s="59">
        <v>2.1</v>
      </c>
      <c r="K34" s="59"/>
      <c r="L34" s="59">
        <v>2.1</v>
      </c>
      <c r="M34" s="59">
        <v>2.1</v>
      </c>
      <c r="N34" s="59">
        <v>2.15</v>
      </c>
      <c r="O34" s="59">
        <v>2.09</v>
      </c>
      <c r="P34" s="59">
        <v>2.1</v>
      </c>
      <c r="Q34" s="59">
        <v>2.2000000000000002</v>
      </c>
      <c r="R34" s="59"/>
      <c r="S34" s="59">
        <v>2.1</v>
      </c>
      <c r="T34" s="59">
        <v>1.67</v>
      </c>
      <c r="U34" s="59"/>
      <c r="V34" s="59">
        <v>1.63</v>
      </c>
      <c r="W34" s="59">
        <v>1.63</v>
      </c>
      <c r="X34" s="59">
        <v>1.61</v>
      </c>
      <c r="Y34" s="59">
        <v>1.65</v>
      </c>
      <c r="Z34" s="59">
        <v>1.67</v>
      </c>
      <c r="AA34" s="59"/>
      <c r="AB34" s="59">
        <v>1.66</v>
      </c>
      <c r="AC34" s="59">
        <v>1.66</v>
      </c>
      <c r="AD34" s="59">
        <v>1.63</v>
      </c>
      <c r="AE34" s="59">
        <v>1.63</v>
      </c>
      <c r="AF34" s="59">
        <v>1.66</v>
      </c>
      <c r="AG34" s="59">
        <v>1.62</v>
      </c>
      <c r="AH34" s="59"/>
      <c r="AI34" s="59">
        <v>1.67</v>
      </c>
      <c r="AJ34" s="58">
        <v>4</v>
      </c>
    </row>
    <row r="35" spans="2:36" ht="27" x14ac:dyDescent="0.2">
      <c r="B35" s="58" t="s">
        <v>7</v>
      </c>
      <c r="C35" s="58">
        <v>29</v>
      </c>
      <c r="D35" s="59">
        <v>1.45</v>
      </c>
      <c r="E35" s="59"/>
      <c r="F35" s="59">
        <v>1.44</v>
      </c>
      <c r="G35" s="59">
        <v>1.44</v>
      </c>
      <c r="H35" s="59"/>
      <c r="I35" s="59">
        <v>1.48</v>
      </c>
      <c r="J35" s="59">
        <v>1.44</v>
      </c>
      <c r="K35" s="59"/>
      <c r="L35" s="59">
        <v>1.44</v>
      </c>
      <c r="M35" s="59">
        <v>1.44</v>
      </c>
      <c r="N35" s="59">
        <v>1.42</v>
      </c>
      <c r="O35" s="59">
        <v>1.41</v>
      </c>
      <c r="P35" s="59">
        <v>1.44</v>
      </c>
      <c r="Q35" s="59">
        <v>1.43</v>
      </c>
      <c r="R35" s="59"/>
      <c r="S35" s="59">
        <v>1.5</v>
      </c>
      <c r="T35" s="59">
        <v>2.5499999999999998</v>
      </c>
      <c r="U35" s="59"/>
      <c r="V35" s="59">
        <v>2.59</v>
      </c>
      <c r="W35" s="59">
        <v>2.59</v>
      </c>
      <c r="X35" s="59"/>
      <c r="Y35" s="59">
        <v>2.5</v>
      </c>
      <c r="Z35" s="59">
        <v>2.63</v>
      </c>
      <c r="AA35" s="59"/>
      <c r="AB35" s="59">
        <v>2.5499999999999998</v>
      </c>
      <c r="AC35" s="59">
        <v>2.5499999999999998</v>
      </c>
      <c r="AD35" s="59">
        <v>2.68</v>
      </c>
      <c r="AE35" s="59">
        <v>2.6</v>
      </c>
      <c r="AF35" s="59">
        <v>2.5499999999999998</v>
      </c>
      <c r="AG35" s="59">
        <v>2.64</v>
      </c>
      <c r="AH35" s="59"/>
      <c r="AI35" s="59">
        <v>2.5</v>
      </c>
      <c r="AJ35" s="58">
        <v>-2</v>
      </c>
    </row>
    <row r="36" spans="2:36" ht="27" x14ac:dyDescent="0.2">
      <c r="B36" s="58" t="s">
        <v>4</v>
      </c>
      <c r="C36" s="58">
        <v>30</v>
      </c>
      <c r="D36" s="59">
        <v>2.35</v>
      </c>
      <c r="E36" s="59"/>
      <c r="F36" s="59">
        <v>2.33</v>
      </c>
      <c r="G36" s="59">
        <v>2.33</v>
      </c>
      <c r="H36" s="59">
        <v>2.4500000000000002</v>
      </c>
      <c r="I36" s="59">
        <v>2.4</v>
      </c>
      <c r="J36" s="59">
        <v>2.38</v>
      </c>
      <c r="K36" s="59"/>
      <c r="L36" s="59">
        <v>2.37</v>
      </c>
      <c r="M36" s="59">
        <v>2.37</v>
      </c>
      <c r="N36" s="59">
        <v>2.41</v>
      </c>
      <c r="O36" s="59">
        <v>2.5</v>
      </c>
      <c r="P36" s="59">
        <v>2.37</v>
      </c>
      <c r="Q36" s="59">
        <v>2.4900000000000002</v>
      </c>
      <c r="R36" s="59"/>
      <c r="S36" s="59">
        <v>2.38</v>
      </c>
      <c r="T36" s="59">
        <v>1.53</v>
      </c>
      <c r="U36" s="59"/>
      <c r="V36" s="59">
        <v>1.54</v>
      </c>
      <c r="W36" s="59">
        <v>1.54</v>
      </c>
      <c r="X36" s="59">
        <v>1.48</v>
      </c>
      <c r="Y36" s="59">
        <v>1.5</v>
      </c>
      <c r="Z36" s="59">
        <v>1.53</v>
      </c>
      <c r="AA36" s="59"/>
      <c r="AB36" s="59">
        <v>1.52</v>
      </c>
      <c r="AC36" s="59">
        <v>1.52</v>
      </c>
      <c r="AD36" s="59">
        <v>1.5</v>
      </c>
      <c r="AE36" s="59">
        <v>1.45</v>
      </c>
      <c r="AF36" s="59">
        <v>1.52</v>
      </c>
      <c r="AG36" s="59">
        <v>1.48</v>
      </c>
      <c r="AH36" s="59"/>
      <c r="AI36" s="59">
        <v>1.53</v>
      </c>
      <c r="AJ36" s="58">
        <v>-2</v>
      </c>
    </row>
    <row r="37" spans="2:36" ht="27" x14ac:dyDescent="0.2">
      <c r="B37" s="58" t="s">
        <v>6</v>
      </c>
      <c r="C37" s="58">
        <v>31</v>
      </c>
      <c r="D37" s="59">
        <v>1.95</v>
      </c>
      <c r="E37" s="59"/>
      <c r="F37" s="59">
        <v>1.96</v>
      </c>
      <c r="G37" s="59">
        <v>1.96</v>
      </c>
      <c r="H37" s="59"/>
      <c r="I37" s="59">
        <v>1.95</v>
      </c>
      <c r="J37" s="59">
        <v>2</v>
      </c>
      <c r="K37" s="59"/>
      <c r="L37" s="59">
        <v>1.95</v>
      </c>
      <c r="M37" s="59">
        <v>1.95</v>
      </c>
      <c r="N37" s="59">
        <v>1.96</v>
      </c>
      <c r="O37" s="59">
        <v>1.96</v>
      </c>
      <c r="P37" s="59">
        <v>1.95</v>
      </c>
      <c r="Q37" s="59">
        <v>1.97</v>
      </c>
      <c r="R37" s="59"/>
      <c r="S37" s="59">
        <v>1.91</v>
      </c>
      <c r="T37" s="59">
        <v>1.75</v>
      </c>
      <c r="U37" s="59"/>
      <c r="V37" s="59">
        <v>1.76</v>
      </c>
      <c r="W37" s="59">
        <v>1.76</v>
      </c>
      <c r="X37" s="59"/>
      <c r="Y37" s="59">
        <v>1.75</v>
      </c>
      <c r="Z37" s="59">
        <v>1.73</v>
      </c>
      <c r="AA37" s="59"/>
      <c r="AB37" s="59">
        <v>1.76</v>
      </c>
      <c r="AC37" s="59">
        <v>1.76</v>
      </c>
      <c r="AD37" s="59">
        <v>1.76</v>
      </c>
      <c r="AE37" s="59">
        <v>1.73</v>
      </c>
      <c r="AF37" s="59">
        <v>1.76</v>
      </c>
      <c r="AG37" s="59">
        <v>1.78</v>
      </c>
      <c r="AH37" s="59"/>
      <c r="AI37" s="59">
        <v>1.8</v>
      </c>
      <c r="AJ37" s="58">
        <v>6</v>
      </c>
    </row>
    <row r="38" spans="2:36" ht="27" x14ac:dyDescent="0.2">
      <c r="B38" s="58" t="s">
        <v>8</v>
      </c>
      <c r="C38" s="58">
        <v>32</v>
      </c>
      <c r="D38" s="59">
        <v>1.1299999999999999</v>
      </c>
      <c r="E38" s="59"/>
      <c r="F38" s="59">
        <v>1.19</v>
      </c>
      <c r="G38" s="59">
        <v>1.19</v>
      </c>
      <c r="H38" s="59"/>
      <c r="I38" s="59">
        <v>1.1599999999999999</v>
      </c>
      <c r="J38" s="59">
        <v>1.17</v>
      </c>
      <c r="K38" s="59">
        <v>1.1399999999999999</v>
      </c>
      <c r="L38" s="59">
        <v>1.1599999999999999</v>
      </c>
      <c r="M38" s="59">
        <v>1.1599999999999999</v>
      </c>
      <c r="N38" s="59">
        <v>1.19</v>
      </c>
      <c r="O38" s="59">
        <v>1.0900000000000001</v>
      </c>
      <c r="P38" s="59">
        <v>1.1599999999999999</v>
      </c>
      <c r="Q38" s="59">
        <v>1.1499999999999999</v>
      </c>
      <c r="R38" s="59"/>
      <c r="S38" s="59">
        <v>1.17</v>
      </c>
      <c r="T38" s="59">
        <v>5.25</v>
      </c>
      <c r="U38" s="59"/>
      <c r="V38" s="59">
        <v>4.2</v>
      </c>
      <c r="W38" s="59">
        <v>4.2</v>
      </c>
      <c r="X38" s="59"/>
      <c r="Y38" s="59">
        <v>4.5</v>
      </c>
      <c r="Z38" s="59">
        <v>4.5</v>
      </c>
      <c r="AA38" s="59">
        <v>4.5199999999999996</v>
      </c>
      <c r="AB38" s="59">
        <v>4.5</v>
      </c>
      <c r="AC38" s="59">
        <v>4.5</v>
      </c>
      <c r="AD38" s="59">
        <v>4.18</v>
      </c>
      <c r="AE38" s="59">
        <v>5.6</v>
      </c>
      <c r="AF38" s="59">
        <v>4.5</v>
      </c>
      <c r="AG38" s="59">
        <v>4.53</v>
      </c>
      <c r="AH38" s="59"/>
      <c r="AI38" s="59">
        <v>4.5</v>
      </c>
      <c r="AJ38" s="58">
        <v>7</v>
      </c>
    </row>
    <row r="39" spans="2:36" ht="27" x14ac:dyDescent="0.2">
      <c r="B39" s="58" t="s">
        <v>10</v>
      </c>
      <c r="C39" s="58">
        <v>33</v>
      </c>
      <c r="D39" s="59">
        <v>1.22</v>
      </c>
      <c r="E39" s="59">
        <v>1.22</v>
      </c>
      <c r="F39" s="59">
        <v>1.23</v>
      </c>
      <c r="G39" s="59">
        <v>1.23</v>
      </c>
      <c r="H39" s="59"/>
      <c r="I39" s="59">
        <v>1.23</v>
      </c>
      <c r="J39" s="59">
        <v>1.25</v>
      </c>
      <c r="K39" s="59">
        <v>1.22</v>
      </c>
      <c r="L39" s="59"/>
      <c r="M39" s="59"/>
      <c r="N39" s="59">
        <v>1.25</v>
      </c>
      <c r="O39" s="59">
        <v>1.1599999999999999</v>
      </c>
      <c r="P39" s="59"/>
      <c r="Q39" s="59">
        <v>1.22</v>
      </c>
      <c r="R39" s="59"/>
      <c r="S39" s="59">
        <v>1.25</v>
      </c>
      <c r="T39" s="59">
        <v>3.75</v>
      </c>
      <c r="U39" s="59">
        <v>3.83</v>
      </c>
      <c r="V39" s="59">
        <v>3.76</v>
      </c>
      <c r="W39" s="59">
        <v>3.76</v>
      </c>
      <c r="X39" s="59"/>
      <c r="Y39" s="59">
        <v>3.6</v>
      </c>
      <c r="Z39" s="59">
        <v>3.5</v>
      </c>
      <c r="AA39" s="59">
        <v>3.69</v>
      </c>
      <c r="AB39" s="59"/>
      <c r="AC39" s="59"/>
      <c r="AD39" s="59">
        <v>3.56</v>
      </c>
      <c r="AE39" s="59">
        <v>4.3</v>
      </c>
      <c r="AF39" s="59"/>
      <c r="AG39" s="59">
        <v>3.69</v>
      </c>
      <c r="AH39" s="59"/>
      <c r="AI39" s="59">
        <v>3.75</v>
      </c>
      <c r="AJ39" s="58">
        <v>1</v>
      </c>
    </row>
    <row r="40" spans="2:36" ht="27" x14ac:dyDescent="0.2">
      <c r="B40" s="58" t="s">
        <v>3</v>
      </c>
      <c r="C40" s="58">
        <v>34</v>
      </c>
      <c r="D40" s="59">
        <v>1.73</v>
      </c>
      <c r="E40" s="59"/>
      <c r="F40" s="59">
        <v>1.71</v>
      </c>
      <c r="G40" s="59">
        <v>1.71</v>
      </c>
      <c r="H40" s="59"/>
      <c r="I40" s="59">
        <v>1.7</v>
      </c>
      <c r="J40" s="59">
        <v>1.67</v>
      </c>
      <c r="K40" s="59">
        <v>1.7</v>
      </c>
      <c r="L40" s="59">
        <v>1.7</v>
      </c>
      <c r="M40" s="59">
        <v>1.7</v>
      </c>
      <c r="N40" s="59">
        <v>1.7</v>
      </c>
      <c r="O40" s="59">
        <v>1.69</v>
      </c>
      <c r="P40" s="59">
        <v>1.7</v>
      </c>
      <c r="Q40" s="59">
        <v>1.71</v>
      </c>
      <c r="R40" s="59">
        <v>1.73</v>
      </c>
      <c r="S40" s="59">
        <v>1.73</v>
      </c>
      <c r="T40" s="59">
        <v>2</v>
      </c>
      <c r="U40" s="59"/>
      <c r="V40" s="59">
        <v>2.0299999999999998</v>
      </c>
      <c r="W40" s="59">
        <v>2.0299999999999998</v>
      </c>
      <c r="X40" s="59"/>
      <c r="Y40" s="59">
        <v>2</v>
      </c>
      <c r="Z40" s="59">
        <v>2.1</v>
      </c>
      <c r="AA40" s="59">
        <v>2.06</v>
      </c>
      <c r="AB40" s="59">
        <v>2.0299999999999998</v>
      </c>
      <c r="AC40" s="59">
        <v>2.0299999999999998</v>
      </c>
      <c r="AD40" s="59">
        <v>2.0299999999999998</v>
      </c>
      <c r="AE40" s="59">
        <v>2</v>
      </c>
      <c r="AF40" s="59">
        <v>2.0299999999999998</v>
      </c>
      <c r="AG40" s="59">
        <v>2.06</v>
      </c>
      <c r="AH40" s="59">
        <v>1.97</v>
      </c>
      <c r="AI40" s="59">
        <v>2</v>
      </c>
      <c r="AJ40" s="58">
        <v>-1</v>
      </c>
    </row>
    <row r="41" spans="2:36" ht="27" x14ac:dyDescent="0.2">
      <c r="B41" s="58" t="s">
        <v>2</v>
      </c>
      <c r="C41" s="58">
        <v>35</v>
      </c>
      <c r="D41" s="59">
        <v>1.57</v>
      </c>
      <c r="E41" s="59">
        <v>1.55</v>
      </c>
      <c r="F41" s="59">
        <v>1.58</v>
      </c>
      <c r="G41" s="59">
        <v>1.58</v>
      </c>
      <c r="H41" s="59">
        <v>1.55</v>
      </c>
      <c r="I41" s="59">
        <v>1.55</v>
      </c>
      <c r="J41" s="59">
        <v>1.57</v>
      </c>
      <c r="K41" s="59">
        <v>1.52</v>
      </c>
      <c r="L41" s="59">
        <v>1.57</v>
      </c>
      <c r="M41" s="59">
        <v>1.57</v>
      </c>
      <c r="N41" s="59">
        <v>1.55</v>
      </c>
      <c r="O41" s="59">
        <v>1.51</v>
      </c>
      <c r="P41" s="59">
        <v>1.57</v>
      </c>
      <c r="Q41" s="59">
        <v>1.53</v>
      </c>
      <c r="R41" s="59">
        <v>1.55</v>
      </c>
      <c r="S41" s="59"/>
      <c r="T41" s="59">
        <v>2.25</v>
      </c>
      <c r="U41" s="59">
        <v>2.2999999999999998</v>
      </c>
      <c r="V41" s="59">
        <v>2.25</v>
      </c>
      <c r="W41" s="59">
        <v>2.25</v>
      </c>
      <c r="X41" s="59">
        <v>2.2999999999999998</v>
      </c>
      <c r="Y41" s="59">
        <v>2.25</v>
      </c>
      <c r="Z41" s="59">
        <v>2.25</v>
      </c>
      <c r="AA41" s="59">
        <v>2.38</v>
      </c>
      <c r="AB41" s="59">
        <v>2.25</v>
      </c>
      <c r="AC41" s="59">
        <v>2.25</v>
      </c>
      <c r="AD41" s="59">
        <v>2.2999999999999998</v>
      </c>
      <c r="AE41" s="59">
        <v>2.33</v>
      </c>
      <c r="AF41" s="59">
        <v>2.25</v>
      </c>
      <c r="AG41" s="59">
        <v>2.38</v>
      </c>
      <c r="AH41" s="59">
        <v>2.2999999999999998</v>
      </c>
      <c r="AI41" s="59"/>
      <c r="AJ41" s="58">
        <v>-1</v>
      </c>
    </row>
    <row r="42" spans="2:36" ht="27" x14ac:dyDescent="0.2">
      <c r="B42" s="58" t="s">
        <v>10</v>
      </c>
      <c r="C42" s="58">
        <v>36</v>
      </c>
      <c r="D42" s="59">
        <v>1.33</v>
      </c>
      <c r="E42" s="59">
        <v>1.29</v>
      </c>
      <c r="F42" s="59">
        <v>1.35</v>
      </c>
      <c r="G42" s="59">
        <v>1.35</v>
      </c>
      <c r="H42" s="59">
        <v>1.29</v>
      </c>
      <c r="I42" s="59">
        <v>1.33</v>
      </c>
      <c r="J42" s="59">
        <v>1.33</v>
      </c>
      <c r="K42" s="59">
        <v>1.28</v>
      </c>
      <c r="L42" s="59">
        <v>1.34</v>
      </c>
      <c r="M42" s="59">
        <v>1.34</v>
      </c>
      <c r="N42" s="59">
        <v>1.34</v>
      </c>
      <c r="O42" s="59">
        <v>1.26</v>
      </c>
      <c r="P42" s="59">
        <v>1.34</v>
      </c>
      <c r="Q42" s="59">
        <v>1.29</v>
      </c>
      <c r="R42" s="59">
        <v>1.29</v>
      </c>
      <c r="S42" s="59">
        <v>1.36</v>
      </c>
      <c r="T42" s="59">
        <v>3</v>
      </c>
      <c r="U42" s="59">
        <v>3.25</v>
      </c>
      <c r="V42" s="59">
        <v>2.96</v>
      </c>
      <c r="W42" s="59">
        <v>2.96</v>
      </c>
      <c r="X42" s="59">
        <v>3.25</v>
      </c>
      <c r="Y42" s="59">
        <v>3</v>
      </c>
      <c r="Z42" s="59">
        <v>3</v>
      </c>
      <c r="AA42" s="59">
        <v>3.25</v>
      </c>
      <c r="AB42" s="59">
        <v>2.95</v>
      </c>
      <c r="AC42" s="59">
        <v>2.95</v>
      </c>
      <c r="AD42" s="59">
        <v>2.97</v>
      </c>
      <c r="AE42" s="59">
        <v>3.35</v>
      </c>
      <c r="AF42" s="59">
        <v>2.95</v>
      </c>
      <c r="AG42" s="59">
        <v>3.25</v>
      </c>
      <c r="AH42" s="59">
        <v>3.25</v>
      </c>
      <c r="AI42" s="59">
        <v>3</v>
      </c>
      <c r="AJ42" s="58">
        <v>2</v>
      </c>
    </row>
    <row r="44" spans="2:36" x14ac:dyDescent="0.2"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8" spans="2:36" x14ac:dyDescent="0.2">
      <c r="L48" s="1"/>
    </row>
    <row r="49" spans="12:12" x14ac:dyDescent="0.2">
      <c r="L49" s="1"/>
    </row>
    <row r="50" spans="12:12" x14ac:dyDescent="0.2">
      <c r="L50" s="1"/>
    </row>
    <row r="51" spans="12:12" x14ac:dyDescent="0.2">
      <c r="L51" s="1"/>
    </row>
    <row r="52" spans="12:12" x14ac:dyDescent="0.2">
      <c r="L52" s="1"/>
    </row>
    <row r="53" spans="12:12" x14ac:dyDescent="0.2">
      <c r="L53" s="1"/>
    </row>
    <row r="54" spans="12:12" x14ac:dyDescent="0.2">
      <c r="L54" s="1"/>
    </row>
    <row r="55" spans="12:12" x14ac:dyDescent="0.2">
      <c r="L55" s="1"/>
    </row>
    <row r="56" spans="12:12" x14ac:dyDescent="0.2">
      <c r="L56" s="1"/>
    </row>
    <row r="57" spans="12:12" x14ac:dyDescent="0.2">
      <c r="L57" s="1"/>
    </row>
    <row r="58" spans="12:12" x14ac:dyDescent="0.2">
      <c r="L58" s="1"/>
    </row>
    <row r="59" spans="12:12" x14ac:dyDescent="0.2">
      <c r="L59" s="1"/>
    </row>
    <row r="60" spans="12:12" x14ac:dyDescent="0.2">
      <c r="L60" s="1"/>
    </row>
    <row r="61" spans="12:12" x14ac:dyDescent="0.2">
      <c r="L61" s="1"/>
    </row>
    <row r="62" spans="12:12" x14ac:dyDescent="0.2">
      <c r="L62" s="1"/>
    </row>
    <row r="63" spans="12:12" x14ac:dyDescent="0.2">
      <c r="L63" s="1"/>
    </row>
    <row r="64" spans="12:12" x14ac:dyDescent="0.2">
      <c r="L64" s="1"/>
    </row>
    <row r="65" spans="12:12" x14ac:dyDescent="0.2">
      <c r="L65" s="1"/>
    </row>
    <row r="66" spans="12:12" x14ac:dyDescent="0.2">
      <c r="L66" s="1"/>
    </row>
    <row r="67" spans="12:12" x14ac:dyDescent="0.2">
      <c r="L67" s="1"/>
    </row>
    <row r="68" spans="12:12" x14ac:dyDescent="0.2">
      <c r="L68" s="1"/>
    </row>
    <row r="69" spans="12:12" x14ac:dyDescent="0.2">
      <c r="L69" s="1"/>
    </row>
    <row r="70" spans="12:12" x14ac:dyDescent="0.2">
      <c r="L70" s="1"/>
    </row>
    <row r="71" spans="12:12" x14ac:dyDescent="0.2">
      <c r="L71" s="1"/>
    </row>
    <row r="72" spans="12:12" x14ac:dyDescent="0.2">
      <c r="L72" s="1"/>
    </row>
    <row r="73" spans="12:12" x14ac:dyDescent="0.2">
      <c r="L73" s="1"/>
    </row>
    <row r="74" spans="12:12" x14ac:dyDescent="0.2">
      <c r="L74" s="1"/>
    </row>
    <row r="75" spans="12:12" x14ac:dyDescent="0.2">
      <c r="L75" s="1"/>
    </row>
    <row r="76" spans="12:12" x14ac:dyDescent="0.2">
      <c r="L76" s="1"/>
    </row>
    <row r="77" spans="12:12" x14ac:dyDescent="0.2">
      <c r="L77" s="1"/>
    </row>
    <row r="78" spans="12:12" x14ac:dyDescent="0.2">
      <c r="L78" s="1"/>
    </row>
    <row r="79" spans="12:12" x14ac:dyDescent="0.2">
      <c r="L79" s="1"/>
    </row>
    <row r="80" spans="12:12" x14ac:dyDescent="0.2">
      <c r="L80" s="1"/>
    </row>
    <row r="81" spans="12:12" x14ac:dyDescent="0.2">
      <c r="L81" s="1"/>
    </row>
    <row r="82" spans="12:12" x14ac:dyDescent="0.2">
      <c r="L82" s="1"/>
    </row>
    <row r="83" spans="12:12" x14ac:dyDescent="0.2">
      <c r="L83" s="1"/>
    </row>
  </sheetData>
  <mergeCells count="2">
    <mergeCell ref="D5:S5"/>
    <mergeCell ref="T5:AI5"/>
  </mergeCells>
  <phoneticPr fontId="1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1BE7-844D-B04F-BC17-BC63527CFDA3}">
  <sheetPr>
    <tabColor theme="5" tint="0.59999389629810485"/>
  </sheetPr>
  <dimension ref="A1:AL87"/>
  <sheetViews>
    <sheetView topLeftCell="A10" zoomScale="69" workbookViewId="0">
      <selection activeCell="AJ40" sqref="AJ40"/>
    </sheetView>
  </sheetViews>
  <sheetFormatPr baseColWidth="10" defaultRowHeight="16" x14ac:dyDescent="0.2"/>
  <cols>
    <col min="2" max="2" width="19" customWidth="1"/>
    <col min="3" max="3" width="16.5" customWidth="1"/>
    <col min="4" max="4" width="12.33203125" customWidth="1"/>
    <col min="5" max="35" width="9.83203125" customWidth="1"/>
    <col min="36" max="36" width="14.1640625" customWidth="1"/>
    <col min="37" max="37" width="12.1640625" bestFit="1" customWidth="1"/>
  </cols>
  <sheetData>
    <row r="1" spans="1:38" ht="27" x14ac:dyDescent="0.35">
      <c r="B1" s="58" t="s">
        <v>185</v>
      </c>
      <c r="C1" s="59">
        <f>CORREL(C5:C40,$AJ$5:$AJ$40)</f>
        <v>0.26107081834982365</v>
      </c>
      <c r="D1" s="59">
        <f>CORREL(D5:D40,$AJ$5:$AJ$40)</f>
        <v>-0.1411905618697171</v>
      </c>
      <c r="E1" s="59">
        <f t="shared" ref="E1:AI1" si="0">CORREL(E5:E40,$AJ$5:$AJ$40)</f>
        <v>-0.36168038784090706</v>
      </c>
      <c r="F1" s="59">
        <f t="shared" si="0"/>
        <v>-0.12844975654279406</v>
      </c>
      <c r="G1" s="59">
        <f t="shared" si="0"/>
        <v>-0.12844975654279406</v>
      </c>
      <c r="H1" s="59">
        <f t="shared" si="0"/>
        <v>-0.32642582655135283</v>
      </c>
      <c r="I1" s="59">
        <f t="shared" si="0"/>
        <v>-0.15688459535474575</v>
      </c>
      <c r="J1" s="59">
        <f t="shared" si="0"/>
        <v>-2.6334734481010983E-2</v>
      </c>
      <c r="K1" s="59">
        <f t="shared" si="0"/>
        <v>-0.2009462767740112</v>
      </c>
      <c r="L1" s="59">
        <f t="shared" si="0"/>
        <v>-0.11281177167770862</v>
      </c>
      <c r="M1" s="59">
        <f t="shared" si="0"/>
        <v>-0.11697067629667111</v>
      </c>
      <c r="N1" s="59">
        <f t="shared" si="0"/>
        <v>-2.818519205486774E-2</v>
      </c>
      <c r="O1" s="59">
        <f t="shared" si="0"/>
        <v>-0.15169892327832116</v>
      </c>
      <c r="P1" s="59">
        <f t="shared" si="0"/>
        <v>-0.11516543952326058</v>
      </c>
      <c r="Q1" s="59">
        <f t="shared" si="0"/>
        <v>2.8797304392867637E-2</v>
      </c>
      <c r="R1" s="59">
        <f t="shared" si="0"/>
        <v>-0.40087023946792627</v>
      </c>
      <c r="S1" s="59">
        <f t="shared" si="0"/>
        <v>-0.13686948094968415</v>
      </c>
      <c r="T1" s="59">
        <f t="shared" si="0"/>
        <v>0.25602063746229531</v>
      </c>
      <c r="U1" s="59">
        <f t="shared" si="0"/>
        <v>-2.6222198637616614E-2</v>
      </c>
      <c r="V1" s="59">
        <f t="shared" si="0"/>
        <v>0.2424514948389454</v>
      </c>
      <c r="W1" s="59">
        <f t="shared" si="0"/>
        <v>0.2424514948389454</v>
      </c>
      <c r="X1" s="59">
        <f t="shared" si="0"/>
        <v>-3.2827393372440089E-2</v>
      </c>
      <c r="Y1" s="59">
        <f t="shared" si="0"/>
        <v>0.27864498517020708</v>
      </c>
      <c r="Z1" s="59">
        <f t="shared" si="0"/>
        <v>0.30560806870891694</v>
      </c>
      <c r="AA1" s="59">
        <f t="shared" si="0"/>
        <v>0.30367829494332099</v>
      </c>
      <c r="AB1" s="59">
        <f t="shared" si="0"/>
        <v>0.26843977904656063</v>
      </c>
      <c r="AC1" s="59">
        <f t="shared" si="0"/>
        <v>0.27000722366461194</v>
      </c>
      <c r="AD1" s="59">
        <f t="shared" si="0"/>
        <v>0.30687685515722229</v>
      </c>
      <c r="AE1" s="59">
        <f t="shared" si="0"/>
        <v>0.28463221538940386</v>
      </c>
      <c r="AF1" s="59">
        <f t="shared" si="0"/>
        <v>0.26911632264891955</v>
      </c>
      <c r="AG1" s="59">
        <f t="shared" si="0"/>
        <v>0.38252384627112584</v>
      </c>
      <c r="AH1" s="59">
        <f t="shared" si="0"/>
        <v>-5.7566113323463841E-2</v>
      </c>
      <c r="AI1" s="59">
        <f t="shared" si="0"/>
        <v>0.28952636255971448</v>
      </c>
      <c r="AJ1" s="62"/>
    </row>
    <row r="2" spans="1:38" ht="51" customHeight="1" thickBot="1" x14ac:dyDescent="0.25">
      <c r="B2" s="58" t="s">
        <v>167</v>
      </c>
      <c r="C2" s="58" t="s">
        <v>168</v>
      </c>
      <c r="D2" s="74" t="s">
        <v>264</v>
      </c>
      <c r="E2" s="74" t="s">
        <v>264</v>
      </c>
      <c r="F2" s="74" t="s">
        <v>264</v>
      </c>
      <c r="G2" s="74" t="s">
        <v>264</v>
      </c>
      <c r="H2" s="74" t="s">
        <v>264</v>
      </c>
      <c r="I2" s="74" t="s">
        <v>264</v>
      </c>
      <c r="J2" s="74" t="s">
        <v>264</v>
      </c>
      <c r="K2" s="74" t="s">
        <v>264</v>
      </c>
      <c r="L2" s="74" t="s">
        <v>264</v>
      </c>
      <c r="M2" s="74" t="s">
        <v>264</v>
      </c>
      <c r="N2" s="74" t="s">
        <v>264</v>
      </c>
      <c r="O2" s="74" t="s">
        <v>264</v>
      </c>
      <c r="P2" s="74" t="s">
        <v>264</v>
      </c>
      <c r="Q2" s="74" t="s">
        <v>264</v>
      </c>
      <c r="R2" s="74" t="s">
        <v>264</v>
      </c>
      <c r="S2" s="74" t="s">
        <v>264</v>
      </c>
      <c r="T2" s="74" t="s">
        <v>264</v>
      </c>
      <c r="U2" s="74" t="s">
        <v>264</v>
      </c>
      <c r="V2" s="74" t="s">
        <v>264</v>
      </c>
      <c r="W2" s="74" t="s">
        <v>264</v>
      </c>
      <c r="X2" s="74" t="s">
        <v>264</v>
      </c>
      <c r="Y2" s="74" t="s">
        <v>264</v>
      </c>
      <c r="Z2" s="74" t="s">
        <v>264</v>
      </c>
      <c r="AA2" s="74" t="s">
        <v>264</v>
      </c>
      <c r="AB2" s="74" t="s">
        <v>264</v>
      </c>
      <c r="AC2" s="74" t="s">
        <v>264</v>
      </c>
      <c r="AD2" s="74" t="s">
        <v>264</v>
      </c>
      <c r="AE2" s="74" t="s">
        <v>264</v>
      </c>
      <c r="AF2" s="74" t="s">
        <v>264</v>
      </c>
      <c r="AG2" s="74" t="s">
        <v>264</v>
      </c>
      <c r="AH2" s="74" t="s">
        <v>264</v>
      </c>
      <c r="AI2" s="74" t="s">
        <v>264</v>
      </c>
      <c r="AJ2" s="58" t="s">
        <v>318</v>
      </c>
    </row>
    <row r="3" spans="1:38" ht="28" thickBot="1" x14ac:dyDescent="0.25">
      <c r="A3" s="1"/>
      <c r="B3" s="58"/>
      <c r="C3" s="58"/>
      <c r="D3" s="83" t="s">
        <v>36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/>
      <c r="T3" s="86" t="s">
        <v>37</v>
      </c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8"/>
      <c r="AJ3" s="58"/>
      <c r="AK3" s="1"/>
      <c r="AL3" s="1"/>
    </row>
    <row r="4" spans="1:38" ht="117" x14ac:dyDescent="0.2">
      <c r="A4" s="1"/>
      <c r="B4" s="63" t="s">
        <v>1</v>
      </c>
      <c r="C4" s="63" t="s">
        <v>328</v>
      </c>
      <c r="D4" s="75" t="s">
        <v>20</v>
      </c>
      <c r="E4" s="75" t="s">
        <v>21</v>
      </c>
      <c r="F4" s="75" t="s">
        <v>22</v>
      </c>
      <c r="G4" s="75" t="s">
        <v>23</v>
      </c>
      <c r="H4" s="75" t="s">
        <v>24</v>
      </c>
      <c r="I4" s="75" t="s">
        <v>25</v>
      </c>
      <c r="J4" s="75" t="s">
        <v>35</v>
      </c>
      <c r="K4" s="75" t="s">
        <v>32</v>
      </c>
      <c r="L4" s="75" t="s">
        <v>26</v>
      </c>
      <c r="M4" s="75" t="s">
        <v>27</v>
      </c>
      <c r="N4" s="75" t="s">
        <v>33</v>
      </c>
      <c r="O4" s="75" t="s">
        <v>28</v>
      </c>
      <c r="P4" s="75" t="s">
        <v>29</v>
      </c>
      <c r="Q4" s="75" t="s">
        <v>34</v>
      </c>
      <c r="R4" s="75" t="s">
        <v>30</v>
      </c>
      <c r="S4" s="75" t="s">
        <v>31</v>
      </c>
      <c r="T4" s="75" t="s">
        <v>20</v>
      </c>
      <c r="U4" s="75" t="s">
        <v>21</v>
      </c>
      <c r="V4" s="75" t="s">
        <v>22</v>
      </c>
      <c r="W4" s="75" t="s">
        <v>23</v>
      </c>
      <c r="X4" s="75" t="s">
        <v>24</v>
      </c>
      <c r="Y4" s="75" t="s">
        <v>25</v>
      </c>
      <c r="Z4" s="75" t="s">
        <v>35</v>
      </c>
      <c r="AA4" s="75" t="s">
        <v>32</v>
      </c>
      <c r="AB4" s="75" t="s">
        <v>26</v>
      </c>
      <c r="AC4" s="75" t="s">
        <v>27</v>
      </c>
      <c r="AD4" s="75" t="s">
        <v>33</v>
      </c>
      <c r="AE4" s="75" t="s">
        <v>28</v>
      </c>
      <c r="AF4" s="75" t="s">
        <v>29</v>
      </c>
      <c r="AG4" s="75" t="s">
        <v>34</v>
      </c>
      <c r="AH4" s="75" t="s">
        <v>30</v>
      </c>
      <c r="AI4" s="75" t="s">
        <v>31</v>
      </c>
      <c r="AJ4" s="63" t="s">
        <v>267</v>
      </c>
      <c r="AL4" s="1"/>
    </row>
    <row r="5" spans="1:38" ht="27" x14ac:dyDescent="0.2">
      <c r="A5" s="1"/>
      <c r="B5" s="58" t="s">
        <v>2</v>
      </c>
      <c r="C5" s="58">
        <v>1</v>
      </c>
      <c r="D5" s="59">
        <f>IF('B1'!D7="",1,'B1'!D7)</f>
        <v>1.45</v>
      </c>
      <c r="E5" s="59">
        <f>IF('B1'!E7="",1,'B1'!E7)</f>
        <v>1.45</v>
      </c>
      <c r="F5" s="59">
        <f>IF('B1'!F7="",1,'B1'!F7)</f>
        <v>1.44</v>
      </c>
      <c r="G5" s="59">
        <f>IF('B1'!G7="",1,'B1'!G7)</f>
        <v>1.44</v>
      </c>
      <c r="H5" s="59">
        <f>IF('B1'!H7="",1,'B1'!H7)</f>
        <v>1.45</v>
      </c>
      <c r="I5" s="59">
        <f>IF('B1'!I7="",1,'B1'!I7)</f>
        <v>1.45</v>
      </c>
      <c r="J5" s="59">
        <f>IF('B1'!J7="",1,'B1'!J7)</f>
        <v>1</v>
      </c>
      <c r="K5" s="59">
        <f>IF('B1'!K7="",1,'B1'!K7)</f>
        <v>1</v>
      </c>
      <c r="L5" s="59">
        <f>IF('B1'!L7="",1,'B1'!L7)</f>
        <v>1.45</v>
      </c>
      <c r="M5" s="59">
        <f>IF('B1'!M7="",1,'B1'!M7)</f>
        <v>1.45</v>
      </c>
      <c r="N5" s="59">
        <f>IF('B1'!N7="",1,'B1'!N7)</f>
        <v>1</v>
      </c>
      <c r="O5" s="59">
        <f>IF('B1'!O7="",1,'B1'!O7)</f>
        <v>1.37</v>
      </c>
      <c r="P5" s="59">
        <f>IF('B1'!P7="",1,'B1'!P7)</f>
        <v>1.45</v>
      </c>
      <c r="Q5" s="59">
        <f>IF('B1'!Q7="",1,'B1'!Q7)</f>
        <v>1</v>
      </c>
      <c r="R5" s="59">
        <f>IF('B1'!R7="",1,'B1'!R7)</f>
        <v>1.45</v>
      </c>
      <c r="S5" s="59">
        <f>IF('B1'!S7="",1,'B1'!S7)</f>
        <v>1.5</v>
      </c>
      <c r="T5" s="59">
        <f>IF('B1'!T7="",1,'B1'!T7)</f>
        <v>2.5499999999999998</v>
      </c>
      <c r="U5" s="59">
        <f>IF('B1'!U7="",1,'B1'!U7)</f>
        <v>2.5499999999999998</v>
      </c>
      <c r="V5" s="59">
        <f>IF('B1'!V7="",1,'B1'!V7)</f>
        <v>2.59</v>
      </c>
      <c r="W5" s="59">
        <f>IF('B1'!W7="",1,'B1'!W7)</f>
        <v>2.59</v>
      </c>
      <c r="X5" s="59">
        <f>IF('B1'!X7="",1,'B1'!X7)</f>
        <v>2.5499999999999998</v>
      </c>
      <c r="Y5" s="59">
        <f>IF('B1'!Y7="",1,'B1'!Y7)</f>
        <v>2.5499999999999998</v>
      </c>
      <c r="Z5" s="59">
        <f>IF('B1'!Z7="",1,'B1'!Z7)</f>
        <v>1</v>
      </c>
      <c r="AA5" s="59">
        <f>IF('B1'!AA7="",1,'B1'!AA7)</f>
        <v>1</v>
      </c>
      <c r="AB5" s="59">
        <f>IF('B1'!AB7="",1,'B1'!AB7)</f>
        <v>2.5499999999999998</v>
      </c>
      <c r="AC5" s="59">
        <f>IF('B1'!AC7="",1,'B1'!AC7)</f>
        <v>2.5499999999999998</v>
      </c>
      <c r="AD5" s="59">
        <f>IF('B1'!AD7="",1,'B1'!AD7)</f>
        <v>1</v>
      </c>
      <c r="AE5" s="59">
        <f>IF('B1'!AE7="",1,'B1'!AE7)</f>
        <v>2.7</v>
      </c>
      <c r="AF5" s="59">
        <f>IF('B1'!AF7="",1,'B1'!AF7)</f>
        <v>2.5499999999999998</v>
      </c>
      <c r="AG5" s="59">
        <f>IF('B1'!AG7="",1,'B1'!AG7)</f>
        <v>1</v>
      </c>
      <c r="AH5" s="59">
        <f>IF('B1'!AH7="",1,'B1'!AH7)</f>
        <v>2.5499999999999998</v>
      </c>
      <c r="AI5" s="59">
        <f>IF('B1'!AI7="",1,'B1'!AI7)</f>
        <v>2.5</v>
      </c>
      <c r="AJ5" s="58">
        <f>('B1'!AJ7+10)*1000</f>
        <v>7000</v>
      </c>
      <c r="AL5" s="1"/>
    </row>
    <row r="6" spans="1:38" ht="27" x14ac:dyDescent="0.2">
      <c r="A6" s="1"/>
      <c r="B6" s="58" t="s">
        <v>3</v>
      </c>
      <c r="C6" s="58">
        <v>2</v>
      </c>
      <c r="D6" s="59">
        <f>IF('B1'!D8="",1,'B1'!D8)</f>
        <v>1.53</v>
      </c>
      <c r="E6" s="59">
        <f>IF('B1'!E8="",1,'B1'!E8)</f>
        <v>1.5</v>
      </c>
      <c r="F6" s="59">
        <f>IF('B1'!F8="",1,'B1'!F8)</f>
        <v>1.54</v>
      </c>
      <c r="G6" s="59">
        <f>IF('B1'!G8="",1,'B1'!G8)</f>
        <v>1.54</v>
      </c>
      <c r="H6" s="59">
        <f>IF('B1'!H8="",1,'B1'!H8)</f>
        <v>1.5</v>
      </c>
      <c r="I6" s="59">
        <f>IF('B1'!I8="",1,'B1'!I8)</f>
        <v>1.53</v>
      </c>
      <c r="J6" s="59">
        <f>IF('B1'!J8="",1,'B1'!J8)</f>
        <v>1</v>
      </c>
      <c r="K6" s="59">
        <f>IF('B1'!K8="",1,'B1'!K8)</f>
        <v>1.5</v>
      </c>
      <c r="L6" s="59">
        <f>IF('B1'!L8="",1,'B1'!L8)</f>
        <v>1.51</v>
      </c>
      <c r="M6" s="59">
        <f>IF('B1'!M8="",1,'B1'!M8)</f>
        <v>1.51</v>
      </c>
      <c r="N6" s="59">
        <f>IF('B1'!N8="",1,'B1'!N8)</f>
        <v>1.49</v>
      </c>
      <c r="O6" s="59">
        <f>IF('B1'!O8="",1,'B1'!O8)</f>
        <v>1.48</v>
      </c>
      <c r="P6" s="59">
        <f>IF('B1'!P8="",1,'B1'!P8)</f>
        <v>1.51</v>
      </c>
      <c r="Q6" s="59">
        <f>IF('B1'!Q8="",1,'B1'!Q8)</f>
        <v>1.51</v>
      </c>
      <c r="R6" s="59">
        <f>IF('B1'!R8="",1,'B1'!R8)</f>
        <v>1.5</v>
      </c>
      <c r="S6" s="59">
        <f>IF('B1'!S8="",1,'B1'!S8)</f>
        <v>1.57</v>
      </c>
      <c r="T6" s="59">
        <f>IF('B1'!T8="",1,'B1'!T8)</f>
        <v>2.35</v>
      </c>
      <c r="U6" s="59">
        <f>IF('B1'!U8="",1,'B1'!U8)</f>
        <v>2.4</v>
      </c>
      <c r="V6" s="59">
        <f>IF('B1'!V8="",1,'B1'!V8)</f>
        <v>2.33</v>
      </c>
      <c r="W6" s="59">
        <f>IF('B1'!W8="",1,'B1'!W8)</f>
        <v>2.33</v>
      </c>
      <c r="X6" s="59">
        <f>IF('B1'!X8="",1,'B1'!X8)</f>
        <v>2.4</v>
      </c>
      <c r="Y6" s="59">
        <f>IF('B1'!Y8="",1,'B1'!Y8)</f>
        <v>2.35</v>
      </c>
      <c r="Z6" s="59">
        <f>IF('B1'!Z8="",1,'B1'!Z8)</f>
        <v>1</v>
      </c>
      <c r="AA6" s="59">
        <f>IF('B1'!AA8="",1,'B1'!AA8)</f>
        <v>2.42</v>
      </c>
      <c r="AB6" s="59">
        <f>IF('B1'!AB8="",1,'B1'!AB8)</f>
        <v>2.38</v>
      </c>
      <c r="AC6" s="59">
        <f>IF('B1'!AC8="",1,'B1'!AC8)</f>
        <v>2.38</v>
      </c>
      <c r="AD6" s="59">
        <f>IF('B1'!AD8="",1,'B1'!AD8)</f>
        <v>2.4</v>
      </c>
      <c r="AE6" s="59">
        <f>IF('B1'!AE8="",1,'B1'!AE8)</f>
        <v>2.42</v>
      </c>
      <c r="AF6" s="59">
        <f>IF('B1'!AF8="",1,'B1'!AF8)</f>
        <v>2.38</v>
      </c>
      <c r="AG6" s="59">
        <f>IF('B1'!AG8="",1,'B1'!AG8)</f>
        <v>2.4300000000000002</v>
      </c>
      <c r="AH6" s="59">
        <f>IF('B1'!AH8="",1,'B1'!AH8)</f>
        <v>2.4</v>
      </c>
      <c r="AI6" s="59">
        <f>IF('B1'!AI8="",1,'B1'!AI8)</f>
        <v>2.2999999999999998</v>
      </c>
      <c r="AJ6" s="58">
        <f>('B1'!AJ8+10)*1000</f>
        <v>9000</v>
      </c>
      <c r="AL6" s="1"/>
    </row>
    <row r="7" spans="1:38" ht="27" x14ac:dyDescent="0.2">
      <c r="A7" s="1"/>
      <c r="B7" s="58" t="s">
        <v>4</v>
      </c>
      <c r="C7" s="58">
        <v>3</v>
      </c>
      <c r="D7" s="59">
        <f>IF('B1'!D9="",1,'B1'!D9)</f>
        <v>1.6</v>
      </c>
      <c r="E7" s="59">
        <f>IF('B1'!E9="",1,'B1'!E9)</f>
        <v>1.55</v>
      </c>
      <c r="F7" s="59">
        <f>IF('B1'!F9="",1,'B1'!F9)</f>
        <v>1.61</v>
      </c>
      <c r="G7" s="59">
        <f>IF('B1'!G9="",1,'B1'!G9)</f>
        <v>1.61</v>
      </c>
      <c r="H7" s="59">
        <f>IF('B1'!H9="",1,'B1'!H9)</f>
        <v>1.55</v>
      </c>
      <c r="I7" s="59">
        <f>IF('B1'!I9="",1,'B1'!I9)</f>
        <v>1.6</v>
      </c>
      <c r="J7" s="59">
        <f>IF('B1'!J9="",1,'B1'!J9)</f>
        <v>1</v>
      </c>
      <c r="K7" s="59">
        <f>IF('B1'!K9="",1,'B1'!K9)</f>
        <v>1.56</v>
      </c>
      <c r="L7" s="59">
        <f>IF('B1'!L9="",1,'B1'!L9)</f>
        <v>1.57</v>
      </c>
      <c r="M7" s="59">
        <f>IF('B1'!M9="",1,'B1'!M9)</f>
        <v>1.57</v>
      </c>
      <c r="N7" s="59">
        <f>IF('B1'!N9="",1,'B1'!N9)</f>
        <v>1.57</v>
      </c>
      <c r="O7" s="59">
        <f>IF('B1'!O9="",1,'B1'!O9)</f>
        <v>1.55</v>
      </c>
      <c r="P7" s="59">
        <f>IF('B1'!P9="",1,'B1'!P9)</f>
        <v>1.57</v>
      </c>
      <c r="Q7" s="59">
        <f>IF('B1'!Q9="",1,'B1'!Q9)</f>
        <v>1.56</v>
      </c>
      <c r="R7" s="59">
        <f>IF('B1'!R9="",1,'B1'!R9)</f>
        <v>1.55</v>
      </c>
      <c r="S7" s="59">
        <f>IF('B1'!S9="",1,'B1'!S9)</f>
        <v>1.6</v>
      </c>
      <c r="T7" s="59">
        <f>IF('B1'!T9="",1,'B1'!T9)</f>
        <v>2.2000000000000002</v>
      </c>
      <c r="U7" s="59">
        <f>IF('B1'!U9="",1,'B1'!U9)</f>
        <v>2.2999999999999998</v>
      </c>
      <c r="V7" s="59">
        <f>IF('B1'!V9="",1,'B1'!V9)</f>
        <v>2.19</v>
      </c>
      <c r="W7" s="59">
        <f>IF('B1'!W9="",1,'B1'!W9)</f>
        <v>2.19</v>
      </c>
      <c r="X7" s="59">
        <f>IF('B1'!X9="",1,'B1'!X9)</f>
        <v>2.2999999999999998</v>
      </c>
      <c r="Y7" s="59">
        <f>IF('B1'!Y9="",1,'B1'!Y9)</f>
        <v>2.2000000000000002</v>
      </c>
      <c r="Z7" s="59">
        <f>IF('B1'!Z9="",1,'B1'!Z9)</f>
        <v>1</v>
      </c>
      <c r="AA7" s="59">
        <f>IF('B1'!AA9="",1,'B1'!AA9)</f>
        <v>2.31</v>
      </c>
      <c r="AB7" s="59">
        <f>IF('B1'!AB9="",1,'B1'!AB9)</f>
        <v>2.25</v>
      </c>
      <c r="AC7" s="59">
        <f>IF('B1'!AC9="",1,'B1'!AC9)</f>
        <v>2.25</v>
      </c>
      <c r="AD7" s="59">
        <f>IF('B1'!AD9="",1,'B1'!AD9)</f>
        <v>2.2400000000000002</v>
      </c>
      <c r="AE7" s="59">
        <f>IF('B1'!AE9="",1,'B1'!AE9)</f>
        <v>2.2400000000000002</v>
      </c>
      <c r="AF7" s="59">
        <f>IF('B1'!AF9="",1,'B1'!AF9)</f>
        <v>2.25</v>
      </c>
      <c r="AG7" s="59">
        <f>IF('B1'!AG9="",1,'B1'!AG9)</f>
        <v>2.31</v>
      </c>
      <c r="AH7" s="59">
        <f>IF('B1'!AH9="",1,'B1'!AH9)</f>
        <v>2.2999999999999998</v>
      </c>
      <c r="AI7" s="59">
        <f>IF('B1'!AI9="",1,'B1'!AI9)</f>
        <v>2.25</v>
      </c>
      <c r="AJ7" s="58">
        <f>('B1'!AJ9+10)*1000</f>
        <v>14000</v>
      </c>
      <c r="AL7" s="1"/>
    </row>
    <row r="8" spans="1:38" ht="27" x14ac:dyDescent="0.2">
      <c r="A8" s="1"/>
      <c r="B8" s="58" t="s">
        <v>5</v>
      </c>
      <c r="C8" s="58">
        <v>4</v>
      </c>
      <c r="D8" s="59">
        <f>IF('B1'!D10="",1,'B1'!D10)</f>
        <v>1.6</v>
      </c>
      <c r="E8" s="59">
        <f>IF('B1'!E10="",1,'B1'!E10)</f>
        <v>1.62</v>
      </c>
      <c r="F8" s="59">
        <f>IF('B1'!F10="",1,'B1'!F10)</f>
        <v>1.62</v>
      </c>
      <c r="G8" s="59">
        <f>IF('B1'!G10="",1,'B1'!G10)</f>
        <v>1.62</v>
      </c>
      <c r="H8" s="59">
        <f>IF('B1'!H10="",1,'B1'!H10)</f>
        <v>1.62</v>
      </c>
      <c r="I8" s="59">
        <f>IF('B1'!I10="",1,'B1'!I10)</f>
        <v>1.6</v>
      </c>
      <c r="J8" s="59">
        <f>IF('B1'!J10="",1,'B1'!J10)</f>
        <v>1</v>
      </c>
      <c r="K8" s="59">
        <f>IF('B1'!K10="",1,'B1'!K10)</f>
        <v>1</v>
      </c>
      <c r="L8" s="59">
        <f>IF('B1'!L10="",1,'B1'!L10)</f>
        <v>1</v>
      </c>
      <c r="M8" s="59">
        <f>IF('B1'!M10="",1,'B1'!M10)</f>
        <v>1</v>
      </c>
      <c r="N8" s="59">
        <f>IF('B1'!N10="",1,'B1'!N10)</f>
        <v>1</v>
      </c>
      <c r="O8" s="59">
        <f>IF('B1'!O10="",1,'B1'!O10)</f>
        <v>1.55</v>
      </c>
      <c r="P8" s="59">
        <f>IF('B1'!P10="",1,'B1'!P10)</f>
        <v>1</v>
      </c>
      <c r="Q8" s="59">
        <f>IF('B1'!Q10="",1,'B1'!Q10)</f>
        <v>1</v>
      </c>
      <c r="R8" s="59">
        <f>IF('B1'!R10="",1,'B1'!R10)</f>
        <v>1.62</v>
      </c>
      <c r="S8" s="59">
        <f>IF('B1'!S10="",1,'B1'!S10)</f>
        <v>1.62</v>
      </c>
      <c r="T8" s="59">
        <f>IF('B1'!T10="",1,'B1'!T10)</f>
        <v>2.2000000000000002</v>
      </c>
      <c r="U8" s="59">
        <f>IF('B1'!U10="",1,'B1'!U10)</f>
        <v>2.15</v>
      </c>
      <c r="V8" s="59">
        <f>IF('B1'!V10="",1,'B1'!V10)</f>
        <v>2.17</v>
      </c>
      <c r="W8" s="59">
        <f>IF('B1'!W10="",1,'B1'!W10)</f>
        <v>2.17</v>
      </c>
      <c r="X8" s="59">
        <f>IF('B1'!X10="",1,'B1'!X10)</f>
        <v>2.15</v>
      </c>
      <c r="Y8" s="59">
        <f>IF('B1'!Y10="",1,'B1'!Y10)</f>
        <v>2.15</v>
      </c>
      <c r="Z8" s="59">
        <f>IF('B1'!Z10="",1,'B1'!Z10)</f>
        <v>1</v>
      </c>
      <c r="AA8" s="59">
        <f>IF('B1'!AA10="",1,'B1'!AA10)</f>
        <v>1</v>
      </c>
      <c r="AB8" s="59">
        <f>IF('B1'!AB10="",1,'B1'!AB10)</f>
        <v>1</v>
      </c>
      <c r="AC8" s="59">
        <f>IF('B1'!AC10="",1,'B1'!AC10)</f>
        <v>1</v>
      </c>
      <c r="AD8" s="59">
        <f>IF('B1'!AD10="",1,'B1'!AD10)</f>
        <v>1</v>
      </c>
      <c r="AE8" s="59">
        <f>IF('B1'!AE10="",1,'B1'!AE10)</f>
        <v>2.2400000000000002</v>
      </c>
      <c r="AF8" s="59">
        <f>IF('B1'!AF10="",1,'B1'!AF10)</f>
        <v>1</v>
      </c>
      <c r="AG8" s="59">
        <f>IF('B1'!AG10="",1,'B1'!AG10)</f>
        <v>1</v>
      </c>
      <c r="AH8" s="59">
        <f>IF('B1'!AH10="",1,'B1'!AH10)</f>
        <v>2.15</v>
      </c>
      <c r="AI8" s="59">
        <f>IF('B1'!AI10="",1,'B1'!AI10)</f>
        <v>2.2000000000000002</v>
      </c>
      <c r="AJ8" s="58">
        <f>('B1'!AJ10+10)*1000</f>
        <v>8000</v>
      </c>
      <c r="AL8" s="1"/>
    </row>
    <row r="9" spans="1:38" ht="27" x14ac:dyDescent="0.2">
      <c r="A9" s="1"/>
      <c r="B9" s="58" t="s">
        <v>3</v>
      </c>
      <c r="C9" s="58">
        <v>5</v>
      </c>
      <c r="D9" s="59">
        <f>IF('B1'!D11="",1,'B1'!D11)</f>
        <v>2.1</v>
      </c>
      <c r="E9" s="59">
        <f>IF('B1'!E11="",1,'B1'!E11)</f>
        <v>2.15</v>
      </c>
      <c r="F9" s="59">
        <f>IF('B1'!F11="",1,'B1'!F11)</f>
        <v>2.1</v>
      </c>
      <c r="G9" s="59">
        <f>IF('B1'!G11="",1,'B1'!G11)</f>
        <v>2.1</v>
      </c>
      <c r="H9" s="59">
        <f>IF('B1'!H11="",1,'B1'!H11)</f>
        <v>2.15</v>
      </c>
      <c r="I9" s="59">
        <f>IF('B1'!I11="",1,'B1'!I11)</f>
        <v>2.0499999999999998</v>
      </c>
      <c r="J9" s="59">
        <f>IF('B1'!J11="",1,'B1'!J11)</f>
        <v>1</v>
      </c>
      <c r="K9" s="59">
        <f>IF('B1'!K11="",1,'B1'!K11)</f>
        <v>2.15</v>
      </c>
      <c r="L9" s="59">
        <f>IF('B1'!L11="",1,'B1'!L11)</f>
        <v>1</v>
      </c>
      <c r="M9" s="59">
        <f>IF('B1'!M11="",1,'B1'!M11)</f>
        <v>1</v>
      </c>
      <c r="N9" s="59">
        <f>IF('B1'!N11="",1,'B1'!N11)</f>
        <v>2.13</v>
      </c>
      <c r="O9" s="59">
        <f>IF('B1'!O11="",1,'B1'!O11)</f>
        <v>2.09</v>
      </c>
      <c r="P9" s="59">
        <f>IF('B1'!P11="",1,'B1'!P11)</f>
        <v>1</v>
      </c>
      <c r="Q9" s="59">
        <f>IF('B1'!Q11="",1,'B1'!Q11)</f>
        <v>2.15</v>
      </c>
      <c r="R9" s="59">
        <f>IF('B1'!R11="",1,'B1'!R11)</f>
        <v>2.15</v>
      </c>
      <c r="S9" s="59">
        <f>IF('B1'!S11="",1,'B1'!S11)</f>
        <v>2.0499999999999998</v>
      </c>
      <c r="T9" s="59">
        <f>IF('B1'!T11="",1,'B1'!T11)</f>
        <v>1.67</v>
      </c>
      <c r="U9" s="59">
        <f>IF('B1'!U11="",1,'B1'!U11)</f>
        <v>1.62</v>
      </c>
      <c r="V9" s="59">
        <f>IF('B1'!V11="",1,'B1'!V11)</f>
        <v>1.66</v>
      </c>
      <c r="W9" s="59">
        <f>IF('B1'!W11="",1,'B1'!W11)</f>
        <v>1.66</v>
      </c>
      <c r="X9" s="59">
        <f>IF('B1'!X11="",1,'B1'!X11)</f>
        <v>1.62</v>
      </c>
      <c r="Y9" s="59">
        <f>IF('B1'!Y11="",1,'B1'!Y11)</f>
        <v>1.68</v>
      </c>
      <c r="Z9" s="59">
        <f>IF('B1'!Z11="",1,'B1'!Z11)</f>
        <v>1</v>
      </c>
      <c r="AA9" s="59">
        <f>IF('B1'!AA11="",1,'B1'!AA11)</f>
        <v>1.64</v>
      </c>
      <c r="AB9" s="59">
        <f>IF('B1'!AB11="",1,'B1'!AB11)</f>
        <v>1</v>
      </c>
      <c r="AC9" s="59">
        <f>IF('B1'!AC11="",1,'B1'!AC11)</f>
        <v>1</v>
      </c>
      <c r="AD9" s="59">
        <f>IF('B1'!AD11="",1,'B1'!AD11)</f>
        <v>1.63</v>
      </c>
      <c r="AE9" s="59">
        <f>IF('B1'!AE11="",1,'B1'!AE11)</f>
        <v>1.63</v>
      </c>
      <c r="AF9" s="59">
        <f>IF('B1'!AF11="",1,'B1'!AF11)</f>
        <v>1</v>
      </c>
      <c r="AG9" s="59">
        <f>IF('B1'!AG11="",1,'B1'!AG11)</f>
        <v>1.65</v>
      </c>
      <c r="AH9" s="59">
        <f>IF('B1'!AH11="",1,'B1'!AH11)</f>
        <v>1.62</v>
      </c>
      <c r="AI9" s="59">
        <f>IF('B1'!AI11="",1,'B1'!AI11)</f>
        <v>1.7</v>
      </c>
      <c r="AJ9" s="58">
        <f>('B1'!AJ11+10)*1000</f>
        <v>11000</v>
      </c>
      <c r="AL9" s="1"/>
    </row>
    <row r="10" spans="1:38" ht="27" x14ac:dyDescent="0.2">
      <c r="A10" s="1"/>
      <c r="B10" s="58" t="s">
        <v>6</v>
      </c>
      <c r="C10" s="58">
        <v>6</v>
      </c>
      <c r="D10" s="59">
        <f>IF('B1'!D12="",1,'B1'!D12)</f>
        <v>1.85</v>
      </c>
      <c r="E10" s="59">
        <f>IF('B1'!E12="",1,'B1'!E12)</f>
        <v>1.85</v>
      </c>
      <c r="F10" s="59">
        <f>IF('B1'!F12="",1,'B1'!F12)</f>
        <v>1.86</v>
      </c>
      <c r="G10" s="59">
        <f>IF('B1'!G12="",1,'B1'!G12)</f>
        <v>1.86</v>
      </c>
      <c r="H10" s="59">
        <f>IF('B1'!H12="",1,'B1'!H12)</f>
        <v>1.85</v>
      </c>
      <c r="I10" s="59">
        <f>IF('B1'!I12="",1,'B1'!I12)</f>
        <v>1.85</v>
      </c>
      <c r="J10" s="59">
        <f>IF('B1'!J12="",1,'B1'!J12)</f>
        <v>1</v>
      </c>
      <c r="K10" s="59">
        <f>IF('B1'!K12="",1,'B1'!K12)</f>
        <v>1</v>
      </c>
      <c r="L10" s="59">
        <f>IF('B1'!L12="",1,'B1'!L12)</f>
        <v>1.87</v>
      </c>
      <c r="M10" s="59">
        <f>IF('B1'!M12="",1,'B1'!M12)</f>
        <v>1.87</v>
      </c>
      <c r="N10" s="59">
        <f>IF('B1'!N12="",1,'B1'!N12)</f>
        <v>1.84</v>
      </c>
      <c r="O10" s="59">
        <f>IF('B1'!O12="",1,'B1'!O12)</f>
        <v>1.81</v>
      </c>
      <c r="P10" s="59">
        <f>IF('B1'!P12="",1,'B1'!P12)</f>
        <v>1.87</v>
      </c>
      <c r="Q10" s="59">
        <f>IF('B1'!Q12="",1,'B1'!Q12)</f>
        <v>1</v>
      </c>
      <c r="R10" s="59">
        <f>IF('B1'!R12="",1,'B1'!R12)</f>
        <v>1.85</v>
      </c>
      <c r="S10" s="59">
        <f>IF('B1'!S12="",1,'B1'!S12)</f>
        <v>1.85</v>
      </c>
      <c r="T10" s="59">
        <f>IF('B1'!T12="",1,'B1'!T12)</f>
        <v>1.85</v>
      </c>
      <c r="U10" s="59">
        <f>IF('B1'!U12="",1,'B1'!U12)</f>
        <v>1.85</v>
      </c>
      <c r="V10" s="59">
        <f>IF('B1'!V12="",1,'B1'!V12)</f>
        <v>1.85</v>
      </c>
      <c r="W10" s="59">
        <f>IF('B1'!W12="",1,'B1'!W12)</f>
        <v>1.85</v>
      </c>
      <c r="X10" s="59">
        <f>IF('B1'!X12="",1,'B1'!X12)</f>
        <v>1.85</v>
      </c>
      <c r="Y10" s="59">
        <f>IF('B1'!Y12="",1,'B1'!Y12)</f>
        <v>1.85</v>
      </c>
      <c r="Z10" s="59">
        <f>IF('B1'!Z12="",1,'B1'!Z12)</f>
        <v>1</v>
      </c>
      <c r="AA10" s="59">
        <f>IF('B1'!AA12="",1,'B1'!AA12)</f>
        <v>1</v>
      </c>
      <c r="AB10" s="59">
        <f>IF('B1'!AB12="",1,'B1'!AB12)</f>
        <v>1.83</v>
      </c>
      <c r="AC10" s="59">
        <f>IF('B1'!AC12="",1,'B1'!AC12)</f>
        <v>1.83</v>
      </c>
      <c r="AD10" s="59">
        <f>IF('B1'!AD12="",1,'B1'!AD12)</f>
        <v>1.84</v>
      </c>
      <c r="AE10" s="59">
        <f>IF('B1'!AE12="",1,'B1'!AE12)</f>
        <v>1.84</v>
      </c>
      <c r="AF10" s="59">
        <f>IF('B1'!AF12="",1,'B1'!AF12)</f>
        <v>1.83</v>
      </c>
      <c r="AG10" s="59">
        <f>IF('B1'!AG12="",1,'B1'!AG12)</f>
        <v>1</v>
      </c>
      <c r="AH10" s="59">
        <f>IF('B1'!AH12="",1,'B1'!AH12)</f>
        <v>1.85</v>
      </c>
      <c r="AI10" s="59">
        <f>IF('B1'!AI12="",1,'B1'!AI12)</f>
        <v>1.85</v>
      </c>
      <c r="AJ10" s="58">
        <f>('B1'!AJ12+10)*1000</f>
        <v>8000</v>
      </c>
      <c r="AL10" s="1"/>
    </row>
    <row r="11" spans="1:38" ht="27" x14ac:dyDescent="0.2">
      <c r="A11" s="1"/>
      <c r="B11" s="58" t="s">
        <v>7</v>
      </c>
      <c r="C11" s="58">
        <v>7</v>
      </c>
      <c r="D11" s="59">
        <f>IF('B1'!D13="",1,'B1'!D13)</f>
        <v>1.45</v>
      </c>
      <c r="E11" s="59">
        <f>IF('B1'!E13="",1,'B1'!E13)</f>
        <v>1.43</v>
      </c>
      <c r="F11" s="59">
        <f>IF('B1'!F13="",1,'B1'!F13)</f>
        <v>1.42</v>
      </c>
      <c r="G11" s="59">
        <f>IF('B1'!G13="",1,'B1'!G13)</f>
        <v>1.42</v>
      </c>
      <c r="H11" s="59">
        <f>IF('B1'!H13="",1,'B1'!H13)</f>
        <v>1.43</v>
      </c>
      <c r="I11" s="59">
        <f>IF('B1'!I13="",1,'B1'!I13)</f>
        <v>1.4</v>
      </c>
      <c r="J11" s="59">
        <f>IF('B1'!J13="",1,'B1'!J13)</f>
        <v>1.44</v>
      </c>
      <c r="K11" s="59">
        <f>IF('B1'!K13="",1,'B1'!K13)</f>
        <v>1</v>
      </c>
      <c r="L11" s="59">
        <f>IF('B1'!L13="",1,'B1'!L13)</f>
        <v>1.4</v>
      </c>
      <c r="M11" s="59">
        <f>IF('B1'!M13="",1,'B1'!M13)</f>
        <v>1.4</v>
      </c>
      <c r="N11" s="59">
        <f>IF('B1'!N13="",1,'B1'!N13)</f>
        <v>1</v>
      </c>
      <c r="O11" s="59">
        <f>IF('B1'!O13="",1,'B1'!O13)</f>
        <v>1.37</v>
      </c>
      <c r="P11" s="59">
        <f>IF('B1'!P13="",1,'B1'!P13)</f>
        <v>1.4</v>
      </c>
      <c r="Q11" s="59">
        <f>IF('B1'!Q13="",1,'B1'!Q13)</f>
        <v>1</v>
      </c>
      <c r="R11" s="59">
        <f>IF('B1'!R13="",1,'B1'!R13)</f>
        <v>1.43</v>
      </c>
      <c r="S11" s="59">
        <f>IF('B1'!S13="",1,'B1'!S13)</f>
        <v>1.44</v>
      </c>
      <c r="T11" s="59">
        <f>IF('B1'!T13="",1,'B1'!T13)</f>
        <v>2.5499999999999998</v>
      </c>
      <c r="U11" s="59">
        <f>IF('B1'!U13="",1,'B1'!U13)</f>
        <v>2.62</v>
      </c>
      <c r="V11" s="59">
        <f>IF('B1'!V13="",1,'B1'!V13)</f>
        <v>2.67</v>
      </c>
      <c r="W11" s="59">
        <f>IF('B1'!W13="",1,'B1'!W13)</f>
        <v>2.67</v>
      </c>
      <c r="X11" s="59">
        <f>IF('B1'!X13="",1,'B1'!X13)</f>
        <v>2.62</v>
      </c>
      <c r="Y11" s="59">
        <f>IF('B1'!Y13="",1,'B1'!Y13)</f>
        <v>2.6</v>
      </c>
      <c r="Z11" s="59">
        <f>IF('B1'!Z13="",1,'B1'!Z13)</f>
        <v>2.63</v>
      </c>
      <c r="AA11" s="59">
        <f>IF('B1'!AA13="",1,'B1'!AA13)</f>
        <v>1</v>
      </c>
      <c r="AB11" s="59">
        <f>IF('B1'!AB13="",1,'B1'!AB13)</f>
        <v>2.7</v>
      </c>
      <c r="AC11" s="59">
        <f>IF('B1'!AC13="",1,'B1'!AC13)</f>
        <v>2.7</v>
      </c>
      <c r="AD11" s="59">
        <f>IF('B1'!AD13="",1,'B1'!AD13)</f>
        <v>1</v>
      </c>
      <c r="AE11" s="59">
        <f>IF('B1'!AE13="",1,'B1'!AE13)</f>
        <v>2.7</v>
      </c>
      <c r="AF11" s="59">
        <f>IF('B1'!AF13="",1,'B1'!AF13)</f>
        <v>2.7</v>
      </c>
      <c r="AG11" s="59">
        <f>IF('B1'!AG13="",1,'B1'!AG13)</f>
        <v>1</v>
      </c>
      <c r="AH11" s="59">
        <f>IF('B1'!AH13="",1,'B1'!AH13)</f>
        <v>2.62</v>
      </c>
      <c r="AI11" s="59">
        <f>IF('B1'!AI13="",1,'B1'!AI13)</f>
        <v>2.62</v>
      </c>
      <c r="AJ11" s="58">
        <f>('B1'!AJ13+10)*1000</f>
        <v>9000</v>
      </c>
      <c r="AL11" s="1"/>
    </row>
    <row r="12" spans="1:38" ht="27" x14ac:dyDescent="0.2">
      <c r="A12" s="1"/>
      <c r="B12" s="58" t="s">
        <v>5</v>
      </c>
      <c r="C12" s="58">
        <v>8</v>
      </c>
      <c r="D12" s="59">
        <f>IF('B1'!D14="",1,'B1'!D14)</f>
        <v>2.1</v>
      </c>
      <c r="E12" s="59">
        <f>IF('B1'!E14="",1,'B1'!E14)</f>
        <v>2.12</v>
      </c>
      <c r="F12" s="59">
        <f>IF('B1'!F14="",1,'B1'!F14)</f>
        <v>2.1</v>
      </c>
      <c r="G12" s="59">
        <f>IF('B1'!G14="",1,'B1'!G14)</f>
        <v>2.1</v>
      </c>
      <c r="H12" s="59">
        <f>IF('B1'!H14="",1,'B1'!H14)</f>
        <v>2.12</v>
      </c>
      <c r="I12" s="59">
        <f>IF('B1'!I14="",1,'B1'!I14)</f>
        <v>2.1</v>
      </c>
      <c r="J12" s="59">
        <f>IF('B1'!J14="",1,'B1'!J14)</f>
        <v>2.1</v>
      </c>
      <c r="K12" s="59">
        <f>IF('B1'!K14="",1,'B1'!K14)</f>
        <v>2.13</v>
      </c>
      <c r="L12" s="59">
        <f>IF('B1'!L14="",1,'B1'!L14)</f>
        <v>2.1</v>
      </c>
      <c r="M12" s="59">
        <f>IF('B1'!M14="",1,'B1'!M14)</f>
        <v>2.1</v>
      </c>
      <c r="N12" s="59">
        <f>IF('B1'!N14="",1,'B1'!N14)</f>
        <v>2.1</v>
      </c>
      <c r="O12" s="59">
        <f>IF('B1'!O14="",1,'B1'!O14)</f>
        <v>2.17</v>
      </c>
      <c r="P12" s="59">
        <f>IF('B1'!P14="",1,'B1'!P14)</f>
        <v>2.1</v>
      </c>
      <c r="Q12" s="59">
        <f>IF('B1'!Q14="",1,'B1'!Q14)</f>
        <v>2.14</v>
      </c>
      <c r="R12" s="59">
        <f>IF('B1'!R14="",1,'B1'!R14)</f>
        <v>2.12</v>
      </c>
      <c r="S12" s="59">
        <f>IF('B1'!S14="",1,'B1'!S14)</f>
        <v>2.1</v>
      </c>
      <c r="T12" s="59">
        <f>IF('B1'!T14="",1,'B1'!T14)</f>
        <v>1.65</v>
      </c>
      <c r="U12" s="59">
        <f>IF('B1'!U14="",1,'B1'!U14)</f>
        <v>1.64</v>
      </c>
      <c r="V12" s="59">
        <f>IF('B1'!V14="",1,'B1'!V14)</f>
        <v>1.66</v>
      </c>
      <c r="W12" s="59">
        <f>IF('B1'!W14="",1,'B1'!W14)</f>
        <v>1.66</v>
      </c>
      <c r="X12" s="59">
        <f>IF('B1'!X14="",1,'B1'!X14)</f>
        <v>1.64</v>
      </c>
      <c r="Y12" s="59">
        <f>IF('B1'!Y14="",1,'B1'!Y14)</f>
        <v>1.65</v>
      </c>
      <c r="Z12" s="59">
        <f>IF('B1'!Z14="",1,'B1'!Z14)</f>
        <v>1.67</v>
      </c>
      <c r="AA12" s="59">
        <f>IF('B1'!AA14="",1,'B1'!AA14)</f>
        <v>1.65</v>
      </c>
      <c r="AB12" s="59">
        <f>IF('B1'!AB14="",1,'B1'!AB14)</f>
        <v>1.66</v>
      </c>
      <c r="AC12" s="59">
        <f>IF('B1'!AC14="",1,'B1'!AC14)</f>
        <v>1.66</v>
      </c>
      <c r="AD12" s="59">
        <f>IF('B1'!AD14="",1,'B1'!AD14)</f>
        <v>1.65</v>
      </c>
      <c r="AE12" s="59">
        <f>IF('B1'!AE14="",1,'B1'!AE14)</f>
        <v>1.59</v>
      </c>
      <c r="AF12" s="59">
        <f>IF('B1'!AF14="",1,'B1'!AF14)</f>
        <v>1.66</v>
      </c>
      <c r="AG12" s="59">
        <f>IF('B1'!AG14="",1,'B1'!AG14)</f>
        <v>1.65</v>
      </c>
      <c r="AH12" s="59">
        <f>IF('B1'!AH14="",1,'B1'!AH14)</f>
        <v>1.64</v>
      </c>
      <c r="AI12" s="59">
        <f>IF('B1'!AI14="",1,'B1'!AI14)</f>
        <v>1.67</v>
      </c>
      <c r="AJ12" s="58">
        <f>('B1'!AJ14+10)*1000</f>
        <v>9000</v>
      </c>
      <c r="AL12" s="1"/>
    </row>
    <row r="13" spans="1:38" ht="27" x14ac:dyDescent="0.2">
      <c r="A13" s="1"/>
      <c r="B13" s="58" t="s">
        <v>8</v>
      </c>
      <c r="C13" s="58">
        <v>9</v>
      </c>
      <c r="D13" s="59">
        <f>IF('B1'!D15="",1,'B1'!D15)</f>
        <v>1</v>
      </c>
      <c r="E13" s="59">
        <f>IF('B1'!E15="",1,'B1'!E15)</f>
        <v>1.19</v>
      </c>
      <c r="F13" s="59">
        <f>IF('B1'!F15="",1,'B1'!F15)</f>
        <v>1.18</v>
      </c>
      <c r="G13" s="59">
        <f>IF('B1'!G15="",1,'B1'!G15)</f>
        <v>1.18</v>
      </c>
      <c r="H13" s="59">
        <f>IF('B1'!H15="",1,'B1'!H15)</f>
        <v>1.19</v>
      </c>
      <c r="I13" s="59">
        <f>IF('B1'!I15="",1,'B1'!I15)</f>
        <v>1.1599999999999999</v>
      </c>
      <c r="J13" s="59">
        <f>IF('B1'!J15="",1,'B1'!J15)</f>
        <v>1.17</v>
      </c>
      <c r="K13" s="59">
        <f>IF('B1'!K15="",1,'B1'!K15)</f>
        <v>1.18</v>
      </c>
      <c r="L13" s="59">
        <f>IF('B1'!L15="",1,'B1'!L15)</f>
        <v>1.18</v>
      </c>
      <c r="M13" s="59">
        <f>IF('B1'!M15="",1,'B1'!M15)</f>
        <v>1.18</v>
      </c>
      <c r="N13" s="59">
        <f>IF('B1'!N15="",1,'B1'!N15)</f>
        <v>1</v>
      </c>
      <c r="O13" s="59">
        <f>IF('B1'!O15="",1,'B1'!O15)</f>
        <v>1.0900000000000001</v>
      </c>
      <c r="P13" s="59">
        <f>IF('B1'!P15="",1,'B1'!P15)</f>
        <v>1.18</v>
      </c>
      <c r="Q13" s="59">
        <f>IF('B1'!Q15="",1,'B1'!Q15)</f>
        <v>1.19</v>
      </c>
      <c r="R13" s="59">
        <f>IF('B1'!R15="",1,'B1'!R15)</f>
        <v>1.19</v>
      </c>
      <c r="S13" s="59">
        <f>IF('B1'!S15="",1,'B1'!S15)</f>
        <v>1.2</v>
      </c>
      <c r="T13" s="59">
        <f>IF('B1'!T15="",1,'B1'!T15)</f>
        <v>1</v>
      </c>
      <c r="U13" s="59">
        <f>IF('B1'!U15="",1,'B1'!U15)</f>
        <v>4.1500000000000004</v>
      </c>
      <c r="V13" s="59">
        <f>IF('B1'!V15="",1,'B1'!V15)</f>
        <v>4.33</v>
      </c>
      <c r="W13" s="59">
        <f>IF('B1'!W15="",1,'B1'!W15)</f>
        <v>4.33</v>
      </c>
      <c r="X13" s="59">
        <f>IF('B1'!X15="",1,'B1'!X15)</f>
        <v>4.1500000000000004</v>
      </c>
      <c r="Y13" s="59">
        <f>IF('B1'!Y15="",1,'B1'!Y15)</f>
        <v>4.2</v>
      </c>
      <c r="Z13" s="59">
        <f>IF('B1'!Z15="",1,'B1'!Z15)</f>
        <v>4.5</v>
      </c>
      <c r="AA13" s="59">
        <f>IF('B1'!AA15="",1,'B1'!AA15)</f>
        <v>4.01</v>
      </c>
      <c r="AB13" s="59">
        <f>IF('B1'!AB15="",1,'B1'!AB15)</f>
        <v>4.25</v>
      </c>
      <c r="AC13" s="59">
        <f>IF('B1'!AC15="",1,'B1'!AC15)</f>
        <v>4.25</v>
      </c>
      <c r="AD13" s="59">
        <f>IF('B1'!AD15="",1,'B1'!AD15)</f>
        <v>1</v>
      </c>
      <c r="AE13" s="59">
        <f>IF('B1'!AE15="",1,'B1'!AE15)</f>
        <v>5.6</v>
      </c>
      <c r="AF13" s="59">
        <f>IF('B1'!AF15="",1,'B1'!AF15)</f>
        <v>4.25</v>
      </c>
      <c r="AG13" s="59">
        <f>IF('B1'!AG15="",1,'B1'!AG15)</f>
        <v>4.01</v>
      </c>
      <c r="AH13" s="59">
        <f>IF('B1'!AH15="",1,'B1'!AH15)</f>
        <v>4.1500000000000004</v>
      </c>
      <c r="AI13" s="59">
        <f>IF('B1'!AI15="",1,'B1'!AI15)</f>
        <v>4.33</v>
      </c>
      <c r="AJ13" s="58">
        <f>('B1'!AJ15+10)*1000</f>
        <v>12000</v>
      </c>
      <c r="AL13" s="1"/>
    </row>
    <row r="14" spans="1:38" ht="27" x14ac:dyDescent="0.2">
      <c r="A14" s="1"/>
      <c r="B14" s="58" t="s">
        <v>9</v>
      </c>
      <c r="C14" s="58">
        <v>10</v>
      </c>
      <c r="D14" s="59">
        <f>IF('B1'!D16="",1,'B1'!D16)</f>
        <v>1.4</v>
      </c>
      <c r="E14" s="59">
        <f>IF('B1'!E16="",1,'B1'!E16)</f>
        <v>1.37</v>
      </c>
      <c r="F14" s="59">
        <f>IF('B1'!F16="",1,'B1'!F16)</f>
        <v>1.38</v>
      </c>
      <c r="G14" s="59">
        <f>IF('B1'!G16="",1,'B1'!G16)</f>
        <v>1.38</v>
      </c>
      <c r="H14" s="59">
        <f>IF('B1'!H16="",1,'B1'!H16)</f>
        <v>1.37</v>
      </c>
      <c r="I14" s="59">
        <f>IF('B1'!I16="",1,'B1'!I16)</f>
        <v>1.38</v>
      </c>
      <c r="J14" s="59">
        <f>IF('B1'!J16="",1,'B1'!J16)</f>
        <v>1.4</v>
      </c>
      <c r="K14" s="59">
        <f>IF('B1'!K16="",1,'B1'!K16)</f>
        <v>1.37</v>
      </c>
      <c r="L14" s="59">
        <f>IF('B1'!L16="",1,'B1'!L16)</f>
        <v>1.37</v>
      </c>
      <c r="M14" s="59">
        <f>IF('B1'!M16="",1,'B1'!M16)</f>
        <v>1.37</v>
      </c>
      <c r="N14" s="59">
        <f>IF('B1'!N16="",1,'B1'!N16)</f>
        <v>1.38</v>
      </c>
      <c r="O14" s="59">
        <f>IF('B1'!O16="",1,'B1'!O16)</f>
        <v>1.3</v>
      </c>
      <c r="P14" s="59">
        <f>IF('B1'!P16="",1,'B1'!P16)</f>
        <v>1.37</v>
      </c>
      <c r="Q14" s="59">
        <f>IF('B1'!Q16="",1,'B1'!Q16)</f>
        <v>1.37</v>
      </c>
      <c r="R14" s="59">
        <f>IF('B1'!R16="",1,'B1'!R16)</f>
        <v>1.37</v>
      </c>
      <c r="S14" s="59">
        <f>IF('B1'!S16="",1,'B1'!S16)</f>
        <v>1.4</v>
      </c>
      <c r="T14" s="59">
        <f>IF('B1'!T16="",1,'B1'!T16)</f>
        <v>2.75</v>
      </c>
      <c r="U14" s="59">
        <f>IF('B1'!U16="",1,'B1'!U16)</f>
        <v>2.85</v>
      </c>
      <c r="V14" s="59">
        <f>IF('B1'!V16="",1,'B1'!V16)</f>
        <v>2.82</v>
      </c>
      <c r="W14" s="59">
        <f>IF('B1'!W16="",1,'B1'!W16)</f>
        <v>2.82</v>
      </c>
      <c r="X14" s="59">
        <f>IF('B1'!X16="",1,'B1'!X16)</f>
        <v>2.85</v>
      </c>
      <c r="Y14" s="59">
        <f>IF('B1'!Y16="",1,'B1'!Y16)</f>
        <v>2.75</v>
      </c>
      <c r="Z14" s="59">
        <f>IF('B1'!Z16="",1,'B1'!Z16)</f>
        <v>2.75</v>
      </c>
      <c r="AA14" s="59">
        <f>IF('B1'!AA16="",1,'B1'!AA16)</f>
        <v>2.85</v>
      </c>
      <c r="AB14" s="59">
        <f>IF('B1'!AB16="",1,'B1'!AB16)</f>
        <v>2.8</v>
      </c>
      <c r="AC14" s="59">
        <f>IF('B1'!AC16="",1,'B1'!AC16)</f>
        <v>2.8</v>
      </c>
      <c r="AD14" s="59">
        <f>IF('B1'!AD16="",1,'B1'!AD16)</f>
        <v>2.8</v>
      </c>
      <c r="AE14" s="59">
        <f>IF('B1'!AE16="",1,'B1'!AE16)</f>
        <v>3.05</v>
      </c>
      <c r="AF14" s="59">
        <f>IF('B1'!AF16="",1,'B1'!AF16)</f>
        <v>2.8</v>
      </c>
      <c r="AG14" s="59">
        <f>IF('B1'!AG16="",1,'B1'!AG16)</f>
        <v>2.85</v>
      </c>
      <c r="AH14" s="59">
        <f>IF('B1'!AH16="",1,'B1'!AH16)</f>
        <v>2.85</v>
      </c>
      <c r="AI14" s="59">
        <f>IF('B1'!AI16="",1,'B1'!AI16)</f>
        <v>2.75</v>
      </c>
      <c r="AJ14" s="58">
        <f>('B1'!AJ16+10)*1000</f>
        <v>9000</v>
      </c>
      <c r="AL14" s="1"/>
    </row>
    <row r="15" spans="1:38" ht="27" x14ac:dyDescent="0.2">
      <c r="A15" s="1"/>
      <c r="B15" s="58" t="s">
        <v>2</v>
      </c>
      <c r="C15" s="58">
        <v>11</v>
      </c>
      <c r="D15" s="59">
        <f>IF('B1'!D17="",1,'B1'!D17)</f>
        <v>1.57</v>
      </c>
      <c r="E15" s="59">
        <f>IF('B1'!E17="",1,'B1'!E17)</f>
        <v>1.56</v>
      </c>
      <c r="F15" s="59">
        <f>IF('B1'!F17="",1,'B1'!F17)</f>
        <v>1.55</v>
      </c>
      <c r="G15" s="59">
        <f>IF('B1'!G17="",1,'B1'!G17)</f>
        <v>1.55</v>
      </c>
      <c r="H15" s="59">
        <f>IF('B1'!H17="",1,'B1'!H17)</f>
        <v>1.56</v>
      </c>
      <c r="I15" s="59">
        <f>IF('B1'!I17="",1,'B1'!I17)</f>
        <v>1.55</v>
      </c>
      <c r="J15" s="59">
        <f>IF('B1'!J17="",1,'B1'!J17)</f>
        <v>1.57</v>
      </c>
      <c r="K15" s="59">
        <f>IF('B1'!K17="",1,'B1'!K17)</f>
        <v>1.56</v>
      </c>
      <c r="L15" s="59">
        <f>IF('B1'!L17="",1,'B1'!L17)</f>
        <v>1.56</v>
      </c>
      <c r="M15" s="59">
        <f>IF('B1'!M17="",1,'B1'!M17)</f>
        <v>1.56</v>
      </c>
      <c r="N15" s="59">
        <f>IF('B1'!N17="",1,'B1'!N17)</f>
        <v>1.53</v>
      </c>
      <c r="O15" s="59">
        <f>IF('B1'!O17="",1,'B1'!O17)</f>
        <v>1.51</v>
      </c>
      <c r="P15" s="59">
        <f>IF('B1'!P17="",1,'B1'!P17)</f>
        <v>1.56</v>
      </c>
      <c r="Q15" s="59">
        <f>IF('B1'!Q17="",1,'B1'!Q17)</f>
        <v>1.56</v>
      </c>
      <c r="R15" s="59">
        <f>IF('B1'!R17="",1,'B1'!R17)</f>
        <v>1.56</v>
      </c>
      <c r="S15" s="59">
        <f>IF('B1'!S17="",1,'B1'!S17)</f>
        <v>1.6</v>
      </c>
      <c r="T15" s="59">
        <f>IF('B1'!T17="",1,'B1'!T17)</f>
        <v>2.25</v>
      </c>
      <c r="U15" s="59">
        <f>IF('B1'!U17="",1,'B1'!U17)</f>
        <v>2.27</v>
      </c>
      <c r="V15" s="59">
        <f>IF('B1'!V17="",1,'B1'!V17)</f>
        <v>2.31</v>
      </c>
      <c r="W15" s="59">
        <f>IF('B1'!W17="",1,'B1'!W17)</f>
        <v>2.31</v>
      </c>
      <c r="X15" s="59">
        <f>IF('B1'!X17="",1,'B1'!X17)</f>
        <v>2.27</v>
      </c>
      <c r="Y15" s="59">
        <f>IF('B1'!Y17="",1,'B1'!Y17)</f>
        <v>2.25</v>
      </c>
      <c r="Z15" s="59">
        <f>IF('B1'!Z17="",1,'B1'!Z17)</f>
        <v>2.25</v>
      </c>
      <c r="AA15" s="59">
        <f>IF('B1'!AA17="",1,'B1'!AA17)</f>
        <v>2.29</v>
      </c>
      <c r="AB15" s="59">
        <f>IF('B1'!AB17="",1,'B1'!AB17)</f>
        <v>2.2799999999999998</v>
      </c>
      <c r="AC15" s="59">
        <f>IF('B1'!AC17="",1,'B1'!AC17)</f>
        <v>2.2799999999999998</v>
      </c>
      <c r="AD15" s="59">
        <f>IF('B1'!AD17="",1,'B1'!AD17)</f>
        <v>2.35</v>
      </c>
      <c r="AE15" s="59">
        <f>IF('B1'!AE17="",1,'B1'!AE17)</f>
        <v>2.33</v>
      </c>
      <c r="AF15" s="59">
        <f>IF('B1'!AF17="",1,'B1'!AF17)</f>
        <v>2.2799999999999998</v>
      </c>
      <c r="AG15" s="59">
        <f>IF('B1'!AG17="",1,'B1'!AG17)</f>
        <v>2.2999999999999998</v>
      </c>
      <c r="AH15" s="59">
        <f>IF('B1'!AH17="",1,'B1'!AH17)</f>
        <v>2.27</v>
      </c>
      <c r="AI15" s="59">
        <f>IF('B1'!AI17="",1,'B1'!AI17)</f>
        <v>2.25</v>
      </c>
      <c r="AJ15" s="58">
        <f>('B1'!AJ17+10)*1000</f>
        <v>13000</v>
      </c>
      <c r="AL15" s="1"/>
    </row>
    <row r="16" spans="1:38" ht="27" x14ac:dyDescent="0.2">
      <c r="A16" s="1"/>
      <c r="B16" s="58" t="s">
        <v>3</v>
      </c>
      <c r="C16" s="58">
        <v>12</v>
      </c>
      <c r="D16" s="59">
        <f>IF('B1'!D18="",1,'B1'!D18)</f>
        <v>2.2999999999999998</v>
      </c>
      <c r="E16" s="59">
        <f>IF('B1'!E18="",1,'B1'!E18)</f>
        <v>2.37</v>
      </c>
      <c r="F16" s="59">
        <f>IF('B1'!F18="",1,'B1'!F18)</f>
        <v>2.25</v>
      </c>
      <c r="G16" s="59">
        <f>IF('B1'!G18="",1,'B1'!G18)</f>
        <v>2.25</v>
      </c>
      <c r="H16" s="59">
        <f>IF('B1'!H18="",1,'B1'!H18)</f>
        <v>2.37</v>
      </c>
      <c r="I16" s="59">
        <f>IF('B1'!I18="",1,'B1'!I18)</f>
        <v>2.2999999999999998</v>
      </c>
      <c r="J16" s="59">
        <f>IF('B1'!J18="",1,'B1'!J18)</f>
        <v>2.25</v>
      </c>
      <c r="K16" s="59">
        <f>IF('B1'!K18="",1,'B1'!K18)</f>
        <v>2.37</v>
      </c>
      <c r="L16" s="59">
        <f>IF('B1'!L18="",1,'B1'!L18)</f>
        <v>2.2799999999999998</v>
      </c>
      <c r="M16" s="59">
        <f>IF('B1'!M18="",1,'B1'!M18)</f>
        <v>2.2799999999999998</v>
      </c>
      <c r="N16" s="59">
        <f>IF('B1'!N18="",1,'B1'!N18)</f>
        <v>2.3199999999999998</v>
      </c>
      <c r="O16" s="59">
        <f>IF('B1'!O18="",1,'B1'!O18)</f>
        <v>2.42</v>
      </c>
      <c r="P16" s="59">
        <f>IF('B1'!P18="",1,'B1'!P18)</f>
        <v>2.2799999999999998</v>
      </c>
      <c r="Q16" s="59">
        <f>IF('B1'!Q18="",1,'B1'!Q18)</f>
        <v>2.37</v>
      </c>
      <c r="R16" s="59">
        <f>IF('B1'!R18="",1,'B1'!R18)</f>
        <v>2.37</v>
      </c>
      <c r="S16" s="59">
        <f>IF('B1'!S18="",1,'B1'!S18)</f>
        <v>2.2999999999999998</v>
      </c>
      <c r="T16" s="59">
        <f>IF('B1'!T18="",1,'B1'!T18)</f>
        <v>1.55</v>
      </c>
      <c r="U16" s="59">
        <f>IF('B1'!U18="",1,'B1'!U18)</f>
        <v>1.52</v>
      </c>
      <c r="V16" s="59">
        <f>IF('B1'!V18="",1,'B1'!V18)</f>
        <v>1.58</v>
      </c>
      <c r="W16" s="59">
        <f>IF('B1'!W18="",1,'B1'!W18)</f>
        <v>1.58</v>
      </c>
      <c r="X16" s="59">
        <f>IF('B1'!X18="",1,'B1'!X18)</f>
        <v>1.52</v>
      </c>
      <c r="Y16" s="59">
        <f>IF('B1'!Y18="",1,'B1'!Y18)</f>
        <v>1.55</v>
      </c>
      <c r="Z16" s="59">
        <f>IF('B1'!Z18="",1,'B1'!Z18)</f>
        <v>1.57</v>
      </c>
      <c r="AA16" s="59">
        <f>IF('B1'!AA18="",1,'B1'!AA18)</f>
        <v>1.53</v>
      </c>
      <c r="AB16" s="59">
        <f>IF('B1'!AB18="",1,'B1'!AB18)</f>
        <v>1.56</v>
      </c>
      <c r="AC16" s="59">
        <f>IF('B1'!AC18="",1,'B1'!AC18)</f>
        <v>1.56</v>
      </c>
      <c r="AD16" s="59">
        <f>IF('B1'!AD18="",1,'B1'!AD18)</f>
        <v>1.54</v>
      </c>
      <c r="AE16" s="59">
        <f>IF('B1'!AE18="",1,'B1'!AE18)</f>
        <v>1.48</v>
      </c>
      <c r="AF16" s="59">
        <f>IF('B1'!AF18="",1,'B1'!AF18)</f>
        <v>1.56</v>
      </c>
      <c r="AG16" s="59">
        <f>IF('B1'!AG18="",1,'B1'!AG18)</f>
        <v>1.53</v>
      </c>
      <c r="AH16" s="59">
        <f>IF('B1'!AH18="",1,'B1'!AH18)</f>
        <v>1.52</v>
      </c>
      <c r="AI16" s="59">
        <f>IF('B1'!AI18="",1,'B1'!AI18)</f>
        <v>1.57</v>
      </c>
      <c r="AJ16" s="58">
        <f>('B1'!AJ18+10)*1000</f>
        <v>11000</v>
      </c>
      <c r="AL16" s="1"/>
    </row>
    <row r="17" spans="1:38" ht="27" x14ac:dyDescent="0.2">
      <c r="A17" s="1"/>
      <c r="B17" s="58" t="s">
        <v>7</v>
      </c>
      <c r="C17" s="58">
        <v>13</v>
      </c>
      <c r="D17" s="59">
        <f>IF('B1'!D19="",1,'B1'!D19)</f>
        <v>1.7</v>
      </c>
      <c r="E17" s="59">
        <f>IF('B1'!E19="",1,'B1'!E19)</f>
        <v>1.62</v>
      </c>
      <c r="F17" s="59">
        <f>IF('B1'!F19="",1,'B1'!F19)</f>
        <v>1.64</v>
      </c>
      <c r="G17" s="59">
        <f>IF('B1'!G19="",1,'B1'!G19)</f>
        <v>1.64</v>
      </c>
      <c r="H17" s="59">
        <f>IF('B1'!H19="",1,'B1'!H19)</f>
        <v>1.62</v>
      </c>
      <c r="I17" s="59">
        <f>IF('B1'!I19="",1,'B1'!I19)</f>
        <v>1.68</v>
      </c>
      <c r="J17" s="59">
        <f>IF('B1'!J19="",1,'B1'!J19)</f>
        <v>1.67</v>
      </c>
      <c r="K17" s="59">
        <f>IF('B1'!K19="",1,'B1'!K19)</f>
        <v>1.63</v>
      </c>
      <c r="L17" s="59">
        <f>IF('B1'!L19="",1,'B1'!L19)</f>
        <v>1.67</v>
      </c>
      <c r="M17" s="59">
        <f>IF('B1'!M19="",1,'B1'!M19)</f>
        <v>1.67</v>
      </c>
      <c r="N17" s="59">
        <f>IF('B1'!N19="",1,'B1'!N19)</f>
        <v>1.67</v>
      </c>
      <c r="O17" s="59">
        <f>IF('B1'!O19="",1,'B1'!O19)</f>
        <v>1.66</v>
      </c>
      <c r="P17" s="59">
        <f>IF('B1'!P19="",1,'B1'!P19)</f>
        <v>1.67</v>
      </c>
      <c r="Q17" s="59">
        <f>IF('B1'!Q19="",1,'B1'!Q19)</f>
        <v>1.64</v>
      </c>
      <c r="R17" s="59">
        <f>IF('B1'!R19="",1,'B1'!R19)</f>
        <v>1.62</v>
      </c>
      <c r="S17" s="59">
        <f>IF('B1'!S19="",1,'B1'!S19)</f>
        <v>1.73</v>
      </c>
      <c r="T17" s="59">
        <f>IF('B1'!T19="",1,'B1'!T19)</f>
        <v>2.0499999999999998</v>
      </c>
      <c r="U17" s="59">
        <f>IF('B1'!U19="",1,'B1'!U19)</f>
        <v>2.15</v>
      </c>
      <c r="V17" s="59">
        <f>IF('B1'!V19="",1,'B1'!V19)</f>
        <v>2.14</v>
      </c>
      <c r="W17" s="59">
        <f>IF('B1'!W19="",1,'B1'!W19)</f>
        <v>2.14</v>
      </c>
      <c r="X17" s="59">
        <f>IF('B1'!X19="",1,'B1'!X19)</f>
        <v>2.15</v>
      </c>
      <c r="Y17" s="59">
        <f>IF('B1'!Y19="",1,'B1'!Y19)</f>
        <v>2.0499999999999998</v>
      </c>
      <c r="Z17" s="59">
        <f>IF('B1'!Z19="",1,'B1'!Z19)</f>
        <v>2.1</v>
      </c>
      <c r="AA17" s="59">
        <f>IF('B1'!AA19="",1,'B1'!AA19)</f>
        <v>2.17</v>
      </c>
      <c r="AB17" s="59">
        <f>IF('B1'!AB19="",1,'B1'!AB19)</f>
        <v>2.08</v>
      </c>
      <c r="AC17" s="59">
        <f>IF('B1'!AC19="",1,'B1'!AC19)</f>
        <v>2.08</v>
      </c>
      <c r="AD17" s="59">
        <f>IF('B1'!AD19="",1,'B1'!AD19)</f>
        <v>2.08</v>
      </c>
      <c r="AE17" s="59">
        <f>IF('B1'!AE19="",1,'B1'!AE19)</f>
        <v>2.04</v>
      </c>
      <c r="AF17" s="59">
        <f>IF('B1'!AF19="",1,'B1'!AF19)</f>
        <v>2.08</v>
      </c>
      <c r="AG17" s="59">
        <f>IF('B1'!AG19="",1,'B1'!AG19)</f>
        <v>2.17</v>
      </c>
      <c r="AH17" s="59">
        <f>IF('B1'!AH19="",1,'B1'!AH19)</f>
        <v>2.15</v>
      </c>
      <c r="AI17" s="59">
        <f>IF('B1'!AI19="",1,'B1'!AI19)</f>
        <v>2</v>
      </c>
      <c r="AJ17" s="58">
        <f>('B1'!AJ19+10)*1000</f>
        <v>9000</v>
      </c>
      <c r="AL17" s="1"/>
    </row>
    <row r="18" spans="1:38" ht="27" x14ac:dyDescent="0.2">
      <c r="A18" s="1"/>
      <c r="B18" s="58" t="s">
        <v>4</v>
      </c>
      <c r="C18" s="58">
        <v>14</v>
      </c>
      <c r="D18" s="59">
        <f>IF('B1'!D20="",1,'B1'!D20)</f>
        <v>1.95</v>
      </c>
      <c r="E18" s="59">
        <f>IF('B1'!E20="",1,'B1'!E20)</f>
        <v>1.94</v>
      </c>
      <c r="F18" s="59">
        <f>IF('B1'!F20="",1,'B1'!F20)</f>
        <v>1.95</v>
      </c>
      <c r="G18" s="59">
        <f>IF('B1'!G20="",1,'B1'!G20)</f>
        <v>1.95</v>
      </c>
      <c r="H18" s="59">
        <f>IF('B1'!H20="",1,'B1'!H20)</f>
        <v>1.94</v>
      </c>
      <c r="I18" s="59">
        <f>IF('B1'!I20="",1,'B1'!I20)</f>
        <v>1.93</v>
      </c>
      <c r="J18" s="59">
        <f>IF('B1'!J20="",1,'B1'!J20)</f>
        <v>2</v>
      </c>
      <c r="K18" s="59">
        <f>IF('B1'!K20="",1,'B1'!K20)</f>
        <v>1.96</v>
      </c>
      <c r="L18" s="59">
        <f>IF('B1'!L20="",1,'B1'!L20)</f>
        <v>1.94</v>
      </c>
      <c r="M18" s="59">
        <f>IF('B1'!M20="",1,'B1'!M20)</f>
        <v>1.94</v>
      </c>
      <c r="N18" s="59">
        <f>IF('B1'!N20="",1,'B1'!N20)</f>
        <v>1.95</v>
      </c>
      <c r="O18" s="59">
        <f>IF('B1'!O20="",1,'B1'!O20)</f>
        <v>1.96</v>
      </c>
      <c r="P18" s="59">
        <f>IF('B1'!P20="",1,'B1'!P20)</f>
        <v>1.94</v>
      </c>
      <c r="Q18" s="59">
        <f>IF('B1'!Q20="",1,'B1'!Q20)</f>
        <v>1.96</v>
      </c>
      <c r="R18" s="59">
        <f>IF('B1'!R20="",1,'B1'!R20)</f>
        <v>1.94</v>
      </c>
      <c r="S18" s="59">
        <f>IF('B1'!S20="",1,'B1'!S20)</f>
        <v>1.91</v>
      </c>
      <c r="T18" s="59">
        <f>IF('B1'!T20="",1,'B1'!T20)</f>
        <v>1.75</v>
      </c>
      <c r="U18" s="59">
        <f>IF('B1'!U20="",1,'B1'!U20)</f>
        <v>1.76</v>
      </c>
      <c r="V18" s="59">
        <f>IF('B1'!V20="",1,'B1'!V20)</f>
        <v>1.77</v>
      </c>
      <c r="W18" s="59">
        <f>IF('B1'!W20="",1,'B1'!W20)</f>
        <v>1.77</v>
      </c>
      <c r="X18" s="59">
        <f>IF('B1'!X20="",1,'B1'!X20)</f>
        <v>1.76</v>
      </c>
      <c r="Y18" s="59">
        <f>IF('B1'!Y20="",1,'B1'!Y20)</f>
        <v>1.75</v>
      </c>
      <c r="Z18" s="59">
        <f>IF('B1'!Z20="",1,'B1'!Z20)</f>
        <v>1.73</v>
      </c>
      <c r="AA18" s="59">
        <f>IF('B1'!AA20="",1,'B1'!AA20)</f>
        <v>1.78</v>
      </c>
      <c r="AB18" s="59">
        <f>IF('B1'!AB20="",1,'B1'!AB20)</f>
        <v>1.77</v>
      </c>
      <c r="AC18" s="59">
        <f>IF('B1'!AC20="",1,'B1'!AC20)</f>
        <v>1.77</v>
      </c>
      <c r="AD18" s="59">
        <f>IF('B1'!AD20="",1,'B1'!AD20)</f>
        <v>1.76</v>
      </c>
      <c r="AE18" s="59">
        <f>IF('B1'!AE20="",1,'B1'!AE20)</f>
        <v>1.73</v>
      </c>
      <c r="AF18" s="59">
        <f>IF('B1'!AF20="",1,'B1'!AF20)</f>
        <v>1.77</v>
      </c>
      <c r="AG18" s="59">
        <f>IF('B1'!AG20="",1,'B1'!AG20)</f>
        <v>1.79</v>
      </c>
      <c r="AH18" s="59">
        <f>IF('B1'!AH20="",1,'B1'!AH20)</f>
        <v>1.76</v>
      </c>
      <c r="AI18" s="59">
        <f>IF('B1'!AI20="",1,'B1'!AI20)</f>
        <v>1.8</v>
      </c>
      <c r="AJ18" s="58">
        <f>('B1'!AJ20+10)*1000</f>
        <v>9000</v>
      </c>
      <c r="AL18" s="1"/>
    </row>
    <row r="19" spans="1:38" ht="27" x14ac:dyDescent="0.2">
      <c r="A19" s="1"/>
      <c r="B19" s="58" t="s">
        <v>10</v>
      </c>
      <c r="C19" s="58">
        <v>15</v>
      </c>
      <c r="D19" s="59">
        <f>IF('B1'!D21="",1,'B1'!D21)</f>
        <v>1.18</v>
      </c>
      <c r="E19" s="59">
        <f>IF('B1'!E21="",1,'B1'!E21)</f>
        <v>1.24</v>
      </c>
      <c r="F19" s="59">
        <f>IF('B1'!F21="",1,'B1'!F21)</f>
        <v>1.19</v>
      </c>
      <c r="G19" s="59">
        <f>IF('B1'!G21="",1,'B1'!G21)</f>
        <v>1.19</v>
      </c>
      <c r="H19" s="59">
        <f>IF('B1'!H21="",1,'B1'!H21)</f>
        <v>1.24</v>
      </c>
      <c r="I19" s="59">
        <f>IF('B1'!I21="",1,'B1'!I21)</f>
        <v>1.2</v>
      </c>
      <c r="J19" s="59">
        <f>IF('B1'!J21="",1,'B1'!J21)</f>
        <v>1.2</v>
      </c>
      <c r="K19" s="59">
        <f>IF('B1'!K21="",1,'B1'!K21)</f>
        <v>1.23</v>
      </c>
      <c r="L19" s="59">
        <f>IF('B1'!L21="",1,'B1'!L21)</f>
        <v>1.24</v>
      </c>
      <c r="M19" s="59">
        <f>IF('B1'!M21="",1,'B1'!M21)</f>
        <v>1.24</v>
      </c>
      <c r="N19" s="59">
        <f>IF('B1'!N21="",1,'B1'!N21)</f>
        <v>1.22</v>
      </c>
      <c r="O19" s="59">
        <f>IF('B1'!O21="",1,'B1'!O21)</f>
        <v>1.1100000000000001</v>
      </c>
      <c r="P19" s="59">
        <f>IF('B1'!P21="",1,'B1'!P21)</f>
        <v>1.24</v>
      </c>
      <c r="Q19" s="59">
        <f>IF('B1'!Q21="",1,'B1'!Q21)</f>
        <v>1.23</v>
      </c>
      <c r="R19" s="59">
        <f>IF('B1'!R21="",1,'B1'!R21)</f>
        <v>1.24</v>
      </c>
      <c r="S19" s="59">
        <f>IF('B1'!S21="",1,'B1'!S21)</f>
        <v>1.22</v>
      </c>
      <c r="T19" s="59">
        <f>IF('B1'!T21="",1,'B1'!T21)</f>
        <v>4.2</v>
      </c>
      <c r="U19" s="59">
        <f>IF('B1'!U21="",1,'B1'!U21)</f>
        <v>3.65</v>
      </c>
      <c r="V19" s="59">
        <f>IF('B1'!V21="",1,'B1'!V21)</f>
        <v>4.1500000000000004</v>
      </c>
      <c r="W19" s="59">
        <f>IF('B1'!W21="",1,'B1'!W21)</f>
        <v>4.1500000000000004</v>
      </c>
      <c r="X19" s="59">
        <f>IF('B1'!X21="",1,'B1'!X21)</f>
        <v>3.65</v>
      </c>
      <c r="Y19" s="59">
        <f>IF('B1'!Y21="",1,'B1'!Y21)</f>
        <v>3.95</v>
      </c>
      <c r="Z19" s="59">
        <f>IF('B1'!Z21="",1,'B1'!Z21)</f>
        <v>4</v>
      </c>
      <c r="AA19" s="59">
        <f>IF('B1'!AA21="",1,'B1'!AA21)</f>
        <v>3.6</v>
      </c>
      <c r="AB19" s="59">
        <f>IF('B1'!AB21="",1,'B1'!AB21)</f>
        <v>3.6</v>
      </c>
      <c r="AC19" s="59">
        <f>IF('B1'!AC21="",1,'B1'!AC21)</f>
        <v>3.6</v>
      </c>
      <c r="AD19" s="59">
        <f>IF('B1'!AD21="",1,'B1'!AD21)</f>
        <v>3.82</v>
      </c>
      <c r="AE19" s="59">
        <f>IF('B1'!AE21="",1,'B1'!AE21)</f>
        <v>5.0999999999999996</v>
      </c>
      <c r="AF19" s="59">
        <f>IF('B1'!AF21="",1,'B1'!AF21)</f>
        <v>3.6</v>
      </c>
      <c r="AG19" s="59">
        <f>IF('B1'!AG21="",1,'B1'!AG21)</f>
        <v>3.6</v>
      </c>
      <c r="AH19" s="59">
        <f>IF('B1'!AH21="",1,'B1'!AH21)</f>
        <v>3.65</v>
      </c>
      <c r="AI19" s="59">
        <f>IF('B1'!AI21="",1,'B1'!AI21)</f>
        <v>4</v>
      </c>
      <c r="AJ19" s="58">
        <f>('B1'!AJ21+10)*1000</f>
        <v>11000</v>
      </c>
      <c r="AL19" s="1"/>
    </row>
    <row r="20" spans="1:38" ht="27" x14ac:dyDescent="0.2">
      <c r="A20" s="1"/>
      <c r="B20" s="58" t="s">
        <v>5</v>
      </c>
      <c r="C20" s="58">
        <v>16</v>
      </c>
      <c r="D20" s="59">
        <f>IF('B1'!D22="",1,'B1'!D22)</f>
        <v>1.45</v>
      </c>
      <c r="E20" s="59">
        <f>IF('B1'!E22="",1,'B1'!E22)</f>
        <v>1.47</v>
      </c>
      <c r="F20" s="59">
        <f>IF('B1'!F22="",1,'B1'!F22)</f>
        <v>1.49</v>
      </c>
      <c r="G20" s="59">
        <f>IF('B1'!G22="",1,'B1'!G22)</f>
        <v>1.49</v>
      </c>
      <c r="H20" s="59">
        <f>IF('B1'!H22="",1,'B1'!H22)</f>
        <v>1.47</v>
      </c>
      <c r="I20" s="59">
        <f>IF('B1'!I22="",1,'B1'!I22)</f>
        <v>1.48</v>
      </c>
      <c r="J20" s="59">
        <f>IF('B1'!J22="",1,'B1'!J22)</f>
        <v>1.5</v>
      </c>
      <c r="K20" s="59">
        <f>IF('B1'!K22="",1,'B1'!K22)</f>
        <v>1.48</v>
      </c>
      <c r="L20" s="59">
        <f>IF('B1'!L22="",1,'B1'!L22)</f>
        <v>1.48</v>
      </c>
      <c r="M20" s="59">
        <f>IF('B1'!M22="",1,'B1'!M22)</f>
        <v>1.48</v>
      </c>
      <c r="N20" s="59">
        <f>IF('B1'!N22="",1,'B1'!N22)</f>
        <v>1.45</v>
      </c>
      <c r="O20" s="59">
        <f>IF('B1'!O22="",1,'B1'!O22)</f>
        <v>1.45</v>
      </c>
      <c r="P20" s="59">
        <f>IF('B1'!P22="",1,'B1'!P22)</f>
        <v>1.48</v>
      </c>
      <c r="Q20" s="59">
        <f>IF('B1'!Q22="",1,'B1'!Q22)</f>
        <v>1.48</v>
      </c>
      <c r="R20" s="59">
        <f>IF('B1'!R22="",1,'B1'!R22)</f>
        <v>1.47</v>
      </c>
      <c r="S20" s="59">
        <f>IF('B1'!S22="",1,'B1'!S22)</f>
        <v>1.5</v>
      </c>
      <c r="T20" s="59">
        <f>IF('B1'!T22="",1,'B1'!T22)</f>
        <v>2.5</v>
      </c>
      <c r="U20" s="59">
        <f>IF('B1'!U22="",1,'B1'!U22)</f>
        <v>2.5</v>
      </c>
      <c r="V20" s="59">
        <f>IF('B1'!V22="",1,'B1'!V22)</f>
        <v>2.4500000000000002</v>
      </c>
      <c r="W20" s="59">
        <f>IF('B1'!W22="",1,'B1'!W22)</f>
        <v>2.4500000000000002</v>
      </c>
      <c r="X20" s="59">
        <f>IF('B1'!X22="",1,'B1'!X22)</f>
        <v>2.5</v>
      </c>
      <c r="Y20" s="59">
        <f>IF('B1'!Y22="",1,'B1'!Y22)</f>
        <v>2.4500000000000002</v>
      </c>
      <c r="Z20" s="59">
        <f>IF('B1'!Z22="",1,'B1'!Z22)</f>
        <v>2.5</v>
      </c>
      <c r="AA20" s="59">
        <f>IF('B1'!AA22="",1,'B1'!AA22)</f>
        <v>2.5</v>
      </c>
      <c r="AB20" s="59">
        <f>IF('B1'!AB22="",1,'B1'!AB22)</f>
        <v>2.4500000000000002</v>
      </c>
      <c r="AC20" s="59">
        <f>IF('B1'!AC22="",1,'B1'!AC22)</f>
        <v>2.4500000000000002</v>
      </c>
      <c r="AD20" s="59">
        <f>IF('B1'!AD22="",1,'B1'!AD22)</f>
        <v>2.56</v>
      </c>
      <c r="AE20" s="59">
        <f>IF('B1'!AE22="",1,'B1'!AE22)</f>
        <v>2.5</v>
      </c>
      <c r="AF20" s="59">
        <f>IF('B1'!AF22="",1,'B1'!AF22)</f>
        <v>2.4500000000000002</v>
      </c>
      <c r="AG20" s="59">
        <f>IF('B1'!AG22="",1,'B1'!AG22)</f>
        <v>2.5</v>
      </c>
      <c r="AH20" s="59">
        <f>IF('B1'!AH22="",1,'B1'!AH22)</f>
        <v>2.5</v>
      </c>
      <c r="AI20" s="59">
        <f>IF('B1'!AI22="",1,'B1'!AI22)</f>
        <v>2.5</v>
      </c>
      <c r="AJ20" s="58">
        <f>('B1'!AJ22+10)*1000</f>
        <v>11000</v>
      </c>
      <c r="AL20" s="1"/>
    </row>
    <row r="21" spans="1:38" ht="27" x14ac:dyDescent="0.2">
      <c r="A21" s="1"/>
      <c r="B21" s="58" t="s">
        <v>6</v>
      </c>
      <c r="C21" s="58">
        <v>17</v>
      </c>
      <c r="D21" s="59">
        <f>IF('B1'!D23="",1,'B1'!D23)</f>
        <v>1.85</v>
      </c>
      <c r="E21" s="59">
        <f>IF('B1'!E23="",1,'B1'!E23)</f>
        <v>1.93</v>
      </c>
      <c r="F21" s="59">
        <f>IF('B1'!F23="",1,'B1'!F23)</f>
        <v>1.87</v>
      </c>
      <c r="G21" s="59">
        <f>IF('B1'!G23="",1,'B1'!G23)</f>
        <v>1.87</v>
      </c>
      <c r="H21" s="59">
        <f>IF('B1'!H23="",1,'B1'!H23)</f>
        <v>1.93</v>
      </c>
      <c r="I21" s="59">
        <f>IF('B1'!I23="",1,'B1'!I23)</f>
        <v>1.85</v>
      </c>
      <c r="J21" s="59">
        <f>IF('B1'!J23="",1,'B1'!J23)</f>
        <v>1.91</v>
      </c>
      <c r="K21" s="59">
        <f>IF('B1'!K23="",1,'B1'!K23)</f>
        <v>1.96</v>
      </c>
      <c r="L21" s="59">
        <f>IF('B1'!L23="",1,'B1'!L23)</f>
        <v>1.91</v>
      </c>
      <c r="M21" s="59">
        <f>IF('B1'!M23="",1,'B1'!M23)</f>
        <v>1.88</v>
      </c>
      <c r="N21" s="59">
        <f>IF('B1'!N23="",1,'B1'!N23)</f>
        <v>1.85</v>
      </c>
      <c r="O21" s="59">
        <f>IF('B1'!O23="",1,'B1'!O23)</f>
        <v>1.84</v>
      </c>
      <c r="P21" s="59">
        <f>IF('B1'!P23="",1,'B1'!P23)</f>
        <v>1.88</v>
      </c>
      <c r="Q21" s="59">
        <f>IF('B1'!Q23="",1,'B1'!Q23)</f>
        <v>1.96</v>
      </c>
      <c r="R21" s="59">
        <f>IF('B1'!R23="",1,'B1'!R23)</f>
        <v>1.88</v>
      </c>
      <c r="S21" s="59">
        <f>IF('B1'!S23="",1,'B1'!S23)</f>
        <v>1.85</v>
      </c>
      <c r="T21" s="59">
        <f>IF('B1'!T23="",1,'B1'!T23)</f>
        <v>1.85</v>
      </c>
      <c r="U21" s="59">
        <f>IF('B1'!U23="",1,'B1'!U23)</f>
        <v>1.77</v>
      </c>
      <c r="V21" s="59">
        <f>IF('B1'!V23="",1,'B1'!V23)</f>
        <v>1.84</v>
      </c>
      <c r="W21" s="59">
        <f>IF('B1'!W23="",1,'B1'!W23)</f>
        <v>1.84</v>
      </c>
      <c r="X21" s="59">
        <f>IF('B1'!X23="",1,'B1'!X23)</f>
        <v>1.77</v>
      </c>
      <c r="Y21" s="59">
        <f>IF('B1'!Y23="",1,'B1'!Y23)</f>
        <v>1.83</v>
      </c>
      <c r="Z21" s="59">
        <f>IF('B1'!Z23="",1,'B1'!Z23)</f>
        <v>1.8</v>
      </c>
      <c r="AA21" s="59">
        <f>IF('B1'!AA23="",1,'B1'!AA23)</f>
        <v>1.78</v>
      </c>
      <c r="AB21" s="59">
        <f>IF('B1'!AB23="",1,'B1'!AB23)</f>
        <v>1.8</v>
      </c>
      <c r="AC21" s="59">
        <f>IF('B1'!AC23="",1,'B1'!AC23)</f>
        <v>1.82</v>
      </c>
      <c r="AD21" s="59">
        <f>IF('B1'!AD23="",1,'B1'!AD23)</f>
        <v>1.85</v>
      </c>
      <c r="AE21" s="59">
        <f>IF('B1'!AE23="",1,'B1'!AE23)</f>
        <v>1.81</v>
      </c>
      <c r="AF21" s="59">
        <f>IF('B1'!AF23="",1,'B1'!AF23)</f>
        <v>1.82</v>
      </c>
      <c r="AG21" s="59">
        <f>IF('B1'!AG23="",1,'B1'!AG23)</f>
        <v>1.79</v>
      </c>
      <c r="AH21" s="59">
        <f>IF('B1'!AH23="",1,'B1'!AH23)</f>
        <v>1.82</v>
      </c>
      <c r="AI21" s="59">
        <f>IF('B1'!AI23="",1,'B1'!AI23)</f>
        <v>1.85</v>
      </c>
      <c r="AJ21" s="58">
        <f>('B1'!AJ23+10)*1000</f>
        <v>13000</v>
      </c>
      <c r="AL21" s="1"/>
    </row>
    <row r="22" spans="1:38" ht="27" x14ac:dyDescent="0.2">
      <c r="A22" s="1"/>
      <c r="B22" s="58" t="s">
        <v>10</v>
      </c>
      <c r="C22" s="58">
        <v>18</v>
      </c>
      <c r="D22" s="59">
        <f>IF('B1'!D24="",1,'B1'!D24)</f>
        <v>1.36</v>
      </c>
      <c r="E22" s="59">
        <f>IF('B1'!E24="",1,'B1'!E24)</f>
        <v>1.34</v>
      </c>
      <c r="F22" s="59">
        <f>IF('B1'!F24="",1,'B1'!F24)</f>
        <v>1.36</v>
      </c>
      <c r="G22" s="59">
        <f>IF('B1'!G24="",1,'B1'!G24)</f>
        <v>1.36</v>
      </c>
      <c r="H22" s="59">
        <f>IF('B1'!H24="",1,'B1'!H24)</f>
        <v>1.34</v>
      </c>
      <c r="I22" s="59">
        <f>IF('B1'!I24="",1,'B1'!I24)</f>
        <v>1.35</v>
      </c>
      <c r="J22" s="59">
        <f>IF('B1'!J24="",1,'B1'!J24)</f>
        <v>1.36</v>
      </c>
      <c r="K22" s="59">
        <f>IF('B1'!K24="",1,'B1'!K24)</f>
        <v>1.34</v>
      </c>
      <c r="L22" s="59">
        <f>IF('B1'!L24="",1,'B1'!L24)</f>
        <v>1.35</v>
      </c>
      <c r="M22" s="59">
        <f>IF('B1'!M24="",1,'B1'!M24)</f>
        <v>1.35</v>
      </c>
      <c r="N22" s="59">
        <f>IF('B1'!N24="",1,'B1'!N24)</f>
        <v>1.35</v>
      </c>
      <c r="O22" s="59">
        <f>IF('B1'!O24="",1,'B1'!O24)</f>
        <v>1.3</v>
      </c>
      <c r="P22" s="59">
        <f>IF('B1'!P24="",1,'B1'!P24)</f>
        <v>1.35</v>
      </c>
      <c r="Q22" s="59">
        <f>IF('B1'!Q24="",1,'B1'!Q24)</f>
        <v>1.34</v>
      </c>
      <c r="R22" s="59">
        <f>IF('B1'!R24="",1,'B1'!R24)</f>
        <v>1.34</v>
      </c>
      <c r="S22" s="59">
        <f>IF('B1'!S24="",1,'B1'!S24)</f>
        <v>1.36</v>
      </c>
      <c r="T22" s="59">
        <f>IF('B1'!T24="",1,'B1'!T24)</f>
        <v>2.88</v>
      </c>
      <c r="U22" s="59">
        <f>IF('B1'!U24="",1,'B1'!U24)</f>
        <v>3</v>
      </c>
      <c r="V22" s="59">
        <f>IF('B1'!V24="",1,'B1'!V24)</f>
        <v>2.9</v>
      </c>
      <c r="W22" s="59">
        <f>IF('B1'!W24="",1,'B1'!W24)</f>
        <v>2.9</v>
      </c>
      <c r="X22" s="59">
        <f>IF('B1'!X24="",1,'B1'!X24)</f>
        <v>3</v>
      </c>
      <c r="Y22" s="59">
        <f>IF('B1'!Y24="",1,'B1'!Y24)</f>
        <v>2.9</v>
      </c>
      <c r="Z22" s="59">
        <f>IF('B1'!Z24="",1,'B1'!Z24)</f>
        <v>2.88</v>
      </c>
      <c r="AA22" s="59">
        <f>IF('B1'!AA24="",1,'B1'!AA24)</f>
        <v>2.97</v>
      </c>
      <c r="AB22" s="59">
        <f>IF('B1'!AB24="",1,'B1'!AB24)</f>
        <v>2.9</v>
      </c>
      <c r="AC22" s="59">
        <f>IF('B1'!AC24="",1,'B1'!AC24)</f>
        <v>2.9</v>
      </c>
      <c r="AD22" s="59">
        <f>IF('B1'!AD24="",1,'B1'!AD24)</f>
        <v>2.93</v>
      </c>
      <c r="AE22" s="59">
        <f>IF('B1'!AE24="",1,'B1'!AE24)</f>
        <v>3.05</v>
      </c>
      <c r="AF22" s="59">
        <f>IF('B1'!AF24="",1,'B1'!AF24)</f>
        <v>2.9</v>
      </c>
      <c r="AG22" s="59">
        <f>IF('B1'!AG24="",1,'B1'!AG24)</f>
        <v>2.97</v>
      </c>
      <c r="AH22" s="59">
        <f>IF('B1'!AH24="",1,'B1'!AH24)</f>
        <v>3</v>
      </c>
      <c r="AI22" s="59">
        <f>IF('B1'!AI24="",1,'B1'!AI24)</f>
        <v>3</v>
      </c>
      <c r="AJ22" s="58">
        <f>('B1'!AJ24+10)*1000</f>
        <v>9000</v>
      </c>
      <c r="AL22" s="1"/>
    </row>
    <row r="23" spans="1:38" ht="27" x14ac:dyDescent="0.2">
      <c r="A23" s="1"/>
      <c r="B23" s="58" t="s">
        <v>4</v>
      </c>
      <c r="C23" s="58">
        <v>19</v>
      </c>
      <c r="D23" s="59">
        <f>IF('B1'!D25="",1,'B1'!D25)</f>
        <v>2.4</v>
      </c>
      <c r="E23" s="59">
        <f>IF('B1'!E25="",1,'B1'!E25)</f>
        <v>2.59</v>
      </c>
      <c r="F23" s="59">
        <f>IF('B1'!F25="",1,'B1'!F25)</f>
        <v>2.4</v>
      </c>
      <c r="G23" s="59">
        <f>IF('B1'!G25="",1,'B1'!G25)</f>
        <v>2.4</v>
      </c>
      <c r="H23" s="59">
        <f>IF('B1'!H25="",1,'B1'!H25)</f>
        <v>2.59</v>
      </c>
      <c r="I23" s="59">
        <f>IF('B1'!I25="",1,'B1'!I25)</f>
        <v>2.5</v>
      </c>
      <c r="J23" s="59">
        <f>IF('B1'!J25="",1,'B1'!J25)</f>
        <v>2.5</v>
      </c>
      <c r="K23" s="59">
        <f>IF('B1'!K25="",1,'B1'!K25)</f>
        <v>2.59</v>
      </c>
      <c r="L23" s="59">
        <f>IF('B1'!L25="",1,'B1'!L25)</f>
        <v>2.5499999999999998</v>
      </c>
      <c r="M23" s="59">
        <f>IF('B1'!M25="",1,'B1'!M25)</f>
        <v>2.5499999999999998</v>
      </c>
      <c r="N23" s="59">
        <f>IF('B1'!N25="",1,'B1'!N25)</f>
        <v>2.5</v>
      </c>
      <c r="O23" s="59">
        <f>IF('B1'!O25="",1,'B1'!O25)</f>
        <v>2.5</v>
      </c>
      <c r="P23" s="59">
        <f>IF('B1'!P25="",1,'B1'!P25)</f>
        <v>2.5499999999999998</v>
      </c>
      <c r="Q23" s="59">
        <f>IF('B1'!Q25="",1,'B1'!Q25)</f>
        <v>2.59</v>
      </c>
      <c r="R23" s="59">
        <f>IF('B1'!R25="",1,'B1'!R25)</f>
        <v>2.59</v>
      </c>
      <c r="S23" s="59">
        <f>IF('B1'!S25="",1,'B1'!S25)</f>
        <v>2.5</v>
      </c>
      <c r="T23" s="59">
        <f>IF('B1'!T25="",1,'B1'!T25)</f>
        <v>1.5</v>
      </c>
      <c r="U23" s="59">
        <f>IF('B1'!U25="",1,'B1'!U25)</f>
        <v>1.44</v>
      </c>
      <c r="V23" s="59">
        <f>IF('B1'!V25="",1,'B1'!V25)</f>
        <v>1.51</v>
      </c>
      <c r="W23" s="59">
        <f>IF('B1'!W25="",1,'B1'!W25)</f>
        <v>1.51</v>
      </c>
      <c r="X23" s="59">
        <f>IF('B1'!X25="",1,'B1'!X25)</f>
        <v>1.44</v>
      </c>
      <c r="Y23" s="59">
        <f>IF('B1'!Y25="",1,'B1'!Y25)</f>
        <v>1.45</v>
      </c>
      <c r="Z23" s="59">
        <f>IF('B1'!Z25="",1,'B1'!Z25)</f>
        <v>1.5</v>
      </c>
      <c r="AA23" s="59">
        <f>IF('B1'!AA25="",1,'B1'!AA25)</f>
        <v>1.44</v>
      </c>
      <c r="AB23" s="59">
        <f>IF('B1'!AB25="",1,'B1'!AB25)</f>
        <v>1.45</v>
      </c>
      <c r="AC23" s="59">
        <f>IF('B1'!AC25="",1,'B1'!AC25)</f>
        <v>1.45</v>
      </c>
      <c r="AD23" s="59">
        <f>IF('B1'!AD25="",1,'B1'!AD25)</f>
        <v>1.47</v>
      </c>
      <c r="AE23" s="59">
        <f>IF('B1'!AE25="",1,'B1'!AE25)</f>
        <v>1.45</v>
      </c>
      <c r="AF23" s="59">
        <f>IF('B1'!AF25="",1,'B1'!AF25)</f>
        <v>1.45</v>
      </c>
      <c r="AG23" s="59">
        <f>IF('B1'!AG25="",1,'B1'!AG25)</f>
        <v>1.45</v>
      </c>
      <c r="AH23" s="59">
        <f>IF('B1'!AH25="",1,'B1'!AH25)</f>
        <v>1.44</v>
      </c>
      <c r="AI23" s="59">
        <f>IF('B1'!AI25="",1,'B1'!AI25)</f>
        <v>1.5</v>
      </c>
      <c r="AJ23" s="58">
        <f>('B1'!AJ25+10)*1000</f>
        <v>7000</v>
      </c>
      <c r="AL23" s="1"/>
    </row>
    <row r="24" spans="1:38" ht="27" x14ac:dyDescent="0.2">
      <c r="A24" s="1"/>
      <c r="B24" s="58" t="s">
        <v>9</v>
      </c>
      <c r="C24" s="58">
        <v>20</v>
      </c>
      <c r="D24" s="59">
        <f>IF('B1'!D26="",1,'B1'!D26)</f>
        <v>1</v>
      </c>
      <c r="E24" s="59">
        <f>IF('B1'!E26="",1,'B1'!E26)</f>
        <v>1.7</v>
      </c>
      <c r="F24" s="59">
        <f>IF('B1'!F26="",1,'B1'!F26)</f>
        <v>1.72</v>
      </c>
      <c r="G24" s="59">
        <f>IF('B1'!G26="",1,'B1'!G26)</f>
        <v>1.72</v>
      </c>
      <c r="H24" s="59">
        <f>IF('B1'!H26="",1,'B1'!H26)</f>
        <v>1.7</v>
      </c>
      <c r="I24" s="59">
        <f>IF('B1'!I26="",1,'B1'!I26)</f>
        <v>1.7</v>
      </c>
      <c r="J24" s="59">
        <f>IF('B1'!J26="",1,'B1'!J26)</f>
        <v>1.67</v>
      </c>
      <c r="K24" s="59">
        <f>IF('B1'!K26="",1,'B1'!K26)</f>
        <v>1.72</v>
      </c>
      <c r="L24" s="59">
        <f>IF('B1'!L26="",1,'B1'!L26)</f>
        <v>1.72</v>
      </c>
      <c r="M24" s="59">
        <f>IF('B1'!M26="",1,'B1'!M26)</f>
        <v>1.72</v>
      </c>
      <c r="N24" s="59">
        <f>IF('B1'!N26="",1,'B1'!N26)</f>
        <v>1.7</v>
      </c>
      <c r="O24" s="59">
        <f>IF('B1'!O26="",1,'B1'!O26)</f>
        <v>1.66</v>
      </c>
      <c r="P24" s="59">
        <f>IF('B1'!P26="",1,'B1'!P26)</f>
        <v>1.72</v>
      </c>
      <c r="Q24" s="59">
        <f>IF('B1'!Q26="",1,'B1'!Q26)</f>
        <v>1.73</v>
      </c>
      <c r="R24" s="59">
        <f>IF('B1'!R26="",1,'B1'!R26)</f>
        <v>1.7</v>
      </c>
      <c r="S24" s="59">
        <f>IF('B1'!S26="",1,'B1'!S26)</f>
        <v>1.7</v>
      </c>
      <c r="T24" s="59">
        <f>IF('B1'!T26="",1,'B1'!T26)</f>
        <v>1</v>
      </c>
      <c r="U24" s="59">
        <f>IF('B1'!U26="",1,'B1'!U26)</f>
        <v>2.02</v>
      </c>
      <c r="V24" s="59">
        <f>IF('B1'!V26="",1,'B1'!V26)</f>
        <v>2.0099999999999998</v>
      </c>
      <c r="W24" s="59">
        <f>IF('B1'!W26="",1,'B1'!W26)</f>
        <v>2.0099999999999998</v>
      </c>
      <c r="X24" s="59">
        <f>IF('B1'!X26="",1,'B1'!X26)</f>
        <v>2.02</v>
      </c>
      <c r="Y24" s="59">
        <f>IF('B1'!Y26="",1,'B1'!Y26)</f>
        <v>2</v>
      </c>
      <c r="Z24" s="59">
        <f>IF('B1'!Z26="",1,'B1'!Z26)</f>
        <v>2.1</v>
      </c>
      <c r="AA24" s="59">
        <f>IF('B1'!AA26="",1,'B1'!AA26)</f>
        <v>2.02</v>
      </c>
      <c r="AB24" s="59">
        <f>IF('B1'!AB26="",1,'B1'!AB26)</f>
        <v>2</v>
      </c>
      <c r="AC24" s="59">
        <f>IF('B1'!AC26="",1,'B1'!AC26)</f>
        <v>2</v>
      </c>
      <c r="AD24" s="59">
        <f>IF('B1'!AD26="",1,'B1'!AD26)</f>
        <v>2.04</v>
      </c>
      <c r="AE24" s="59">
        <f>IF('B1'!AE26="",1,'B1'!AE26)</f>
        <v>2.04</v>
      </c>
      <c r="AF24" s="59">
        <f>IF('B1'!AF26="",1,'B1'!AF26)</f>
        <v>2</v>
      </c>
      <c r="AG24" s="59">
        <f>IF('B1'!AG26="",1,'B1'!AG26)</f>
        <v>2.0299999999999998</v>
      </c>
      <c r="AH24" s="59">
        <f>IF('B1'!AH26="",1,'B1'!AH26)</f>
        <v>2.02</v>
      </c>
      <c r="AI24" s="59">
        <f>IF('B1'!AI26="",1,'B1'!AI26)</f>
        <v>2.0499999999999998</v>
      </c>
      <c r="AJ24" s="58">
        <f>('B1'!AJ26+10)*1000</f>
        <v>11000</v>
      </c>
      <c r="AL24" s="1"/>
    </row>
    <row r="25" spans="1:38" ht="27" x14ac:dyDescent="0.2">
      <c r="A25" s="1"/>
      <c r="B25" s="58" t="s">
        <v>8</v>
      </c>
      <c r="C25" s="58">
        <v>21</v>
      </c>
      <c r="D25" s="59">
        <f>IF('B1'!D27="",1,'B1'!D27)</f>
        <v>1.1299999999999999</v>
      </c>
      <c r="E25" s="59">
        <f>IF('B1'!E27="",1,'B1'!E27)</f>
        <v>1.18</v>
      </c>
      <c r="F25" s="59">
        <f>IF('B1'!F27="",1,'B1'!F27)</f>
        <v>1.18</v>
      </c>
      <c r="G25" s="59">
        <f>IF('B1'!G27="",1,'B1'!G27)</f>
        <v>1.18</v>
      </c>
      <c r="H25" s="59">
        <f>IF('B1'!H27="",1,'B1'!H27)</f>
        <v>1.18</v>
      </c>
      <c r="I25" s="59">
        <f>IF('B1'!I27="",1,'B1'!I27)</f>
        <v>1.18</v>
      </c>
      <c r="J25" s="59">
        <f>IF('B1'!J27="",1,'B1'!J27)</f>
        <v>1.17</v>
      </c>
      <c r="K25" s="59">
        <f>IF('B1'!K27="",1,'B1'!K27)</f>
        <v>1.17</v>
      </c>
      <c r="L25" s="59">
        <f>IF('B1'!L27="",1,'B1'!L27)</f>
        <v>1.18</v>
      </c>
      <c r="M25" s="59">
        <f>IF('B1'!M27="",1,'B1'!M27)</f>
        <v>1.18</v>
      </c>
      <c r="N25" s="59">
        <f>IF('B1'!N27="",1,'B1'!N27)</f>
        <v>1.18</v>
      </c>
      <c r="O25" s="59">
        <f>IF('B1'!O27="",1,'B1'!O27)</f>
        <v>1.0900000000000001</v>
      </c>
      <c r="P25" s="59">
        <f>IF('B1'!P27="",1,'B1'!P27)</f>
        <v>1.18</v>
      </c>
      <c r="Q25" s="59">
        <f>IF('B1'!Q27="",1,'B1'!Q27)</f>
        <v>1.18</v>
      </c>
      <c r="R25" s="59">
        <f>IF('B1'!R27="",1,'B1'!R27)</f>
        <v>1.18</v>
      </c>
      <c r="S25" s="59">
        <f>IF('B1'!S27="",1,'B1'!S27)</f>
        <v>1.2</v>
      </c>
      <c r="T25" s="59">
        <f>IF('B1'!T27="",1,'B1'!T27)</f>
        <v>5</v>
      </c>
      <c r="U25" s="59">
        <f>IF('B1'!U27="",1,'B1'!U27)</f>
        <v>4.3</v>
      </c>
      <c r="V25" s="59">
        <f>IF('B1'!V27="",1,'B1'!V27)</f>
        <v>4.4000000000000004</v>
      </c>
      <c r="W25" s="59">
        <f>IF('B1'!W27="",1,'B1'!W27)</f>
        <v>4.4000000000000004</v>
      </c>
      <c r="X25" s="59">
        <f>IF('B1'!X27="",1,'B1'!X27)</f>
        <v>4.3</v>
      </c>
      <c r="Y25" s="59">
        <f>IF('B1'!Y27="",1,'B1'!Y27)</f>
        <v>4.0999999999999996</v>
      </c>
      <c r="Z25" s="59">
        <f>IF('B1'!Z27="",1,'B1'!Z27)</f>
        <v>4.5</v>
      </c>
      <c r="AA25" s="59">
        <f>IF('B1'!AA27="",1,'B1'!AA27)</f>
        <v>4.13</v>
      </c>
      <c r="AB25" s="59">
        <f>IF('B1'!AB27="",1,'B1'!AB27)</f>
        <v>4.25</v>
      </c>
      <c r="AC25" s="59">
        <f>IF('B1'!AC27="",1,'B1'!AC27)</f>
        <v>4.25</v>
      </c>
      <c r="AD25" s="59">
        <f>IF('B1'!AD27="",1,'B1'!AD27)</f>
        <v>4.25</v>
      </c>
      <c r="AE25" s="59">
        <f>IF('B1'!AE27="",1,'B1'!AE27)</f>
        <v>5.6</v>
      </c>
      <c r="AF25" s="59">
        <f>IF('B1'!AF27="",1,'B1'!AF27)</f>
        <v>4.25</v>
      </c>
      <c r="AG25" s="59">
        <f>IF('B1'!AG27="",1,'B1'!AG27)</f>
        <v>4.1399999999999997</v>
      </c>
      <c r="AH25" s="59">
        <f>IF('B1'!AH27="",1,'B1'!AH27)</f>
        <v>4.3</v>
      </c>
      <c r="AI25" s="59">
        <f>IF('B1'!AI27="",1,'B1'!AI27)</f>
        <v>4.33</v>
      </c>
      <c r="AJ25" s="58">
        <f>('B1'!AJ27+10)*1000</f>
        <v>11000</v>
      </c>
      <c r="AL25" s="1"/>
    </row>
    <row r="26" spans="1:38" ht="27" x14ac:dyDescent="0.2">
      <c r="A26" s="1"/>
      <c r="B26" s="58" t="s">
        <v>8</v>
      </c>
      <c r="C26" s="58">
        <v>22</v>
      </c>
      <c r="D26" s="59">
        <f>IF('B1'!D28="",1,'B1'!D28)</f>
        <v>1.1100000000000001</v>
      </c>
      <c r="E26" s="59">
        <f>IF('B1'!E28="",1,'B1'!E28)</f>
        <v>1.1100000000000001</v>
      </c>
      <c r="F26" s="59">
        <f>IF('B1'!F28="",1,'B1'!F28)</f>
        <v>1.17</v>
      </c>
      <c r="G26" s="59">
        <f>IF('B1'!G28="",1,'B1'!G28)</f>
        <v>1.17</v>
      </c>
      <c r="H26" s="59">
        <f>IF('B1'!H28="",1,'B1'!H28)</f>
        <v>1.1100000000000001</v>
      </c>
      <c r="I26" s="59">
        <f>IF('B1'!I28="",1,'B1'!I28)</f>
        <v>1.1399999999999999</v>
      </c>
      <c r="J26" s="59">
        <f>IF('B1'!J28="",1,'B1'!J28)</f>
        <v>1.1399999999999999</v>
      </c>
      <c r="K26" s="59">
        <f>IF('B1'!K28="",1,'B1'!K28)</f>
        <v>1.1000000000000001</v>
      </c>
      <c r="L26" s="59">
        <f>IF('B1'!L28="",1,'B1'!L28)</f>
        <v>1.1299999999999999</v>
      </c>
      <c r="M26" s="59">
        <f>IF('B1'!M28="",1,'B1'!M28)</f>
        <v>1.1299999999999999</v>
      </c>
      <c r="N26" s="59">
        <f>IF('B1'!N28="",1,'B1'!N28)</f>
        <v>1.1499999999999999</v>
      </c>
      <c r="O26" s="59">
        <f>IF('B1'!O28="",1,'B1'!O28)</f>
        <v>1.06</v>
      </c>
      <c r="P26" s="59">
        <f>IF('B1'!P28="",1,'B1'!P28)</f>
        <v>1.1299999999999999</v>
      </c>
      <c r="Q26" s="59">
        <f>IF('B1'!Q28="",1,'B1'!Q28)</f>
        <v>1.1100000000000001</v>
      </c>
      <c r="R26" s="59">
        <f>IF('B1'!R28="",1,'B1'!R28)</f>
        <v>1.1100000000000001</v>
      </c>
      <c r="S26" s="59">
        <f>IF('B1'!S28="",1,'B1'!S28)</f>
        <v>1.1399999999999999</v>
      </c>
      <c r="T26" s="59">
        <f>IF('B1'!T28="",1,'B1'!T28)</f>
        <v>5.5</v>
      </c>
      <c r="U26" s="59">
        <f>IF('B1'!U28="",1,'B1'!U28)</f>
        <v>5.55</v>
      </c>
      <c r="V26" s="59">
        <f>IF('B1'!V28="",1,'B1'!V28)</f>
        <v>4.55</v>
      </c>
      <c r="W26" s="59">
        <f>IF('B1'!W28="",1,'B1'!W28)</f>
        <v>4.55</v>
      </c>
      <c r="X26" s="59">
        <f>IF('B1'!X28="",1,'B1'!X28)</f>
        <v>5.55</v>
      </c>
      <c r="Y26" s="59">
        <f>IF('B1'!Y28="",1,'B1'!Y28)</f>
        <v>4.7</v>
      </c>
      <c r="Z26" s="59">
        <f>IF('B1'!Z28="",1,'B1'!Z28)</f>
        <v>5</v>
      </c>
      <c r="AA26" s="59">
        <f>IF('B1'!AA28="",1,'B1'!AA28)</f>
        <v>5.25</v>
      </c>
      <c r="AB26" s="59">
        <f>IF('B1'!AB28="",1,'B1'!AB28)</f>
        <v>5.05</v>
      </c>
      <c r="AC26" s="59">
        <f>IF('B1'!AC28="",1,'B1'!AC28)</f>
        <v>5.05</v>
      </c>
      <c r="AD26" s="59">
        <f>IF('B1'!AD28="",1,'B1'!AD28)</f>
        <v>4.7</v>
      </c>
      <c r="AE26" s="59">
        <f>IF('B1'!AE28="",1,'B1'!AE28)</f>
        <v>6.3</v>
      </c>
      <c r="AF26" s="59">
        <f>IF('B1'!AF28="",1,'B1'!AF28)</f>
        <v>5.05</v>
      </c>
      <c r="AG26" s="59">
        <f>IF('B1'!AG28="",1,'B1'!AG28)</f>
        <v>5.25</v>
      </c>
      <c r="AH26" s="59">
        <f>IF('B1'!AH28="",1,'B1'!AH28)</f>
        <v>5.55</v>
      </c>
      <c r="AI26" s="59">
        <f>IF('B1'!AI28="",1,'B1'!AI28)</f>
        <v>5</v>
      </c>
      <c r="AJ26" s="58">
        <f>('B1'!AJ28+10)*1000</f>
        <v>12000</v>
      </c>
      <c r="AL26" s="1"/>
    </row>
    <row r="27" spans="1:38" ht="27" x14ac:dyDescent="0.2">
      <c r="A27" s="1"/>
      <c r="B27" s="58" t="s">
        <v>2</v>
      </c>
      <c r="C27" s="58">
        <v>23</v>
      </c>
      <c r="D27" s="59">
        <f>IF('B1'!D29="",1,'B1'!D29)</f>
        <v>1.75</v>
      </c>
      <c r="E27" s="59">
        <f>IF('B1'!E29="",1,'B1'!E29)</f>
        <v>1.75</v>
      </c>
      <c r="F27" s="59">
        <f>IF('B1'!F29="",1,'B1'!F29)</f>
        <v>1.77</v>
      </c>
      <c r="G27" s="59">
        <f>IF('B1'!G29="",1,'B1'!G29)</f>
        <v>1.77</v>
      </c>
      <c r="H27" s="59">
        <f>IF('B1'!H29="",1,'B1'!H29)</f>
        <v>1.75</v>
      </c>
      <c r="I27" s="59">
        <f>IF('B1'!I29="",1,'B1'!I29)</f>
        <v>1.75</v>
      </c>
      <c r="J27" s="59">
        <f>IF('B1'!J29="",1,'B1'!J29)</f>
        <v>1.73</v>
      </c>
      <c r="K27" s="59">
        <f>IF('B1'!K29="",1,'B1'!K29)</f>
        <v>1.76</v>
      </c>
      <c r="L27" s="59">
        <f>IF('B1'!L29="",1,'B1'!L29)</f>
        <v>1.75</v>
      </c>
      <c r="M27" s="59">
        <f>IF('B1'!M29="",1,'B1'!M29)</f>
        <v>1.75</v>
      </c>
      <c r="N27" s="59">
        <f>IF('B1'!N29="",1,'B1'!N29)</f>
        <v>1.75</v>
      </c>
      <c r="O27" s="59">
        <f>IF('B1'!O29="",1,'B1'!O29)</f>
        <v>1.73</v>
      </c>
      <c r="P27" s="59">
        <f>IF('B1'!P29="",1,'B1'!P29)</f>
        <v>1.75</v>
      </c>
      <c r="Q27" s="59">
        <f>IF('B1'!Q29="",1,'B1'!Q29)</f>
        <v>1.76</v>
      </c>
      <c r="R27" s="59">
        <f>IF('B1'!R29="",1,'B1'!R29)</f>
        <v>1.75</v>
      </c>
      <c r="S27" s="59">
        <f>IF('B1'!S29="",1,'B1'!S29)</f>
        <v>1.73</v>
      </c>
      <c r="T27" s="59">
        <f>IF('B1'!T29="",1,'B1'!T29)</f>
        <v>1.95</v>
      </c>
      <c r="U27" s="59">
        <f>IF('B1'!U29="",1,'B1'!U29)</f>
        <v>1.95</v>
      </c>
      <c r="V27" s="59">
        <f>IF('B1'!V29="",1,'B1'!V29)</f>
        <v>1.95</v>
      </c>
      <c r="W27" s="59">
        <f>IF('B1'!W29="",1,'B1'!W29)</f>
        <v>1.95</v>
      </c>
      <c r="X27" s="59">
        <f>IF('B1'!X29="",1,'B1'!X29)</f>
        <v>1.95</v>
      </c>
      <c r="Y27" s="59">
        <f>IF('B1'!Y29="",1,'B1'!Y29)</f>
        <v>1.95</v>
      </c>
      <c r="Z27" s="59">
        <f>IF('B1'!Z29="",1,'B1'!Z29)</f>
        <v>2</v>
      </c>
      <c r="AA27" s="59">
        <f>IF('B1'!AA29="",1,'B1'!AA29)</f>
        <v>1.98</v>
      </c>
      <c r="AB27" s="59">
        <f>IF('B1'!AB29="",1,'B1'!AB29)</f>
        <v>1.97</v>
      </c>
      <c r="AC27" s="59">
        <f>IF('B1'!AC29="",1,'B1'!AC29)</f>
        <v>1.97</v>
      </c>
      <c r="AD27" s="59">
        <f>IF('B1'!AD29="",1,'B1'!AD29)</f>
        <v>1.96</v>
      </c>
      <c r="AE27" s="59">
        <f>IF('B1'!AE29="",1,'B1'!AE29)</f>
        <v>1.96</v>
      </c>
      <c r="AF27" s="59">
        <f>IF('B1'!AF29="",1,'B1'!AF29)</f>
        <v>1.97</v>
      </c>
      <c r="AG27" s="59">
        <f>IF('B1'!AG29="",1,'B1'!AG29)</f>
        <v>1.98</v>
      </c>
      <c r="AH27" s="59">
        <f>IF('B1'!AH29="",1,'B1'!AH29)</f>
        <v>1.95</v>
      </c>
      <c r="AI27" s="59">
        <f>IF('B1'!AI29="",1,'B1'!AI29)</f>
        <v>2</v>
      </c>
      <c r="AJ27" s="58">
        <f>('B1'!AJ29+10)*1000</f>
        <v>6000</v>
      </c>
      <c r="AL27" s="1"/>
    </row>
    <row r="28" spans="1:38" ht="27" x14ac:dyDescent="0.2">
      <c r="A28" s="1"/>
      <c r="B28" s="58" t="s">
        <v>9</v>
      </c>
      <c r="C28" s="58">
        <v>24</v>
      </c>
      <c r="D28" s="59">
        <f>IF('B1'!D30="",1,'B1'!D30)</f>
        <v>1.45</v>
      </c>
      <c r="E28" s="59">
        <f>IF('B1'!E30="",1,'B1'!E30)</f>
        <v>1.43</v>
      </c>
      <c r="F28" s="59">
        <f>IF('B1'!F30="",1,'B1'!F30)</f>
        <v>1.44</v>
      </c>
      <c r="G28" s="59">
        <f>IF('B1'!G30="",1,'B1'!G30)</f>
        <v>1.44</v>
      </c>
      <c r="H28" s="59">
        <f>IF('B1'!H30="",1,'B1'!H30)</f>
        <v>1.44</v>
      </c>
      <c r="I28" s="59">
        <f>IF('B1'!I30="",1,'B1'!I30)</f>
        <v>1.45</v>
      </c>
      <c r="J28" s="59">
        <f>IF('B1'!J30="",1,'B1'!J30)</f>
        <v>1.44</v>
      </c>
      <c r="K28" s="59">
        <f>IF('B1'!K30="",1,'B1'!K30)</f>
        <v>1.43</v>
      </c>
      <c r="L28" s="59">
        <f>IF('B1'!L30="",1,'B1'!L30)</f>
        <v>1.45</v>
      </c>
      <c r="M28" s="59">
        <f>IF('B1'!M30="",1,'B1'!M30)</f>
        <v>1.45</v>
      </c>
      <c r="N28" s="59">
        <f>IF('B1'!N30="",1,'B1'!N30)</f>
        <v>1.45</v>
      </c>
      <c r="O28" s="59">
        <f>IF('B1'!O30="",1,'B1'!O30)</f>
        <v>1.41</v>
      </c>
      <c r="P28" s="59">
        <f>IF('B1'!P30="",1,'B1'!P30)</f>
        <v>1.45</v>
      </c>
      <c r="Q28" s="59">
        <f>IF('B1'!Q30="",1,'B1'!Q30)</f>
        <v>1.43</v>
      </c>
      <c r="R28" s="59">
        <f>IF('B1'!R30="",1,'B1'!R30)</f>
        <v>1.44</v>
      </c>
      <c r="S28" s="59">
        <f>IF('B1'!S30="",1,'B1'!S30)</f>
        <v>1.5</v>
      </c>
      <c r="T28" s="59">
        <f>IF('B1'!T30="",1,'B1'!T30)</f>
        <v>2.5499999999999998</v>
      </c>
      <c r="U28" s="59">
        <f>IF('B1'!U30="",1,'B1'!U30)</f>
        <v>2.62</v>
      </c>
      <c r="V28" s="59">
        <f>IF('B1'!V30="",1,'B1'!V30)</f>
        <v>2.6</v>
      </c>
      <c r="W28" s="59">
        <f>IF('B1'!W30="",1,'B1'!W30)</f>
        <v>2.6</v>
      </c>
      <c r="X28" s="59">
        <f>IF('B1'!X30="",1,'B1'!X30)</f>
        <v>2.59</v>
      </c>
      <c r="Y28" s="59">
        <f>IF('B1'!Y30="",1,'B1'!Y30)</f>
        <v>2.5499999999999998</v>
      </c>
      <c r="Z28" s="59">
        <f>IF('B1'!Z30="",1,'B1'!Z30)</f>
        <v>2.63</v>
      </c>
      <c r="AA28" s="59">
        <f>IF('B1'!AA30="",1,'B1'!AA30)</f>
        <v>2.63</v>
      </c>
      <c r="AB28" s="59">
        <f>IF('B1'!AB30="",1,'B1'!AB30)</f>
        <v>2.5499999999999998</v>
      </c>
      <c r="AC28" s="59">
        <f>IF('B1'!AC30="",1,'B1'!AC30)</f>
        <v>2.5499999999999998</v>
      </c>
      <c r="AD28" s="59">
        <f>IF('B1'!AD30="",1,'B1'!AD30)</f>
        <v>2.56</v>
      </c>
      <c r="AE28" s="59">
        <f>IF('B1'!AE30="",1,'B1'!AE30)</f>
        <v>2.6</v>
      </c>
      <c r="AF28" s="59">
        <f>IF('B1'!AF30="",1,'B1'!AF30)</f>
        <v>2.5499999999999998</v>
      </c>
      <c r="AG28" s="59">
        <f>IF('B1'!AG30="",1,'B1'!AG30)</f>
        <v>2.63</v>
      </c>
      <c r="AH28" s="59">
        <f>IF('B1'!AH30="",1,'B1'!AH30)</f>
        <v>2.59</v>
      </c>
      <c r="AI28" s="59">
        <f>IF('B1'!AI30="",1,'B1'!AI30)</f>
        <v>2.5</v>
      </c>
      <c r="AJ28" s="58">
        <f>('B1'!AJ30+10)*1000</f>
        <v>11000</v>
      </c>
      <c r="AL28" s="1"/>
    </row>
    <row r="29" spans="1:38" ht="27" x14ac:dyDescent="0.2">
      <c r="A29" s="1"/>
      <c r="B29" s="58" t="s">
        <v>7</v>
      </c>
      <c r="C29" s="58">
        <v>25</v>
      </c>
      <c r="D29" s="59">
        <f>IF('B1'!D31="",1,'B1'!D31)</f>
        <v>1</v>
      </c>
      <c r="E29" s="59">
        <f>IF('B1'!E31="",1,'B1'!E31)</f>
        <v>1.45</v>
      </c>
      <c r="F29" s="59">
        <f>IF('B1'!F31="",1,'B1'!F31)</f>
        <v>1.55</v>
      </c>
      <c r="G29" s="59">
        <f>IF('B1'!G31="",1,'B1'!G31)</f>
        <v>1.55</v>
      </c>
      <c r="H29" s="59">
        <f>IF('B1'!H31="",1,'B1'!H31)</f>
        <v>1.45</v>
      </c>
      <c r="I29" s="59">
        <f>IF('B1'!I31="",1,'B1'!I31)</f>
        <v>1.53</v>
      </c>
      <c r="J29" s="59">
        <f>IF('B1'!J31="",1,'B1'!J31)</f>
        <v>1.5</v>
      </c>
      <c r="K29" s="59">
        <f>IF('B1'!K31="",1,'B1'!K31)</f>
        <v>1.54</v>
      </c>
      <c r="L29" s="59">
        <f>IF('B1'!L31="",1,'B1'!L31)</f>
        <v>1.49</v>
      </c>
      <c r="M29" s="59">
        <f>IF('B1'!M31="",1,'B1'!M31)</f>
        <v>1.53</v>
      </c>
      <c r="N29" s="59">
        <f>IF('B1'!N31="",1,'B1'!N31)</f>
        <v>1.55</v>
      </c>
      <c r="O29" s="59">
        <f>IF('B1'!O31="",1,'B1'!O31)</f>
        <v>1.45</v>
      </c>
      <c r="P29" s="59">
        <f>IF('B1'!P31="",1,'B1'!P31)</f>
        <v>1.49</v>
      </c>
      <c r="Q29" s="59">
        <f>IF('B1'!Q31="",1,'B1'!Q31)</f>
        <v>1.53</v>
      </c>
      <c r="R29" s="59">
        <f>IF('B1'!R31="",1,'B1'!R31)</f>
        <v>1.45</v>
      </c>
      <c r="S29" s="59">
        <f>IF('B1'!S31="",1,'B1'!S31)</f>
        <v>1.53</v>
      </c>
      <c r="T29" s="59">
        <f>IF('B1'!T31="",1,'B1'!T31)</f>
        <v>1</v>
      </c>
      <c r="U29" s="59">
        <f>IF('B1'!U31="",1,'B1'!U31)</f>
        <v>2.5499999999999998</v>
      </c>
      <c r="V29" s="59">
        <f>IF('B1'!V31="",1,'B1'!V31)</f>
        <v>2.31</v>
      </c>
      <c r="W29" s="59">
        <f>IF('B1'!W31="",1,'B1'!W31)</f>
        <v>2.31</v>
      </c>
      <c r="X29" s="59">
        <f>IF('B1'!X31="",1,'B1'!X31)</f>
        <v>2.5499999999999998</v>
      </c>
      <c r="Y29" s="59">
        <f>IF('B1'!Y31="",1,'B1'!Y31)</f>
        <v>2.35</v>
      </c>
      <c r="Z29" s="59">
        <f>IF('B1'!Z31="",1,'B1'!Z31)</f>
        <v>2.5</v>
      </c>
      <c r="AA29" s="59">
        <f>IF('B1'!AA31="",1,'B1'!AA31)</f>
        <v>2.35</v>
      </c>
      <c r="AB29" s="59">
        <f>IF('B1'!AB31="",1,'B1'!AB31)</f>
        <v>2.4</v>
      </c>
      <c r="AC29" s="59">
        <f>IF('B1'!AC31="",1,'B1'!AC31)</f>
        <v>2.35</v>
      </c>
      <c r="AD29" s="59">
        <f>IF('B1'!AD31="",1,'B1'!AD31)</f>
        <v>2.2999999999999998</v>
      </c>
      <c r="AE29" s="59">
        <f>IF('B1'!AE31="",1,'B1'!AE31)</f>
        <v>2.5</v>
      </c>
      <c r="AF29" s="59">
        <f>IF('B1'!AF31="",1,'B1'!AF31)</f>
        <v>2.4</v>
      </c>
      <c r="AG29" s="59">
        <f>IF('B1'!AG31="",1,'B1'!AG31)</f>
        <v>2.37</v>
      </c>
      <c r="AH29" s="59">
        <f>IF('B1'!AH31="",1,'B1'!AH31)</f>
        <v>2.5499999999999998</v>
      </c>
      <c r="AI29" s="59">
        <f>IF('B1'!AI31="",1,'B1'!AI31)</f>
        <v>2.38</v>
      </c>
      <c r="AJ29" s="58">
        <f>('B1'!AJ31+10)*1000</f>
        <v>9000</v>
      </c>
      <c r="AL29" s="1"/>
    </row>
    <row r="30" spans="1:38" ht="27" x14ac:dyDescent="0.2">
      <c r="A30" s="1"/>
      <c r="B30" s="58" t="s">
        <v>5</v>
      </c>
      <c r="C30" s="58">
        <v>26</v>
      </c>
      <c r="D30" s="59">
        <f>IF('B1'!D32="",1,'B1'!D32)</f>
        <v>1.62</v>
      </c>
      <c r="E30" s="59">
        <f>IF('B1'!E32="",1,'B1'!E32)</f>
        <v>1.61</v>
      </c>
      <c r="F30" s="59">
        <f>IF('B1'!F32="",1,'B1'!F32)</f>
        <v>1.63</v>
      </c>
      <c r="G30" s="59">
        <f>IF('B1'!G32="",1,'B1'!G32)</f>
        <v>1.63</v>
      </c>
      <c r="H30" s="59">
        <f>IF('B1'!H32="",1,'B1'!H32)</f>
        <v>1.61</v>
      </c>
      <c r="I30" s="59">
        <f>IF('B1'!I32="",1,'B1'!I32)</f>
        <v>1.63</v>
      </c>
      <c r="J30" s="59">
        <f>IF('B1'!J32="",1,'B1'!J32)</f>
        <v>1.62</v>
      </c>
      <c r="K30" s="59">
        <f>IF('B1'!K32="",1,'B1'!K32)</f>
        <v>1</v>
      </c>
      <c r="L30" s="59">
        <f>IF('B1'!L32="",1,'B1'!L32)</f>
        <v>1.61</v>
      </c>
      <c r="M30" s="59">
        <f>IF('B1'!M32="",1,'B1'!M32)</f>
        <v>1.61</v>
      </c>
      <c r="N30" s="59">
        <f>IF('B1'!N32="",1,'B1'!N32)</f>
        <v>1.63</v>
      </c>
      <c r="O30" s="59">
        <f>IF('B1'!O32="",1,'B1'!O32)</f>
        <v>1.59</v>
      </c>
      <c r="P30" s="59">
        <f>IF('B1'!P32="",1,'B1'!P32)</f>
        <v>1.61</v>
      </c>
      <c r="Q30" s="59">
        <f>IF('B1'!Q32="",1,'B1'!Q32)</f>
        <v>1.62</v>
      </c>
      <c r="R30" s="59">
        <f>IF('B1'!R32="",1,'B1'!R32)</f>
        <v>1.61</v>
      </c>
      <c r="S30" s="59">
        <f>IF('B1'!S32="",1,'B1'!S32)</f>
        <v>1.62</v>
      </c>
      <c r="T30" s="59">
        <f>IF('B1'!T32="",1,'B1'!T32)</f>
        <v>2.15</v>
      </c>
      <c r="U30" s="59">
        <f>IF('B1'!U32="",1,'B1'!U32)</f>
        <v>2.17</v>
      </c>
      <c r="V30" s="59">
        <f>IF('B1'!V32="",1,'B1'!V32)</f>
        <v>2.15</v>
      </c>
      <c r="W30" s="59">
        <f>IF('B1'!W32="",1,'B1'!W32)</f>
        <v>2.15</v>
      </c>
      <c r="X30" s="59">
        <f>IF('B1'!X32="",1,'B1'!X32)</f>
        <v>2.17</v>
      </c>
      <c r="Y30" s="59">
        <f>IF('B1'!Y32="",1,'B1'!Y32)</f>
        <v>2.15</v>
      </c>
      <c r="Z30" s="59">
        <f>IF('B1'!Z32="",1,'B1'!Z32)</f>
        <v>2.2000000000000002</v>
      </c>
      <c r="AA30" s="59">
        <f>IF('B1'!AA32="",1,'B1'!AA32)</f>
        <v>1</v>
      </c>
      <c r="AB30" s="59">
        <f>IF('B1'!AB32="",1,'B1'!AB32)</f>
        <v>2.1800000000000002</v>
      </c>
      <c r="AC30" s="59">
        <f>IF('B1'!AC32="",1,'B1'!AC32)</f>
        <v>2.1800000000000002</v>
      </c>
      <c r="AD30" s="59">
        <f>IF('B1'!AD32="",1,'B1'!AD32)</f>
        <v>2.15</v>
      </c>
      <c r="AE30" s="59">
        <f>IF('B1'!AE32="",1,'B1'!AE32)</f>
        <v>2.17</v>
      </c>
      <c r="AF30" s="59">
        <f>IF('B1'!AF32="",1,'B1'!AF32)</f>
        <v>2.1800000000000002</v>
      </c>
      <c r="AG30" s="59">
        <f>IF('B1'!AG32="",1,'B1'!AG32)</f>
        <v>2.2000000000000002</v>
      </c>
      <c r="AH30" s="59">
        <f>IF('B1'!AH32="",1,'B1'!AH32)</f>
        <v>2.17</v>
      </c>
      <c r="AI30" s="59">
        <f>IF('B1'!AI32="",1,'B1'!AI32)</f>
        <v>2.2000000000000002</v>
      </c>
      <c r="AJ30" s="58">
        <f>('B1'!AJ32+10)*1000</f>
        <v>11000</v>
      </c>
      <c r="AL30" s="1"/>
    </row>
    <row r="31" spans="1:38" ht="27" x14ac:dyDescent="0.2">
      <c r="A31" s="1"/>
      <c r="B31" s="58" t="s">
        <v>11</v>
      </c>
      <c r="C31" s="58">
        <v>27</v>
      </c>
      <c r="D31" s="59">
        <f>IF('B1'!D33="",1,'B1'!D33)</f>
        <v>1.95</v>
      </c>
      <c r="E31" s="59">
        <f>IF('B1'!E33="",1,'B1'!E33)</f>
        <v>1</v>
      </c>
      <c r="F31" s="59">
        <f>IF('B1'!F33="",1,'B1'!F33)</f>
        <v>2.0099999999999998</v>
      </c>
      <c r="G31" s="59">
        <f>IF('B1'!G33="",1,'B1'!G33)</f>
        <v>2.0099999999999998</v>
      </c>
      <c r="H31" s="59">
        <f>IF('B1'!H33="",1,'B1'!H33)</f>
        <v>1</v>
      </c>
      <c r="I31" s="59">
        <f>IF('B1'!I33="",1,'B1'!I33)</f>
        <v>2</v>
      </c>
      <c r="J31" s="59">
        <f>IF('B1'!J33="",1,'B1'!J33)</f>
        <v>2</v>
      </c>
      <c r="K31" s="59">
        <f>IF('B1'!K33="",1,'B1'!K33)</f>
        <v>1</v>
      </c>
      <c r="L31" s="59">
        <f>IF('B1'!L33="",1,'B1'!L33)</f>
        <v>2.02</v>
      </c>
      <c r="M31" s="59">
        <f>IF('B1'!M33="",1,'B1'!M33)</f>
        <v>2.02</v>
      </c>
      <c r="N31" s="59">
        <f>IF('B1'!N33="",1,'B1'!N33)</f>
        <v>2</v>
      </c>
      <c r="O31" s="59">
        <f>IF('B1'!O33="",1,'B1'!O33)</f>
        <v>1.96</v>
      </c>
      <c r="P31" s="59">
        <f>IF('B1'!P33="",1,'B1'!P33)</f>
        <v>2.02</v>
      </c>
      <c r="Q31" s="59">
        <f>IF('B1'!Q33="",1,'B1'!Q33)</f>
        <v>2.04</v>
      </c>
      <c r="R31" s="59">
        <f>IF('B1'!R33="",1,'B1'!R33)</f>
        <v>1</v>
      </c>
      <c r="S31" s="59">
        <f>IF('B1'!S33="",1,'B1'!S33)</f>
        <v>2</v>
      </c>
      <c r="T31" s="59">
        <f>IF('B1'!T33="",1,'B1'!T33)</f>
        <v>1.75</v>
      </c>
      <c r="U31" s="59">
        <f>IF('B1'!U33="",1,'B1'!U33)</f>
        <v>1</v>
      </c>
      <c r="V31" s="59">
        <f>IF('B1'!V33="",1,'B1'!V33)</f>
        <v>1.72</v>
      </c>
      <c r="W31" s="59">
        <f>IF('B1'!W33="",1,'B1'!W33)</f>
        <v>1.72</v>
      </c>
      <c r="X31" s="59">
        <f>IF('B1'!X33="",1,'B1'!X33)</f>
        <v>1</v>
      </c>
      <c r="Y31" s="59">
        <f>IF('B1'!Y33="",1,'B1'!Y33)</f>
        <v>1.73</v>
      </c>
      <c r="Z31" s="59">
        <f>IF('B1'!Z33="",1,'B1'!Z33)</f>
        <v>1.73</v>
      </c>
      <c r="AA31" s="59">
        <f>IF('B1'!AA33="",1,'B1'!AA33)</f>
        <v>1</v>
      </c>
      <c r="AB31" s="59">
        <f>IF('B1'!AB33="",1,'B1'!AB33)</f>
        <v>1.7</v>
      </c>
      <c r="AC31" s="59">
        <f>IF('B1'!AC33="",1,'B1'!AC33)</f>
        <v>1.7</v>
      </c>
      <c r="AD31" s="59">
        <f>IF('B1'!AD33="",1,'B1'!AD33)</f>
        <v>1.72</v>
      </c>
      <c r="AE31" s="59">
        <f>IF('B1'!AE33="",1,'B1'!AE33)</f>
        <v>1.73</v>
      </c>
      <c r="AF31" s="59">
        <f>IF('B1'!AF33="",1,'B1'!AF33)</f>
        <v>1.7</v>
      </c>
      <c r="AG31" s="59">
        <f>IF('B1'!AG33="",1,'B1'!AG33)</f>
        <v>1.72</v>
      </c>
      <c r="AH31" s="59">
        <f>IF('B1'!AH33="",1,'B1'!AH33)</f>
        <v>1</v>
      </c>
      <c r="AI31" s="59">
        <f>IF('B1'!AI33="",1,'B1'!AI33)</f>
        <v>1.73</v>
      </c>
      <c r="AJ31" s="58">
        <f>('B1'!AJ33+10)*1000</f>
        <v>14000</v>
      </c>
      <c r="AL31" s="1"/>
    </row>
    <row r="32" spans="1:38" ht="27" x14ac:dyDescent="0.2">
      <c r="A32" s="1"/>
      <c r="B32" s="58" t="s">
        <v>6</v>
      </c>
      <c r="C32" s="58">
        <v>28</v>
      </c>
      <c r="D32" s="59">
        <f>IF('B1'!D34="",1,'B1'!D34)</f>
        <v>2.1</v>
      </c>
      <c r="E32" s="59">
        <f>IF('B1'!E34="",1,'B1'!E34)</f>
        <v>1</v>
      </c>
      <c r="F32" s="59">
        <f>IF('B1'!F34="",1,'B1'!F34)</f>
        <v>2.15</v>
      </c>
      <c r="G32" s="59">
        <f>IF('B1'!G34="",1,'B1'!G34)</f>
        <v>2.15</v>
      </c>
      <c r="H32" s="59">
        <f>IF('B1'!H34="",1,'B1'!H34)</f>
        <v>2.17</v>
      </c>
      <c r="I32" s="59">
        <f>IF('B1'!I34="",1,'B1'!I34)</f>
        <v>2.1</v>
      </c>
      <c r="J32" s="59">
        <f>IF('B1'!J34="",1,'B1'!J34)</f>
        <v>2.1</v>
      </c>
      <c r="K32" s="59">
        <f>IF('B1'!K34="",1,'B1'!K34)</f>
        <v>1</v>
      </c>
      <c r="L32" s="59">
        <f>IF('B1'!L34="",1,'B1'!L34)</f>
        <v>2.1</v>
      </c>
      <c r="M32" s="59">
        <f>IF('B1'!M34="",1,'B1'!M34)</f>
        <v>2.1</v>
      </c>
      <c r="N32" s="59">
        <f>IF('B1'!N34="",1,'B1'!N34)</f>
        <v>2.15</v>
      </c>
      <c r="O32" s="59">
        <f>IF('B1'!O34="",1,'B1'!O34)</f>
        <v>2.09</v>
      </c>
      <c r="P32" s="59">
        <f>IF('B1'!P34="",1,'B1'!P34)</f>
        <v>2.1</v>
      </c>
      <c r="Q32" s="59">
        <f>IF('B1'!Q34="",1,'B1'!Q34)</f>
        <v>2.2000000000000002</v>
      </c>
      <c r="R32" s="59">
        <f>IF('B1'!R34="",1,'B1'!R34)</f>
        <v>1</v>
      </c>
      <c r="S32" s="59">
        <f>IF('B1'!S34="",1,'B1'!S34)</f>
        <v>2.1</v>
      </c>
      <c r="T32" s="59">
        <f>IF('B1'!T34="",1,'B1'!T34)</f>
        <v>1.67</v>
      </c>
      <c r="U32" s="59">
        <f>IF('B1'!U34="",1,'B1'!U34)</f>
        <v>1</v>
      </c>
      <c r="V32" s="59">
        <f>IF('B1'!V34="",1,'B1'!V34)</f>
        <v>1.63</v>
      </c>
      <c r="W32" s="59">
        <f>IF('B1'!W34="",1,'B1'!W34)</f>
        <v>1.63</v>
      </c>
      <c r="X32" s="59">
        <f>IF('B1'!X34="",1,'B1'!X34)</f>
        <v>1.61</v>
      </c>
      <c r="Y32" s="59">
        <f>IF('B1'!Y34="",1,'B1'!Y34)</f>
        <v>1.65</v>
      </c>
      <c r="Z32" s="59">
        <f>IF('B1'!Z34="",1,'B1'!Z34)</f>
        <v>1.67</v>
      </c>
      <c r="AA32" s="59">
        <f>IF('B1'!AA34="",1,'B1'!AA34)</f>
        <v>1</v>
      </c>
      <c r="AB32" s="59">
        <f>IF('B1'!AB34="",1,'B1'!AB34)</f>
        <v>1.66</v>
      </c>
      <c r="AC32" s="59">
        <f>IF('B1'!AC34="",1,'B1'!AC34)</f>
        <v>1.66</v>
      </c>
      <c r="AD32" s="59">
        <f>IF('B1'!AD34="",1,'B1'!AD34)</f>
        <v>1.63</v>
      </c>
      <c r="AE32" s="59">
        <f>IF('B1'!AE34="",1,'B1'!AE34)</f>
        <v>1.63</v>
      </c>
      <c r="AF32" s="59">
        <f>IF('B1'!AF34="",1,'B1'!AF34)</f>
        <v>1.66</v>
      </c>
      <c r="AG32" s="59">
        <f>IF('B1'!AG34="",1,'B1'!AG34)</f>
        <v>1.62</v>
      </c>
      <c r="AH32" s="59">
        <f>IF('B1'!AH34="",1,'B1'!AH34)</f>
        <v>1</v>
      </c>
      <c r="AI32" s="59">
        <f>IF('B1'!AI34="",1,'B1'!AI34)</f>
        <v>1.67</v>
      </c>
      <c r="AJ32" s="58">
        <f>('B1'!AJ34+10)*1000</f>
        <v>14000</v>
      </c>
      <c r="AL32" s="1"/>
    </row>
    <row r="33" spans="1:38" ht="27" x14ac:dyDescent="0.2">
      <c r="A33" s="1"/>
      <c r="B33" s="58" t="s">
        <v>7</v>
      </c>
      <c r="C33" s="58">
        <v>29</v>
      </c>
      <c r="D33" s="59">
        <f>IF('B1'!D35="",1,'B1'!D35)</f>
        <v>1.45</v>
      </c>
      <c r="E33" s="59">
        <f>IF('B1'!E35="",1,'B1'!E35)</f>
        <v>1</v>
      </c>
      <c r="F33" s="59">
        <f>IF('B1'!F35="",1,'B1'!F35)</f>
        <v>1.44</v>
      </c>
      <c r="G33" s="59">
        <f>IF('B1'!G35="",1,'B1'!G35)</f>
        <v>1.44</v>
      </c>
      <c r="H33" s="59">
        <f>IF('B1'!H35="",1,'B1'!H35)</f>
        <v>1</v>
      </c>
      <c r="I33" s="59">
        <f>IF('B1'!I35="",1,'B1'!I35)</f>
        <v>1.48</v>
      </c>
      <c r="J33" s="59">
        <f>IF('B1'!J35="",1,'B1'!J35)</f>
        <v>1.44</v>
      </c>
      <c r="K33" s="59">
        <f>IF('B1'!K35="",1,'B1'!K35)</f>
        <v>1</v>
      </c>
      <c r="L33" s="59">
        <f>IF('B1'!L35="",1,'B1'!L35)</f>
        <v>1.44</v>
      </c>
      <c r="M33" s="59">
        <f>IF('B1'!M35="",1,'B1'!M35)</f>
        <v>1.44</v>
      </c>
      <c r="N33" s="59">
        <f>IF('B1'!N35="",1,'B1'!N35)</f>
        <v>1.42</v>
      </c>
      <c r="O33" s="59">
        <f>IF('B1'!O35="",1,'B1'!O35)</f>
        <v>1.41</v>
      </c>
      <c r="P33" s="59">
        <f>IF('B1'!P35="",1,'B1'!P35)</f>
        <v>1.44</v>
      </c>
      <c r="Q33" s="59">
        <f>IF('B1'!Q35="",1,'B1'!Q35)</f>
        <v>1.43</v>
      </c>
      <c r="R33" s="59">
        <f>IF('B1'!R35="",1,'B1'!R35)</f>
        <v>1</v>
      </c>
      <c r="S33" s="59">
        <f>IF('B1'!S35="",1,'B1'!S35)</f>
        <v>1.5</v>
      </c>
      <c r="T33" s="59">
        <f>IF('B1'!T35="",1,'B1'!T35)</f>
        <v>2.5499999999999998</v>
      </c>
      <c r="U33" s="59">
        <f>IF('B1'!U35="",1,'B1'!U35)</f>
        <v>1</v>
      </c>
      <c r="V33" s="59">
        <f>IF('B1'!V35="",1,'B1'!V35)</f>
        <v>2.59</v>
      </c>
      <c r="W33" s="59">
        <f>IF('B1'!W35="",1,'B1'!W35)</f>
        <v>2.59</v>
      </c>
      <c r="X33" s="59">
        <f>IF('B1'!X35="",1,'B1'!X35)</f>
        <v>1</v>
      </c>
      <c r="Y33" s="59">
        <f>IF('B1'!Y35="",1,'B1'!Y35)</f>
        <v>2.5</v>
      </c>
      <c r="Z33" s="59">
        <f>IF('B1'!Z35="",1,'B1'!Z35)</f>
        <v>2.63</v>
      </c>
      <c r="AA33" s="59">
        <f>IF('B1'!AA35="",1,'B1'!AA35)</f>
        <v>1</v>
      </c>
      <c r="AB33" s="59">
        <f>IF('B1'!AB35="",1,'B1'!AB35)</f>
        <v>2.5499999999999998</v>
      </c>
      <c r="AC33" s="59">
        <f>IF('B1'!AC35="",1,'B1'!AC35)</f>
        <v>2.5499999999999998</v>
      </c>
      <c r="AD33" s="59">
        <f>IF('B1'!AD35="",1,'B1'!AD35)</f>
        <v>2.68</v>
      </c>
      <c r="AE33" s="59">
        <f>IF('B1'!AE35="",1,'B1'!AE35)</f>
        <v>2.6</v>
      </c>
      <c r="AF33" s="59">
        <f>IF('B1'!AF35="",1,'B1'!AF35)</f>
        <v>2.5499999999999998</v>
      </c>
      <c r="AG33" s="59">
        <f>IF('B1'!AG35="",1,'B1'!AG35)</f>
        <v>2.64</v>
      </c>
      <c r="AH33" s="59">
        <f>IF('B1'!AH35="",1,'B1'!AH35)</f>
        <v>1</v>
      </c>
      <c r="AI33" s="59">
        <f>IF('B1'!AI35="",1,'B1'!AI35)</f>
        <v>2.5</v>
      </c>
      <c r="AJ33" s="58">
        <f>('B1'!AJ35+10)*1000</f>
        <v>8000</v>
      </c>
      <c r="AL33" s="1"/>
    </row>
    <row r="34" spans="1:38" ht="27" x14ac:dyDescent="0.2">
      <c r="A34" s="1"/>
      <c r="B34" s="58" t="s">
        <v>4</v>
      </c>
      <c r="C34" s="58">
        <v>30</v>
      </c>
      <c r="D34" s="59">
        <f>IF('B1'!D36="",1,'B1'!D36)</f>
        <v>2.35</v>
      </c>
      <c r="E34" s="59">
        <f>IF('B1'!E36="",1,'B1'!E36)</f>
        <v>1</v>
      </c>
      <c r="F34" s="59">
        <f>IF('B1'!F36="",1,'B1'!F36)</f>
        <v>2.33</v>
      </c>
      <c r="G34" s="59">
        <f>IF('B1'!G36="",1,'B1'!G36)</f>
        <v>2.33</v>
      </c>
      <c r="H34" s="59">
        <f>IF('B1'!H36="",1,'B1'!H36)</f>
        <v>2.4500000000000002</v>
      </c>
      <c r="I34" s="59">
        <f>IF('B1'!I36="",1,'B1'!I36)</f>
        <v>2.4</v>
      </c>
      <c r="J34" s="59">
        <f>IF('B1'!J36="",1,'B1'!J36)</f>
        <v>2.38</v>
      </c>
      <c r="K34" s="59">
        <f>IF('B1'!K36="",1,'B1'!K36)</f>
        <v>1</v>
      </c>
      <c r="L34" s="59">
        <f>IF('B1'!L36="",1,'B1'!L36)</f>
        <v>2.37</v>
      </c>
      <c r="M34" s="59">
        <f>IF('B1'!M36="",1,'B1'!M36)</f>
        <v>2.37</v>
      </c>
      <c r="N34" s="59">
        <f>IF('B1'!N36="",1,'B1'!N36)</f>
        <v>2.41</v>
      </c>
      <c r="O34" s="59">
        <f>IF('B1'!O36="",1,'B1'!O36)</f>
        <v>2.5</v>
      </c>
      <c r="P34" s="59">
        <f>IF('B1'!P36="",1,'B1'!P36)</f>
        <v>2.37</v>
      </c>
      <c r="Q34" s="59">
        <f>IF('B1'!Q36="",1,'B1'!Q36)</f>
        <v>2.4900000000000002</v>
      </c>
      <c r="R34" s="59">
        <f>IF('B1'!R36="",1,'B1'!R36)</f>
        <v>1</v>
      </c>
      <c r="S34" s="59">
        <f>IF('B1'!S36="",1,'B1'!S36)</f>
        <v>2.38</v>
      </c>
      <c r="T34" s="59">
        <f>IF('B1'!T36="",1,'B1'!T36)</f>
        <v>1.53</v>
      </c>
      <c r="U34" s="59">
        <f>IF('B1'!U36="",1,'B1'!U36)</f>
        <v>1</v>
      </c>
      <c r="V34" s="59">
        <f>IF('B1'!V36="",1,'B1'!V36)</f>
        <v>1.54</v>
      </c>
      <c r="W34" s="59">
        <f>IF('B1'!W36="",1,'B1'!W36)</f>
        <v>1.54</v>
      </c>
      <c r="X34" s="59">
        <f>IF('B1'!X36="",1,'B1'!X36)</f>
        <v>1.48</v>
      </c>
      <c r="Y34" s="59">
        <f>IF('B1'!Y36="",1,'B1'!Y36)</f>
        <v>1.5</v>
      </c>
      <c r="Z34" s="59">
        <f>IF('B1'!Z36="",1,'B1'!Z36)</f>
        <v>1.53</v>
      </c>
      <c r="AA34" s="59">
        <f>IF('B1'!AA36="",1,'B1'!AA36)</f>
        <v>1</v>
      </c>
      <c r="AB34" s="59">
        <f>IF('B1'!AB36="",1,'B1'!AB36)</f>
        <v>1.52</v>
      </c>
      <c r="AC34" s="59">
        <f>IF('B1'!AC36="",1,'B1'!AC36)</f>
        <v>1.52</v>
      </c>
      <c r="AD34" s="59">
        <f>IF('B1'!AD36="",1,'B1'!AD36)</f>
        <v>1.5</v>
      </c>
      <c r="AE34" s="59">
        <f>IF('B1'!AE36="",1,'B1'!AE36)</f>
        <v>1.45</v>
      </c>
      <c r="AF34" s="59">
        <f>IF('B1'!AF36="",1,'B1'!AF36)</f>
        <v>1.52</v>
      </c>
      <c r="AG34" s="59">
        <f>IF('B1'!AG36="",1,'B1'!AG36)</f>
        <v>1.48</v>
      </c>
      <c r="AH34" s="59">
        <f>IF('B1'!AH36="",1,'B1'!AH36)</f>
        <v>1</v>
      </c>
      <c r="AI34" s="59">
        <f>IF('B1'!AI36="",1,'B1'!AI36)</f>
        <v>1.53</v>
      </c>
      <c r="AJ34" s="58">
        <f>('B1'!AJ36+10)*1000</f>
        <v>8000</v>
      </c>
      <c r="AL34" s="1"/>
    </row>
    <row r="35" spans="1:38" ht="27" x14ac:dyDescent="0.2">
      <c r="A35" s="1"/>
      <c r="B35" s="58" t="s">
        <v>6</v>
      </c>
      <c r="C35" s="58">
        <v>31</v>
      </c>
      <c r="D35" s="59">
        <f>IF('B1'!D37="",1,'B1'!D37)</f>
        <v>1.95</v>
      </c>
      <c r="E35" s="59">
        <f>IF('B1'!E37="",1,'B1'!E37)</f>
        <v>1</v>
      </c>
      <c r="F35" s="59">
        <f>IF('B1'!F37="",1,'B1'!F37)</f>
        <v>1.96</v>
      </c>
      <c r="G35" s="59">
        <f>IF('B1'!G37="",1,'B1'!G37)</f>
        <v>1.96</v>
      </c>
      <c r="H35" s="59">
        <f>IF('B1'!H37="",1,'B1'!H37)</f>
        <v>1</v>
      </c>
      <c r="I35" s="59">
        <f>IF('B1'!I37="",1,'B1'!I37)</f>
        <v>1.95</v>
      </c>
      <c r="J35" s="59">
        <f>IF('B1'!J37="",1,'B1'!J37)</f>
        <v>2</v>
      </c>
      <c r="K35" s="59">
        <f>IF('B1'!K37="",1,'B1'!K37)</f>
        <v>1</v>
      </c>
      <c r="L35" s="59">
        <f>IF('B1'!L37="",1,'B1'!L37)</f>
        <v>1.95</v>
      </c>
      <c r="M35" s="59">
        <f>IF('B1'!M37="",1,'B1'!M37)</f>
        <v>1.95</v>
      </c>
      <c r="N35" s="59">
        <f>IF('B1'!N37="",1,'B1'!N37)</f>
        <v>1.96</v>
      </c>
      <c r="O35" s="59">
        <f>IF('B1'!O37="",1,'B1'!O37)</f>
        <v>1.96</v>
      </c>
      <c r="P35" s="59">
        <f>IF('B1'!P37="",1,'B1'!P37)</f>
        <v>1.95</v>
      </c>
      <c r="Q35" s="59">
        <f>IF('B1'!Q37="",1,'B1'!Q37)</f>
        <v>1.97</v>
      </c>
      <c r="R35" s="59">
        <f>IF('B1'!R37="",1,'B1'!R37)</f>
        <v>1</v>
      </c>
      <c r="S35" s="59">
        <f>IF('B1'!S37="",1,'B1'!S37)</f>
        <v>1.91</v>
      </c>
      <c r="T35" s="59">
        <f>IF('B1'!T37="",1,'B1'!T37)</f>
        <v>1.75</v>
      </c>
      <c r="U35" s="59">
        <f>IF('B1'!U37="",1,'B1'!U37)</f>
        <v>1</v>
      </c>
      <c r="V35" s="59">
        <f>IF('B1'!V37="",1,'B1'!V37)</f>
        <v>1.76</v>
      </c>
      <c r="W35" s="59">
        <f>IF('B1'!W37="",1,'B1'!W37)</f>
        <v>1.76</v>
      </c>
      <c r="X35" s="59">
        <f>IF('B1'!X37="",1,'B1'!X37)</f>
        <v>1</v>
      </c>
      <c r="Y35" s="59">
        <f>IF('B1'!Y37="",1,'B1'!Y37)</f>
        <v>1.75</v>
      </c>
      <c r="Z35" s="59">
        <f>IF('B1'!Z37="",1,'B1'!Z37)</f>
        <v>1.73</v>
      </c>
      <c r="AA35" s="59">
        <f>IF('B1'!AA37="",1,'B1'!AA37)</f>
        <v>1</v>
      </c>
      <c r="AB35" s="59">
        <f>IF('B1'!AB37="",1,'B1'!AB37)</f>
        <v>1.76</v>
      </c>
      <c r="AC35" s="59">
        <f>IF('B1'!AC37="",1,'B1'!AC37)</f>
        <v>1.76</v>
      </c>
      <c r="AD35" s="59">
        <f>IF('B1'!AD37="",1,'B1'!AD37)</f>
        <v>1.76</v>
      </c>
      <c r="AE35" s="59">
        <f>IF('B1'!AE37="",1,'B1'!AE37)</f>
        <v>1.73</v>
      </c>
      <c r="AF35" s="59">
        <f>IF('B1'!AF37="",1,'B1'!AF37)</f>
        <v>1.76</v>
      </c>
      <c r="AG35" s="59">
        <f>IF('B1'!AG37="",1,'B1'!AG37)</f>
        <v>1.78</v>
      </c>
      <c r="AH35" s="59">
        <f>IF('B1'!AH37="",1,'B1'!AH37)</f>
        <v>1</v>
      </c>
      <c r="AI35" s="59">
        <f>IF('B1'!AI37="",1,'B1'!AI37)</f>
        <v>1.8</v>
      </c>
      <c r="AJ35" s="58">
        <f>('B1'!AJ37+10)*1000</f>
        <v>16000</v>
      </c>
      <c r="AL35" s="1"/>
    </row>
    <row r="36" spans="1:38" ht="27" x14ac:dyDescent="0.2">
      <c r="A36" s="1"/>
      <c r="B36" s="58" t="s">
        <v>8</v>
      </c>
      <c r="C36" s="58">
        <v>32</v>
      </c>
      <c r="D36" s="59">
        <f>IF('B1'!D38="",1,'B1'!D38)</f>
        <v>1.1299999999999999</v>
      </c>
      <c r="E36" s="59">
        <f>IF('B1'!E38="",1,'B1'!E38)</f>
        <v>1</v>
      </c>
      <c r="F36" s="59">
        <f>IF('B1'!F38="",1,'B1'!F38)</f>
        <v>1.19</v>
      </c>
      <c r="G36" s="59">
        <f>IF('B1'!G38="",1,'B1'!G38)</f>
        <v>1.19</v>
      </c>
      <c r="H36" s="59">
        <f>IF('B1'!H38="",1,'B1'!H38)</f>
        <v>1</v>
      </c>
      <c r="I36" s="59">
        <f>IF('B1'!I38="",1,'B1'!I38)</f>
        <v>1.1599999999999999</v>
      </c>
      <c r="J36" s="59">
        <f>IF('B1'!J38="",1,'B1'!J38)</f>
        <v>1.17</v>
      </c>
      <c r="K36" s="59">
        <f>IF('B1'!K38="",1,'B1'!K38)</f>
        <v>1.1399999999999999</v>
      </c>
      <c r="L36" s="59">
        <f>IF('B1'!L38="",1,'B1'!L38)</f>
        <v>1.1599999999999999</v>
      </c>
      <c r="M36" s="59">
        <f>IF('B1'!M38="",1,'B1'!M38)</f>
        <v>1.1599999999999999</v>
      </c>
      <c r="N36" s="59">
        <f>IF('B1'!N38="",1,'B1'!N38)</f>
        <v>1.19</v>
      </c>
      <c r="O36" s="59">
        <f>IF('B1'!O38="",1,'B1'!O38)</f>
        <v>1.0900000000000001</v>
      </c>
      <c r="P36" s="59">
        <f>IF('B1'!P38="",1,'B1'!P38)</f>
        <v>1.1599999999999999</v>
      </c>
      <c r="Q36" s="59">
        <f>IF('B1'!Q38="",1,'B1'!Q38)</f>
        <v>1.1499999999999999</v>
      </c>
      <c r="R36" s="59">
        <f>IF('B1'!R38="",1,'B1'!R38)</f>
        <v>1</v>
      </c>
      <c r="S36" s="59">
        <f>IF('B1'!S38="",1,'B1'!S38)</f>
        <v>1.17</v>
      </c>
      <c r="T36" s="59">
        <f>IF('B1'!T38="",1,'B1'!T38)</f>
        <v>5.25</v>
      </c>
      <c r="U36" s="59">
        <f>IF('B1'!U38="",1,'B1'!U38)</f>
        <v>1</v>
      </c>
      <c r="V36" s="59">
        <f>IF('B1'!V38="",1,'B1'!V38)</f>
        <v>4.2</v>
      </c>
      <c r="W36" s="59">
        <f>IF('B1'!W38="",1,'B1'!W38)</f>
        <v>4.2</v>
      </c>
      <c r="X36" s="59">
        <f>IF('B1'!X38="",1,'B1'!X38)</f>
        <v>1</v>
      </c>
      <c r="Y36" s="59">
        <f>IF('B1'!Y38="",1,'B1'!Y38)</f>
        <v>4.5</v>
      </c>
      <c r="Z36" s="59">
        <f>IF('B1'!Z38="",1,'B1'!Z38)</f>
        <v>4.5</v>
      </c>
      <c r="AA36" s="59">
        <f>IF('B1'!AA38="",1,'B1'!AA38)</f>
        <v>4.5199999999999996</v>
      </c>
      <c r="AB36" s="59">
        <f>IF('B1'!AB38="",1,'B1'!AB38)</f>
        <v>4.5</v>
      </c>
      <c r="AC36" s="59">
        <f>IF('B1'!AC38="",1,'B1'!AC38)</f>
        <v>4.5</v>
      </c>
      <c r="AD36" s="59">
        <f>IF('B1'!AD38="",1,'B1'!AD38)</f>
        <v>4.18</v>
      </c>
      <c r="AE36" s="59">
        <f>IF('B1'!AE38="",1,'B1'!AE38)</f>
        <v>5.6</v>
      </c>
      <c r="AF36" s="59">
        <f>IF('B1'!AF38="",1,'B1'!AF38)</f>
        <v>4.5</v>
      </c>
      <c r="AG36" s="59">
        <f>IF('B1'!AG38="",1,'B1'!AG38)</f>
        <v>4.53</v>
      </c>
      <c r="AH36" s="59">
        <f>IF('B1'!AH38="",1,'B1'!AH38)</f>
        <v>1</v>
      </c>
      <c r="AI36" s="59">
        <f>IF('B1'!AI38="",1,'B1'!AI38)</f>
        <v>4.5</v>
      </c>
      <c r="AJ36" s="58">
        <f>('B1'!AJ38+10)*1000</f>
        <v>17000</v>
      </c>
      <c r="AL36" s="1"/>
    </row>
    <row r="37" spans="1:38" ht="27" x14ac:dyDescent="0.2">
      <c r="A37" s="1"/>
      <c r="B37" s="58" t="s">
        <v>10</v>
      </c>
      <c r="C37" s="58">
        <v>33</v>
      </c>
      <c r="D37" s="59">
        <f>IF('B1'!D39="",1,'B1'!D39)</f>
        <v>1.22</v>
      </c>
      <c r="E37" s="59">
        <f>IF('B1'!E39="",1,'B1'!E39)</f>
        <v>1.22</v>
      </c>
      <c r="F37" s="59">
        <f>IF('B1'!F39="",1,'B1'!F39)</f>
        <v>1.23</v>
      </c>
      <c r="G37" s="59">
        <f>IF('B1'!G39="",1,'B1'!G39)</f>
        <v>1.23</v>
      </c>
      <c r="H37" s="59">
        <f>IF('B1'!H39="",1,'B1'!H39)</f>
        <v>1</v>
      </c>
      <c r="I37" s="59">
        <f>IF('B1'!I39="",1,'B1'!I39)</f>
        <v>1.23</v>
      </c>
      <c r="J37" s="59">
        <f>IF('B1'!J39="",1,'B1'!J39)</f>
        <v>1.25</v>
      </c>
      <c r="K37" s="59">
        <f>IF('B1'!K39="",1,'B1'!K39)</f>
        <v>1.22</v>
      </c>
      <c r="L37" s="59">
        <f>IF('B1'!L39="",1,'B1'!L39)</f>
        <v>1</v>
      </c>
      <c r="M37" s="59">
        <f>IF('B1'!M39="",1,'B1'!M39)</f>
        <v>1</v>
      </c>
      <c r="N37" s="59">
        <f>IF('B1'!N39="",1,'B1'!N39)</f>
        <v>1.25</v>
      </c>
      <c r="O37" s="59">
        <f>IF('B1'!O39="",1,'B1'!O39)</f>
        <v>1.1599999999999999</v>
      </c>
      <c r="P37" s="59">
        <f>IF('B1'!P39="",1,'B1'!P39)</f>
        <v>1</v>
      </c>
      <c r="Q37" s="59">
        <f>IF('B1'!Q39="",1,'B1'!Q39)</f>
        <v>1.22</v>
      </c>
      <c r="R37" s="59">
        <f>IF('B1'!R39="",1,'B1'!R39)</f>
        <v>1</v>
      </c>
      <c r="S37" s="59">
        <f>IF('B1'!S39="",1,'B1'!S39)</f>
        <v>1.25</v>
      </c>
      <c r="T37" s="59">
        <f>IF('B1'!T39="",1,'B1'!T39)</f>
        <v>3.75</v>
      </c>
      <c r="U37" s="59">
        <f>IF('B1'!U39="",1,'B1'!U39)</f>
        <v>3.83</v>
      </c>
      <c r="V37" s="59">
        <f>IF('B1'!V39="",1,'B1'!V39)</f>
        <v>3.76</v>
      </c>
      <c r="W37" s="59">
        <f>IF('B1'!W39="",1,'B1'!W39)</f>
        <v>3.76</v>
      </c>
      <c r="X37" s="59">
        <f>IF('B1'!X39="",1,'B1'!X39)</f>
        <v>1</v>
      </c>
      <c r="Y37" s="59">
        <f>IF('B1'!Y39="",1,'B1'!Y39)</f>
        <v>3.6</v>
      </c>
      <c r="Z37" s="59">
        <f>IF('B1'!Z39="",1,'B1'!Z39)</f>
        <v>3.5</v>
      </c>
      <c r="AA37" s="59">
        <f>IF('B1'!AA39="",1,'B1'!AA39)</f>
        <v>3.69</v>
      </c>
      <c r="AB37" s="59">
        <f>IF('B1'!AB39="",1,'B1'!AB39)</f>
        <v>1</v>
      </c>
      <c r="AC37" s="59">
        <f>IF('B1'!AC39="",1,'B1'!AC39)</f>
        <v>1</v>
      </c>
      <c r="AD37" s="59">
        <f>IF('B1'!AD39="",1,'B1'!AD39)</f>
        <v>3.56</v>
      </c>
      <c r="AE37" s="59">
        <f>IF('B1'!AE39="",1,'B1'!AE39)</f>
        <v>4.3</v>
      </c>
      <c r="AF37" s="59">
        <f>IF('B1'!AF39="",1,'B1'!AF39)</f>
        <v>1</v>
      </c>
      <c r="AG37" s="59">
        <f>IF('B1'!AG39="",1,'B1'!AG39)</f>
        <v>3.69</v>
      </c>
      <c r="AH37" s="59">
        <f>IF('B1'!AH39="",1,'B1'!AH39)</f>
        <v>1</v>
      </c>
      <c r="AI37" s="59">
        <f>IF('B1'!AI39="",1,'B1'!AI39)</f>
        <v>3.75</v>
      </c>
      <c r="AJ37" s="58">
        <f>('B1'!AJ39+10)*1000</f>
        <v>11000</v>
      </c>
      <c r="AL37" s="1"/>
    </row>
    <row r="38" spans="1:38" ht="27" x14ac:dyDescent="0.2">
      <c r="A38" s="1"/>
      <c r="B38" s="58" t="s">
        <v>3</v>
      </c>
      <c r="C38" s="58">
        <v>34</v>
      </c>
      <c r="D38" s="59">
        <f>IF('B1'!D40="",1,'B1'!D40)</f>
        <v>1.73</v>
      </c>
      <c r="E38" s="59">
        <f>IF('B1'!E40="",1,'B1'!E40)</f>
        <v>1</v>
      </c>
      <c r="F38" s="59">
        <f>IF('B1'!F40="",1,'B1'!F40)</f>
        <v>1.71</v>
      </c>
      <c r="G38" s="59">
        <f>IF('B1'!G40="",1,'B1'!G40)</f>
        <v>1.71</v>
      </c>
      <c r="H38" s="59">
        <f>IF('B1'!H40="",1,'B1'!H40)</f>
        <v>1</v>
      </c>
      <c r="I38" s="59">
        <f>IF('B1'!I40="",1,'B1'!I40)</f>
        <v>1.7</v>
      </c>
      <c r="J38" s="59">
        <f>IF('B1'!J40="",1,'B1'!J40)</f>
        <v>1.67</v>
      </c>
      <c r="K38" s="59">
        <f>IF('B1'!K40="",1,'B1'!K40)</f>
        <v>1.7</v>
      </c>
      <c r="L38" s="59">
        <f>IF('B1'!L40="",1,'B1'!L40)</f>
        <v>1.7</v>
      </c>
      <c r="M38" s="59">
        <f>IF('B1'!M40="",1,'B1'!M40)</f>
        <v>1.7</v>
      </c>
      <c r="N38" s="59">
        <f>IF('B1'!N40="",1,'B1'!N40)</f>
        <v>1.7</v>
      </c>
      <c r="O38" s="59">
        <f>IF('B1'!O40="",1,'B1'!O40)</f>
        <v>1.69</v>
      </c>
      <c r="P38" s="59">
        <f>IF('B1'!P40="",1,'B1'!P40)</f>
        <v>1.7</v>
      </c>
      <c r="Q38" s="59">
        <f>IF('B1'!Q40="",1,'B1'!Q40)</f>
        <v>1.71</v>
      </c>
      <c r="R38" s="59">
        <f>IF('B1'!R40="",1,'B1'!R40)</f>
        <v>1.73</v>
      </c>
      <c r="S38" s="59">
        <f>IF('B1'!S40="",1,'B1'!S40)</f>
        <v>1.73</v>
      </c>
      <c r="T38" s="59">
        <f>IF('B1'!T40="",1,'B1'!T40)</f>
        <v>2</v>
      </c>
      <c r="U38" s="59">
        <f>IF('B1'!U40="",1,'B1'!U40)</f>
        <v>1</v>
      </c>
      <c r="V38" s="59">
        <f>IF('B1'!V40="",1,'B1'!V40)</f>
        <v>2.0299999999999998</v>
      </c>
      <c r="W38" s="59">
        <f>IF('B1'!W40="",1,'B1'!W40)</f>
        <v>2.0299999999999998</v>
      </c>
      <c r="X38" s="59">
        <f>IF('B1'!X40="",1,'B1'!X40)</f>
        <v>1</v>
      </c>
      <c r="Y38" s="59">
        <f>IF('B1'!Y40="",1,'B1'!Y40)</f>
        <v>2</v>
      </c>
      <c r="Z38" s="59">
        <f>IF('B1'!Z40="",1,'B1'!Z40)</f>
        <v>2.1</v>
      </c>
      <c r="AA38" s="59">
        <f>IF('B1'!AA40="",1,'B1'!AA40)</f>
        <v>2.06</v>
      </c>
      <c r="AB38" s="59">
        <f>IF('B1'!AB40="",1,'B1'!AB40)</f>
        <v>2.0299999999999998</v>
      </c>
      <c r="AC38" s="59">
        <f>IF('B1'!AC40="",1,'B1'!AC40)</f>
        <v>2.0299999999999998</v>
      </c>
      <c r="AD38" s="59">
        <f>IF('B1'!AD40="",1,'B1'!AD40)</f>
        <v>2.0299999999999998</v>
      </c>
      <c r="AE38" s="59">
        <f>IF('B1'!AE40="",1,'B1'!AE40)</f>
        <v>2</v>
      </c>
      <c r="AF38" s="59">
        <f>IF('B1'!AF40="",1,'B1'!AF40)</f>
        <v>2.0299999999999998</v>
      </c>
      <c r="AG38" s="59">
        <f>IF('B1'!AG40="",1,'B1'!AG40)</f>
        <v>2.06</v>
      </c>
      <c r="AH38" s="59">
        <f>IF('B1'!AH40="",1,'B1'!AH40)</f>
        <v>1.97</v>
      </c>
      <c r="AI38" s="59">
        <f>IF('B1'!AI40="",1,'B1'!AI40)</f>
        <v>2</v>
      </c>
      <c r="AJ38" s="58">
        <f>('B1'!AJ40+10)*1000</f>
        <v>9000</v>
      </c>
      <c r="AL38" s="1"/>
    </row>
    <row r="39" spans="1:38" ht="27" x14ac:dyDescent="0.2">
      <c r="A39" s="1"/>
      <c r="B39" s="58" t="s">
        <v>2</v>
      </c>
      <c r="C39" s="58">
        <v>35</v>
      </c>
      <c r="D39" s="59">
        <f>IF('B1'!D41="",1,'B1'!D41)</f>
        <v>1.57</v>
      </c>
      <c r="E39" s="59">
        <f>IF('B1'!E41="",1,'B1'!E41)</f>
        <v>1.55</v>
      </c>
      <c r="F39" s="59">
        <f>IF('B1'!F41="",1,'B1'!F41)</f>
        <v>1.58</v>
      </c>
      <c r="G39" s="59">
        <f>IF('B1'!G41="",1,'B1'!G41)</f>
        <v>1.58</v>
      </c>
      <c r="H39" s="59">
        <f>IF('B1'!H41="",1,'B1'!H41)</f>
        <v>1.55</v>
      </c>
      <c r="I39" s="59">
        <f>IF('B1'!I41="",1,'B1'!I41)</f>
        <v>1.55</v>
      </c>
      <c r="J39" s="59">
        <f>IF('B1'!J41="",1,'B1'!J41)</f>
        <v>1.57</v>
      </c>
      <c r="K39" s="59">
        <f>IF('B1'!K41="",1,'B1'!K41)</f>
        <v>1.52</v>
      </c>
      <c r="L39" s="59">
        <f>IF('B1'!L41="",1,'B1'!L41)</f>
        <v>1.57</v>
      </c>
      <c r="M39" s="59">
        <f>IF('B1'!M41="",1,'B1'!M41)</f>
        <v>1.57</v>
      </c>
      <c r="N39" s="59">
        <f>IF('B1'!N41="",1,'B1'!N41)</f>
        <v>1.55</v>
      </c>
      <c r="O39" s="59">
        <f>IF('B1'!O41="",1,'B1'!O41)</f>
        <v>1.51</v>
      </c>
      <c r="P39" s="59">
        <f>IF('B1'!P41="",1,'B1'!P41)</f>
        <v>1.57</v>
      </c>
      <c r="Q39" s="59">
        <f>IF('B1'!Q41="",1,'B1'!Q41)</f>
        <v>1.53</v>
      </c>
      <c r="R39" s="59">
        <f>IF('B1'!R41="",1,'B1'!R41)</f>
        <v>1.55</v>
      </c>
      <c r="S39" s="59">
        <f>IF('B1'!S41="",1,'B1'!S41)</f>
        <v>1</v>
      </c>
      <c r="T39" s="59">
        <f>IF('B1'!T41="",1,'B1'!T41)</f>
        <v>2.25</v>
      </c>
      <c r="U39" s="59">
        <f>IF('B1'!U41="",1,'B1'!U41)</f>
        <v>2.2999999999999998</v>
      </c>
      <c r="V39" s="59">
        <f>IF('B1'!V41="",1,'B1'!V41)</f>
        <v>2.25</v>
      </c>
      <c r="W39" s="59">
        <f>IF('B1'!W41="",1,'B1'!W41)</f>
        <v>2.25</v>
      </c>
      <c r="X39" s="59">
        <f>IF('B1'!X41="",1,'B1'!X41)</f>
        <v>2.2999999999999998</v>
      </c>
      <c r="Y39" s="59">
        <f>IF('B1'!Y41="",1,'B1'!Y41)</f>
        <v>2.25</v>
      </c>
      <c r="Z39" s="59">
        <f>IF('B1'!Z41="",1,'B1'!Z41)</f>
        <v>2.25</v>
      </c>
      <c r="AA39" s="59">
        <f>IF('B1'!AA41="",1,'B1'!AA41)</f>
        <v>2.38</v>
      </c>
      <c r="AB39" s="59">
        <f>IF('B1'!AB41="",1,'B1'!AB41)</f>
        <v>2.25</v>
      </c>
      <c r="AC39" s="59">
        <f>IF('B1'!AC41="",1,'B1'!AC41)</f>
        <v>2.25</v>
      </c>
      <c r="AD39" s="59">
        <f>IF('B1'!AD41="",1,'B1'!AD41)</f>
        <v>2.2999999999999998</v>
      </c>
      <c r="AE39" s="59">
        <f>IF('B1'!AE41="",1,'B1'!AE41)</f>
        <v>2.33</v>
      </c>
      <c r="AF39" s="59">
        <f>IF('B1'!AF41="",1,'B1'!AF41)</f>
        <v>2.25</v>
      </c>
      <c r="AG39" s="59">
        <f>IF('B1'!AG41="",1,'B1'!AG41)</f>
        <v>2.38</v>
      </c>
      <c r="AH39" s="59">
        <f>IF('B1'!AH41="",1,'B1'!AH41)</f>
        <v>2.2999999999999998</v>
      </c>
      <c r="AI39" s="59">
        <f>IF('B1'!AI41="",1,'B1'!AI41)</f>
        <v>1</v>
      </c>
      <c r="AJ39" s="58">
        <f>('B1'!AJ41+10)*1000</f>
        <v>9000</v>
      </c>
      <c r="AL39" s="1"/>
    </row>
    <row r="40" spans="1:38" ht="27" x14ac:dyDescent="0.2">
      <c r="A40" s="1"/>
      <c r="B40" s="58" t="s">
        <v>10</v>
      </c>
      <c r="C40" s="58">
        <v>36</v>
      </c>
      <c r="D40" s="59">
        <f>IF('B1'!D42="",1,'B1'!D42)</f>
        <v>1.33</v>
      </c>
      <c r="E40" s="59">
        <f>IF('B1'!E42="",1,'B1'!E42)</f>
        <v>1.29</v>
      </c>
      <c r="F40" s="59">
        <f>IF('B1'!F42="",1,'B1'!F42)</f>
        <v>1.35</v>
      </c>
      <c r="G40" s="59">
        <f>IF('B1'!G42="",1,'B1'!G42)</f>
        <v>1.35</v>
      </c>
      <c r="H40" s="59">
        <f>IF('B1'!H42="",1,'B1'!H42)</f>
        <v>1.29</v>
      </c>
      <c r="I40" s="59">
        <f>IF('B1'!I42="",1,'B1'!I42)</f>
        <v>1.33</v>
      </c>
      <c r="J40" s="59">
        <f>IF('B1'!J42="",1,'B1'!J42)</f>
        <v>1.33</v>
      </c>
      <c r="K40" s="59">
        <f>IF('B1'!K42="",1,'B1'!K42)</f>
        <v>1.28</v>
      </c>
      <c r="L40" s="59">
        <f>IF('B1'!L42="",1,'B1'!L42)</f>
        <v>1.34</v>
      </c>
      <c r="M40" s="59">
        <f>IF('B1'!M42="",1,'B1'!M42)</f>
        <v>1.34</v>
      </c>
      <c r="N40" s="59">
        <f>IF('B1'!N42="",1,'B1'!N42)</f>
        <v>1.34</v>
      </c>
      <c r="O40" s="59">
        <f>IF('B1'!O42="",1,'B1'!O42)</f>
        <v>1.26</v>
      </c>
      <c r="P40" s="59">
        <f>IF('B1'!P42="",1,'B1'!P42)</f>
        <v>1.34</v>
      </c>
      <c r="Q40" s="59">
        <f>IF('B1'!Q42="",1,'B1'!Q42)</f>
        <v>1.29</v>
      </c>
      <c r="R40" s="59">
        <f>IF('B1'!R42="",1,'B1'!R42)</f>
        <v>1.29</v>
      </c>
      <c r="S40" s="59">
        <f>IF('B1'!S42="",1,'B1'!S42)</f>
        <v>1.36</v>
      </c>
      <c r="T40" s="59">
        <f>IF('B1'!T42="",1,'B1'!T42)</f>
        <v>3</v>
      </c>
      <c r="U40" s="59">
        <f>IF('B1'!U42="",1,'B1'!U42)</f>
        <v>3.25</v>
      </c>
      <c r="V40" s="59">
        <f>IF('B1'!V42="",1,'B1'!V42)</f>
        <v>2.96</v>
      </c>
      <c r="W40" s="59">
        <f>IF('B1'!W42="",1,'B1'!W42)</f>
        <v>2.96</v>
      </c>
      <c r="X40" s="59">
        <f>IF('B1'!X42="",1,'B1'!X42)</f>
        <v>3.25</v>
      </c>
      <c r="Y40" s="59">
        <f>IF('B1'!Y42="",1,'B1'!Y42)</f>
        <v>3</v>
      </c>
      <c r="Z40" s="59">
        <f>IF('B1'!Z42="",1,'B1'!Z42)</f>
        <v>3</v>
      </c>
      <c r="AA40" s="59">
        <f>IF('B1'!AA42="",1,'B1'!AA42)</f>
        <v>3.25</v>
      </c>
      <c r="AB40" s="59">
        <f>IF('B1'!AB42="",1,'B1'!AB42)</f>
        <v>2.95</v>
      </c>
      <c r="AC40" s="59">
        <f>IF('B1'!AC42="",1,'B1'!AC42)</f>
        <v>2.95</v>
      </c>
      <c r="AD40" s="59">
        <f>IF('B1'!AD42="",1,'B1'!AD42)</f>
        <v>2.97</v>
      </c>
      <c r="AE40" s="59">
        <f>IF('B1'!AE42="",1,'B1'!AE42)</f>
        <v>3.35</v>
      </c>
      <c r="AF40" s="59">
        <f>IF('B1'!AF42="",1,'B1'!AF42)</f>
        <v>2.95</v>
      </c>
      <c r="AG40" s="59">
        <f>IF('B1'!AG42="",1,'B1'!AG42)</f>
        <v>3.25</v>
      </c>
      <c r="AH40" s="59">
        <f>IF('B1'!AH42="",1,'B1'!AH42)</f>
        <v>3.25</v>
      </c>
      <c r="AI40" s="59">
        <f>IF('B1'!AI42="",1,'B1'!AI42)</f>
        <v>3</v>
      </c>
      <c r="AJ40" s="58">
        <f>('B1'!AJ42+10)*1000</f>
        <v>12000</v>
      </c>
      <c r="AL40" s="1"/>
    </row>
    <row r="42" spans="1:38" x14ac:dyDescent="0.2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5" spans="1:38" ht="27" x14ac:dyDescent="0.35">
      <c r="C45" s="58" t="s">
        <v>113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  <c r="K45" s="58">
        <v>1</v>
      </c>
      <c r="L45" s="58">
        <v>1</v>
      </c>
      <c r="M45" s="58">
        <v>1</v>
      </c>
      <c r="N45" s="58">
        <v>1</v>
      </c>
      <c r="O45" s="58">
        <v>1</v>
      </c>
      <c r="P45" s="58">
        <v>1</v>
      </c>
      <c r="Q45" s="58">
        <v>1</v>
      </c>
      <c r="R45" s="58">
        <v>1</v>
      </c>
      <c r="S45" s="58">
        <v>1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62"/>
    </row>
    <row r="46" spans="1:38" ht="57" thickBot="1" x14ac:dyDescent="0.25">
      <c r="C46" s="63" t="s">
        <v>167</v>
      </c>
      <c r="D46" s="63" t="s">
        <v>168</v>
      </c>
      <c r="E46" s="63" t="s">
        <v>168</v>
      </c>
      <c r="F46" s="63" t="s">
        <v>168</v>
      </c>
      <c r="G46" s="63" t="s">
        <v>168</v>
      </c>
      <c r="H46" s="63" t="s">
        <v>168</v>
      </c>
      <c r="I46" s="63" t="s">
        <v>168</v>
      </c>
      <c r="J46" s="63" t="s">
        <v>168</v>
      </c>
      <c r="K46" s="63" t="s">
        <v>168</v>
      </c>
      <c r="L46" s="63" t="s">
        <v>168</v>
      </c>
      <c r="M46" s="63" t="s">
        <v>168</v>
      </c>
      <c r="N46" s="63" t="s">
        <v>168</v>
      </c>
      <c r="O46" s="63" t="s">
        <v>168</v>
      </c>
      <c r="P46" s="63" t="s">
        <v>168</v>
      </c>
      <c r="Q46" s="63" t="s">
        <v>168</v>
      </c>
      <c r="R46" s="63" t="s">
        <v>168</v>
      </c>
      <c r="S46" s="63" t="s">
        <v>168</v>
      </c>
      <c r="T46" s="63" t="s">
        <v>168</v>
      </c>
      <c r="U46" s="63" t="s">
        <v>168</v>
      </c>
      <c r="V46" s="63" t="s">
        <v>168</v>
      </c>
      <c r="W46" s="63" t="s">
        <v>168</v>
      </c>
      <c r="X46" s="63" t="s">
        <v>168</v>
      </c>
      <c r="Y46" s="63" t="s">
        <v>168</v>
      </c>
      <c r="Z46" s="63" t="s">
        <v>168</v>
      </c>
      <c r="AA46" s="63" t="s">
        <v>168</v>
      </c>
      <c r="AB46" s="63" t="s">
        <v>168</v>
      </c>
      <c r="AC46" s="63" t="s">
        <v>168</v>
      </c>
      <c r="AD46" s="63" t="s">
        <v>168</v>
      </c>
      <c r="AE46" s="63" t="s">
        <v>168</v>
      </c>
      <c r="AF46" s="63" t="s">
        <v>168</v>
      </c>
      <c r="AG46" s="63" t="s">
        <v>168</v>
      </c>
      <c r="AH46" s="63" t="s">
        <v>168</v>
      </c>
      <c r="AI46" s="63" t="s">
        <v>168</v>
      </c>
      <c r="AJ46" s="58" t="s">
        <v>318</v>
      </c>
    </row>
    <row r="47" spans="1:38" ht="28" thickBot="1" x14ac:dyDescent="0.25">
      <c r="C47" s="58" t="s">
        <v>48</v>
      </c>
      <c r="D47" s="83" t="s">
        <v>36</v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5"/>
      <c r="T47" s="86" t="s">
        <v>37</v>
      </c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8"/>
      <c r="AJ47" s="58"/>
    </row>
    <row r="48" spans="1:38" ht="116" x14ac:dyDescent="0.2">
      <c r="C48" s="63" t="s">
        <v>0</v>
      </c>
      <c r="D48" s="76" t="s">
        <v>20</v>
      </c>
      <c r="E48" s="76" t="s">
        <v>21</v>
      </c>
      <c r="F48" s="76" t="s">
        <v>22</v>
      </c>
      <c r="G48" s="76" t="s">
        <v>23</v>
      </c>
      <c r="H48" s="76" t="s">
        <v>24</v>
      </c>
      <c r="I48" s="76" t="s">
        <v>25</v>
      </c>
      <c r="J48" s="76" t="s">
        <v>35</v>
      </c>
      <c r="K48" s="76" t="s">
        <v>32</v>
      </c>
      <c r="L48" s="76" t="s">
        <v>26</v>
      </c>
      <c r="M48" s="76" t="s">
        <v>27</v>
      </c>
      <c r="N48" s="76" t="s">
        <v>33</v>
      </c>
      <c r="O48" s="76" t="s">
        <v>28</v>
      </c>
      <c r="P48" s="76" t="s">
        <v>29</v>
      </c>
      <c r="Q48" s="76" t="s">
        <v>34</v>
      </c>
      <c r="R48" s="76" t="s">
        <v>30</v>
      </c>
      <c r="S48" s="76" t="s">
        <v>31</v>
      </c>
      <c r="T48" s="76" t="s">
        <v>20</v>
      </c>
      <c r="U48" s="76" t="s">
        <v>21</v>
      </c>
      <c r="V48" s="76" t="s">
        <v>22</v>
      </c>
      <c r="W48" s="76" t="s">
        <v>23</v>
      </c>
      <c r="X48" s="76" t="s">
        <v>24</v>
      </c>
      <c r="Y48" s="76" t="s">
        <v>25</v>
      </c>
      <c r="Z48" s="76" t="s">
        <v>35</v>
      </c>
      <c r="AA48" s="76" t="s">
        <v>32</v>
      </c>
      <c r="AB48" s="76" t="s">
        <v>26</v>
      </c>
      <c r="AC48" s="76" t="s">
        <v>27</v>
      </c>
      <c r="AD48" s="76" t="s">
        <v>33</v>
      </c>
      <c r="AE48" s="76" t="s">
        <v>28</v>
      </c>
      <c r="AF48" s="76" t="s">
        <v>29</v>
      </c>
      <c r="AG48" s="76" t="s">
        <v>34</v>
      </c>
      <c r="AH48" s="76" t="s">
        <v>30</v>
      </c>
      <c r="AI48" s="76" t="s">
        <v>31</v>
      </c>
      <c r="AJ48" s="63" t="s">
        <v>273</v>
      </c>
    </row>
    <row r="49" spans="3:36" ht="27" x14ac:dyDescent="0.2">
      <c r="C49" s="58">
        <v>1</v>
      </c>
      <c r="D49" s="58">
        <f t="shared" ref="D49:AI49" si="1">RANK(D5,D$5:D$40,D$45)</f>
        <v>12</v>
      </c>
      <c r="E49" s="58">
        <f t="shared" si="1"/>
        <v>18</v>
      </c>
      <c r="F49" s="58">
        <f t="shared" si="1"/>
        <v>11</v>
      </c>
      <c r="G49" s="58">
        <f t="shared" si="1"/>
        <v>11</v>
      </c>
      <c r="H49" s="58">
        <f t="shared" si="1"/>
        <v>16</v>
      </c>
      <c r="I49" s="58">
        <f t="shared" si="1"/>
        <v>11</v>
      </c>
      <c r="J49" s="58">
        <f t="shared" si="1"/>
        <v>1</v>
      </c>
      <c r="K49" s="58">
        <f t="shared" si="1"/>
        <v>1</v>
      </c>
      <c r="L49" s="58">
        <f t="shared" si="1"/>
        <v>14</v>
      </c>
      <c r="M49" s="58">
        <f t="shared" si="1"/>
        <v>14</v>
      </c>
      <c r="N49" s="58">
        <f t="shared" si="1"/>
        <v>1</v>
      </c>
      <c r="O49" s="58">
        <f t="shared" si="1"/>
        <v>10</v>
      </c>
      <c r="P49" s="58">
        <f t="shared" si="1"/>
        <v>14</v>
      </c>
      <c r="Q49" s="58">
        <f t="shared" si="1"/>
        <v>1</v>
      </c>
      <c r="R49" s="58">
        <f t="shared" si="1"/>
        <v>17</v>
      </c>
      <c r="S49" s="58">
        <f t="shared" si="1"/>
        <v>12</v>
      </c>
      <c r="T49" s="58">
        <f t="shared" si="1"/>
        <v>9</v>
      </c>
      <c r="U49" s="58">
        <f t="shared" si="1"/>
        <v>11</v>
      </c>
      <c r="V49" s="58">
        <f t="shared" si="1"/>
        <v>12</v>
      </c>
      <c r="W49" s="58">
        <f t="shared" si="1"/>
        <v>12</v>
      </c>
      <c r="X49" s="58">
        <f t="shared" si="1"/>
        <v>10</v>
      </c>
      <c r="Y49" s="58">
        <f t="shared" si="1"/>
        <v>11</v>
      </c>
      <c r="Z49" s="58">
        <f t="shared" si="1"/>
        <v>31</v>
      </c>
      <c r="AA49" s="58">
        <f t="shared" si="1"/>
        <v>27</v>
      </c>
      <c r="AB49" s="58">
        <f t="shared" si="1"/>
        <v>10</v>
      </c>
      <c r="AC49" s="58">
        <f t="shared" si="1"/>
        <v>10</v>
      </c>
      <c r="AD49" s="58">
        <f t="shared" si="1"/>
        <v>33</v>
      </c>
      <c r="AE49" s="58">
        <f t="shared" si="1"/>
        <v>10</v>
      </c>
      <c r="AF49" s="58">
        <f t="shared" si="1"/>
        <v>10</v>
      </c>
      <c r="AG49" s="58">
        <f t="shared" si="1"/>
        <v>33</v>
      </c>
      <c r="AH49" s="58">
        <f t="shared" si="1"/>
        <v>10</v>
      </c>
      <c r="AI49" s="58">
        <f t="shared" si="1"/>
        <v>11</v>
      </c>
      <c r="AJ49" s="58">
        <f t="shared" ref="AJ49:AJ84" si="2">AJ5</f>
        <v>7000</v>
      </c>
    </row>
    <row r="50" spans="3:36" ht="27" x14ac:dyDescent="0.2">
      <c r="C50" s="58">
        <v>2</v>
      </c>
      <c r="D50" s="58">
        <f t="shared" ref="D50:AI50" si="3">RANK(D6,D$5:D$40,D$45)</f>
        <v>17</v>
      </c>
      <c r="E50" s="58">
        <f t="shared" si="3"/>
        <v>21</v>
      </c>
      <c r="F50" s="58">
        <f t="shared" si="3"/>
        <v>15</v>
      </c>
      <c r="G50" s="58">
        <f t="shared" si="3"/>
        <v>15</v>
      </c>
      <c r="H50" s="58">
        <f t="shared" si="3"/>
        <v>19</v>
      </c>
      <c r="I50" s="58">
        <f t="shared" si="3"/>
        <v>15</v>
      </c>
      <c r="J50" s="58">
        <f t="shared" si="3"/>
        <v>1</v>
      </c>
      <c r="K50" s="58">
        <f t="shared" si="3"/>
        <v>22</v>
      </c>
      <c r="L50" s="58">
        <f t="shared" si="3"/>
        <v>18</v>
      </c>
      <c r="M50" s="58">
        <f t="shared" si="3"/>
        <v>17</v>
      </c>
      <c r="N50" s="58">
        <f t="shared" si="3"/>
        <v>16</v>
      </c>
      <c r="O50" s="58">
        <f t="shared" si="3"/>
        <v>16</v>
      </c>
      <c r="P50" s="58">
        <f t="shared" si="3"/>
        <v>18</v>
      </c>
      <c r="Q50" s="58">
        <f t="shared" si="3"/>
        <v>17</v>
      </c>
      <c r="R50" s="58">
        <f t="shared" si="3"/>
        <v>20</v>
      </c>
      <c r="S50" s="58">
        <f t="shared" si="3"/>
        <v>17</v>
      </c>
      <c r="T50" s="58">
        <f t="shared" si="3"/>
        <v>14</v>
      </c>
      <c r="U50" s="58">
        <f t="shared" si="3"/>
        <v>14</v>
      </c>
      <c r="V50" s="58">
        <f t="shared" si="3"/>
        <v>15</v>
      </c>
      <c r="W50" s="58">
        <f t="shared" si="3"/>
        <v>15</v>
      </c>
      <c r="X50" s="58">
        <f t="shared" si="3"/>
        <v>13</v>
      </c>
      <c r="Y50" s="58">
        <f t="shared" si="3"/>
        <v>15</v>
      </c>
      <c r="Z50" s="58">
        <f t="shared" si="3"/>
        <v>31</v>
      </c>
      <c r="AA50" s="58">
        <f t="shared" si="3"/>
        <v>12</v>
      </c>
      <c r="AB50" s="58">
        <f t="shared" si="3"/>
        <v>15</v>
      </c>
      <c r="AC50" s="58">
        <f t="shared" si="3"/>
        <v>14</v>
      </c>
      <c r="AD50" s="58">
        <f t="shared" si="3"/>
        <v>12</v>
      </c>
      <c r="AE50" s="58">
        <f t="shared" si="3"/>
        <v>16</v>
      </c>
      <c r="AF50" s="58">
        <f t="shared" si="3"/>
        <v>15</v>
      </c>
      <c r="AG50" s="58">
        <f t="shared" si="3"/>
        <v>13</v>
      </c>
      <c r="AH50" s="58">
        <f t="shared" si="3"/>
        <v>13</v>
      </c>
      <c r="AI50" s="58">
        <f t="shared" si="3"/>
        <v>16</v>
      </c>
      <c r="AJ50" s="58">
        <f t="shared" si="2"/>
        <v>9000</v>
      </c>
    </row>
    <row r="51" spans="3:36" ht="27" x14ac:dyDescent="0.2">
      <c r="C51" s="58">
        <v>3</v>
      </c>
      <c r="D51" s="58">
        <f t="shared" ref="D51:AI51" si="4">RANK(D7,D$5:D$40,D$45)</f>
        <v>20</v>
      </c>
      <c r="E51" s="58">
        <f t="shared" si="4"/>
        <v>22</v>
      </c>
      <c r="F51" s="58">
        <f t="shared" si="4"/>
        <v>19</v>
      </c>
      <c r="G51" s="58">
        <f t="shared" si="4"/>
        <v>19</v>
      </c>
      <c r="H51" s="58">
        <f t="shared" si="4"/>
        <v>20</v>
      </c>
      <c r="I51" s="58">
        <f t="shared" si="4"/>
        <v>19</v>
      </c>
      <c r="J51" s="58">
        <f t="shared" si="4"/>
        <v>1</v>
      </c>
      <c r="K51" s="58">
        <f t="shared" si="4"/>
        <v>25</v>
      </c>
      <c r="L51" s="58">
        <f t="shared" si="4"/>
        <v>20</v>
      </c>
      <c r="M51" s="58">
        <f t="shared" si="4"/>
        <v>20</v>
      </c>
      <c r="N51" s="58">
        <f t="shared" si="4"/>
        <v>20</v>
      </c>
      <c r="O51" s="58">
        <f t="shared" si="4"/>
        <v>19</v>
      </c>
      <c r="P51" s="58">
        <f t="shared" si="4"/>
        <v>20</v>
      </c>
      <c r="Q51" s="58">
        <f t="shared" si="4"/>
        <v>20</v>
      </c>
      <c r="R51" s="58">
        <f t="shared" si="4"/>
        <v>21</v>
      </c>
      <c r="S51" s="58">
        <f t="shared" si="4"/>
        <v>18</v>
      </c>
      <c r="T51" s="58">
        <f t="shared" si="4"/>
        <v>17</v>
      </c>
      <c r="U51" s="58">
        <f t="shared" si="4"/>
        <v>15</v>
      </c>
      <c r="V51" s="58">
        <f t="shared" si="4"/>
        <v>19</v>
      </c>
      <c r="W51" s="58">
        <f t="shared" si="4"/>
        <v>19</v>
      </c>
      <c r="X51" s="58">
        <f t="shared" si="4"/>
        <v>14</v>
      </c>
      <c r="Y51" s="58">
        <f t="shared" si="4"/>
        <v>19</v>
      </c>
      <c r="Z51" s="58">
        <f t="shared" si="4"/>
        <v>31</v>
      </c>
      <c r="AA51" s="58">
        <f t="shared" si="4"/>
        <v>15</v>
      </c>
      <c r="AB51" s="58">
        <f t="shared" si="4"/>
        <v>17</v>
      </c>
      <c r="AC51" s="58">
        <f t="shared" si="4"/>
        <v>17</v>
      </c>
      <c r="AD51" s="58">
        <f t="shared" si="4"/>
        <v>16</v>
      </c>
      <c r="AE51" s="58">
        <f t="shared" si="4"/>
        <v>19</v>
      </c>
      <c r="AF51" s="58">
        <f t="shared" si="4"/>
        <v>17</v>
      </c>
      <c r="AG51" s="58">
        <f t="shared" si="4"/>
        <v>16</v>
      </c>
      <c r="AH51" s="58">
        <f t="shared" si="4"/>
        <v>14</v>
      </c>
      <c r="AI51" s="58">
        <f t="shared" si="4"/>
        <v>17</v>
      </c>
      <c r="AJ51" s="58">
        <f t="shared" si="2"/>
        <v>14000</v>
      </c>
    </row>
    <row r="52" spans="3:36" ht="27" x14ac:dyDescent="0.2">
      <c r="C52" s="58">
        <v>4</v>
      </c>
      <c r="D52" s="58">
        <f t="shared" ref="D52:AI52" si="5">RANK(D8,D$5:D$40,D$45)</f>
        <v>20</v>
      </c>
      <c r="E52" s="58">
        <f t="shared" si="5"/>
        <v>26</v>
      </c>
      <c r="F52" s="58">
        <f t="shared" si="5"/>
        <v>20</v>
      </c>
      <c r="G52" s="58">
        <f t="shared" si="5"/>
        <v>20</v>
      </c>
      <c r="H52" s="58">
        <f t="shared" si="5"/>
        <v>24</v>
      </c>
      <c r="I52" s="58">
        <f t="shared" si="5"/>
        <v>19</v>
      </c>
      <c r="J52" s="58">
        <f t="shared" si="5"/>
        <v>1</v>
      </c>
      <c r="K52" s="58">
        <f t="shared" si="5"/>
        <v>1</v>
      </c>
      <c r="L52" s="58">
        <f t="shared" si="5"/>
        <v>1</v>
      </c>
      <c r="M52" s="58">
        <f t="shared" si="5"/>
        <v>1</v>
      </c>
      <c r="N52" s="58">
        <f t="shared" si="5"/>
        <v>1</v>
      </c>
      <c r="O52" s="58">
        <f t="shared" si="5"/>
        <v>19</v>
      </c>
      <c r="P52" s="58">
        <f t="shared" si="5"/>
        <v>1</v>
      </c>
      <c r="Q52" s="58">
        <f t="shared" si="5"/>
        <v>1</v>
      </c>
      <c r="R52" s="58">
        <f t="shared" si="5"/>
        <v>25</v>
      </c>
      <c r="S52" s="58">
        <f t="shared" si="5"/>
        <v>20</v>
      </c>
      <c r="T52" s="58">
        <f t="shared" si="5"/>
        <v>17</v>
      </c>
      <c r="U52" s="58">
        <f t="shared" si="5"/>
        <v>19</v>
      </c>
      <c r="V52" s="58">
        <f t="shared" si="5"/>
        <v>20</v>
      </c>
      <c r="W52" s="58">
        <f t="shared" si="5"/>
        <v>20</v>
      </c>
      <c r="X52" s="58">
        <f t="shared" si="5"/>
        <v>18</v>
      </c>
      <c r="Y52" s="58">
        <f t="shared" si="5"/>
        <v>20</v>
      </c>
      <c r="Z52" s="58">
        <f t="shared" si="5"/>
        <v>31</v>
      </c>
      <c r="AA52" s="58">
        <f t="shared" si="5"/>
        <v>27</v>
      </c>
      <c r="AB52" s="58">
        <f t="shared" si="5"/>
        <v>34</v>
      </c>
      <c r="AC52" s="58">
        <f t="shared" si="5"/>
        <v>34</v>
      </c>
      <c r="AD52" s="58">
        <f t="shared" si="5"/>
        <v>33</v>
      </c>
      <c r="AE52" s="58">
        <f t="shared" si="5"/>
        <v>19</v>
      </c>
      <c r="AF52" s="58">
        <f t="shared" si="5"/>
        <v>34</v>
      </c>
      <c r="AG52" s="58">
        <f t="shared" si="5"/>
        <v>33</v>
      </c>
      <c r="AH52" s="58">
        <f t="shared" si="5"/>
        <v>18</v>
      </c>
      <c r="AI52" s="58">
        <f t="shared" si="5"/>
        <v>19</v>
      </c>
      <c r="AJ52" s="58">
        <f t="shared" si="2"/>
        <v>8000</v>
      </c>
    </row>
    <row r="53" spans="3:36" ht="27" x14ac:dyDescent="0.2">
      <c r="C53" s="58">
        <v>5</v>
      </c>
      <c r="D53" s="58">
        <f t="shared" ref="D53:AI53" si="6">RANK(D9,D$5:D$40,D$45)</f>
        <v>31</v>
      </c>
      <c r="E53" s="58">
        <f t="shared" si="6"/>
        <v>34</v>
      </c>
      <c r="F53" s="58">
        <f t="shared" si="6"/>
        <v>31</v>
      </c>
      <c r="G53" s="58">
        <f t="shared" si="6"/>
        <v>31</v>
      </c>
      <c r="H53" s="58">
        <f t="shared" si="6"/>
        <v>32</v>
      </c>
      <c r="I53" s="58">
        <f t="shared" si="6"/>
        <v>31</v>
      </c>
      <c r="J53" s="58">
        <f t="shared" si="6"/>
        <v>1</v>
      </c>
      <c r="K53" s="58">
        <f t="shared" si="6"/>
        <v>34</v>
      </c>
      <c r="L53" s="58">
        <f t="shared" si="6"/>
        <v>1</v>
      </c>
      <c r="M53" s="58">
        <f t="shared" si="6"/>
        <v>1</v>
      </c>
      <c r="N53" s="58">
        <f t="shared" si="6"/>
        <v>32</v>
      </c>
      <c r="O53" s="58">
        <f t="shared" si="6"/>
        <v>31</v>
      </c>
      <c r="P53" s="58">
        <f t="shared" si="6"/>
        <v>1</v>
      </c>
      <c r="Q53" s="58">
        <f t="shared" si="6"/>
        <v>32</v>
      </c>
      <c r="R53" s="58">
        <f t="shared" si="6"/>
        <v>34</v>
      </c>
      <c r="S53" s="58">
        <f t="shared" si="6"/>
        <v>31</v>
      </c>
      <c r="T53" s="58">
        <f t="shared" si="6"/>
        <v>28</v>
      </c>
      <c r="U53" s="58">
        <f t="shared" si="6"/>
        <v>27</v>
      </c>
      <c r="V53" s="58">
        <f t="shared" si="6"/>
        <v>31</v>
      </c>
      <c r="W53" s="58">
        <f t="shared" si="6"/>
        <v>31</v>
      </c>
      <c r="X53" s="58">
        <f t="shared" si="6"/>
        <v>26</v>
      </c>
      <c r="Y53" s="58">
        <f t="shared" si="6"/>
        <v>31</v>
      </c>
      <c r="Z53" s="58">
        <f t="shared" si="6"/>
        <v>31</v>
      </c>
      <c r="AA53" s="58">
        <f t="shared" si="6"/>
        <v>24</v>
      </c>
      <c r="AB53" s="58">
        <f t="shared" si="6"/>
        <v>34</v>
      </c>
      <c r="AC53" s="58">
        <f t="shared" si="6"/>
        <v>34</v>
      </c>
      <c r="AD53" s="58">
        <f t="shared" si="6"/>
        <v>28</v>
      </c>
      <c r="AE53" s="58">
        <f t="shared" si="6"/>
        <v>31</v>
      </c>
      <c r="AF53" s="58">
        <f t="shared" si="6"/>
        <v>34</v>
      </c>
      <c r="AG53" s="58">
        <f t="shared" si="6"/>
        <v>27</v>
      </c>
      <c r="AH53" s="58">
        <f t="shared" si="6"/>
        <v>27</v>
      </c>
      <c r="AI53" s="58">
        <f t="shared" si="6"/>
        <v>30</v>
      </c>
      <c r="AJ53" s="58">
        <f t="shared" si="2"/>
        <v>11000</v>
      </c>
    </row>
    <row r="54" spans="3:36" ht="27" x14ac:dyDescent="0.2">
      <c r="C54" s="58">
        <v>6</v>
      </c>
      <c r="D54" s="58">
        <f t="shared" ref="D54:AI54" si="7">RANK(D10,D$5:D$40,D$45)</f>
        <v>26</v>
      </c>
      <c r="E54" s="58">
        <f t="shared" si="7"/>
        <v>30</v>
      </c>
      <c r="F54" s="58">
        <f t="shared" si="7"/>
        <v>26</v>
      </c>
      <c r="G54" s="58">
        <f t="shared" si="7"/>
        <v>26</v>
      </c>
      <c r="H54" s="58">
        <f t="shared" si="7"/>
        <v>28</v>
      </c>
      <c r="I54" s="58">
        <f t="shared" si="7"/>
        <v>26</v>
      </c>
      <c r="J54" s="58">
        <f t="shared" si="7"/>
        <v>1</v>
      </c>
      <c r="K54" s="58">
        <f t="shared" si="7"/>
        <v>1</v>
      </c>
      <c r="L54" s="58">
        <f t="shared" si="7"/>
        <v>27</v>
      </c>
      <c r="M54" s="58">
        <f t="shared" si="7"/>
        <v>27</v>
      </c>
      <c r="N54" s="58">
        <f t="shared" si="7"/>
        <v>26</v>
      </c>
      <c r="O54" s="58">
        <f t="shared" si="7"/>
        <v>26</v>
      </c>
      <c r="P54" s="58">
        <f t="shared" si="7"/>
        <v>27</v>
      </c>
      <c r="Q54" s="58">
        <f t="shared" si="7"/>
        <v>1</v>
      </c>
      <c r="R54" s="58">
        <f t="shared" si="7"/>
        <v>30</v>
      </c>
      <c r="S54" s="58">
        <f t="shared" si="7"/>
        <v>26</v>
      </c>
      <c r="T54" s="58">
        <f t="shared" si="7"/>
        <v>23</v>
      </c>
      <c r="U54" s="58">
        <f t="shared" si="7"/>
        <v>23</v>
      </c>
      <c r="V54" s="58">
        <f t="shared" si="7"/>
        <v>26</v>
      </c>
      <c r="W54" s="58">
        <f t="shared" si="7"/>
        <v>26</v>
      </c>
      <c r="X54" s="58">
        <f t="shared" si="7"/>
        <v>22</v>
      </c>
      <c r="Y54" s="58">
        <f t="shared" si="7"/>
        <v>26</v>
      </c>
      <c r="Z54" s="58">
        <f t="shared" si="7"/>
        <v>31</v>
      </c>
      <c r="AA54" s="58">
        <f t="shared" si="7"/>
        <v>27</v>
      </c>
      <c r="AB54" s="58">
        <f t="shared" si="7"/>
        <v>24</v>
      </c>
      <c r="AC54" s="58">
        <f t="shared" si="7"/>
        <v>24</v>
      </c>
      <c r="AD54" s="58">
        <f t="shared" si="7"/>
        <v>23</v>
      </c>
      <c r="AE54" s="58">
        <f t="shared" si="7"/>
        <v>26</v>
      </c>
      <c r="AF54" s="58">
        <f t="shared" si="7"/>
        <v>24</v>
      </c>
      <c r="AG54" s="58">
        <f t="shared" si="7"/>
        <v>33</v>
      </c>
      <c r="AH54" s="58">
        <f t="shared" si="7"/>
        <v>23</v>
      </c>
      <c r="AI54" s="58">
        <f t="shared" si="7"/>
        <v>25</v>
      </c>
      <c r="AJ54" s="58">
        <f t="shared" si="2"/>
        <v>8000</v>
      </c>
    </row>
    <row r="55" spans="3:36" ht="27" x14ac:dyDescent="0.2">
      <c r="C55" s="58">
        <v>7</v>
      </c>
      <c r="D55" s="58">
        <f t="shared" ref="D55:AI55" si="8">RANK(D11,D$5:D$40,D$45)</f>
        <v>12</v>
      </c>
      <c r="E55" s="58">
        <f t="shared" si="8"/>
        <v>16</v>
      </c>
      <c r="F55" s="58">
        <f t="shared" si="8"/>
        <v>10</v>
      </c>
      <c r="G55" s="58">
        <f t="shared" si="8"/>
        <v>10</v>
      </c>
      <c r="H55" s="58">
        <f t="shared" si="8"/>
        <v>14</v>
      </c>
      <c r="I55" s="58">
        <f t="shared" si="8"/>
        <v>10</v>
      </c>
      <c r="J55" s="58">
        <f t="shared" si="8"/>
        <v>16</v>
      </c>
      <c r="K55" s="58">
        <f t="shared" si="8"/>
        <v>1</v>
      </c>
      <c r="L55" s="58">
        <f t="shared" si="8"/>
        <v>12</v>
      </c>
      <c r="M55" s="58">
        <f t="shared" si="8"/>
        <v>12</v>
      </c>
      <c r="N55" s="58">
        <f t="shared" si="8"/>
        <v>1</v>
      </c>
      <c r="O55" s="58">
        <f t="shared" si="8"/>
        <v>10</v>
      </c>
      <c r="P55" s="58">
        <f t="shared" si="8"/>
        <v>12</v>
      </c>
      <c r="Q55" s="58">
        <f t="shared" si="8"/>
        <v>1</v>
      </c>
      <c r="R55" s="58">
        <f t="shared" si="8"/>
        <v>15</v>
      </c>
      <c r="S55" s="58">
        <f t="shared" si="8"/>
        <v>11</v>
      </c>
      <c r="T55" s="58">
        <f t="shared" si="8"/>
        <v>9</v>
      </c>
      <c r="U55" s="58">
        <f t="shared" si="8"/>
        <v>9</v>
      </c>
      <c r="V55" s="58">
        <f t="shared" si="8"/>
        <v>10</v>
      </c>
      <c r="W55" s="58">
        <f t="shared" si="8"/>
        <v>10</v>
      </c>
      <c r="X55" s="58">
        <f t="shared" si="8"/>
        <v>8</v>
      </c>
      <c r="Y55" s="58">
        <f t="shared" si="8"/>
        <v>10</v>
      </c>
      <c r="Z55" s="58">
        <f t="shared" si="8"/>
        <v>10</v>
      </c>
      <c r="AA55" s="58">
        <f t="shared" si="8"/>
        <v>27</v>
      </c>
      <c r="AB55" s="58">
        <f t="shared" si="8"/>
        <v>9</v>
      </c>
      <c r="AC55" s="58">
        <f t="shared" si="8"/>
        <v>9</v>
      </c>
      <c r="AD55" s="58">
        <f t="shared" si="8"/>
        <v>33</v>
      </c>
      <c r="AE55" s="58">
        <f t="shared" si="8"/>
        <v>10</v>
      </c>
      <c r="AF55" s="58">
        <f t="shared" si="8"/>
        <v>9</v>
      </c>
      <c r="AG55" s="58">
        <f t="shared" si="8"/>
        <v>33</v>
      </c>
      <c r="AH55" s="58">
        <f t="shared" si="8"/>
        <v>8</v>
      </c>
      <c r="AI55" s="58">
        <f t="shared" si="8"/>
        <v>10</v>
      </c>
      <c r="AJ55" s="58">
        <f t="shared" si="2"/>
        <v>9000</v>
      </c>
    </row>
    <row r="56" spans="3:36" ht="27" x14ac:dyDescent="0.2">
      <c r="C56" s="58">
        <v>8</v>
      </c>
      <c r="D56" s="58">
        <f t="shared" ref="D56:AI56" si="9">RANK(D12,D$5:D$40,D$45)</f>
        <v>31</v>
      </c>
      <c r="E56" s="58">
        <f t="shared" si="9"/>
        <v>33</v>
      </c>
      <c r="F56" s="58">
        <f t="shared" si="9"/>
        <v>31</v>
      </c>
      <c r="G56" s="58">
        <f t="shared" si="9"/>
        <v>31</v>
      </c>
      <c r="H56" s="58">
        <f t="shared" si="9"/>
        <v>31</v>
      </c>
      <c r="I56" s="58">
        <f t="shared" si="9"/>
        <v>32</v>
      </c>
      <c r="J56" s="58">
        <f t="shared" si="9"/>
        <v>32</v>
      </c>
      <c r="K56" s="58">
        <f t="shared" si="9"/>
        <v>33</v>
      </c>
      <c r="L56" s="58">
        <f t="shared" si="9"/>
        <v>32</v>
      </c>
      <c r="M56" s="58">
        <f t="shared" si="9"/>
        <v>32</v>
      </c>
      <c r="N56" s="58">
        <f t="shared" si="9"/>
        <v>31</v>
      </c>
      <c r="O56" s="58">
        <f t="shared" si="9"/>
        <v>33</v>
      </c>
      <c r="P56" s="58">
        <f t="shared" si="9"/>
        <v>32</v>
      </c>
      <c r="Q56" s="58">
        <f t="shared" si="9"/>
        <v>31</v>
      </c>
      <c r="R56" s="58">
        <f t="shared" si="9"/>
        <v>33</v>
      </c>
      <c r="S56" s="58">
        <f t="shared" si="9"/>
        <v>32</v>
      </c>
      <c r="T56" s="58">
        <f t="shared" si="9"/>
        <v>30</v>
      </c>
      <c r="U56" s="58">
        <f t="shared" si="9"/>
        <v>26</v>
      </c>
      <c r="V56" s="58">
        <f t="shared" si="9"/>
        <v>31</v>
      </c>
      <c r="W56" s="58">
        <f t="shared" si="9"/>
        <v>31</v>
      </c>
      <c r="X56" s="58">
        <f t="shared" si="9"/>
        <v>25</v>
      </c>
      <c r="Y56" s="58">
        <f t="shared" si="9"/>
        <v>32</v>
      </c>
      <c r="Z56" s="58">
        <f t="shared" si="9"/>
        <v>26</v>
      </c>
      <c r="AA56" s="58">
        <f t="shared" si="9"/>
        <v>23</v>
      </c>
      <c r="AB56" s="58">
        <f t="shared" si="9"/>
        <v>29</v>
      </c>
      <c r="AC56" s="58">
        <f t="shared" si="9"/>
        <v>29</v>
      </c>
      <c r="AD56" s="58">
        <f t="shared" si="9"/>
        <v>27</v>
      </c>
      <c r="AE56" s="58">
        <f t="shared" si="9"/>
        <v>33</v>
      </c>
      <c r="AF56" s="58">
        <f t="shared" si="9"/>
        <v>29</v>
      </c>
      <c r="AG56" s="58">
        <f t="shared" si="9"/>
        <v>27</v>
      </c>
      <c r="AH56" s="58">
        <f t="shared" si="9"/>
        <v>26</v>
      </c>
      <c r="AI56" s="58">
        <f t="shared" si="9"/>
        <v>31</v>
      </c>
      <c r="AJ56" s="58">
        <f t="shared" si="2"/>
        <v>9000</v>
      </c>
    </row>
    <row r="57" spans="3:36" ht="27" x14ac:dyDescent="0.2">
      <c r="C57" s="58">
        <v>9</v>
      </c>
      <c r="D57" s="58">
        <f t="shared" ref="D57:AI57" si="10">RANK(D13,D$5:D$40,D$45)</f>
        <v>1</v>
      </c>
      <c r="E57" s="58">
        <f t="shared" si="10"/>
        <v>10</v>
      </c>
      <c r="F57" s="58">
        <f t="shared" si="10"/>
        <v>2</v>
      </c>
      <c r="G57" s="58">
        <f t="shared" si="10"/>
        <v>2</v>
      </c>
      <c r="H57" s="58">
        <f t="shared" si="10"/>
        <v>9</v>
      </c>
      <c r="I57" s="58">
        <f t="shared" si="10"/>
        <v>2</v>
      </c>
      <c r="J57" s="58">
        <f t="shared" si="10"/>
        <v>8</v>
      </c>
      <c r="K57" s="58">
        <f t="shared" si="10"/>
        <v>14</v>
      </c>
      <c r="L57" s="58">
        <f t="shared" si="10"/>
        <v>6</v>
      </c>
      <c r="M57" s="58">
        <f t="shared" si="10"/>
        <v>6</v>
      </c>
      <c r="N57" s="58">
        <f t="shared" si="10"/>
        <v>1</v>
      </c>
      <c r="O57" s="58">
        <f t="shared" si="10"/>
        <v>2</v>
      </c>
      <c r="P57" s="58">
        <f t="shared" si="10"/>
        <v>6</v>
      </c>
      <c r="Q57" s="58">
        <f t="shared" si="10"/>
        <v>8</v>
      </c>
      <c r="R57" s="58">
        <f t="shared" si="10"/>
        <v>10</v>
      </c>
      <c r="S57" s="58">
        <f t="shared" si="10"/>
        <v>4</v>
      </c>
      <c r="T57" s="58">
        <f t="shared" si="10"/>
        <v>34</v>
      </c>
      <c r="U57" s="58">
        <f t="shared" si="10"/>
        <v>3</v>
      </c>
      <c r="V57" s="58">
        <f t="shared" si="10"/>
        <v>3</v>
      </c>
      <c r="W57" s="58">
        <f t="shared" si="10"/>
        <v>3</v>
      </c>
      <c r="X57" s="58">
        <f t="shared" si="10"/>
        <v>3</v>
      </c>
      <c r="Y57" s="58">
        <f t="shared" si="10"/>
        <v>3</v>
      </c>
      <c r="Z57" s="58">
        <f t="shared" si="10"/>
        <v>2</v>
      </c>
      <c r="AA57" s="58">
        <f t="shared" si="10"/>
        <v>4</v>
      </c>
      <c r="AB57" s="58">
        <f t="shared" si="10"/>
        <v>3</v>
      </c>
      <c r="AC57" s="58">
        <f t="shared" si="10"/>
        <v>3</v>
      </c>
      <c r="AD57" s="58">
        <f t="shared" si="10"/>
        <v>33</v>
      </c>
      <c r="AE57" s="58">
        <f t="shared" si="10"/>
        <v>2</v>
      </c>
      <c r="AF57" s="58">
        <f t="shared" si="10"/>
        <v>3</v>
      </c>
      <c r="AG57" s="58">
        <f t="shared" si="10"/>
        <v>4</v>
      </c>
      <c r="AH57" s="58">
        <f t="shared" si="10"/>
        <v>3</v>
      </c>
      <c r="AI57" s="58">
        <f t="shared" si="10"/>
        <v>3</v>
      </c>
      <c r="AJ57" s="58">
        <f t="shared" si="2"/>
        <v>12000</v>
      </c>
    </row>
    <row r="58" spans="3:36" ht="27" x14ac:dyDescent="0.2">
      <c r="C58" s="58">
        <v>10</v>
      </c>
      <c r="D58" s="58">
        <f t="shared" ref="D58:AI58" si="11">RANK(D14,D$5:D$40,D$45)</f>
        <v>11</v>
      </c>
      <c r="E58" s="58">
        <f t="shared" si="11"/>
        <v>15</v>
      </c>
      <c r="F58" s="58">
        <f t="shared" si="11"/>
        <v>9</v>
      </c>
      <c r="G58" s="58">
        <f t="shared" si="11"/>
        <v>9</v>
      </c>
      <c r="H58" s="58">
        <f t="shared" si="11"/>
        <v>13</v>
      </c>
      <c r="I58" s="58">
        <f t="shared" si="11"/>
        <v>9</v>
      </c>
      <c r="J58" s="58">
        <f t="shared" si="11"/>
        <v>15</v>
      </c>
      <c r="K58" s="58">
        <f t="shared" si="11"/>
        <v>19</v>
      </c>
      <c r="L58" s="58">
        <f t="shared" si="11"/>
        <v>11</v>
      </c>
      <c r="M58" s="58">
        <f t="shared" si="11"/>
        <v>11</v>
      </c>
      <c r="N58" s="58">
        <f t="shared" si="11"/>
        <v>12</v>
      </c>
      <c r="O58" s="58">
        <f t="shared" si="11"/>
        <v>8</v>
      </c>
      <c r="P58" s="58">
        <f t="shared" si="11"/>
        <v>11</v>
      </c>
      <c r="Q58" s="58">
        <f t="shared" si="11"/>
        <v>13</v>
      </c>
      <c r="R58" s="58">
        <f t="shared" si="11"/>
        <v>14</v>
      </c>
      <c r="S58" s="58">
        <f t="shared" si="11"/>
        <v>10</v>
      </c>
      <c r="T58" s="58">
        <f t="shared" si="11"/>
        <v>8</v>
      </c>
      <c r="U58" s="58">
        <f t="shared" si="11"/>
        <v>8</v>
      </c>
      <c r="V58" s="58">
        <f t="shared" si="11"/>
        <v>9</v>
      </c>
      <c r="W58" s="58">
        <f t="shared" si="11"/>
        <v>9</v>
      </c>
      <c r="X58" s="58">
        <f t="shared" si="11"/>
        <v>7</v>
      </c>
      <c r="Y58" s="58">
        <f t="shared" si="11"/>
        <v>9</v>
      </c>
      <c r="Z58" s="58">
        <f t="shared" si="11"/>
        <v>9</v>
      </c>
      <c r="AA58" s="58">
        <f t="shared" si="11"/>
        <v>9</v>
      </c>
      <c r="AB58" s="58">
        <f t="shared" si="11"/>
        <v>8</v>
      </c>
      <c r="AC58" s="58">
        <f t="shared" si="11"/>
        <v>8</v>
      </c>
      <c r="AD58" s="58">
        <f t="shared" si="11"/>
        <v>8</v>
      </c>
      <c r="AE58" s="58">
        <f t="shared" si="11"/>
        <v>8</v>
      </c>
      <c r="AF58" s="58">
        <f t="shared" si="11"/>
        <v>8</v>
      </c>
      <c r="AG58" s="58">
        <f t="shared" si="11"/>
        <v>9</v>
      </c>
      <c r="AH58" s="58">
        <f t="shared" si="11"/>
        <v>7</v>
      </c>
      <c r="AI58" s="58">
        <f t="shared" si="11"/>
        <v>9</v>
      </c>
      <c r="AJ58" s="58">
        <f t="shared" si="2"/>
        <v>9000</v>
      </c>
    </row>
    <row r="59" spans="3:36" ht="27" x14ac:dyDescent="0.2">
      <c r="C59" s="58">
        <v>11</v>
      </c>
      <c r="D59" s="58">
        <f t="shared" ref="D59:AI59" si="12">RANK(D15,D$5:D$40,D$45)</f>
        <v>18</v>
      </c>
      <c r="E59" s="58">
        <f t="shared" si="12"/>
        <v>24</v>
      </c>
      <c r="F59" s="58">
        <f t="shared" si="12"/>
        <v>16</v>
      </c>
      <c r="G59" s="58">
        <f t="shared" si="12"/>
        <v>16</v>
      </c>
      <c r="H59" s="58">
        <f t="shared" si="12"/>
        <v>22</v>
      </c>
      <c r="I59" s="58">
        <f t="shared" si="12"/>
        <v>17</v>
      </c>
      <c r="J59" s="58">
        <f t="shared" si="12"/>
        <v>21</v>
      </c>
      <c r="K59" s="58">
        <f t="shared" si="12"/>
        <v>25</v>
      </c>
      <c r="L59" s="58">
        <f t="shared" si="12"/>
        <v>19</v>
      </c>
      <c r="M59" s="58">
        <f t="shared" si="12"/>
        <v>19</v>
      </c>
      <c r="N59" s="58">
        <f t="shared" si="12"/>
        <v>17</v>
      </c>
      <c r="O59" s="58">
        <f t="shared" si="12"/>
        <v>17</v>
      </c>
      <c r="P59" s="58">
        <f t="shared" si="12"/>
        <v>19</v>
      </c>
      <c r="Q59" s="58">
        <f t="shared" si="12"/>
        <v>20</v>
      </c>
      <c r="R59" s="58">
        <f t="shared" si="12"/>
        <v>23</v>
      </c>
      <c r="S59" s="58">
        <f t="shared" si="12"/>
        <v>18</v>
      </c>
      <c r="T59" s="58">
        <f t="shared" si="12"/>
        <v>15</v>
      </c>
      <c r="U59" s="58">
        <f t="shared" si="12"/>
        <v>17</v>
      </c>
      <c r="V59" s="58">
        <f t="shared" si="12"/>
        <v>16</v>
      </c>
      <c r="W59" s="58">
        <f t="shared" si="12"/>
        <v>16</v>
      </c>
      <c r="X59" s="58">
        <f t="shared" si="12"/>
        <v>16</v>
      </c>
      <c r="Y59" s="58">
        <f t="shared" si="12"/>
        <v>17</v>
      </c>
      <c r="Z59" s="58">
        <f t="shared" si="12"/>
        <v>15</v>
      </c>
      <c r="AA59" s="58">
        <f t="shared" si="12"/>
        <v>16</v>
      </c>
      <c r="AB59" s="58">
        <f t="shared" si="12"/>
        <v>16</v>
      </c>
      <c r="AC59" s="58">
        <f t="shared" si="12"/>
        <v>16</v>
      </c>
      <c r="AD59" s="58">
        <f t="shared" si="12"/>
        <v>13</v>
      </c>
      <c r="AE59" s="58">
        <f t="shared" si="12"/>
        <v>17</v>
      </c>
      <c r="AF59" s="58">
        <f t="shared" si="12"/>
        <v>16</v>
      </c>
      <c r="AG59" s="58">
        <f t="shared" si="12"/>
        <v>17</v>
      </c>
      <c r="AH59" s="58">
        <f t="shared" si="12"/>
        <v>16</v>
      </c>
      <c r="AI59" s="58">
        <f t="shared" si="12"/>
        <v>17</v>
      </c>
      <c r="AJ59" s="58">
        <f t="shared" si="2"/>
        <v>13000</v>
      </c>
    </row>
    <row r="60" spans="3:36" ht="27" x14ac:dyDescent="0.2">
      <c r="C60" s="58">
        <v>12</v>
      </c>
      <c r="D60" s="58">
        <f t="shared" ref="D60:AI60" si="13">RANK(D16,D$5:D$40,D$45)</f>
        <v>34</v>
      </c>
      <c r="E60" s="58">
        <f t="shared" si="13"/>
        <v>35</v>
      </c>
      <c r="F60" s="58">
        <f t="shared" si="13"/>
        <v>34</v>
      </c>
      <c r="G60" s="58">
        <f t="shared" si="13"/>
        <v>34</v>
      </c>
      <c r="H60" s="58">
        <f t="shared" si="13"/>
        <v>34</v>
      </c>
      <c r="I60" s="58">
        <f t="shared" si="13"/>
        <v>34</v>
      </c>
      <c r="J60" s="58">
        <f t="shared" si="13"/>
        <v>34</v>
      </c>
      <c r="K60" s="58">
        <f t="shared" si="13"/>
        <v>35</v>
      </c>
      <c r="L60" s="58">
        <f t="shared" si="13"/>
        <v>34</v>
      </c>
      <c r="M60" s="58">
        <f t="shared" si="13"/>
        <v>34</v>
      </c>
      <c r="N60" s="58">
        <f t="shared" si="13"/>
        <v>34</v>
      </c>
      <c r="O60" s="58">
        <f t="shared" si="13"/>
        <v>34</v>
      </c>
      <c r="P60" s="58">
        <f t="shared" si="13"/>
        <v>34</v>
      </c>
      <c r="Q60" s="58">
        <f t="shared" si="13"/>
        <v>34</v>
      </c>
      <c r="R60" s="58">
        <f t="shared" si="13"/>
        <v>35</v>
      </c>
      <c r="S60" s="58">
        <f t="shared" si="13"/>
        <v>34</v>
      </c>
      <c r="T60" s="58">
        <f t="shared" si="13"/>
        <v>31</v>
      </c>
      <c r="U60" s="58">
        <f t="shared" si="13"/>
        <v>28</v>
      </c>
      <c r="V60" s="58">
        <f t="shared" si="13"/>
        <v>34</v>
      </c>
      <c r="W60" s="58">
        <f t="shared" si="13"/>
        <v>34</v>
      </c>
      <c r="X60" s="58">
        <f t="shared" si="13"/>
        <v>28</v>
      </c>
      <c r="Y60" s="58">
        <f t="shared" si="13"/>
        <v>34</v>
      </c>
      <c r="Z60" s="58">
        <f t="shared" si="13"/>
        <v>28</v>
      </c>
      <c r="AA60" s="58">
        <f t="shared" si="13"/>
        <v>25</v>
      </c>
      <c r="AB60" s="58">
        <f t="shared" si="13"/>
        <v>31</v>
      </c>
      <c r="AC60" s="58">
        <f t="shared" si="13"/>
        <v>31</v>
      </c>
      <c r="AD60" s="58">
        <f t="shared" si="13"/>
        <v>30</v>
      </c>
      <c r="AE60" s="58">
        <f t="shared" si="13"/>
        <v>34</v>
      </c>
      <c r="AF60" s="58">
        <f t="shared" si="13"/>
        <v>31</v>
      </c>
      <c r="AG60" s="58">
        <f t="shared" si="13"/>
        <v>30</v>
      </c>
      <c r="AH60" s="58">
        <f t="shared" si="13"/>
        <v>28</v>
      </c>
      <c r="AI60" s="58">
        <f t="shared" si="13"/>
        <v>33</v>
      </c>
      <c r="AJ60" s="58">
        <f t="shared" si="2"/>
        <v>11000</v>
      </c>
    </row>
    <row r="61" spans="3:36" ht="27" x14ac:dyDescent="0.2">
      <c r="C61" s="58">
        <v>13</v>
      </c>
      <c r="D61" s="58">
        <f t="shared" ref="D61:AI61" si="14">RANK(D17,D$5:D$40,D$45)</f>
        <v>23</v>
      </c>
      <c r="E61" s="58">
        <f t="shared" si="14"/>
        <v>26</v>
      </c>
      <c r="F61" s="58">
        <f t="shared" si="14"/>
        <v>22</v>
      </c>
      <c r="G61" s="58">
        <f t="shared" si="14"/>
        <v>22</v>
      </c>
      <c r="H61" s="58">
        <f t="shared" si="14"/>
        <v>24</v>
      </c>
      <c r="I61" s="58">
        <f t="shared" si="14"/>
        <v>22</v>
      </c>
      <c r="J61" s="58">
        <f t="shared" si="14"/>
        <v>24</v>
      </c>
      <c r="K61" s="58">
        <f t="shared" si="14"/>
        <v>27</v>
      </c>
      <c r="L61" s="58">
        <f t="shared" si="14"/>
        <v>23</v>
      </c>
      <c r="M61" s="58">
        <f t="shared" si="14"/>
        <v>23</v>
      </c>
      <c r="N61" s="58">
        <f t="shared" si="14"/>
        <v>22</v>
      </c>
      <c r="O61" s="58">
        <f t="shared" si="14"/>
        <v>22</v>
      </c>
      <c r="P61" s="58">
        <f t="shared" si="14"/>
        <v>23</v>
      </c>
      <c r="Q61" s="58">
        <f t="shared" si="14"/>
        <v>23</v>
      </c>
      <c r="R61" s="58">
        <f t="shared" si="14"/>
        <v>25</v>
      </c>
      <c r="S61" s="58">
        <f t="shared" si="14"/>
        <v>23</v>
      </c>
      <c r="T61" s="58">
        <f t="shared" si="14"/>
        <v>20</v>
      </c>
      <c r="U61" s="58">
        <f t="shared" si="14"/>
        <v>19</v>
      </c>
      <c r="V61" s="58">
        <f t="shared" si="14"/>
        <v>22</v>
      </c>
      <c r="W61" s="58">
        <f t="shared" si="14"/>
        <v>22</v>
      </c>
      <c r="X61" s="58">
        <f t="shared" si="14"/>
        <v>18</v>
      </c>
      <c r="Y61" s="58">
        <f t="shared" si="14"/>
        <v>22</v>
      </c>
      <c r="Z61" s="58">
        <f t="shared" si="14"/>
        <v>18</v>
      </c>
      <c r="AA61" s="58">
        <f t="shared" si="14"/>
        <v>17</v>
      </c>
      <c r="AB61" s="58">
        <f t="shared" si="14"/>
        <v>20</v>
      </c>
      <c r="AC61" s="58">
        <f t="shared" si="14"/>
        <v>20</v>
      </c>
      <c r="AD61" s="58">
        <f t="shared" si="14"/>
        <v>18</v>
      </c>
      <c r="AE61" s="58">
        <f t="shared" si="14"/>
        <v>22</v>
      </c>
      <c r="AF61" s="58">
        <f t="shared" si="14"/>
        <v>20</v>
      </c>
      <c r="AG61" s="58">
        <f t="shared" si="14"/>
        <v>19</v>
      </c>
      <c r="AH61" s="58">
        <f t="shared" si="14"/>
        <v>18</v>
      </c>
      <c r="AI61" s="58">
        <f t="shared" si="14"/>
        <v>22</v>
      </c>
      <c r="AJ61" s="58">
        <f t="shared" si="2"/>
        <v>9000</v>
      </c>
    </row>
    <row r="62" spans="3:36" ht="27" x14ac:dyDescent="0.2">
      <c r="C62" s="58">
        <v>14</v>
      </c>
      <c r="D62" s="58">
        <f t="shared" ref="D62:AI62" si="15">RANK(D18,D$5:D$40,D$45)</f>
        <v>28</v>
      </c>
      <c r="E62" s="58">
        <f t="shared" si="15"/>
        <v>32</v>
      </c>
      <c r="F62" s="58">
        <f t="shared" si="15"/>
        <v>28</v>
      </c>
      <c r="G62" s="58">
        <f t="shared" si="15"/>
        <v>28</v>
      </c>
      <c r="H62" s="58">
        <f t="shared" si="15"/>
        <v>30</v>
      </c>
      <c r="I62" s="58">
        <f t="shared" si="15"/>
        <v>28</v>
      </c>
      <c r="J62" s="58">
        <f t="shared" si="15"/>
        <v>29</v>
      </c>
      <c r="K62" s="58">
        <f t="shared" si="15"/>
        <v>31</v>
      </c>
      <c r="L62" s="58">
        <f t="shared" si="15"/>
        <v>29</v>
      </c>
      <c r="M62" s="58">
        <f t="shared" si="15"/>
        <v>29</v>
      </c>
      <c r="N62" s="58">
        <f t="shared" si="15"/>
        <v>28</v>
      </c>
      <c r="O62" s="58">
        <f t="shared" si="15"/>
        <v>28</v>
      </c>
      <c r="P62" s="58">
        <f t="shared" si="15"/>
        <v>29</v>
      </c>
      <c r="Q62" s="58">
        <f t="shared" si="15"/>
        <v>27</v>
      </c>
      <c r="R62" s="58">
        <f t="shared" si="15"/>
        <v>32</v>
      </c>
      <c r="S62" s="58">
        <f t="shared" si="15"/>
        <v>28</v>
      </c>
      <c r="T62" s="58">
        <f t="shared" si="15"/>
        <v>25</v>
      </c>
      <c r="U62" s="58">
        <f t="shared" si="15"/>
        <v>25</v>
      </c>
      <c r="V62" s="58">
        <f t="shared" si="15"/>
        <v>28</v>
      </c>
      <c r="W62" s="58">
        <f t="shared" si="15"/>
        <v>28</v>
      </c>
      <c r="X62" s="58">
        <f t="shared" si="15"/>
        <v>24</v>
      </c>
      <c r="Y62" s="58">
        <f t="shared" si="15"/>
        <v>28</v>
      </c>
      <c r="Z62" s="58">
        <f t="shared" si="15"/>
        <v>23</v>
      </c>
      <c r="AA62" s="58">
        <f t="shared" si="15"/>
        <v>21</v>
      </c>
      <c r="AB62" s="58">
        <f t="shared" si="15"/>
        <v>26</v>
      </c>
      <c r="AC62" s="58">
        <f t="shared" si="15"/>
        <v>26</v>
      </c>
      <c r="AD62" s="58">
        <f t="shared" si="15"/>
        <v>24</v>
      </c>
      <c r="AE62" s="58">
        <f t="shared" si="15"/>
        <v>28</v>
      </c>
      <c r="AF62" s="58">
        <f t="shared" si="15"/>
        <v>26</v>
      </c>
      <c r="AG62" s="58">
        <f t="shared" si="15"/>
        <v>23</v>
      </c>
      <c r="AH62" s="58">
        <f t="shared" si="15"/>
        <v>25</v>
      </c>
      <c r="AI62" s="58">
        <f t="shared" si="15"/>
        <v>27</v>
      </c>
      <c r="AJ62" s="58">
        <f t="shared" si="2"/>
        <v>9000</v>
      </c>
    </row>
    <row r="63" spans="3:36" ht="27" x14ac:dyDescent="0.2">
      <c r="C63" s="58">
        <v>15</v>
      </c>
      <c r="D63" s="58">
        <f t="shared" ref="D63:AI63" si="16">RANK(D19,D$5:D$40,D$45)</f>
        <v>7</v>
      </c>
      <c r="E63" s="58">
        <f t="shared" si="16"/>
        <v>12</v>
      </c>
      <c r="F63" s="58">
        <f t="shared" si="16"/>
        <v>4</v>
      </c>
      <c r="G63" s="58">
        <f t="shared" si="16"/>
        <v>4</v>
      </c>
      <c r="H63" s="58">
        <f t="shared" si="16"/>
        <v>10</v>
      </c>
      <c r="I63" s="58">
        <f t="shared" si="16"/>
        <v>5</v>
      </c>
      <c r="J63" s="58">
        <f t="shared" si="16"/>
        <v>11</v>
      </c>
      <c r="K63" s="58">
        <f t="shared" si="16"/>
        <v>16</v>
      </c>
      <c r="L63" s="58">
        <f t="shared" si="16"/>
        <v>8</v>
      </c>
      <c r="M63" s="58">
        <f t="shared" si="16"/>
        <v>8</v>
      </c>
      <c r="N63" s="58">
        <f t="shared" si="16"/>
        <v>8</v>
      </c>
      <c r="O63" s="58">
        <f t="shared" si="16"/>
        <v>5</v>
      </c>
      <c r="P63" s="58">
        <f t="shared" si="16"/>
        <v>8</v>
      </c>
      <c r="Q63" s="58">
        <f t="shared" si="16"/>
        <v>10</v>
      </c>
      <c r="R63" s="58">
        <f t="shared" si="16"/>
        <v>11</v>
      </c>
      <c r="S63" s="58">
        <f t="shared" si="16"/>
        <v>6</v>
      </c>
      <c r="T63" s="58">
        <f t="shared" si="16"/>
        <v>4</v>
      </c>
      <c r="U63" s="58">
        <f t="shared" si="16"/>
        <v>5</v>
      </c>
      <c r="V63" s="58">
        <f t="shared" si="16"/>
        <v>5</v>
      </c>
      <c r="W63" s="58">
        <f t="shared" si="16"/>
        <v>5</v>
      </c>
      <c r="X63" s="58">
        <f t="shared" si="16"/>
        <v>4</v>
      </c>
      <c r="Y63" s="58">
        <f t="shared" si="16"/>
        <v>5</v>
      </c>
      <c r="Z63" s="58">
        <f t="shared" si="16"/>
        <v>5</v>
      </c>
      <c r="AA63" s="58">
        <f t="shared" si="16"/>
        <v>6</v>
      </c>
      <c r="AB63" s="58">
        <f t="shared" si="16"/>
        <v>5</v>
      </c>
      <c r="AC63" s="58">
        <f t="shared" si="16"/>
        <v>5</v>
      </c>
      <c r="AD63" s="58">
        <f t="shared" si="16"/>
        <v>4</v>
      </c>
      <c r="AE63" s="58">
        <f t="shared" si="16"/>
        <v>5</v>
      </c>
      <c r="AF63" s="58">
        <f t="shared" si="16"/>
        <v>5</v>
      </c>
      <c r="AG63" s="58">
        <f t="shared" si="16"/>
        <v>6</v>
      </c>
      <c r="AH63" s="58">
        <f t="shared" si="16"/>
        <v>4</v>
      </c>
      <c r="AI63" s="58">
        <f t="shared" si="16"/>
        <v>5</v>
      </c>
      <c r="AJ63" s="58">
        <f t="shared" si="2"/>
        <v>11000</v>
      </c>
    </row>
    <row r="64" spans="3:36" ht="27" x14ac:dyDescent="0.2">
      <c r="C64" s="58">
        <v>16</v>
      </c>
      <c r="D64" s="58">
        <f t="shared" ref="D64:AI64" si="17">RANK(D20,D$5:D$40,D$45)</f>
        <v>12</v>
      </c>
      <c r="E64" s="58">
        <f t="shared" si="17"/>
        <v>20</v>
      </c>
      <c r="F64" s="58">
        <f t="shared" si="17"/>
        <v>14</v>
      </c>
      <c r="G64" s="58">
        <f t="shared" si="17"/>
        <v>14</v>
      </c>
      <c r="H64" s="58">
        <f t="shared" si="17"/>
        <v>18</v>
      </c>
      <c r="I64" s="58">
        <f t="shared" si="17"/>
        <v>13</v>
      </c>
      <c r="J64" s="58">
        <f t="shared" si="17"/>
        <v>19</v>
      </c>
      <c r="K64" s="58">
        <f t="shared" si="17"/>
        <v>21</v>
      </c>
      <c r="L64" s="58">
        <f t="shared" si="17"/>
        <v>16</v>
      </c>
      <c r="M64" s="58">
        <f t="shared" si="17"/>
        <v>16</v>
      </c>
      <c r="N64" s="58">
        <f t="shared" si="17"/>
        <v>14</v>
      </c>
      <c r="O64" s="58">
        <f t="shared" si="17"/>
        <v>14</v>
      </c>
      <c r="P64" s="58">
        <f t="shared" si="17"/>
        <v>16</v>
      </c>
      <c r="Q64" s="58">
        <f t="shared" si="17"/>
        <v>16</v>
      </c>
      <c r="R64" s="58">
        <f t="shared" si="17"/>
        <v>19</v>
      </c>
      <c r="S64" s="58">
        <f t="shared" si="17"/>
        <v>12</v>
      </c>
      <c r="T64" s="58">
        <f t="shared" si="17"/>
        <v>13</v>
      </c>
      <c r="U64" s="58">
        <f t="shared" si="17"/>
        <v>13</v>
      </c>
      <c r="V64" s="58">
        <f t="shared" si="17"/>
        <v>14</v>
      </c>
      <c r="W64" s="58">
        <f t="shared" si="17"/>
        <v>14</v>
      </c>
      <c r="X64" s="58">
        <f t="shared" si="17"/>
        <v>12</v>
      </c>
      <c r="Y64" s="58">
        <f t="shared" si="17"/>
        <v>14</v>
      </c>
      <c r="Z64" s="58">
        <f t="shared" si="17"/>
        <v>13</v>
      </c>
      <c r="AA64" s="58">
        <f t="shared" si="17"/>
        <v>11</v>
      </c>
      <c r="AB64" s="58">
        <f t="shared" si="17"/>
        <v>13</v>
      </c>
      <c r="AC64" s="58">
        <f t="shared" si="17"/>
        <v>13</v>
      </c>
      <c r="AD64" s="58">
        <f t="shared" si="17"/>
        <v>10</v>
      </c>
      <c r="AE64" s="58">
        <f t="shared" si="17"/>
        <v>14</v>
      </c>
      <c r="AF64" s="58">
        <f t="shared" si="17"/>
        <v>13</v>
      </c>
      <c r="AG64" s="58">
        <f t="shared" si="17"/>
        <v>12</v>
      </c>
      <c r="AH64" s="58">
        <f t="shared" si="17"/>
        <v>12</v>
      </c>
      <c r="AI64" s="58">
        <f t="shared" si="17"/>
        <v>11</v>
      </c>
      <c r="AJ64" s="58">
        <f t="shared" si="2"/>
        <v>11000</v>
      </c>
    </row>
    <row r="65" spans="3:36" ht="27" x14ac:dyDescent="0.2">
      <c r="C65" s="58">
        <v>17</v>
      </c>
      <c r="D65" s="58">
        <f t="shared" ref="D65:AI65" si="18">RANK(D21,D$5:D$40,D$45)</f>
        <v>26</v>
      </c>
      <c r="E65" s="58">
        <f t="shared" si="18"/>
        <v>31</v>
      </c>
      <c r="F65" s="58">
        <f t="shared" si="18"/>
        <v>27</v>
      </c>
      <c r="G65" s="58">
        <f t="shared" si="18"/>
        <v>27</v>
      </c>
      <c r="H65" s="58">
        <f t="shared" si="18"/>
        <v>29</v>
      </c>
      <c r="I65" s="58">
        <f t="shared" si="18"/>
        <v>26</v>
      </c>
      <c r="J65" s="58">
        <f t="shared" si="18"/>
        <v>28</v>
      </c>
      <c r="K65" s="58">
        <f t="shared" si="18"/>
        <v>31</v>
      </c>
      <c r="L65" s="58">
        <f t="shared" si="18"/>
        <v>28</v>
      </c>
      <c r="M65" s="58">
        <f t="shared" si="18"/>
        <v>28</v>
      </c>
      <c r="N65" s="58">
        <f t="shared" si="18"/>
        <v>27</v>
      </c>
      <c r="O65" s="58">
        <f t="shared" si="18"/>
        <v>27</v>
      </c>
      <c r="P65" s="58">
        <f t="shared" si="18"/>
        <v>28</v>
      </c>
      <c r="Q65" s="58">
        <f t="shared" si="18"/>
        <v>27</v>
      </c>
      <c r="R65" s="58">
        <f t="shared" si="18"/>
        <v>31</v>
      </c>
      <c r="S65" s="58">
        <f t="shared" si="18"/>
        <v>26</v>
      </c>
      <c r="T65" s="58">
        <f t="shared" si="18"/>
        <v>23</v>
      </c>
      <c r="U65" s="58">
        <f t="shared" si="18"/>
        <v>24</v>
      </c>
      <c r="V65" s="58">
        <f t="shared" si="18"/>
        <v>27</v>
      </c>
      <c r="W65" s="58">
        <f t="shared" si="18"/>
        <v>27</v>
      </c>
      <c r="X65" s="58">
        <f t="shared" si="18"/>
        <v>23</v>
      </c>
      <c r="Y65" s="58">
        <f t="shared" si="18"/>
        <v>27</v>
      </c>
      <c r="Z65" s="58">
        <f t="shared" si="18"/>
        <v>22</v>
      </c>
      <c r="AA65" s="58">
        <f t="shared" si="18"/>
        <v>21</v>
      </c>
      <c r="AB65" s="58">
        <f t="shared" si="18"/>
        <v>25</v>
      </c>
      <c r="AC65" s="58">
        <f t="shared" si="18"/>
        <v>25</v>
      </c>
      <c r="AD65" s="58">
        <f t="shared" si="18"/>
        <v>22</v>
      </c>
      <c r="AE65" s="58">
        <f t="shared" si="18"/>
        <v>27</v>
      </c>
      <c r="AF65" s="58">
        <f t="shared" si="18"/>
        <v>25</v>
      </c>
      <c r="AG65" s="58">
        <f t="shared" si="18"/>
        <v>23</v>
      </c>
      <c r="AH65" s="58">
        <f t="shared" si="18"/>
        <v>24</v>
      </c>
      <c r="AI65" s="58">
        <f t="shared" si="18"/>
        <v>25</v>
      </c>
      <c r="AJ65" s="58">
        <f t="shared" si="2"/>
        <v>13000</v>
      </c>
    </row>
    <row r="66" spans="3:36" ht="27" x14ac:dyDescent="0.2">
      <c r="C66" s="58">
        <v>18</v>
      </c>
      <c r="D66" s="58">
        <f t="shared" ref="D66:AI66" si="19">RANK(D22,D$5:D$40,D$45)</f>
        <v>10</v>
      </c>
      <c r="E66" s="58">
        <f t="shared" si="19"/>
        <v>14</v>
      </c>
      <c r="F66" s="58">
        <f t="shared" si="19"/>
        <v>8</v>
      </c>
      <c r="G66" s="58">
        <f t="shared" si="19"/>
        <v>8</v>
      </c>
      <c r="H66" s="58">
        <f t="shared" si="19"/>
        <v>12</v>
      </c>
      <c r="I66" s="58">
        <f t="shared" si="19"/>
        <v>8</v>
      </c>
      <c r="J66" s="58">
        <f t="shared" si="19"/>
        <v>14</v>
      </c>
      <c r="K66" s="58">
        <f t="shared" si="19"/>
        <v>18</v>
      </c>
      <c r="L66" s="58">
        <f t="shared" si="19"/>
        <v>10</v>
      </c>
      <c r="M66" s="58">
        <f t="shared" si="19"/>
        <v>10</v>
      </c>
      <c r="N66" s="58">
        <f t="shared" si="19"/>
        <v>11</v>
      </c>
      <c r="O66" s="58">
        <f t="shared" si="19"/>
        <v>8</v>
      </c>
      <c r="P66" s="58">
        <f t="shared" si="19"/>
        <v>10</v>
      </c>
      <c r="Q66" s="58">
        <f t="shared" si="19"/>
        <v>12</v>
      </c>
      <c r="R66" s="58">
        <f t="shared" si="19"/>
        <v>13</v>
      </c>
      <c r="S66" s="58">
        <f t="shared" si="19"/>
        <v>8</v>
      </c>
      <c r="T66" s="58">
        <f t="shared" si="19"/>
        <v>7</v>
      </c>
      <c r="U66" s="58">
        <f t="shared" si="19"/>
        <v>7</v>
      </c>
      <c r="V66" s="58">
        <f t="shared" si="19"/>
        <v>8</v>
      </c>
      <c r="W66" s="58">
        <f t="shared" si="19"/>
        <v>8</v>
      </c>
      <c r="X66" s="58">
        <f t="shared" si="19"/>
        <v>6</v>
      </c>
      <c r="Y66" s="58">
        <f t="shared" si="19"/>
        <v>8</v>
      </c>
      <c r="Z66" s="58">
        <f t="shared" si="19"/>
        <v>8</v>
      </c>
      <c r="AA66" s="58">
        <f t="shared" si="19"/>
        <v>8</v>
      </c>
      <c r="AB66" s="58">
        <f t="shared" si="19"/>
        <v>7</v>
      </c>
      <c r="AC66" s="58">
        <f t="shared" si="19"/>
        <v>7</v>
      </c>
      <c r="AD66" s="58">
        <f t="shared" si="19"/>
        <v>7</v>
      </c>
      <c r="AE66" s="58">
        <f t="shared" si="19"/>
        <v>8</v>
      </c>
      <c r="AF66" s="58">
        <f t="shared" si="19"/>
        <v>7</v>
      </c>
      <c r="AG66" s="58">
        <f t="shared" si="19"/>
        <v>8</v>
      </c>
      <c r="AH66" s="58">
        <f t="shared" si="19"/>
        <v>6</v>
      </c>
      <c r="AI66" s="58">
        <f t="shared" si="19"/>
        <v>7</v>
      </c>
      <c r="AJ66" s="58">
        <f t="shared" si="2"/>
        <v>9000</v>
      </c>
    </row>
    <row r="67" spans="3:36" ht="27" x14ac:dyDescent="0.2">
      <c r="C67" s="58">
        <v>19</v>
      </c>
      <c r="D67" s="58">
        <f t="shared" ref="D67:AI67" si="20">RANK(D23,D$5:D$40,D$45)</f>
        <v>36</v>
      </c>
      <c r="E67" s="58">
        <f t="shared" si="20"/>
        <v>36</v>
      </c>
      <c r="F67" s="58">
        <f t="shared" si="20"/>
        <v>36</v>
      </c>
      <c r="G67" s="58">
        <f t="shared" si="20"/>
        <v>36</v>
      </c>
      <c r="H67" s="58">
        <f t="shared" si="20"/>
        <v>36</v>
      </c>
      <c r="I67" s="58">
        <f t="shared" si="20"/>
        <v>36</v>
      </c>
      <c r="J67" s="58">
        <f t="shared" si="20"/>
        <v>36</v>
      </c>
      <c r="K67" s="58">
        <f t="shared" si="20"/>
        <v>36</v>
      </c>
      <c r="L67" s="58">
        <f t="shared" si="20"/>
        <v>36</v>
      </c>
      <c r="M67" s="58">
        <f t="shared" si="20"/>
        <v>36</v>
      </c>
      <c r="N67" s="58">
        <f t="shared" si="20"/>
        <v>36</v>
      </c>
      <c r="O67" s="58">
        <f t="shared" si="20"/>
        <v>35</v>
      </c>
      <c r="P67" s="58">
        <f t="shared" si="20"/>
        <v>36</v>
      </c>
      <c r="Q67" s="58">
        <f t="shared" si="20"/>
        <v>36</v>
      </c>
      <c r="R67" s="58">
        <f t="shared" si="20"/>
        <v>36</v>
      </c>
      <c r="S67" s="58">
        <f t="shared" si="20"/>
        <v>36</v>
      </c>
      <c r="T67" s="58">
        <f t="shared" si="20"/>
        <v>33</v>
      </c>
      <c r="U67" s="58">
        <f t="shared" si="20"/>
        <v>29</v>
      </c>
      <c r="V67" s="58">
        <f t="shared" si="20"/>
        <v>36</v>
      </c>
      <c r="W67" s="58">
        <f t="shared" si="20"/>
        <v>36</v>
      </c>
      <c r="X67" s="58">
        <f t="shared" si="20"/>
        <v>30</v>
      </c>
      <c r="Y67" s="58">
        <f t="shared" si="20"/>
        <v>36</v>
      </c>
      <c r="Z67" s="58">
        <f t="shared" si="20"/>
        <v>30</v>
      </c>
      <c r="AA67" s="58">
        <f t="shared" si="20"/>
        <v>26</v>
      </c>
      <c r="AB67" s="58">
        <f t="shared" si="20"/>
        <v>33</v>
      </c>
      <c r="AC67" s="58">
        <f t="shared" si="20"/>
        <v>33</v>
      </c>
      <c r="AD67" s="58">
        <f t="shared" si="20"/>
        <v>32</v>
      </c>
      <c r="AE67" s="58">
        <f t="shared" si="20"/>
        <v>35</v>
      </c>
      <c r="AF67" s="58">
        <f t="shared" si="20"/>
        <v>33</v>
      </c>
      <c r="AG67" s="58">
        <f t="shared" si="20"/>
        <v>32</v>
      </c>
      <c r="AH67" s="58">
        <f t="shared" si="20"/>
        <v>29</v>
      </c>
      <c r="AI67" s="58">
        <f t="shared" si="20"/>
        <v>35</v>
      </c>
      <c r="AJ67" s="58">
        <f t="shared" si="2"/>
        <v>7000</v>
      </c>
    </row>
    <row r="68" spans="3:36" ht="27" x14ac:dyDescent="0.2">
      <c r="C68" s="58">
        <v>20</v>
      </c>
      <c r="D68" s="58">
        <f t="shared" ref="D68:AI68" si="21">RANK(D24,D$5:D$40,D$45)</f>
        <v>1</v>
      </c>
      <c r="E68" s="58">
        <f t="shared" si="21"/>
        <v>28</v>
      </c>
      <c r="F68" s="58">
        <f t="shared" si="21"/>
        <v>24</v>
      </c>
      <c r="G68" s="58">
        <f t="shared" si="21"/>
        <v>24</v>
      </c>
      <c r="H68" s="58">
        <f t="shared" si="21"/>
        <v>26</v>
      </c>
      <c r="I68" s="58">
        <f t="shared" si="21"/>
        <v>23</v>
      </c>
      <c r="J68" s="58">
        <f t="shared" si="21"/>
        <v>24</v>
      </c>
      <c r="K68" s="58">
        <f t="shared" si="21"/>
        <v>29</v>
      </c>
      <c r="L68" s="58">
        <f t="shared" si="21"/>
        <v>25</v>
      </c>
      <c r="M68" s="58">
        <f t="shared" si="21"/>
        <v>25</v>
      </c>
      <c r="N68" s="58">
        <f t="shared" si="21"/>
        <v>23</v>
      </c>
      <c r="O68" s="58">
        <f t="shared" si="21"/>
        <v>22</v>
      </c>
      <c r="P68" s="58">
        <f t="shared" si="21"/>
        <v>25</v>
      </c>
      <c r="Q68" s="58">
        <f t="shared" si="21"/>
        <v>25</v>
      </c>
      <c r="R68" s="58">
        <f t="shared" si="21"/>
        <v>27</v>
      </c>
      <c r="S68" s="58">
        <f t="shared" si="21"/>
        <v>22</v>
      </c>
      <c r="T68" s="58">
        <f t="shared" si="21"/>
        <v>34</v>
      </c>
      <c r="U68" s="58">
        <f t="shared" si="21"/>
        <v>21</v>
      </c>
      <c r="V68" s="58">
        <f t="shared" si="21"/>
        <v>24</v>
      </c>
      <c r="W68" s="58">
        <f t="shared" si="21"/>
        <v>24</v>
      </c>
      <c r="X68" s="58">
        <f t="shared" si="21"/>
        <v>20</v>
      </c>
      <c r="Y68" s="58">
        <f t="shared" si="21"/>
        <v>23</v>
      </c>
      <c r="Z68" s="58">
        <f t="shared" si="21"/>
        <v>18</v>
      </c>
      <c r="AA68" s="58">
        <f t="shared" si="21"/>
        <v>19</v>
      </c>
      <c r="AB68" s="58">
        <f t="shared" si="21"/>
        <v>22</v>
      </c>
      <c r="AC68" s="58">
        <f t="shared" si="21"/>
        <v>22</v>
      </c>
      <c r="AD68" s="58">
        <f t="shared" si="21"/>
        <v>19</v>
      </c>
      <c r="AE68" s="58">
        <f t="shared" si="21"/>
        <v>22</v>
      </c>
      <c r="AF68" s="58">
        <f t="shared" si="21"/>
        <v>22</v>
      </c>
      <c r="AG68" s="58">
        <f t="shared" si="21"/>
        <v>21</v>
      </c>
      <c r="AH68" s="58">
        <f t="shared" si="21"/>
        <v>20</v>
      </c>
      <c r="AI68" s="58">
        <f t="shared" si="21"/>
        <v>21</v>
      </c>
      <c r="AJ68" s="58">
        <f t="shared" si="2"/>
        <v>11000</v>
      </c>
    </row>
    <row r="69" spans="3:36" ht="27" x14ac:dyDescent="0.2">
      <c r="C69" s="58">
        <v>21</v>
      </c>
      <c r="D69" s="58">
        <f t="shared" ref="D69:AI69" si="22">RANK(D25,D$5:D$40,D$45)</f>
        <v>5</v>
      </c>
      <c r="E69" s="58">
        <f t="shared" si="22"/>
        <v>9</v>
      </c>
      <c r="F69" s="58">
        <f t="shared" si="22"/>
        <v>2</v>
      </c>
      <c r="G69" s="58">
        <f t="shared" si="22"/>
        <v>2</v>
      </c>
      <c r="H69" s="58">
        <f t="shared" si="22"/>
        <v>8</v>
      </c>
      <c r="I69" s="58">
        <f t="shared" si="22"/>
        <v>4</v>
      </c>
      <c r="J69" s="58">
        <f t="shared" si="22"/>
        <v>8</v>
      </c>
      <c r="K69" s="58">
        <f t="shared" si="22"/>
        <v>13</v>
      </c>
      <c r="L69" s="58">
        <f t="shared" si="22"/>
        <v>6</v>
      </c>
      <c r="M69" s="58">
        <f t="shared" si="22"/>
        <v>6</v>
      </c>
      <c r="N69" s="58">
        <f t="shared" si="22"/>
        <v>6</v>
      </c>
      <c r="O69" s="58">
        <f t="shared" si="22"/>
        <v>2</v>
      </c>
      <c r="P69" s="58">
        <f t="shared" si="22"/>
        <v>6</v>
      </c>
      <c r="Q69" s="58">
        <f t="shared" si="22"/>
        <v>7</v>
      </c>
      <c r="R69" s="58">
        <f t="shared" si="22"/>
        <v>9</v>
      </c>
      <c r="S69" s="58">
        <f t="shared" si="22"/>
        <v>4</v>
      </c>
      <c r="T69" s="58">
        <f t="shared" si="22"/>
        <v>3</v>
      </c>
      <c r="U69" s="58">
        <f t="shared" si="22"/>
        <v>2</v>
      </c>
      <c r="V69" s="58">
        <f t="shared" si="22"/>
        <v>2</v>
      </c>
      <c r="W69" s="58">
        <f t="shared" si="22"/>
        <v>2</v>
      </c>
      <c r="X69" s="58">
        <f t="shared" si="22"/>
        <v>2</v>
      </c>
      <c r="Y69" s="58">
        <f t="shared" si="22"/>
        <v>4</v>
      </c>
      <c r="Z69" s="58">
        <f t="shared" si="22"/>
        <v>2</v>
      </c>
      <c r="AA69" s="58">
        <f t="shared" si="22"/>
        <v>3</v>
      </c>
      <c r="AB69" s="58">
        <f t="shared" si="22"/>
        <v>3</v>
      </c>
      <c r="AC69" s="58">
        <f t="shared" si="22"/>
        <v>3</v>
      </c>
      <c r="AD69" s="58">
        <f t="shared" si="22"/>
        <v>2</v>
      </c>
      <c r="AE69" s="58">
        <f t="shared" si="22"/>
        <v>2</v>
      </c>
      <c r="AF69" s="58">
        <f t="shared" si="22"/>
        <v>3</v>
      </c>
      <c r="AG69" s="58">
        <f t="shared" si="22"/>
        <v>3</v>
      </c>
      <c r="AH69" s="58">
        <f t="shared" si="22"/>
        <v>2</v>
      </c>
      <c r="AI69" s="58">
        <f t="shared" si="22"/>
        <v>3</v>
      </c>
      <c r="AJ69" s="58">
        <f t="shared" si="2"/>
        <v>11000</v>
      </c>
    </row>
    <row r="70" spans="3:36" ht="27" x14ac:dyDescent="0.2">
      <c r="C70" s="58">
        <v>22</v>
      </c>
      <c r="D70" s="58">
        <f t="shared" ref="D70:AI70" si="23">RANK(D26,D$5:D$40,D$45)</f>
        <v>4</v>
      </c>
      <c r="E70" s="58">
        <f t="shared" si="23"/>
        <v>8</v>
      </c>
      <c r="F70" s="58">
        <f t="shared" si="23"/>
        <v>1</v>
      </c>
      <c r="G70" s="58">
        <f t="shared" si="23"/>
        <v>1</v>
      </c>
      <c r="H70" s="58">
        <f t="shared" si="23"/>
        <v>7</v>
      </c>
      <c r="I70" s="58">
        <f t="shared" si="23"/>
        <v>1</v>
      </c>
      <c r="J70" s="58">
        <f t="shared" si="23"/>
        <v>7</v>
      </c>
      <c r="K70" s="58">
        <f t="shared" si="23"/>
        <v>11</v>
      </c>
      <c r="L70" s="58">
        <f t="shared" si="23"/>
        <v>4</v>
      </c>
      <c r="M70" s="58">
        <f t="shared" si="23"/>
        <v>4</v>
      </c>
      <c r="N70" s="58">
        <f t="shared" si="23"/>
        <v>5</v>
      </c>
      <c r="O70" s="58">
        <f t="shared" si="23"/>
        <v>1</v>
      </c>
      <c r="P70" s="58">
        <f t="shared" si="23"/>
        <v>4</v>
      </c>
      <c r="Q70" s="58">
        <f t="shared" si="23"/>
        <v>5</v>
      </c>
      <c r="R70" s="58">
        <f t="shared" si="23"/>
        <v>8</v>
      </c>
      <c r="S70" s="58">
        <f t="shared" si="23"/>
        <v>2</v>
      </c>
      <c r="T70" s="58">
        <f t="shared" si="23"/>
        <v>1</v>
      </c>
      <c r="U70" s="58">
        <f t="shared" si="23"/>
        <v>1</v>
      </c>
      <c r="V70" s="58">
        <f t="shared" si="23"/>
        <v>1</v>
      </c>
      <c r="W70" s="58">
        <f t="shared" si="23"/>
        <v>1</v>
      </c>
      <c r="X70" s="58">
        <f t="shared" si="23"/>
        <v>1</v>
      </c>
      <c r="Y70" s="58">
        <f t="shared" si="23"/>
        <v>1</v>
      </c>
      <c r="Z70" s="58">
        <f t="shared" si="23"/>
        <v>1</v>
      </c>
      <c r="AA70" s="58">
        <f t="shared" si="23"/>
        <v>1</v>
      </c>
      <c r="AB70" s="58">
        <f t="shared" si="23"/>
        <v>1</v>
      </c>
      <c r="AC70" s="58">
        <f t="shared" si="23"/>
        <v>1</v>
      </c>
      <c r="AD70" s="58">
        <f t="shared" si="23"/>
        <v>1</v>
      </c>
      <c r="AE70" s="58">
        <f t="shared" si="23"/>
        <v>1</v>
      </c>
      <c r="AF70" s="58">
        <f t="shared" si="23"/>
        <v>1</v>
      </c>
      <c r="AG70" s="58">
        <f t="shared" si="23"/>
        <v>1</v>
      </c>
      <c r="AH70" s="58">
        <f t="shared" si="23"/>
        <v>1</v>
      </c>
      <c r="AI70" s="58">
        <f t="shared" si="23"/>
        <v>1</v>
      </c>
      <c r="AJ70" s="58">
        <f t="shared" si="2"/>
        <v>12000</v>
      </c>
    </row>
    <row r="71" spans="3:36" ht="27" x14ac:dyDescent="0.2">
      <c r="C71" s="58">
        <v>23</v>
      </c>
      <c r="D71" s="58">
        <f t="shared" ref="D71:AI71" si="24">RANK(D27,D$5:D$40,D$45)</f>
        <v>25</v>
      </c>
      <c r="E71" s="58">
        <f t="shared" si="24"/>
        <v>29</v>
      </c>
      <c r="F71" s="58">
        <f t="shared" si="24"/>
        <v>25</v>
      </c>
      <c r="G71" s="58">
        <f t="shared" si="24"/>
        <v>25</v>
      </c>
      <c r="H71" s="58">
        <f t="shared" si="24"/>
        <v>27</v>
      </c>
      <c r="I71" s="58">
        <f t="shared" si="24"/>
        <v>25</v>
      </c>
      <c r="J71" s="58">
        <f t="shared" si="24"/>
        <v>27</v>
      </c>
      <c r="K71" s="58">
        <f t="shared" si="24"/>
        <v>30</v>
      </c>
      <c r="L71" s="58">
        <f t="shared" si="24"/>
        <v>26</v>
      </c>
      <c r="M71" s="58">
        <f t="shared" si="24"/>
        <v>26</v>
      </c>
      <c r="N71" s="58">
        <f t="shared" si="24"/>
        <v>25</v>
      </c>
      <c r="O71" s="58">
        <f t="shared" si="24"/>
        <v>25</v>
      </c>
      <c r="P71" s="58">
        <f t="shared" si="24"/>
        <v>26</v>
      </c>
      <c r="Q71" s="58">
        <f t="shared" si="24"/>
        <v>26</v>
      </c>
      <c r="R71" s="58">
        <f t="shared" si="24"/>
        <v>29</v>
      </c>
      <c r="S71" s="58">
        <f t="shared" si="24"/>
        <v>23</v>
      </c>
      <c r="T71" s="58">
        <f t="shared" si="24"/>
        <v>22</v>
      </c>
      <c r="U71" s="58">
        <f t="shared" si="24"/>
        <v>22</v>
      </c>
      <c r="V71" s="58">
        <f t="shared" si="24"/>
        <v>25</v>
      </c>
      <c r="W71" s="58">
        <f t="shared" si="24"/>
        <v>25</v>
      </c>
      <c r="X71" s="58">
        <f t="shared" si="24"/>
        <v>21</v>
      </c>
      <c r="Y71" s="58">
        <f t="shared" si="24"/>
        <v>25</v>
      </c>
      <c r="Z71" s="58">
        <f t="shared" si="24"/>
        <v>21</v>
      </c>
      <c r="AA71" s="58">
        <f t="shared" si="24"/>
        <v>20</v>
      </c>
      <c r="AB71" s="58">
        <f t="shared" si="24"/>
        <v>23</v>
      </c>
      <c r="AC71" s="58">
        <f t="shared" si="24"/>
        <v>23</v>
      </c>
      <c r="AD71" s="58">
        <f t="shared" si="24"/>
        <v>21</v>
      </c>
      <c r="AE71" s="58">
        <f t="shared" si="24"/>
        <v>25</v>
      </c>
      <c r="AF71" s="58">
        <f t="shared" si="24"/>
        <v>23</v>
      </c>
      <c r="AG71" s="58">
        <f t="shared" si="24"/>
        <v>22</v>
      </c>
      <c r="AH71" s="58">
        <f t="shared" si="24"/>
        <v>22</v>
      </c>
      <c r="AI71" s="58">
        <f t="shared" si="24"/>
        <v>22</v>
      </c>
      <c r="AJ71" s="58">
        <f t="shared" si="2"/>
        <v>6000</v>
      </c>
    </row>
    <row r="72" spans="3:36" ht="27" x14ac:dyDescent="0.2">
      <c r="C72" s="58">
        <v>24</v>
      </c>
      <c r="D72" s="58">
        <f t="shared" ref="D72:AI72" si="25">RANK(D28,D$5:D$40,D$45)</f>
        <v>12</v>
      </c>
      <c r="E72" s="58">
        <f t="shared" si="25"/>
        <v>16</v>
      </c>
      <c r="F72" s="58">
        <f t="shared" si="25"/>
        <v>11</v>
      </c>
      <c r="G72" s="58">
        <f t="shared" si="25"/>
        <v>11</v>
      </c>
      <c r="H72" s="58">
        <f t="shared" si="25"/>
        <v>15</v>
      </c>
      <c r="I72" s="58">
        <f t="shared" si="25"/>
        <v>11</v>
      </c>
      <c r="J72" s="58">
        <f t="shared" si="25"/>
        <v>16</v>
      </c>
      <c r="K72" s="58">
        <f t="shared" si="25"/>
        <v>20</v>
      </c>
      <c r="L72" s="58">
        <f t="shared" si="25"/>
        <v>14</v>
      </c>
      <c r="M72" s="58">
        <f t="shared" si="25"/>
        <v>14</v>
      </c>
      <c r="N72" s="58">
        <f t="shared" si="25"/>
        <v>14</v>
      </c>
      <c r="O72" s="58">
        <f t="shared" si="25"/>
        <v>12</v>
      </c>
      <c r="P72" s="58">
        <f t="shared" si="25"/>
        <v>14</v>
      </c>
      <c r="Q72" s="58">
        <f t="shared" si="25"/>
        <v>14</v>
      </c>
      <c r="R72" s="58">
        <f t="shared" si="25"/>
        <v>16</v>
      </c>
      <c r="S72" s="58">
        <f t="shared" si="25"/>
        <v>12</v>
      </c>
      <c r="T72" s="58">
        <f t="shared" si="25"/>
        <v>9</v>
      </c>
      <c r="U72" s="58">
        <f t="shared" si="25"/>
        <v>9</v>
      </c>
      <c r="V72" s="58">
        <f t="shared" si="25"/>
        <v>11</v>
      </c>
      <c r="W72" s="58">
        <f t="shared" si="25"/>
        <v>11</v>
      </c>
      <c r="X72" s="58">
        <f t="shared" si="25"/>
        <v>9</v>
      </c>
      <c r="Y72" s="58">
        <f t="shared" si="25"/>
        <v>11</v>
      </c>
      <c r="Z72" s="58">
        <f t="shared" si="25"/>
        <v>10</v>
      </c>
      <c r="AA72" s="58">
        <f t="shared" si="25"/>
        <v>10</v>
      </c>
      <c r="AB72" s="58">
        <f t="shared" si="25"/>
        <v>10</v>
      </c>
      <c r="AC72" s="58">
        <f t="shared" si="25"/>
        <v>10</v>
      </c>
      <c r="AD72" s="58">
        <f t="shared" si="25"/>
        <v>10</v>
      </c>
      <c r="AE72" s="58">
        <f t="shared" si="25"/>
        <v>12</v>
      </c>
      <c r="AF72" s="58">
        <f t="shared" si="25"/>
        <v>10</v>
      </c>
      <c r="AG72" s="58">
        <f t="shared" si="25"/>
        <v>11</v>
      </c>
      <c r="AH72" s="58">
        <f t="shared" si="25"/>
        <v>9</v>
      </c>
      <c r="AI72" s="58">
        <f t="shared" si="25"/>
        <v>11</v>
      </c>
      <c r="AJ72" s="58">
        <f t="shared" si="2"/>
        <v>11000</v>
      </c>
    </row>
    <row r="73" spans="3:36" ht="27" x14ac:dyDescent="0.2">
      <c r="C73" s="58">
        <v>25</v>
      </c>
      <c r="D73" s="58">
        <f t="shared" ref="D73:AI73" si="26">RANK(D29,D$5:D$40,D$45)</f>
        <v>1</v>
      </c>
      <c r="E73" s="58">
        <f t="shared" si="26"/>
        <v>18</v>
      </c>
      <c r="F73" s="58">
        <f t="shared" si="26"/>
        <v>16</v>
      </c>
      <c r="G73" s="58">
        <f t="shared" si="26"/>
        <v>16</v>
      </c>
      <c r="H73" s="58">
        <f t="shared" si="26"/>
        <v>16</v>
      </c>
      <c r="I73" s="58">
        <f t="shared" si="26"/>
        <v>15</v>
      </c>
      <c r="J73" s="58">
        <f t="shared" si="26"/>
        <v>19</v>
      </c>
      <c r="K73" s="58">
        <f t="shared" si="26"/>
        <v>24</v>
      </c>
      <c r="L73" s="58">
        <f t="shared" si="26"/>
        <v>17</v>
      </c>
      <c r="M73" s="58">
        <f t="shared" si="26"/>
        <v>18</v>
      </c>
      <c r="N73" s="58">
        <f t="shared" si="26"/>
        <v>18</v>
      </c>
      <c r="O73" s="58">
        <f t="shared" si="26"/>
        <v>14</v>
      </c>
      <c r="P73" s="58">
        <f t="shared" si="26"/>
        <v>17</v>
      </c>
      <c r="Q73" s="58">
        <f t="shared" si="26"/>
        <v>18</v>
      </c>
      <c r="R73" s="58">
        <f t="shared" si="26"/>
        <v>17</v>
      </c>
      <c r="S73" s="58">
        <f t="shared" si="26"/>
        <v>16</v>
      </c>
      <c r="T73" s="58">
        <f t="shared" si="26"/>
        <v>34</v>
      </c>
      <c r="U73" s="58">
        <f t="shared" si="26"/>
        <v>11</v>
      </c>
      <c r="V73" s="58">
        <f t="shared" si="26"/>
        <v>16</v>
      </c>
      <c r="W73" s="58">
        <f t="shared" si="26"/>
        <v>16</v>
      </c>
      <c r="X73" s="58">
        <f t="shared" si="26"/>
        <v>10</v>
      </c>
      <c r="Y73" s="58">
        <f t="shared" si="26"/>
        <v>15</v>
      </c>
      <c r="Z73" s="58">
        <f t="shared" si="26"/>
        <v>13</v>
      </c>
      <c r="AA73" s="58">
        <f t="shared" si="26"/>
        <v>14</v>
      </c>
      <c r="AB73" s="58">
        <f t="shared" si="26"/>
        <v>14</v>
      </c>
      <c r="AC73" s="58">
        <f t="shared" si="26"/>
        <v>15</v>
      </c>
      <c r="AD73" s="58">
        <f t="shared" si="26"/>
        <v>14</v>
      </c>
      <c r="AE73" s="58">
        <f t="shared" si="26"/>
        <v>14</v>
      </c>
      <c r="AF73" s="58">
        <f t="shared" si="26"/>
        <v>14</v>
      </c>
      <c r="AG73" s="58">
        <f t="shared" si="26"/>
        <v>15</v>
      </c>
      <c r="AH73" s="58">
        <f t="shared" si="26"/>
        <v>10</v>
      </c>
      <c r="AI73" s="58">
        <f t="shared" si="26"/>
        <v>15</v>
      </c>
      <c r="AJ73" s="58">
        <f t="shared" si="2"/>
        <v>9000</v>
      </c>
    </row>
    <row r="74" spans="3:36" ht="27" x14ac:dyDescent="0.2">
      <c r="C74" s="58">
        <v>26</v>
      </c>
      <c r="D74" s="58">
        <f t="shared" ref="D74:AI74" si="27">RANK(D30,D$5:D$40,D$45)</f>
        <v>22</v>
      </c>
      <c r="E74" s="58">
        <f t="shared" si="27"/>
        <v>25</v>
      </c>
      <c r="F74" s="58">
        <f t="shared" si="27"/>
        <v>21</v>
      </c>
      <c r="G74" s="58">
        <f t="shared" si="27"/>
        <v>21</v>
      </c>
      <c r="H74" s="58">
        <f t="shared" si="27"/>
        <v>23</v>
      </c>
      <c r="I74" s="58">
        <f t="shared" si="27"/>
        <v>21</v>
      </c>
      <c r="J74" s="58">
        <f t="shared" si="27"/>
        <v>23</v>
      </c>
      <c r="K74" s="58">
        <f t="shared" si="27"/>
        <v>1</v>
      </c>
      <c r="L74" s="58">
        <f t="shared" si="27"/>
        <v>22</v>
      </c>
      <c r="M74" s="58">
        <f t="shared" si="27"/>
        <v>22</v>
      </c>
      <c r="N74" s="58">
        <f t="shared" si="27"/>
        <v>21</v>
      </c>
      <c r="O74" s="58">
        <f t="shared" si="27"/>
        <v>21</v>
      </c>
      <c r="P74" s="58">
        <f t="shared" si="27"/>
        <v>22</v>
      </c>
      <c r="Q74" s="58">
        <f t="shared" si="27"/>
        <v>22</v>
      </c>
      <c r="R74" s="58">
        <f t="shared" si="27"/>
        <v>24</v>
      </c>
      <c r="S74" s="58">
        <f t="shared" si="27"/>
        <v>20</v>
      </c>
      <c r="T74" s="58">
        <f t="shared" si="27"/>
        <v>19</v>
      </c>
      <c r="U74" s="58">
        <f t="shared" si="27"/>
        <v>18</v>
      </c>
      <c r="V74" s="58">
        <f t="shared" si="27"/>
        <v>21</v>
      </c>
      <c r="W74" s="58">
        <f t="shared" si="27"/>
        <v>21</v>
      </c>
      <c r="X74" s="58">
        <f t="shared" si="27"/>
        <v>17</v>
      </c>
      <c r="Y74" s="58">
        <f t="shared" si="27"/>
        <v>20</v>
      </c>
      <c r="Z74" s="58">
        <f t="shared" si="27"/>
        <v>17</v>
      </c>
      <c r="AA74" s="58">
        <f t="shared" si="27"/>
        <v>27</v>
      </c>
      <c r="AB74" s="58">
        <f t="shared" si="27"/>
        <v>19</v>
      </c>
      <c r="AC74" s="58">
        <f t="shared" si="27"/>
        <v>19</v>
      </c>
      <c r="AD74" s="58">
        <f t="shared" si="27"/>
        <v>17</v>
      </c>
      <c r="AE74" s="58">
        <f t="shared" si="27"/>
        <v>21</v>
      </c>
      <c r="AF74" s="58">
        <f t="shared" si="27"/>
        <v>19</v>
      </c>
      <c r="AG74" s="58">
        <f t="shared" si="27"/>
        <v>18</v>
      </c>
      <c r="AH74" s="58">
        <f t="shared" si="27"/>
        <v>17</v>
      </c>
      <c r="AI74" s="58">
        <f t="shared" si="27"/>
        <v>19</v>
      </c>
      <c r="AJ74" s="58">
        <f t="shared" si="2"/>
        <v>11000</v>
      </c>
    </row>
    <row r="75" spans="3:36" ht="27" x14ac:dyDescent="0.2">
      <c r="C75" s="58">
        <v>27</v>
      </c>
      <c r="D75" s="58">
        <f t="shared" ref="D75:AI75" si="28">RANK(D31,D$5:D$40,D$45)</f>
        <v>28</v>
      </c>
      <c r="E75" s="58">
        <f t="shared" si="28"/>
        <v>1</v>
      </c>
      <c r="F75" s="58">
        <f t="shared" si="28"/>
        <v>30</v>
      </c>
      <c r="G75" s="58">
        <f t="shared" si="28"/>
        <v>30</v>
      </c>
      <c r="H75" s="58">
        <f t="shared" si="28"/>
        <v>1</v>
      </c>
      <c r="I75" s="58">
        <f t="shared" si="28"/>
        <v>30</v>
      </c>
      <c r="J75" s="58">
        <f t="shared" si="28"/>
        <v>29</v>
      </c>
      <c r="K75" s="58">
        <f t="shared" si="28"/>
        <v>1</v>
      </c>
      <c r="L75" s="58">
        <f t="shared" si="28"/>
        <v>31</v>
      </c>
      <c r="M75" s="58">
        <f t="shared" si="28"/>
        <v>31</v>
      </c>
      <c r="N75" s="58">
        <f t="shared" si="28"/>
        <v>30</v>
      </c>
      <c r="O75" s="58">
        <f t="shared" si="28"/>
        <v>28</v>
      </c>
      <c r="P75" s="58">
        <f t="shared" si="28"/>
        <v>31</v>
      </c>
      <c r="Q75" s="58">
        <f t="shared" si="28"/>
        <v>30</v>
      </c>
      <c r="R75" s="58">
        <f t="shared" si="28"/>
        <v>1</v>
      </c>
      <c r="S75" s="58">
        <f t="shared" si="28"/>
        <v>30</v>
      </c>
      <c r="T75" s="58">
        <f t="shared" si="28"/>
        <v>25</v>
      </c>
      <c r="U75" s="58">
        <f t="shared" si="28"/>
        <v>30</v>
      </c>
      <c r="V75" s="58">
        <f t="shared" si="28"/>
        <v>30</v>
      </c>
      <c r="W75" s="58">
        <f t="shared" si="28"/>
        <v>30</v>
      </c>
      <c r="X75" s="58">
        <f t="shared" si="28"/>
        <v>31</v>
      </c>
      <c r="Y75" s="58">
        <f t="shared" si="28"/>
        <v>30</v>
      </c>
      <c r="Z75" s="58">
        <f t="shared" si="28"/>
        <v>23</v>
      </c>
      <c r="AA75" s="58">
        <f t="shared" si="28"/>
        <v>27</v>
      </c>
      <c r="AB75" s="58">
        <f t="shared" si="28"/>
        <v>28</v>
      </c>
      <c r="AC75" s="58">
        <f t="shared" si="28"/>
        <v>28</v>
      </c>
      <c r="AD75" s="58">
        <f t="shared" si="28"/>
        <v>26</v>
      </c>
      <c r="AE75" s="58">
        <f t="shared" si="28"/>
        <v>28</v>
      </c>
      <c r="AF75" s="58">
        <f t="shared" si="28"/>
        <v>28</v>
      </c>
      <c r="AG75" s="58">
        <f t="shared" si="28"/>
        <v>26</v>
      </c>
      <c r="AH75" s="58">
        <f t="shared" si="28"/>
        <v>30</v>
      </c>
      <c r="AI75" s="58">
        <f t="shared" si="28"/>
        <v>29</v>
      </c>
      <c r="AJ75" s="58">
        <f t="shared" si="2"/>
        <v>14000</v>
      </c>
    </row>
    <row r="76" spans="3:36" ht="27" x14ac:dyDescent="0.2">
      <c r="C76" s="58">
        <v>28</v>
      </c>
      <c r="D76" s="58">
        <f t="shared" ref="D76:AI76" si="29">RANK(D32,D$5:D$40,D$45)</f>
        <v>31</v>
      </c>
      <c r="E76" s="58">
        <f t="shared" si="29"/>
        <v>1</v>
      </c>
      <c r="F76" s="58">
        <f t="shared" si="29"/>
        <v>33</v>
      </c>
      <c r="G76" s="58">
        <f t="shared" si="29"/>
        <v>33</v>
      </c>
      <c r="H76" s="58">
        <f t="shared" si="29"/>
        <v>33</v>
      </c>
      <c r="I76" s="58">
        <f t="shared" si="29"/>
        <v>32</v>
      </c>
      <c r="J76" s="58">
        <f t="shared" si="29"/>
        <v>32</v>
      </c>
      <c r="K76" s="58">
        <f t="shared" si="29"/>
        <v>1</v>
      </c>
      <c r="L76" s="58">
        <f t="shared" si="29"/>
        <v>32</v>
      </c>
      <c r="M76" s="58">
        <f t="shared" si="29"/>
        <v>32</v>
      </c>
      <c r="N76" s="58">
        <f t="shared" si="29"/>
        <v>33</v>
      </c>
      <c r="O76" s="58">
        <f t="shared" si="29"/>
        <v>31</v>
      </c>
      <c r="P76" s="58">
        <f t="shared" si="29"/>
        <v>32</v>
      </c>
      <c r="Q76" s="58">
        <f t="shared" si="29"/>
        <v>33</v>
      </c>
      <c r="R76" s="58">
        <f t="shared" si="29"/>
        <v>1</v>
      </c>
      <c r="S76" s="58">
        <f t="shared" si="29"/>
        <v>32</v>
      </c>
      <c r="T76" s="58">
        <f t="shared" si="29"/>
        <v>28</v>
      </c>
      <c r="U76" s="58">
        <f t="shared" si="29"/>
        <v>30</v>
      </c>
      <c r="V76" s="58">
        <f t="shared" si="29"/>
        <v>33</v>
      </c>
      <c r="W76" s="58">
        <f t="shared" si="29"/>
        <v>33</v>
      </c>
      <c r="X76" s="58">
        <f t="shared" si="29"/>
        <v>27</v>
      </c>
      <c r="Y76" s="58">
        <f t="shared" si="29"/>
        <v>32</v>
      </c>
      <c r="Z76" s="58">
        <f t="shared" si="29"/>
        <v>26</v>
      </c>
      <c r="AA76" s="58">
        <f t="shared" si="29"/>
        <v>27</v>
      </c>
      <c r="AB76" s="58">
        <f t="shared" si="29"/>
        <v>29</v>
      </c>
      <c r="AC76" s="58">
        <f t="shared" si="29"/>
        <v>29</v>
      </c>
      <c r="AD76" s="58">
        <f t="shared" si="29"/>
        <v>28</v>
      </c>
      <c r="AE76" s="58">
        <f t="shared" si="29"/>
        <v>31</v>
      </c>
      <c r="AF76" s="58">
        <f t="shared" si="29"/>
        <v>29</v>
      </c>
      <c r="AG76" s="58">
        <f t="shared" si="29"/>
        <v>29</v>
      </c>
      <c r="AH76" s="58">
        <f t="shared" si="29"/>
        <v>30</v>
      </c>
      <c r="AI76" s="58">
        <f t="shared" si="29"/>
        <v>31</v>
      </c>
      <c r="AJ76" s="58">
        <f t="shared" si="2"/>
        <v>14000</v>
      </c>
    </row>
    <row r="77" spans="3:36" ht="27" x14ac:dyDescent="0.2">
      <c r="C77" s="58">
        <v>29</v>
      </c>
      <c r="D77" s="58">
        <f t="shared" ref="D77:AI77" si="30">RANK(D33,D$5:D$40,D$45)</f>
        <v>12</v>
      </c>
      <c r="E77" s="58">
        <f t="shared" si="30"/>
        <v>1</v>
      </c>
      <c r="F77" s="58">
        <f t="shared" si="30"/>
        <v>11</v>
      </c>
      <c r="G77" s="58">
        <f t="shared" si="30"/>
        <v>11</v>
      </c>
      <c r="H77" s="58">
        <f t="shared" si="30"/>
        <v>1</v>
      </c>
      <c r="I77" s="58">
        <f t="shared" si="30"/>
        <v>13</v>
      </c>
      <c r="J77" s="58">
        <f t="shared" si="30"/>
        <v>16</v>
      </c>
      <c r="K77" s="58">
        <f t="shared" si="30"/>
        <v>1</v>
      </c>
      <c r="L77" s="58">
        <f t="shared" si="30"/>
        <v>13</v>
      </c>
      <c r="M77" s="58">
        <f t="shared" si="30"/>
        <v>13</v>
      </c>
      <c r="N77" s="58">
        <f t="shared" si="30"/>
        <v>13</v>
      </c>
      <c r="O77" s="58">
        <f t="shared" si="30"/>
        <v>12</v>
      </c>
      <c r="P77" s="58">
        <f t="shared" si="30"/>
        <v>13</v>
      </c>
      <c r="Q77" s="58">
        <f t="shared" si="30"/>
        <v>14</v>
      </c>
      <c r="R77" s="58">
        <f t="shared" si="30"/>
        <v>1</v>
      </c>
      <c r="S77" s="58">
        <f t="shared" si="30"/>
        <v>12</v>
      </c>
      <c r="T77" s="58">
        <f t="shared" si="30"/>
        <v>9</v>
      </c>
      <c r="U77" s="58">
        <f t="shared" si="30"/>
        <v>30</v>
      </c>
      <c r="V77" s="58">
        <f t="shared" si="30"/>
        <v>12</v>
      </c>
      <c r="W77" s="58">
        <f t="shared" si="30"/>
        <v>12</v>
      </c>
      <c r="X77" s="58">
        <f t="shared" si="30"/>
        <v>31</v>
      </c>
      <c r="Y77" s="58">
        <f t="shared" si="30"/>
        <v>13</v>
      </c>
      <c r="Z77" s="58">
        <f t="shared" si="30"/>
        <v>10</v>
      </c>
      <c r="AA77" s="58">
        <f t="shared" si="30"/>
        <v>27</v>
      </c>
      <c r="AB77" s="58">
        <f t="shared" si="30"/>
        <v>10</v>
      </c>
      <c r="AC77" s="58">
        <f t="shared" si="30"/>
        <v>10</v>
      </c>
      <c r="AD77" s="58">
        <f t="shared" si="30"/>
        <v>9</v>
      </c>
      <c r="AE77" s="58">
        <f t="shared" si="30"/>
        <v>12</v>
      </c>
      <c r="AF77" s="58">
        <f t="shared" si="30"/>
        <v>10</v>
      </c>
      <c r="AG77" s="58">
        <f t="shared" si="30"/>
        <v>10</v>
      </c>
      <c r="AH77" s="58">
        <f t="shared" si="30"/>
        <v>30</v>
      </c>
      <c r="AI77" s="58">
        <f t="shared" si="30"/>
        <v>11</v>
      </c>
      <c r="AJ77" s="58">
        <f t="shared" si="2"/>
        <v>8000</v>
      </c>
    </row>
    <row r="78" spans="3:36" ht="27" x14ac:dyDescent="0.2">
      <c r="C78" s="58">
        <v>30</v>
      </c>
      <c r="D78" s="58">
        <f t="shared" ref="D78:AI78" si="31">RANK(D34,D$5:D$40,D$45)</f>
        <v>35</v>
      </c>
      <c r="E78" s="58">
        <f t="shared" si="31"/>
        <v>1</v>
      </c>
      <c r="F78" s="58">
        <f t="shared" si="31"/>
        <v>35</v>
      </c>
      <c r="G78" s="58">
        <f t="shared" si="31"/>
        <v>35</v>
      </c>
      <c r="H78" s="58">
        <f t="shared" si="31"/>
        <v>35</v>
      </c>
      <c r="I78" s="58">
        <f t="shared" si="31"/>
        <v>35</v>
      </c>
      <c r="J78" s="58">
        <f t="shared" si="31"/>
        <v>35</v>
      </c>
      <c r="K78" s="58">
        <f t="shared" si="31"/>
        <v>1</v>
      </c>
      <c r="L78" s="58">
        <f t="shared" si="31"/>
        <v>35</v>
      </c>
      <c r="M78" s="58">
        <f t="shared" si="31"/>
        <v>35</v>
      </c>
      <c r="N78" s="58">
        <f t="shared" si="31"/>
        <v>35</v>
      </c>
      <c r="O78" s="58">
        <f t="shared" si="31"/>
        <v>35</v>
      </c>
      <c r="P78" s="58">
        <f t="shared" si="31"/>
        <v>35</v>
      </c>
      <c r="Q78" s="58">
        <f t="shared" si="31"/>
        <v>35</v>
      </c>
      <c r="R78" s="58">
        <f t="shared" si="31"/>
        <v>1</v>
      </c>
      <c r="S78" s="58">
        <f t="shared" si="31"/>
        <v>35</v>
      </c>
      <c r="T78" s="58">
        <f t="shared" si="31"/>
        <v>32</v>
      </c>
      <c r="U78" s="58">
        <f t="shared" si="31"/>
        <v>30</v>
      </c>
      <c r="V78" s="58">
        <f t="shared" si="31"/>
        <v>35</v>
      </c>
      <c r="W78" s="58">
        <f t="shared" si="31"/>
        <v>35</v>
      </c>
      <c r="X78" s="58">
        <f t="shared" si="31"/>
        <v>29</v>
      </c>
      <c r="Y78" s="58">
        <f t="shared" si="31"/>
        <v>35</v>
      </c>
      <c r="Z78" s="58">
        <f t="shared" si="31"/>
        <v>29</v>
      </c>
      <c r="AA78" s="58">
        <f t="shared" si="31"/>
        <v>27</v>
      </c>
      <c r="AB78" s="58">
        <f t="shared" si="31"/>
        <v>32</v>
      </c>
      <c r="AC78" s="58">
        <f t="shared" si="31"/>
        <v>32</v>
      </c>
      <c r="AD78" s="58">
        <f t="shared" si="31"/>
        <v>31</v>
      </c>
      <c r="AE78" s="58">
        <f t="shared" si="31"/>
        <v>35</v>
      </c>
      <c r="AF78" s="58">
        <f t="shared" si="31"/>
        <v>32</v>
      </c>
      <c r="AG78" s="58">
        <f t="shared" si="31"/>
        <v>31</v>
      </c>
      <c r="AH78" s="58">
        <f t="shared" si="31"/>
        <v>30</v>
      </c>
      <c r="AI78" s="58">
        <f t="shared" si="31"/>
        <v>34</v>
      </c>
      <c r="AJ78" s="58">
        <f t="shared" si="2"/>
        <v>8000</v>
      </c>
    </row>
    <row r="79" spans="3:36" ht="27" x14ac:dyDescent="0.2">
      <c r="C79" s="58">
        <v>31</v>
      </c>
      <c r="D79" s="58">
        <f t="shared" ref="D79:AI79" si="32">RANK(D35,D$5:D$40,D$45)</f>
        <v>28</v>
      </c>
      <c r="E79" s="58">
        <f t="shared" si="32"/>
        <v>1</v>
      </c>
      <c r="F79" s="58">
        <f t="shared" si="32"/>
        <v>29</v>
      </c>
      <c r="G79" s="58">
        <f t="shared" si="32"/>
        <v>29</v>
      </c>
      <c r="H79" s="58">
        <f t="shared" si="32"/>
        <v>1</v>
      </c>
      <c r="I79" s="58">
        <f t="shared" si="32"/>
        <v>29</v>
      </c>
      <c r="J79" s="58">
        <f t="shared" si="32"/>
        <v>29</v>
      </c>
      <c r="K79" s="58">
        <f t="shared" si="32"/>
        <v>1</v>
      </c>
      <c r="L79" s="58">
        <f t="shared" si="32"/>
        <v>30</v>
      </c>
      <c r="M79" s="58">
        <f t="shared" si="32"/>
        <v>30</v>
      </c>
      <c r="N79" s="58">
        <f t="shared" si="32"/>
        <v>29</v>
      </c>
      <c r="O79" s="58">
        <f t="shared" si="32"/>
        <v>28</v>
      </c>
      <c r="P79" s="58">
        <f t="shared" si="32"/>
        <v>30</v>
      </c>
      <c r="Q79" s="58">
        <f t="shared" si="32"/>
        <v>29</v>
      </c>
      <c r="R79" s="58">
        <f t="shared" si="32"/>
        <v>1</v>
      </c>
      <c r="S79" s="58">
        <f t="shared" si="32"/>
        <v>28</v>
      </c>
      <c r="T79" s="58">
        <f t="shared" si="32"/>
        <v>25</v>
      </c>
      <c r="U79" s="58">
        <f t="shared" si="32"/>
        <v>30</v>
      </c>
      <c r="V79" s="58">
        <f t="shared" si="32"/>
        <v>29</v>
      </c>
      <c r="W79" s="58">
        <f t="shared" si="32"/>
        <v>29</v>
      </c>
      <c r="X79" s="58">
        <f t="shared" si="32"/>
        <v>31</v>
      </c>
      <c r="Y79" s="58">
        <f t="shared" si="32"/>
        <v>28</v>
      </c>
      <c r="Z79" s="58">
        <f t="shared" si="32"/>
        <v>23</v>
      </c>
      <c r="AA79" s="58">
        <f t="shared" si="32"/>
        <v>27</v>
      </c>
      <c r="AB79" s="58">
        <f t="shared" si="32"/>
        <v>27</v>
      </c>
      <c r="AC79" s="58">
        <f t="shared" si="32"/>
        <v>27</v>
      </c>
      <c r="AD79" s="58">
        <f t="shared" si="32"/>
        <v>24</v>
      </c>
      <c r="AE79" s="58">
        <f t="shared" si="32"/>
        <v>28</v>
      </c>
      <c r="AF79" s="58">
        <f t="shared" si="32"/>
        <v>27</v>
      </c>
      <c r="AG79" s="58">
        <f t="shared" si="32"/>
        <v>25</v>
      </c>
      <c r="AH79" s="58">
        <f t="shared" si="32"/>
        <v>30</v>
      </c>
      <c r="AI79" s="58">
        <f t="shared" si="32"/>
        <v>27</v>
      </c>
      <c r="AJ79" s="58">
        <f t="shared" si="2"/>
        <v>16000</v>
      </c>
    </row>
    <row r="80" spans="3:36" ht="27" x14ac:dyDescent="0.2">
      <c r="C80" s="58">
        <v>32</v>
      </c>
      <c r="D80" s="58">
        <f t="shared" ref="D80:AI80" si="33">RANK(D36,D$5:D$40,D$45)</f>
        <v>5</v>
      </c>
      <c r="E80" s="58">
        <f t="shared" si="33"/>
        <v>1</v>
      </c>
      <c r="F80" s="58">
        <f t="shared" si="33"/>
        <v>4</v>
      </c>
      <c r="G80" s="58">
        <f t="shared" si="33"/>
        <v>4</v>
      </c>
      <c r="H80" s="58">
        <f t="shared" si="33"/>
        <v>1</v>
      </c>
      <c r="I80" s="58">
        <f t="shared" si="33"/>
        <v>2</v>
      </c>
      <c r="J80" s="58">
        <f t="shared" si="33"/>
        <v>8</v>
      </c>
      <c r="K80" s="58">
        <f t="shared" si="33"/>
        <v>12</v>
      </c>
      <c r="L80" s="58">
        <f t="shared" si="33"/>
        <v>5</v>
      </c>
      <c r="M80" s="58">
        <f t="shared" si="33"/>
        <v>5</v>
      </c>
      <c r="N80" s="58">
        <f t="shared" si="33"/>
        <v>7</v>
      </c>
      <c r="O80" s="58">
        <f t="shared" si="33"/>
        <v>2</v>
      </c>
      <c r="P80" s="58">
        <f t="shared" si="33"/>
        <v>5</v>
      </c>
      <c r="Q80" s="58">
        <f t="shared" si="33"/>
        <v>6</v>
      </c>
      <c r="R80" s="58">
        <f t="shared" si="33"/>
        <v>1</v>
      </c>
      <c r="S80" s="58">
        <f t="shared" si="33"/>
        <v>3</v>
      </c>
      <c r="T80" s="58">
        <f t="shared" si="33"/>
        <v>2</v>
      </c>
      <c r="U80" s="58">
        <f t="shared" si="33"/>
        <v>30</v>
      </c>
      <c r="V80" s="58">
        <f t="shared" si="33"/>
        <v>4</v>
      </c>
      <c r="W80" s="58">
        <f t="shared" si="33"/>
        <v>4</v>
      </c>
      <c r="X80" s="58">
        <f t="shared" si="33"/>
        <v>31</v>
      </c>
      <c r="Y80" s="58">
        <f t="shared" si="33"/>
        <v>2</v>
      </c>
      <c r="Z80" s="58">
        <f t="shared" si="33"/>
        <v>2</v>
      </c>
      <c r="AA80" s="58">
        <f t="shared" si="33"/>
        <v>2</v>
      </c>
      <c r="AB80" s="58">
        <f t="shared" si="33"/>
        <v>2</v>
      </c>
      <c r="AC80" s="58">
        <f t="shared" si="33"/>
        <v>2</v>
      </c>
      <c r="AD80" s="58">
        <f t="shared" si="33"/>
        <v>3</v>
      </c>
      <c r="AE80" s="58">
        <f t="shared" si="33"/>
        <v>2</v>
      </c>
      <c r="AF80" s="58">
        <f t="shared" si="33"/>
        <v>2</v>
      </c>
      <c r="AG80" s="58">
        <f t="shared" si="33"/>
        <v>2</v>
      </c>
      <c r="AH80" s="58">
        <f t="shared" si="33"/>
        <v>30</v>
      </c>
      <c r="AI80" s="58">
        <f t="shared" si="33"/>
        <v>2</v>
      </c>
      <c r="AJ80" s="58">
        <f t="shared" si="2"/>
        <v>17000</v>
      </c>
    </row>
    <row r="81" spans="3:37" ht="27" x14ac:dyDescent="0.2">
      <c r="C81" s="58">
        <v>33</v>
      </c>
      <c r="D81" s="58">
        <f t="shared" ref="D81:AI81" si="34">RANK(D37,D$5:D$40,D$45)</f>
        <v>8</v>
      </c>
      <c r="E81" s="58">
        <f t="shared" si="34"/>
        <v>11</v>
      </c>
      <c r="F81" s="58">
        <f t="shared" si="34"/>
        <v>6</v>
      </c>
      <c r="G81" s="58">
        <f t="shared" si="34"/>
        <v>6</v>
      </c>
      <c r="H81" s="58">
        <f t="shared" si="34"/>
        <v>1</v>
      </c>
      <c r="I81" s="58">
        <f t="shared" si="34"/>
        <v>6</v>
      </c>
      <c r="J81" s="58">
        <f t="shared" si="34"/>
        <v>12</v>
      </c>
      <c r="K81" s="58">
        <f t="shared" si="34"/>
        <v>15</v>
      </c>
      <c r="L81" s="58">
        <f t="shared" si="34"/>
        <v>1</v>
      </c>
      <c r="M81" s="58">
        <f t="shared" si="34"/>
        <v>1</v>
      </c>
      <c r="N81" s="58">
        <f t="shared" si="34"/>
        <v>9</v>
      </c>
      <c r="O81" s="58">
        <f t="shared" si="34"/>
        <v>6</v>
      </c>
      <c r="P81" s="58">
        <f t="shared" si="34"/>
        <v>1</v>
      </c>
      <c r="Q81" s="58">
        <f t="shared" si="34"/>
        <v>9</v>
      </c>
      <c r="R81" s="58">
        <f t="shared" si="34"/>
        <v>1</v>
      </c>
      <c r="S81" s="58">
        <f t="shared" si="34"/>
        <v>7</v>
      </c>
      <c r="T81" s="58">
        <f t="shared" si="34"/>
        <v>5</v>
      </c>
      <c r="U81" s="58">
        <f t="shared" si="34"/>
        <v>4</v>
      </c>
      <c r="V81" s="58">
        <f t="shared" si="34"/>
        <v>6</v>
      </c>
      <c r="W81" s="58">
        <f t="shared" si="34"/>
        <v>6</v>
      </c>
      <c r="X81" s="58">
        <f t="shared" si="34"/>
        <v>31</v>
      </c>
      <c r="Y81" s="58">
        <f t="shared" si="34"/>
        <v>6</v>
      </c>
      <c r="Z81" s="58">
        <f t="shared" si="34"/>
        <v>6</v>
      </c>
      <c r="AA81" s="58">
        <f t="shared" si="34"/>
        <v>5</v>
      </c>
      <c r="AB81" s="58">
        <f t="shared" si="34"/>
        <v>34</v>
      </c>
      <c r="AC81" s="58">
        <f t="shared" si="34"/>
        <v>34</v>
      </c>
      <c r="AD81" s="58">
        <f t="shared" si="34"/>
        <v>5</v>
      </c>
      <c r="AE81" s="58">
        <f t="shared" si="34"/>
        <v>6</v>
      </c>
      <c r="AF81" s="58">
        <f t="shared" si="34"/>
        <v>34</v>
      </c>
      <c r="AG81" s="58">
        <f t="shared" si="34"/>
        <v>5</v>
      </c>
      <c r="AH81" s="58">
        <f t="shared" si="34"/>
        <v>30</v>
      </c>
      <c r="AI81" s="58">
        <f t="shared" si="34"/>
        <v>6</v>
      </c>
      <c r="AJ81" s="58">
        <f t="shared" si="2"/>
        <v>11000</v>
      </c>
    </row>
    <row r="82" spans="3:37" ht="27" x14ac:dyDescent="0.2">
      <c r="C82" s="58">
        <v>34</v>
      </c>
      <c r="D82" s="58">
        <f t="shared" ref="D82:AI82" si="35">RANK(D38,D$5:D$40,D$45)</f>
        <v>24</v>
      </c>
      <c r="E82" s="58">
        <f t="shared" si="35"/>
        <v>1</v>
      </c>
      <c r="F82" s="58">
        <f t="shared" si="35"/>
        <v>23</v>
      </c>
      <c r="G82" s="58">
        <f t="shared" si="35"/>
        <v>23</v>
      </c>
      <c r="H82" s="58">
        <f t="shared" si="35"/>
        <v>1</v>
      </c>
      <c r="I82" s="58">
        <f t="shared" si="35"/>
        <v>23</v>
      </c>
      <c r="J82" s="58">
        <f t="shared" si="35"/>
        <v>24</v>
      </c>
      <c r="K82" s="58">
        <f t="shared" si="35"/>
        <v>28</v>
      </c>
      <c r="L82" s="58">
        <f t="shared" si="35"/>
        <v>24</v>
      </c>
      <c r="M82" s="58">
        <f t="shared" si="35"/>
        <v>24</v>
      </c>
      <c r="N82" s="58">
        <f t="shared" si="35"/>
        <v>23</v>
      </c>
      <c r="O82" s="58">
        <f t="shared" si="35"/>
        <v>24</v>
      </c>
      <c r="P82" s="58">
        <f t="shared" si="35"/>
        <v>24</v>
      </c>
      <c r="Q82" s="58">
        <f t="shared" si="35"/>
        <v>24</v>
      </c>
      <c r="R82" s="58">
        <f t="shared" si="35"/>
        <v>28</v>
      </c>
      <c r="S82" s="58">
        <f t="shared" si="35"/>
        <v>23</v>
      </c>
      <c r="T82" s="58">
        <f t="shared" si="35"/>
        <v>21</v>
      </c>
      <c r="U82" s="58">
        <f t="shared" si="35"/>
        <v>30</v>
      </c>
      <c r="V82" s="58">
        <f t="shared" si="35"/>
        <v>23</v>
      </c>
      <c r="W82" s="58">
        <f t="shared" si="35"/>
        <v>23</v>
      </c>
      <c r="X82" s="58">
        <f t="shared" si="35"/>
        <v>31</v>
      </c>
      <c r="Y82" s="58">
        <f t="shared" si="35"/>
        <v>23</v>
      </c>
      <c r="Z82" s="58">
        <f t="shared" si="35"/>
        <v>18</v>
      </c>
      <c r="AA82" s="58">
        <f t="shared" si="35"/>
        <v>18</v>
      </c>
      <c r="AB82" s="58">
        <f t="shared" si="35"/>
        <v>21</v>
      </c>
      <c r="AC82" s="58">
        <f t="shared" si="35"/>
        <v>21</v>
      </c>
      <c r="AD82" s="58">
        <f t="shared" si="35"/>
        <v>20</v>
      </c>
      <c r="AE82" s="58">
        <f t="shared" si="35"/>
        <v>24</v>
      </c>
      <c r="AF82" s="58">
        <f t="shared" si="35"/>
        <v>21</v>
      </c>
      <c r="AG82" s="58">
        <f t="shared" si="35"/>
        <v>20</v>
      </c>
      <c r="AH82" s="58">
        <f t="shared" si="35"/>
        <v>21</v>
      </c>
      <c r="AI82" s="58">
        <f t="shared" si="35"/>
        <v>22</v>
      </c>
      <c r="AJ82" s="58">
        <f t="shared" si="2"/>
        <v>9000</v>
      </c>
    </row>
    <row r="83" spans="3:37" ht="27" x14ac:dyDescent="0.2">
      <c r="C83" s="58">
        <v>35</v>
      </c>
      <c r="D83" s="58">
        <f t="shared" ref="D83:AI83" si="36">RANK(D39,D$5:D$40,D$45)</f>
        <v>18</v>
      </c>
      <c r="E83" s="58">
        <f t="shared" si="36"/>
        <v>22</v>
      </c>
      <c r="F83" s="58">
        <f t="shared" si="36"/>
        <v>18</v>
      </c>
      <c r="G83" s="58">
        <f t="shared" si="36"/>
        <v>18</v>
      </c>
      <c r="H83" s="58">
        <f t="shared" si="36"/>
        <v>20</v>
      </c>
      <c r="I83" s="58">
        <f t="shared" si="36"/>
        <v>17</v>
      </c>
      <c r="J83" s="58">
        <f t="shared" si="36"/>
        <v>21</v>
      </c>
      <c r="K83" s="58">
        <f t="shared" si="36"/>
        <v>23</v>
      </c>
      <c r="L83" s="58">
        <f t="shared" si="36"/>
        <v>20</v>
      </c>
      <c r="M83" s="58">
        <f t="shared" si="36"/>
        <v>20</v>
      </c>
      <c r="N83" s="58">
        <f t="shared" si="36"/>
        <v>18</v>
      </c>
      <c r="O83" s="58">
        <f t="shared" si="36"/>
        <v>17</v>
      </c>
      <c r="P83" s="58">
        <f t="shared" si="36"/>
        <v>20</v>
      </c>
      <c r="Q83" s="58">
        <f t="shared" si="36"/>
        <v>18</v>
      </c>
      <c r="R83" s="58">
        <f t="shared" si="36"/>
        <v>21</v>
      </c>
      <c r="S83" s="58">
        <f t="shared" si="36"/>
        <v>1</v>
      </c>
      <c r="T83" s="58">
        <f t="shared" si="36"/>
        <v>15</v>
      </c>
      <c r="U83" s="58">
        <f t="shared" si="36"/>
        <v>15</v>
      </c>
      <c r="V83" s="58">
        <f t="shared" si="36"/>
        <v>18</v>
      </c>
      <c r="W83" s="58">
        <f t="shared" si="36"/>
        <v>18</v>
      </c>
      <c r="X83" s="58">
        <f t="shared" si="36"/>
        <v>14</v>
      </c>
      <c r="Y83" s="58">
        <f t="shared" si="36"/>
        <v>17</v>
      </c>
      <c r="Z83" s="58">
        <f t="shared" si="36"/>
        <v>15</v>
      </c>
      <c r="AA83" s="58">
        <f t="shared" si="36"/>
        <v>13</v>
      </c>
      <c r="AB83" s="58">
        <f t="shared" si="36"/>
        <v>17</v>
      </c>
      <c r="AC83" s="58">
        <f t="shared" si="36"/>
        <v>17</v>
      </c>
      <c r="AD83" s="58">
        <f t="shared" si="36"/>
        <v>14</v>
      </c>
      <c r="AE83" s="58">
        <f t="shared" si="36"/>
        <v>17</v>
      </c>
      <c r="AF83" s="58">
        <f t="shared" si="36"/>
        <v>17</v>
      </c>
      <c r="AG83" s="58">
        <f t="shared" si="36"/>
        <v>14</v>
      </c>
      <c r="AH83" s="58">
        <f t="shared" si="36"/>
        <v>14</v>
      </c>
      <c r="AI83" s="58">
        <f t="shared" si="36"/>
        <v>36</v>
      </c>
      <c r="AJ83" s="58">
        <f t="shared" si="2"/>
        <v>9000</v>
      </c>
      <c r="AK83" s="1"/>
    </row>
    <row r="84" spans="3:37" ht="27" x14ac:dyDescent="0.2">
      <c r="C84" s="58">
        <v>36</v>
      </c>
      <c r="D84" s="58">
        <f t="shared" ref="D84:AI84" si="37">RANK(D40,D$5:D$40,D$45)</f>
        <v>9</v>
      </c>
      <c r="E84" s="58">
        <f t="shared" si="37"/>
        <v>13</v>
      </c>
      <c r="F84" s="58">
        <f t="shared" si="37"/>
        <v>7</v>
      </c>
      <c r="G84" s="58">
        <f t="shared" si="37"/>
        <v>7</v>
      </c>
      <c r="H84" s="58">
        <f t="shared" si="37"/>
        <v>11</v>
      </c>
      <c r="I84" s="58">
        <f t="shared" si="37"/>
        <v>7</v>
      </c>
      <c r="J84" s="58">
        <f t="shared" si="37"/>
        <v>13</v>
      </c>
      <c r="K84" s="58">
        <f t="shared" si="37"/>
        <v>17</v>
      </c>
      <c r="L84" s="58">
        <f t="shared" si="37"/>
        <v>9</v>
      </c>
      <c r="M84" s="58">
        <f t="shared" si="37"/>
        <v>9</v>
      </c>
      <c r="N84" s="58">
        <f t="shared" si="37"/>
        <v>10</v>
      </c>
      <c r="O84" s="58">
        <f t="shared" si="37"/>
        <v>7</v>
      </c>
      <c r="P84" s="58">
        <f t="shared" si="37"/>
        <v>9</v>
      </c>
      <c r="Q84" s="58">
        <f t="shared" si="37"/>
        <v>11</v>
      </c>
      <c r="R84" s="58">
        <f t="shared" si="37"/>
        <v>12</v>
      </c>
      <c r="S84" s="58">
        <f t="shared" si="37"/>
        <v>8</v>
      </c>
      <c r="T84" s="58">
        <f t="shared" si="37"/>
        <v>6</v>
      </c>
      <c r="U84" s="58">
        <f t="shared" si="37"/>
        <v>6</v>
      </c>
      <c r="V84" s="58">
        <f t="shared" si="37"/>
        <v>7</v>
      </c>
      <c r="W84" s="58">
        <f t="shared" si="37"/>
        <v>7</v>
      </c>
      <c r="X84" s="58">
        <f t="shared" si="37"/>
        <v>5</v>
      </c>
      <c r="Y84" s="58">
        <f t="shared" si="37"/>
        <v>7</v>
      </c>
      <c r="Z84" s="58">
        <f t="shared" si="37"/>
        <v>7</v>
      </c>
      <c r="AA84" s="58">
        <f t="shared" si="37"/>
        <v>7</v>
      </c>
      <c r="AB84" s="58">
        <f t="shared" si="37"/>
        <v>6</v>
      </c>
      <c r="AC84" s="58">
        <f t="shared" si="37"/>
        <v>6</v>
      </c>
      <c r="AD84" s="58">
        <f t="shared" si="37"/>
        <v>6</v>
      </c>
      <c r="AE84" s="58">
        <f t="shared" si="37"/>
        <v>7</v>
      </c>
      <c r="AF84" s="58">
        <f t="shared" si="37"/>
        <v>6</v>
      </c>
      <c r="AG84" s="58">
        <f t="shared" si="37"/>
        <v>7</v>
      </c>
      <c r="AH84" s="58">
        <f t="shared" si="37"/>
        <v>5</v>
      </c>
      <c r="AI84" s="58">
        <f t="shared" si="37"/>
        <v>7</v>
      </c>
      <c r="AJ84" s="58">
        <f t="shared" si="2"/>
        <v>12000</v>
      </c>
    </row>
    <row r="85" spans="3:37" x14ac:dyDescent="0.2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3:37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3:37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</sheetData>
  <mergeCells count="4">
    <mergeCell ref="D3:S3"/>
    <mergeCell ref="T3:AI3"/>
    <mergeCell ref="D47:S47"/>
    <mergeCell ref="T47:AI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8BF6-6839-B344-AE3A-05CC2B857E72}">
  <sheetPr>
    <tabColor theme="5" tint="0.39997558519241921"/>
  </sheetPr>
  <dimension ref="A1:AS171"/>
  <sheetViews>
    <sheetView topLeftCell="A145" zoomScale="77" zoomScaleNormal="77" workbookViewId="0">
      <selection activeCell="T160" sqref="T160"/>
    </sheetView>
  </sheetViews>
  <sheetFormatPr baseColWidth="10" defaultRowHeight="16" x14ac:dyDescent="0.2"/>
  <cols>
    <col min="1" max="1" width="15.5" customWidth="1"/>
    <col min="34" max="34" width="14.5" customWidth="1"/>
    <col min="35" max="35" width="11.5" customWidth="1"/>
    <col min="39" max="39" width="14.33203125" customWidth="1"/>
    <col min="40" max="40" width="13" customWidth="1"/>
    <col min="41" max="41" width="13.6640625" customWidth="1"/>
  </cols>
  <sheetData>
    <row r="1" spans="1:41" ht="51" x14ac:dyDescent="0.2">
      <c r="A1" s="37" t="s">
        <v>41</v>
      </c>
      <c r="B1" s="38">
        <v>1126216</v>
      </c>
      <c r="C1" s="37" t="s">
        <v>42</v>
      </c>
      <c r="D1" s="38">
        <v>36</v>
      </c>
      <c r="E1" s="37" t="s">
        <v>43</v>
      </c>
      <c r="F1" s="38">
        <v>32</v>
      </c>
      <c r="G1" s="37" t="s">
        <v>44</v>
      </c>
      <c r="H1" s="38">
        <v>36</v>
      </c>
      <c r="I1" s="37" t="s">
        <v>45</v>
      </c>
      <c r="J1" s="38">
        <v>0</v>
      </c>
      <c r="K1" s="37" t="s">
        <v>46</v>
      </c>
      <c r="L1" s="38" t="s">
        <v>47</v>
      </c>
    </row>
    <row r="2" spans="1:41" x14ac:dyDescent="0.2">
      <c r="A2" s="6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41" ht="17" thickBot="1" x14ac:dyDescent="0.25">
      <c r="A3" s="31" t="s">
        <v>167</v>
      </c>
      <c r="B3" s="41" t="s">
        <v>168</v>
      </c>
      <c r="C3" s="41" t="s">
        <v>168</v>
      </c>
      <c r="D3" s="41" t="s">
        <v>168</v>
      </c>
      <c r="E3" s="41" t="s">
        <v>168</v>
      </c>
      <c r="F3" s="41" t="s">
        <v>168</v>
      </c>
      <c r="G3" s="41" t="s">
        <v>168</v>
      </c>
      <c r="H3" s="41" t="s">
        <v>168</v>
      </c>
      <c r="I3" s="41" t="s">
        <v>168</v>
      </c>
      <c r="J3" s="41" t="s">
        <v>168</v>
      </c>
      <c r="K3" s="41" t="s">
        <v>168</v>
      </c>
      <c r="L3" s="41" t="s">
        <v>168</v>
      </c>
      <c r="M3" s="41" t="s">
        <v>168</v>
      </c>
      <c r="N3" s="41" t="s">
        <v>168</v>
      </c>
      <c r="O3" s="41" t="s">
        <v>168</v>
      </c>
      <c r="P3" s="41" t="s">
        <v>168</v>
      </c>
      <c r="Q3" s="41" t="s">
        <v>168</v>
      </c>
      <c r="R3" s="41" t="s">
        <v>168</v>
      </c>
      <c r="S3" s="41" t="s">
        <v>168</v>
      </c>
      <c r="T3" s="41" t="s">
        <v>168</v>
      </c>
      <c r="U3" s="41" t="s">
        <v>168</v>
      </c>
      <c r="V3" s="41" t="s">
        <v>168</v>
      </c>
      <c r="W3" s="41" t="s">
        <v>168</v>
      </c>
      <c r="X3" s="41" t="s">
        <v>168</v>
      </c>
      <c r="Y3" s="41" t="s">
        <v>168</v>
      </c>
      <c r="Z3" s="41" t="s">
        <v>168</v>
      </c>
      <c r="AA3" s="41" t="s">
        <v>168</v>
      </c>
      <c r="AB3" s="41" t="s">
        <v>168</v>
      </c>
      <c r="AC3" s="41" t="s">
        <v>168</v>
      </c>
      <c r="AD3" s="41" t="s">
        <v>168</v>
      </c>
      <c r="AE3" s="41" t="s">
        <v>168</v>
      </c>
      <c r="AF3" s="41" t="s">
        <v>168</v>
      </c>
      <c r="AG3" s="41" t="s">
        <v>168</v>
      </c>
      <c r="AH3" s="41" t="s">
        <v>318</v>
      </c>
      <c r="AI3" s="1"/>
      <c r="AJ3" s="1"/>
      <c r="AK3" s="1"/>
      <c r="AL3" s="1"/>
      <c r="AM3" s="1"/>
      <c r="AN3" s="1"/>
      <c r="AO3" s="1"/>
    </row>
    <row r="4" spans="1:41" ht="69" thickBot="1" x14ac:dyDescent="0.25">
      <c r="A4" s="32" t="s">
        <v>321</v>
      </c>
      <c r="B4" s="32" t="s">
        <v>353</v>
      </c>
      <c r="C4" s="32" t="s">
        <v>354</v>
      </c>
      <c r="D4" s="32" t="s">
        <v>355</v>
      </c>
      <c r="E4" s="32" t="s">
        <v>356</v>
      </c>
      <c r="F4" s="32" t="s">
        <v>357</v>
      </c>
      <c r="G4" s="32" t="s">
        <v>358</v>
      </c>
      <c r="H4" s="32" t="s">
        <v>359</v>
      </c>
      <c r="I4" s="32" t="s">
        <v>360</v>
      </c>
      <c r="J4" s="32" t="s">
        <v>361</v>
      </c>
      <c r="K4" s="32" t="s">
        <v>362</v>
      </c>
      <c r="L4" s="32" t="s">
        <v>363</v>
      </c>
      <c r="M4" s="32" t="s">
        <v>364</v>
      </c>
      <c r="N4" s="32" t="s">
        <v>365</v>
      </c>
      <c r="O4" s="32" t="s">
        <v>366</v>
      </c>
      <c r="P4" s="32" t="s">
        <v>367</v>
      </c>
      <c r="Q4" s="32" t="s">
        <v>368</v>
      </c>
      <c r="R4" s="32" t="s">
        <v>369</v>
      </c>
      <c r="S4" s="32" t="s">
        <v>370</v>
      </c>
      <c r="T4" s="32" t="s">
        <v>371</v>
      </c>
      <c r="U4" s="32" t="s">
        <v>372</v>
      </c>
      <c r="V4" s="32" t="s">
        <v>373</v>
      </c>
      <c r="W4" s="32" t="s">
        <v>374</v>
      </c>
      <c r="X4" s="32" t="s">
        <v>375</v>
      </c>
      <c r="Y4" s="32" t="s">
        <v>376</v>
      </c>
      <c r="Z4" s="32" t="s">
        <v>377</v>
      </c>
      <c r="AA4" s="32" t="s">
        <v>378</v>
      </c>
      <c r="AB4" s="32" t="s">
        <v>379</v>
      </c>
      <c r="AC4" s="32" t="s">
        <v>380</v>
      </c>
      <c r="AD4" s="32" t="s">
        <v>381</v>
      </c>
      <c r="AE4" s="32" t="s">
        <v>382</v>
      </c>
      <c r="AF4" s="32" t="s">
        <v>383</v>
      </c>
      <c r="AG4" s="32" t="s">
        <v>384</v>
      </c>
      <c r="AH4" s="32" t="s">
        <v>279</v>
      </c>
      <c r="AI4" s="1"/>
      <c r="AJ4" s="1"/>
      <c r="AK4" s="1"/>
      <c r="AL4" s="1"/>
      <c r="AM4" s="1"/>
      <c r="AN4" s="1"/>
      <c r="AO4" s="1"/>
    </row>
    <row r="5" spans="1:41" ht="17" thickBot="1" x14ac:dyDescent="0.25">
      <c r="A5" s="32">
        <v>1</v>
      </c>
      <c r="B5" s="33">
        <v>12</v>
      </c>
      <c r="C5" s="33">
        <v>18</v>
      </c>
      <c r="D5" s="33">
        <v>11</v>
      </c>
      <c r="E5" s="33">
        <v>11</v>
      </c>
      <c r="F5" s="33">
        <v>16</v>
      </c>
      <c r="G5" s="33">
        <v>11</v>
      </c>
      <c r="H5" s="33">
        <v>1</v>
      </c>
      <c r="I5" s="33">
        <v>1</v>
      </c>
      <c r="J5" s="33">
        <v>14</v>
      </c>
      <c r="K5" s="33">
        <v>14</v>
      </c>
      <c r="L5" s="33">
        <v>1</v>
      </c>
      <c r="M5" s="33">
        <v>10</v>
      </c>
      <c r="N5" s="33">
        <v>14</v>
      </c>
      <c r="O5" s="33">
        <v>1</v>
      </c>
      <c r="P5" s="33">
        <v>17</v>
      </c>
      <c r="Q5" s="33">
        <v>12</v>
      </c>
      <c r="R5" s="33">
        <v>9</v>
      </c>
      <c r="S5" s="33">
        <v>11</v>
      </c>
      <c r="T5" s="33">
        <v>12</v>
      </c>
      <c r="U5" s="33">
        <v>12</v>
      </c>
      <c r="V5" s="33">
        <v>10</v>
      </c>
      <c r="W5" s="33">
        <v>11</v>
      </c>
      <c r="X5" s="33">
        <v>31</v>
      </c>
      <c r="Y5" s="33">
        <v>27</v>
      </c>
      <c r="Z5" s="33">
        <v>10</v>
      </c>
      <c r="AA5" s="33">
        <v>10</v>
      </c>
      <c r="AB5" s="33">
        <v>33</v>
      </c>
      <c r="AC5" s="33">
        <v>10</v>
      </c>
      <c r="AD5" s="33">
        <v>10</v>
      </c>
      <c r="AE5" s="33">
        <v>33</v>
      </c>
      <c r="AF5" s="33">
        <v>10</v>
      </c>
      <c r="AG5" s="33">
        <v>11</v>
      </c>
      <c r="AH5" s="33">
        <v>7000</v>
      </c>
      <c r="AI5" s="1"/>
      <c r="AJ5" s="1"/>
      <c r="AK5" s="1"/>
      <c r="AL5" s="1"/>
      <c r="AM5" s="1"/>
      <c r="AN5" s="1"/>
      <c r="AO5" s="1"/>
    </row>
    <row r="6" spans="1:41" ht="17" thickBot="1" x14ac:dyDescent="0.25">
      <c r="A6" s="32">
        <v>2</v>
      </c>
      <c r="B6" s="33">
        <v>17</v>
      </c>
      <c r="C6" s="33">
        <v>21</v>
      </c>
      <c r="D6" s="33">
        <v>15</v>
      </c>
      <c r="E6" s="33">
        <v>15</v>
      </c>
      <c r="F6" s="33">
        <v>19</v>
      </c>
      <c r="G6" s="33">
        <v>15</v>
      </c>
      <c r="H6" s="33">
        <v>1</v>
      </c>
      <c r="I6" s="33">
        <v>22</v>
      </c>
      <c r="J6" s="33">
        <v>18</v>
      </c>
      <c r="K6" s="33">
        <v>17</v>
      </c>
      <c r="L6" s="33">
        <v>16</v>
      </c>
      <c r="M6" s="33">
        <v>16</v>
      </c>
      <c r="N6" s="33">
        <v>18</v>
      </c>
      <c r="O6" s="33">
        <v>17</v>
      </c>
      <c r="P6" s="33">
        <v>20</v>
      </c>
      <c r="Q6" s="33">
        <v>17</v>
      </c>
      <c r="R6" s="33">
        <v>14</v>
      </c>
      <c r="S6" s="33">
        <v>14</v>
      </c>
      <c r="T6" s="33">
        <v>15</v>
      </c>
      <c r="U6" s="33">
        <v>15</v>
      </c>
      <c r="V6" s="33">
        <v>13</v>
      </c>
      <c r="W6" s="33">
        <v>15</v>
      </c>
      <c r="X6" s="33">
        <v>31</v>
      </c>
      <c r="Y6" s="33">
        <v>12</v>
      </c>
      <c r="Z6" s="33">
        <v>15</v>
      </c>
      <c r="AA6" s="33">
        <v>14</v>
      </c>
      <c r="AB6" s="33">
        <v>12</v>
      </c>
      <c r="AC6" s="33">
        <v>16</v>
      </c>
      <c r="AD6" s="33">
        <v>15</v>
      </c>
      <c r="AE6" s="33">
        <v>13</v>
      </c>
      <c r="AF6" s="33">
        <v>13</v>
      </c>
      <c r="AG6" s="33">
        <v>16</v>
      </c>
      <c r="AH6" s="33">
        <v>9000</v>
      </c>
      <c r="AI6" s="1"/>
      <c r="AJ6" s="1"/>
      <c r="AK6" s="1"/>
      <c r="AL6" s="1"/>
      <c r="AM6" s="1"/>
      <c r="AN6" s="1"/>
      <c r="AO6" s="1"/>
    </row>
    <row r="7" spans="1:41" ht="17" thickBot="1" x14ac:dyDescent="0.25">
      <c r="A7" s="32">
        <v>3</v>
      </c>
      <c r="B7" s="33">
        <v>20</v>
      </c>
      <c r="C7" s="33">
        <v>22</v>
      </c>
      <c r="D7" s="33">
        <v>19</v>
      </c>
      <c r="E7" s="33">
        <v>19</v>
      </c>
      <c r="F7" s="33">
        <v>20</v>
      </c>
      <c r="G7" s="33">
        <v>19</v>
      </c>
      <c r="H7" s="33">
        <v>1</v>
      </c>
      <c r="I7" s="33">
        <v>25</v>
      </c>
      <c r="J7" s="33">
        <v>20</v>
      </c>
      <c r="K7" s="33">
        <v>20</v>
      </c>
      <c r="L7" s="33">
        <v>20</v>
      </c>
      <c r="M7" s="33">
        <v>19</v>
      </c>
      <c r="N7" s="33">
        <v>20</v>
      </c>
      <c r="O7" s="33">
        <v>20</v>
      </c>
      <c r="P7" s="33">
        <v>21</v>
      </c>
      <c r="Q7" s="33">
        <v>18</v>
      </c>
      <c r="R7" s="33">
        <v>17</v>
      </c>
      <c r="S7" s="33">
        <v>15</v>
      </c>
      <c r="T7" s="33">
        <v>19</v>
      </c>
      <c r="U7" s="33">
        <v>19</v>
      </c>
      <c r="V7" s="33">
        <v>14</v>
      </c>
      <c r="W7" s="33">
        <v>19</v>
      </c>
      <c r="X7" s="33">
        <v>31</v>
      </c>
      <c r="Y7" s="33">
        <v>15</v>
      </c>
      <c r="Z7" s="33">
        <v>17</v>
      </c>
      <c r="AA7" s="33">
        <v>17</v>
      </c>
      <c r="AB7" s="33">
        <v>16</v>
      </c>
      <c r="AC7" s="33">
        <v>19</v>
      </c>
      <c r="AD7" s="33">
        <v>17</v>
      </c>
      <c r="AE7" s="33">
        <v>16</v>
      </c>
      <c r="AF7" s="33">
        <v>14</v>
      </c>
      <c r="AG7" s="33">
        <v>17</v>
      </c>
      <c r="AH7" s="33">
        <v>14000</v>
      </c>
      <c r="AI7" s="1"/>
      <c r="AJ7" s="1"/>
      <c r="AK7" s="1"/>
      <c r="AL7" s="1"/>
      <c r="AM7" s="1"/>
      <c r="AN7" s="1"/>
      <c r="AO7" s="1"/>
    </row>
    <row r="8" spans="1:41" ht="17" thickBot="1" x14ac:dyDescent="0.25">
      <c r="A8" s="32">
        <v>4</v>
      </c>
      <c r="B8" s="33">
        <v>20</v>
      </c>
      <c r="C8" s="33">
        <v>26</v>
      </c>
      <c r="D8" s="33">
        <v>20</v>
      </c>
      <c r="E8" s="33">
        <v>20</v>
      </c>
      <c r="F8" s="33">
        <v>24</v>
      </c>
      <c r="G8" s="33">
        <v>19</v>
      </c>
      <c r="H8" s="33">
        <v>1</v>
      </c>
      <c r="I8" s="33">
        <v>1</v>
      </c>
      <c r="J8" s="33">
        <v>1</v>
      </c>
      <c r="K8" s="33">
        <v>1</v>
      </c>
      <c r="L8" s="33">
        <v>1</v>
      </c>
      <c r="M8" s="33">
        <v>19</v>
      </c>
      <c r="N8" s="33">
        <v>1</v>
      </c>
      <c r="O8" s="33">
        <v>1</v>
      </c>
      <c r="P8" s="33">
        <v>25</v>
      </c>
      <c r="Q8" s="33">
        <v>20</v>
      </c>
      <c r="R8" s="33">
        <v>17</v>
      </c>
      <c r="S8" s="33">
        <v>19</v>
      </c>
      <c r="T8" s="33">
        <v>20</v>
      </c>
      <c r="U8" s="33">
        <v>20</v>
      </c>
      <c r="V8" s="33">
        <v>18</v>
      </c>
      <c r="W8" s="33">
        <v>20</v>
      </c>
      <c r="X8" s="33">
        <v>31</v>
      </c>
      <c r="Y8" s="33">
        <v>27</v>
      </c>
      <c r="Z8" s="33">
        <v>34</v>
      </c>
      <c r="AA8" s="33">
        <v>34</v>
      </c>
      <c r="AB8" s="33">
        <v>33</v>
      </c>
      <c r="AC8" s="33">
        <v>19</v>
      </c>
      <c r="AD8" s="33">
        <v>34</v>
      </c>
      <c r="AE8" s="33">
        <v>33</v>
      </c>
      <c r="AF8" s="33">
        <v>18</v>
      </c>
      <c r="AG8" s="33">
        <v>19</v>
      </c>
      <c r="AH8" s="33">
        <v>8000</v>
      </c>
      <c r="AI8" s="1"/>
      <c r="AJ8" s="1"/>
      <c r="AK8" s="1"/>
      <c r="AL8" s="1"/>
      <c r="AM8" s="1"/>
      <c r="AN8" s="1"/>
      <c r="AO8" s="1"/>
    </row>
    <row r="9" spans="1:41" ht="17" thickBot="1" x14ac:dyDescent="0.25">
      <c r="A9" s="32">
        <v>5</v>
      </c>
      <c r="B9" s="33">
        <v>31</v>
      </c>
      <c r="C9" s="33">
        <v>34</v>
      </c>
      <c r="D9" s="33">
        <v>31</v>
      </c>
      <c r="E9" s="33">
        <v>31</v>
      </c>
      <c r="F9" s="33">
        <v>32</v>
      </c>
      <c r="G9" s="33">
        <v>31</v>
      </c>
      <c r="H9" s="33">
        <v>1</v>
      </c>
      <c r="I9" s="33">
        <v>34</v>
      </c>
      <c r="J9" s="33">
        <v>1</v>
      </c>
      <c r="K9" s="33">
        <v>1</v>
      </c>
      <c r="L9" s="33">
        <v>32</v>
      </c>
      <c r="M9" s="33">
        <v>31</v>
      </c>
      <c r="N9" s="33">
        <v>1</v>
      </c>
      <c r="O9" s="33">
        <v>32</v>
      </c>
      <c r="P9" s="33">
        <v>34</v>
      </c>
      <c r="Q9" s="33">
        <v>31</v>
      </c>
      <c r="R9" s="33">
        <v>28</v>
      </c>
      <c r="S9" s="33">
        <v>27</v>
      </c>
      <c r="T9" s="33">
        <v>31</v>
      </c>
      <c r="U9" s="33">
        <v>31</v>
      </c>
      <c r="V9" s="33">
        <v>26</v>
      </c>
      <c r="W9" s="33">
        <v>31</v>
      </c>
      <c r="X9" s="33">
        <v>31</v>
      </c>
      <c r="Y9" s="33">
        <v>24</v>
      </c>
      <c r="Z9" s="33">
        <v>34</v>
      </c>
      <c r="AA9" s="33">
        <v>34</v>
      </c>
      <c r="AB9" s="33">
        <v>28</v>
      </c>
      <c r="AC9" s="33">
        <v>31</v>
      </c>
      <c r="AD9" s="33">
        <v>34</v>
      </c>
      <c r="AE9" s="33">
        <v>27</v>
      </c>
      <c r="AF9" s="33">
        <v>27</v>
      </c>
      <c r="AG9" s="33">
        <v>30</v>
      </c>
      <c r="AH9" s="33">
        <v>11000</v>
      </c>
      <c r="AI9" s="1"/>
      <c r="AJ9" s="1"/>
      <c r="AK9" s="1"/>
      <c r="AL9" s="1"/>
      <c r="AM9" s="1"/>
      <c r="AN9" s="1"/>
      <c r="AO9" s="1"/>
    </row>
    <row r="10" spans="1:41" ht="17" thickBot="1" x14ac:dyDescent="0.25">
      <c r="A10" s="32">
        <v>6</v>
      </c>
      <c r="B10" s="33">
        <v>26</v>
      </c>
      <c r="C10" s="33">
        <v>30</v>
      </c>
      <c r="D10" s="33">
        <v>26</v>
      </c>
      <c r="E10" s="33">
        <v>26</v>
      </c>
      <c r="F10" s="33">
        <v>28</v>
      </c>
      <c r="G10" s="33">
        <v>26</v>
      </c>
      <c r="H10" s="33">
        <v>1</v>
      </c>
      <c r="I10" s="33">
        <v>1</v>
      </c>
      <c r="J10" s="33">
        <v>27</v>
      </c>
      <c r="K10" s="33">
        <v>27</v>
      </c>
      <c r="L10" s="33">
        <v>26</v>
      </c>
      <c r="M10" s="33">
        <v>26</v>
      </c>
      <c r="N10" s="33">
        <v>27</v>
      </c>
      <c r="O10" s="33">
        <v>1</v>
      </c>
      <c r="P10" s="33">
        <v>30</v>
      </c>
      <c r="Q10" s="33">
        <v>26</v>
      </c>
      <c r="R10" s="33">
        <v>23</v>
      </c>
      <c r="S10" s="33">
        <v>23</v>
      </c>
      <c r="T10" s="33">
        <v>26</v>
      </c>
      <c r="U10" s="33">
        <v>26</v>
      </c>
      <c r="V10" s="33">
        <v>22</v>
      </c>
      <c r="W10" s="33">
        <v>26</v>
      </c>
      <c r="X10" s="33">
        <v>31</v>
      </c>
      <c r="Y10" s="33">
        <v>27</v>
      </c>
      <c r="Z10" s="33">
        <v>24</v>
      </c>
      <c r="AA10" s="33">
        <v>24</v>
      </c>
      <c r="AB10" s="33">
        <v>23</v>
      </c>
      <c r="AC10" s="33">
        <v>26</v>
      </c>
      <c r="AD10" s="33">
        <v>24</v>
      </c>
      <c r="AE10" s="33">
        <v>33</v>
      </c>
      <c r="AF10" s="33">
        <v>23</v>
      </c>
      <c r="AG10" s="33">
        <v>25</v>
      </c>
      <c r="AH10" s="33">
        <v>8000</v>
      </c>
      <c r="AI10" s="1"/>
      <c r="AJ10" s="1"/>
      <c r="AK10" s="1"/>
      <c r="AL10" s="1"/>
      <c r="AM10" s="1"/>
      <c r="AN10" s="1"/>
      <c r="AO10" s="1"/>
    </row>
    <row r="11" spans="1:41" ht="17" thickBot="1" x14ac:dyDescent="0.25">
      <c r="A11" s="32">
        <v>7</v>
      </c>
      <c r="B11" s="33">
        <v>12</v>
      </c>
      <c r="C11" s="33">
        <v>16</v>
      </c>
      <c r="D11" s="33">
        <v>10</v>
      </c>
      <c r="E11" s="33">
        <v>10</v>
      </c>
      <c r="F11" s="33">
        <v>14</v>
      </c>
      <c r="G11" s="33">
        <v>10</v>
      </c>
      <c r="H11" s="33">
        <v>16</v>
      </c>
      <c r="I11" s="33">
        <v>1</v>
      </c>
      <c r="J11" s="33">
        <v>12</v>
      </c>
      <c r="K11" s="33">
        <v>12</v>
      </c>
      <c r="L11" s="33">
        <v>1</v>
      </c>
      <c r="M11" s="33">
        <v>10</v>
      </c>
      <c r="N11" s="33">
        <v>12</v>
      </c>
      <c r="O11" s="33">
        <v>1</v>
      </c>
      <c r="P11" s="33">
        <v>15</v>
      </c>
      <c r="Q11" s="33">
        <v>11</v>
      </c>
      <c r="R11" s="33">
        <v>9</v>
      </c>
      <c r="S11" s="33">
        <v>9</v>
      </c>
      <c r="T11" s="33">
        <v>10</v>
      </c>
      <c r="U11" s="33">
        <v>10</v>
      </c>
      <c r="V11" s="33">
        <v>8</v>
      </c>
      <c r="W11" s="33">
        <v>10</v>
      </c>
      <c r="X11" s="33">
        <v>10</v>
      </c>
      <c r="Y11" s="33">
        <v>27</v>
      </c>
      <c r="Z11" s="33">
        <v>9</v>
      </c>
      <c r="AA11" s="33">
        <v>9</v>
      </c>
      <c r="AB11" s="33">
        <v>33</v>
      </c>
      <c r="AC11" s="33">
        <v>10</v>
      </c>
      <c r="AD11" s="33">
        <v>9</v>
      </c>
      <c r="AE11" s="33">
        <v>33</v>
      </c>
      <c r="AF11" s="33">
        <v>8</v>
      </c>
      <c r="AG11" s="33">
        <v>10</v>
      </c>
      <c r="AH11" s="33">
        <v>9000</v>
      </c>
      <c r="AI11" s="1"/>
      <c r="AJ11" s="1"/>
      <c r="AK11" s="1"/>
      <c r="AL11" s="1"/>
      <c r="AM11" s="1"/>
      <c r="AN11" s="1"/>
      <c r="AO11" s="1"/>
    </row>
    <row r="12" spans="1:41" ht="17" thickBot="1" x14ac:dyDescent="0.25">
      <c r="A12" s="32">
        <v>8</v>
      </c>
      <c r="B12" s="33">
        <v>31</v>
      </c>
      <c r="C12" s="33">
        <v>33</v>
      </c>
      <c r="D12" s="33">
        <v>31</v>
      </c>
      <c r="E12" s="33">
        <v>31</v>
      </c>
      <c r="F12" s="33">
        <v>31</v>
      </c>
      <c r="G12" s="33">
        <v>32</v>
      </c>
      <c r="H12" s="33">
        <v>32</v>
      </c>
      <c r="I12" s="33">
        <v>33</v>
      </c>
      <c r="J12" s="33">
        <v>32</v>
      </c>
      <c r="K12" s="33">
        <v>32</v>
      </c>
      <c r="L12" s="33">
        <v>31</v>
      </c>
      <c r="M12" s="33">
        <v>33</v>
      </c>
      <c r="N12" s="33">
        <v>32</v>
      </c>
      <c r="O12" s="33">
        <v>31</v>
      </c>
      <c r="P12" s="33">
        <v>33</v>
      </c>
      <c r="Q12" s="33">
        <v>32</v>
      </c>
      <c r="R12" s="33">
        <v>30</v>
      </c>
      <c r="S12" s="33">
        <v>26</v>
      </c>
      <c r="T12" s="33">
        <v>31</v>
      </c>
      <c r="U12" s="33">
        <v>31</v>
      </c>
      <c r="V12" s="33">
        <v>25</v>
      </c>
      <c r="W12" s="33">
        <v>32</v>
      </c>
      <c r="X12" s="33">
        <v>26</v>
      </c>
      <c r="Y12" s="33">
        <v>23</v>
      </c>
      <c r="Z12" s="33">
        <v>29</v>
      </c>
      <c r="AA12" s="33">
        <v>29</v>
      </c>
      <c r="AB12" s="33">
        <v>27</v>
      </c>
      <c r="AC12" s="33">
        <v>33</v>
      </c>
      <c r="AD12" s="33">
        <v>29</v>
      </c>
      <c r="AE12" s="33">
        <v>27</v>
      </c>
      <c r="AF12" s="33">
        <v>26</v>
      </c>
      <c r="AG12" s="33">
        <v>31</v>
      </c>
      <c r="AH12" s="33">
        <v>9000</v>
      </c>
      <c r="AI12" s="1"/>
      <c r="AJ12" s="1"/>
      <c r="AK12" s="1"/>
      <c r="AL12" s="1"/>
      <c r="AM12" s="1"/>
      <c r="AN12" s="1"/>
      <c r="AO12" s="1"/>
    </row>
    <row r="13" spans="1:41" ht="17" thickBot="1" x14ac:dyDescent="0.25">
      <c r="A13" s="32">
        <v>9</v>
      </c>
      <c r="B13" s="33">
        <v>1</v>
      </c>
      <c r="C13" s="33">
        <v>10</v>
      </c>
      <c r="D13" s="33">
        <v>2</v>
      </c>
      <c r="E13" s="33">
        <v>2</v>
      </c>
      <c r="F13" s="33">
        <v>9</v>
      </c>
      <c r="G13" s="33">
        <v>2</v>
      </c>
      <c r="H13" s="33">
        <v>8</v>
      </c>
      <c r="I13" s="33">
        <v>14</v>
      </c>
      <c r="J13" s="33">
        <v>6</v>
      </c>
      <c r="K13" s="33">
        <v>6</v>
      </c>
      <c r="L13" s="33">
        <v>1</v>
      </c>
      <c r="M13" s="33">
        <v>2</v>
      </c>
      <c r="N13" s="33">
        <v>6</v>
      </c>
      <c r="O13" s="33">
        <v>8</v>
      </c>
      <c r="P13" s="33">
        <v>10</v>
      </c>
      <c r="Q13" s="33">
        <v>4</v>
      </c>
      <c r="R13" s="33">
        <v>34</v>
      </c>
      <c r="S13" s="33">
        <v>3</v>
      </c>
      <c r="T13" s="33">
        <v>3</v>
      </c>
      <c r="U13" s="33">
        <v>3</v>
      </c>
      <c r="V13" s="33">
        <v>3</v>
      </c>
      <c r="W13" s="33">
        <v>3</v>
      </c>
      <c r="X13" s="33">
        <v>2</v>
      </c>
      <c r="Y13" s="33">
        <v>4</v>
      </c>
      <c r="Z13" s="33">
        <v>3</v>
      </c>
      <c r="AA13" s="33">
        <v>3</v>
      </c>
      <c r="AB13" s="33">
        <v>33</v>
      </c>
      <c r="AC13" s="33">
        <v>2</v>
      </c>
      <c r="AD13" s="33">
        <v>3</v>
      </c>
      <c r="AE13" s="33">
        <v>4</v>
      </c>
      <c r="AF13" s="33">
        <v>3</v>
      </c>
      <c r="AG13" s="33">
        <v>3</v>
      </c>
      <c r="AH13" s="33">
        <v>12000</v>
      </c>
      <c r="AI13" s="1"/>
      <c r="AJ13" s="1"/>
      <c r="AK13" s="1"/>
      <c r="AL13" s="1"/>
      <c r="AM13" s="1"/>
      <c r="AN13" s="1"/>
      <c r="AO13" s="1"/>
    </row>
    <row r="14" spans="1:41" ht="17" thickBot="1" x14ac:dyDescent="0.25">
      <c r="A14" s="32">
        <v>10</v>
      </c>
      <c r="B14" s="33">
        <v>11</v>
      </c>
      <c r="C14" s="33">
        <v>15</v>
      </c>
      <c r="D14" s="33">
        <v>9</v>
      </c>
      <c r="E14" s="33">
        <v>9</v>
      </c>
      <c r="F14" s="33">
        <v>13</v>
      </c>
      <c r="G14" s="33">
        <v>9</v>
      </c>
      <c r="H14" s="33">
        <v>15</v>
      </c>
      <c r="I14" s="33">
        <v>19</v>
      </c>
      <c r="J14" s="33">
        <v>11</v>
      </c>
      <c r="K14" s="33">
        <v>11</v>
      </c>
      <c r="L14" s="33">
        <v>12</v>
      </c>
      <c r="M14" s="33">
        <v>8</v>
      </c>
      <c r="N14" s="33">
        <v>11</v>
      </c>
      <c r="O14" s="33">
        <v>13</v>
      </c>
      <c r="P14" s="33">
        <v>14</v>
      </c>
      <c r="Q14" s="33">
        <v>10</v>
      </c>
      <c r="R14" s="33">
        <v>8</v>
      </c>
      <c r="S14" s="33">
        <v>8</v>
      </c>
      <c r="T14" s="33">
        <v>9</v>
      </c>
      <c r="U14" s="33">
        <v>9</v>
      </c>
      <c r="V14" s="33">
        <v>7</v>
      </c>
      <c r="W14" s="33">
        <v>9</v>
      </c>
      <c r="X14" s="33">
        <v>9</v>
      </c>
      <c r="Y14" s="33">
        <v>9</v>
      </c>
      <c r="Z14" s="33">
        <v>8</v>
      </c>
      <c r="AA14" s="33">
        <v>8</v>
      </c>
      <c r="AB14" s="33">
        <v>8</v>
      </c>
      <c r="AC14" s="33">
        <v>8</v>
      </c>
      <c r="AD14" s="33">
        <v>8</v>
      </c>
      <c r="AE14" s="33">
        <v>9</v>
      </c>
      <c r="AF14" s="33">
        <v>7</v>
      </c>
      <c r="AG14" s="33">
        <v>9</v>
      </c>
      <c r="AH14" s="33">
        <v>9000</v>
      </c>
      <c r="AI14" s="1"/>
      <c r="AJ14" s="1"/>
      <c r="AK14" s="1"/>
      <c r="AL14" s="1"/>
      <c r="AM14" s="1"/>
      <c r="AN14" s="1"/>
      <c r="AO14" s="1"/>
    </row>
    <row r="15" spans="1:41" ht="17" thickBot="1" x14ac:dyDescent="0.25">
      <c r="A15" s="32">
        <v>11</v>
      </c>
      <c r="B15" s="33">
        <v>18</v>
      </c>
      <c r="C15" s="33">
        <v>24</v>
      </c>
      <c r="D15" s="33">
        <v>16</v>
      </c>
      <c r="E15" s="33">
        <v>16</v>
      </c>
      <c r="F15" s="33">
        <v>22</v>
      </c>
      <c r="G15" s="33">
        <v>17</v>
      </c>
      <c r="H15" s="33">
        <v>21</v>
      </c>
      <c r="I15" s="33">
        <v>25</v>
      </c>
      <c r="J15" s="33">
        <v>19</v>
      </c>
      <c r="K15" s="33">
        <v>19</v>
      </c>
      <c r="L15" s="33">
        <v>17</v>
      </c>
      <c r="M15" s="33">
        <v>17</v>
      </c>
      <c r="N15" s="33">
        <v>19</v>
      </c>
      <c r="O15" s="33">
        <v>20</v>
      </c>
      <c r="P15" s="33">
        <v>23</v>
      </c>
      <c r="Q15" s="33">
        <v>18</v>
      </c>
      <c r="R15" s="33">
        <v>15</v>
      </c>
      <c r="S15" s="33">
        <v>17</v>
      </c>
      <c r="T15" s="33">
        <v>16</v>
      </c>
      <c r="U15" s="33">
        <v>16</v>
      </c>
      <c r="V15" s="33">
        <v>16</v>
      </c>
      <c r="W15" s="33">
        <v>17</v>
      </c>
      <c r="X15" s="33">
        <v>15</v>
      </c>
      <c r="Y15" s="33">
        <v>16</v>
      </c>
      <c r="Z15" s="33">
        <v>16</v>
      </c>
      <c r="AA15" s="33">
        <v>16</v>
      </c>
      <c r="AB15" s="33">
        <v>13</v>
      </c>
      <c r="AC15" s="33">
        <v>17</v>
      </c>
      <c r="AD15" s="33">
        <v>16</v>
      </c>
      <c r="AE15" s="33">
        <v>17</v>
      </c>
      <c r="AF15" s="33">
        <v>16</v>
      </c>
      <c r="AG15" s="33">
        <v>17</v>
      </c>
      <c r="AH15" s="33">
        <v>13000</v>
      </c>
      <c r="AI15" s="1"/>
      <c r="AJ15" s="1"/>
      <c r="AK15" s="1"/>
      <c r="AL15" s="1"/>
      <c r="AM15" s="1"/>
      <c r="AN15" s="1"/>
      <c r="AO15" s="1"/>
    </row>
    <row r="16" spans="1:41" ht="17" thickBot="1" x14ac:dyDescent="0.25">
      <c r="A16" s="32">
        <v>12</v>
      </c>
      <c r="B16" s="33">
        <v>34</v>
      </c>
      <c r="C16" s="33">
        <v>35</v>
      </c>
      <c r="D16" s="33">
        <v>34</v>
      </c>
      <c r="E16" s="33">
        <v>34</v>
      </c>
      <c r="F16" s="33">
        <v>34</v>
      </c>
      <c r="G16" s="33">
        <v>34</v>
      </c>
      <c r="H16" s="33">
        <v>34</v>
      </c>
      <c r="I16" s="33">
        <v>35</v>
      </c>
      <c r="J16" s="33">
        <v>34</v>
      </c>
      <c r="K16" s="33">
        <v>34</v>
      </c>
      <c r="L16" s="33">
        <v>34</v>
      </c>
      <c r="M16" s="33">
        <v>34</v>
      </c>
      <c r="N16" s="33">
        <v>34</v>
      </c>
      <c r="O16" s="33">
        <v>34</v>
      </c>
      <c r="P16" s="33">
        <v>35</v>
      </c>
      <c r="Q16" s="33">
        <v>34</v>
      </c>
      <c r="R16" s="33">
        <v>31</v>
      </c>
      <c r="S16" s="33">
        <v>28</v>
      </c>
      <c r="T16" s="33">
        <v>34</v>
      </c>
      <c r="U16" s="33">
        <v>34</v>
      </c>
      <c r="V16" s="33">
        <v>28</v>
      </c>
      <c r="W16" s="33">
        <v>34</v>
      </c>
      <c r="X16" s="33">
        <v>28</v>
      </c>
      <c r="Y16" s="33">
        <v>25</v>
      </c>
      <c r="Z16" s="33">
        <v>31</v>
      </c>
      <c r="AA16" s="33">
        <v>31</v>
      </c>
      <c r="AB16" s="33">
        <v>30</v>
      </c>
      <c r="AC16" s="33">
        <v>34</v>
      </c>
      <c r="AD16" s="33">
        <v>31</v>
      </c>
      <c r="AE16" s="33">
        <v>30</v>
      </c>
      <c r="AF16" s="33">
        <v>28</v>
      </c>
      <c r="AG16" s="33">
        <v>33</v>
      </c>
      <c r="AH16" s="33">
        <v>11000</v>
      </c>
      <c r="AI16" s="1"/>
      <c r="AJ16" s="1"/>
      <c r="AK16" s="1"/>
      <c r="AL16" s="1"/>
      <c r="AM16" s="1"/>
      <c r="AN16" s="1"/>
      <c r="AO16" s="1"/>
    </row>
    <row r="17" spans="1:41" ht="17" thickBot="1" x14ac:dyDescent="0.25">
      <c r="A17" s="32">
        <v>13</v>
      </c>
      <c r="B17" s="33">
        <v>23</v>
      </c>
      <c r="C17" s="33">
        <v>26</v>
      </c>
      <c r="D17" s="33">
        <v>22</v>
      </c>
      <c r="E17" s="33">
        <v>22</v>
      </c>
      <c r="F17" s="33">
        <v>24</v>
      </c>
      <c r="G17" s="33">
        <v>22</v>
      </c>
      <c r="H17" s="33">
        <v>24</v>
      </c>
      <c r="I17" s="33">
        <v>27</v>
      </c>
      <c r="J17" s="33">
        <v>23</v>
      </c>
      <c r="K17" s="33">
        <v>23</v>
      </c>
      <c r="L17" s="33">
        <v>22</v>
      </c>
      <c r="M17" s="33">
        <v>22</v>
      </c>
      <c r="N17" s="33">
        <v>23</v>
      </c>
      <c r="O17" s="33">
        <v>23</v>
      </c>
      <c r="P17" s="33">
        <v>25</v>
      </c>
      <c r="Q17" s="33">
        <v>23</v>
      </c>
      <c r="R17" s="33">
        <v>20</v>
      </c>
      <c r="S17" s="33">
        <v>19</v>
      </c>
      <c r="T17" s="33">
        <v>22</v>
      </c>
      <c r="U17" s="33">
        <v>22</v>
      </c>
      <c r="V17" s="33">
        <v>18</v>
      </c>
      <c r="W17" s="33">
        <v>22</v>
      </c>
      <c r="X17" s="33">
        <v>18</v>
      </c>
      <c r="Y17" s="33">
        <v>17</v>
      </c>
      <c r="Z17" s="33">
        <v>20</v>
      </c>
      <c r="AA17" s="33">
        <v>20</v>
      </c>
      <c r="AB17" s="33">
        <v>18</v>
      </c>
      <c r="AC17" s="33">
        <v>22</v>
      </c>
      <c r="AD17" s="33">
        <v>20</v>
      </c>
      <c r="AE17" s="33">
        <v>19</v>
      </c>
      <c r="AF17" s="33">
        <v>18</v>
      </c>
      <c r="AG17" s="33">
        <v>22</v>
      </c>
      <c r="AH17" s="33">
        <v>9000</v>
      </c>
      <c r="AI17" s="1"/>
      <c r="AJ17" s="1"/>
      <c r="AK17" s="1"/>
      <c r="AL17" s="1"/>
      <c r="AM17" s="1"/>
      <c r="AN17" s="1"/>
      <c r="AO17" s="1"/>
    </row>
    <row r="18" spans="1:41" ht="17" thickBot="1" x14ac:dyDescent="0.25">
      <c r="A18" s="32">
        <v>14</v>
      </c>
      <c r="B18" s="33">
        <v>28</v>
      </c>
      <c r="C18" s="33">
        <v>32</v>
      </c>
      <c r="D18" s="33">
        <v>28</v>
      </c>
      <c r="E18" s="33">
        <v>28</v>
      </c>
      <c r="F18" s="33">
        <v>30</v>
      </c>
      <c r="G18" s="33">
        <v>28</v>
      </c>
      <c r="H18" s="33">
        <v>29</v>
      </c>
      <c r="I18" s="33">
        <v>31</v>
      </c>
      <c r="J18" s="33">
        <v>29</v>
      </c>
      <c r="K18" s="33">
        <v>29</v>
      </c>
      <c r="L18" s="33">
        <v>28</v>
      </c>
      <c r="M18" s="33">
        <v>28</v>
      </c>
      <c r="N18" s="33">
        <v>29</v>
      </c>
      <c r="O18" s="33">
        <v>27</v>
      </c>
      <c r="P18" s="33">
        <v>32</v>
      </c>
      <c r="Q18" s="33">
        <v>28</v>
      </c>
      <c r="R18" s="33">
        <v>25</v>
      </c>
      <c r="S18" s="33">
        <v>25</v>
      </c>
      <c r="T18" s="33">
        <v>28</v>
      </c>
      <c r="U18" s="33">
        <v>28</v>
      </c>
      <c r="V18" s="33">
        <v>24</v>
      </c>
      <c r="W18" s="33">
        <v>28</v>
      </c>
      <c r="X18" s="33">
        <v>23</v>
      </c>
      <c r="Y18" s="33">
        <v>21</v>
      </c>
      <c r="Z18" s="33">
        <v>26</v>
      </c>
      <c r="AA18" s="33">
        <v>26</v>
      </c>
      <c r="AB18" s="33">
        <v>24</v>
      </c>
      <c r="AC18" s="33">
        <v>28</v>
      </c>
      <c r="AD18" s="33">
        <v>26</v>
      </c>
      <c r="AE18" s="33">
        <v>23</v>
      </c>
      <c r="AF18" s="33">
        <v>25</v>
      </c>
      <c r="AG18" s="33">
        <v>27</v>
      </c>
      <c r="AH18" s="33">
        <v>9000</v>
      </c>
      <c r="AI18" s="1"/>
      <c r="AJ18" s="1"/>
      <c r="AK18" s="1"/>
      <c r="AL18" s="1"/>
      <c r="AM18" s="1"/>
      <c r="AN18" s="1"/>
      <c r="AO18" s="1"/>
    </row>
    <row r="19" spans="1:41" ht="17" thickBot="1" x14ac:dyDescent="0.25">
      <c r="A19" s="32">
        <v>15</v>
      </c>
      <c r="B19" s="33">
        <v>7</v>
      </c>
      <c r="C19" s="33">
        <v>12</v>
      </c>
      <c r="D19" s="33">
        <v>4</v>
      </c>
      <c r="E19" s="33">
        <v>4</v>
      </c>
      <c r="F19" s="33">
        <v>10</v>
      </c>
      <c r="G19" s="33">
        <v>5</v>
      </c>
      <c r="H19" s="33">
        <v>11</v>
      </c>
      <c r="I19" s="33">
        <v>16</v>
      </c>
      <c r="J19" s="33">
        <v>8</v>
      </c>
      <c r="K19" s="33">
        <v>8</v>
      </c>
      <c r="L19" s="33">
        <v>8</v>
      </c>
      <c r="M19" s="33">
        <v>5</v>
      </c>
      <c r="N19" s="33">
        <v>8</v>
      </c>
      <c r="O19" s="33">
        <v>10</v>
      </c>
      <c r="P19" s="33">
        <v>11</v>
      </c>
      <c r="Q19" s="33">
        <v>6</v>
      </c>
      <c r="R19" s="33">
        <v>4</v>
      </c>
      <c r="S19" s="33">
        <v>5</v>
      </c>
      <c r="T19" s="33">
        <v>5</v>
      </c>
      <c r="U19" s="33">
        <v>5</v>
      </c>
      <c r="V19" s="33">
        <v>4</v>
      </c>
      <c r="W19" s="33">
        <v>5</v>
      </c>
      <c r="X19" s="33">
        <v>5</v>
      </c>
      <c r="Y19" s="33">
        <v>6</v>
      </c>
      <c r="Z19" s="33">
        <v>5</v>
      </c>
      <c r="AA19" s="33">
        <v>5</v>
      </c>
      <c r="AB19" s="33">
        <v>4</v>
      </c>
      <c r="AC19" s="33">
        <v>5</v>
      </c>
      <c r="AD19" s="33">
        <v>5</v>
      </c>
      <c r="AE19" s="33">
        <v>6</v>
      </c>
      <c r="AF19" s="33">
        <v>4</v>
      </c>
      <c r="AG19" s="33">
        <v>5</v>
      </c>
      <c r="AH19" s="33">
        <v>11000</v>
      </c>
      <c r="AI19" s="1"/>
      <c r="AJ19" s="1"/>
      <c r="AK19" s="1"/>
      <c r="AL19" s="1"/>
      <c r="AM19" s="1"/>
      <c r="AN19" s="1"/>
      <c r="AO19" s="1"/>
    </row>
    <row r="20" spans="1:41" ht="17" thickBot="1" x14ac:dyDescent="0.25">
      <c r="A20" s="32">
        <v>16</v>
      </c>
      <c r="B20" s="33">
        <v>12</v>
      </c>
      <c r="C20" s="33">
        <v>20</v>
      </c>
      <c r="D20" s="33">
        <v>14</v>
      </c>
      <c r="E20" s="33">
        <v>14</v>
      </c>
      <c r="F20" s="33">
        <v>18</v>
      </c>
      <c r="G20" s="33">
        <v>13</v>
      </c>
      <c r="H20" s="33">
        <v>19</v>
      </c>
      <c r="I20" s="33">
        <v>21</v>
      </c>
      <c r="J20" s="33">
        <v>16</v>
      </c>
      <c r="K20" s="33">
        <v>16</v>
      </c>
      <c r="L20" s="33">
        <v>14</v>
      </c>
      <c r="M20" s="33">
        <v>14</v>
      </c>
      <c r="N20" s="33">
        <v>16</v>
      </c>
      <c r="O20" s="33">
        <v>16</v>
      </c>
      <c r="P20" s="33">
        <v>19</v>
      </c>
      <c r="Q20" s="33">
        <v>12</v>
      </c>
      <c r="R20" s="33">
        <v>13</v>
      </c>
      <c r="S20" s="33">
        <v>13</v>
      </c>
      <c r="T20" s="33">
        <v>14</v>
      </c>
      <c r="U20" s="33">
        <v>14</v>
      </c>
      <c r="V20" s="33">
        <v>12</v>
      </c>
      <c r="W20" s="33">
        <v>14</v>
      </c>
      <c r="X20" s="33">
        <v>13</v>
      </c>
      <c r="Y20" s="33">
        <v>11</v>
      </c>
      <c r="Z20" s="33">
        <v>13</v>
      </c>
      <c r="AA20" s="33">
        <v>13</v>
      </c>
      <c r="AB20" s="33">
        <v>10</v>
      </c>
      <c r="AC20" s="33">
        <v>14</v>
      </c>
      <c r="AD20" s="33">
        <v>13</v>
      </c>
      <c r="AE20" s="33">
        <v>12</v>
      </c>
      <c r="AF20" s="33">
        <v>12</v>
      </c>
      <c r="AG20" s="33">
        <v>11</v>
      </c>
      <c r="AH20" s="33">
        <v>11000</v>
      </c>
      <c r="AI20" s="1"/>
      <c r="AJ20" s="1"/>
      <c r="AK20" s="1"/>
      <c r="AL20" s="1"/>
      <c r="AM20" s="1"/>
      <c r="AN20" s="1"/>
      <c r="AO20" s="1"/>
    </row>
    <row r="21" spans="1:41" ht="17" thickBot="1" x14ac:dyDescent="0.25">
      <c r="A21" s="32">
        <v>17</v>
      </c>
      <c r="B21" s="33">
        <v>26</v>
      </c>
      <c r="C21" s="33">
        <v>31</v>
      </c>
      <c r="D21" s="33">
        <v>27</v>
      </c>
      <c r="E21" s="33">
        <v>27</v>
      </c>
      <c r="F21" s="33">
        <v>29</v>
      </c>
      <c r="G21" s="33">
        <v>26</v>
      </c>
      <c r="H21" s="33">
        <v>28</v>
      </c>
      <c r="I21" s="33">
        <v>31</v>
      </c>
      <c r="J21" s="33">
        <v>28</v>
      </c>
      <c r="K21" s="33">
        <v>28</v>
      </c>
      <c r="L21" s="33">
        <v>27</v>
      </c>
      <c r="M21" s="33">
        <v>27</v>
      </c>
      <c r="N21" s="33">
        <v>28</v>
      </c>
      <c r="O21" s="33">
        <v>27</v>
      </c>
      <c r="P21" s="33">
        <v>31</v>
      </c>
      <c r="Q21" s="33">
        <v>26</v>
      </c>
      <c r="R21" s="33">
        <v>23</v>
      </c>
      <c r="S21" s="33">
        <v>24</v>
      </c>
      <c r="T21" s="33">
        <v>27</v>
      </c>
      <c r="U21" s="33">
        <v>27</v>
      </c>
      <c r="V21" s="33">
        <v>23</v>
      </c>
      <c r="W21" s="33">
        <v>27</v>
      </c>
      <c r="X21" s="33">
        <v>22</v>
      </c>
      <c r="Y21" s="33">
        <v>21</v>
      </c>
      <c r="Z21" s="33">
        <v>25</v>
      </c>
      <c r="AA21" s="33">
        <v>25</v>
      </c>
      <c r="AB21" s="33">
        <v>22</v>
      </c>
      <c r="AC21" s="33">
        <v>27</v>
      </c>
      <c r="AD21" s="33">
        <v>25</v>
      </c>
      <c r="AE21" s="33">
        <v>23</v>
      </c>
      <c r="AF21" s="33">
        <v>24</v>
      </c>
      <c r="AG21" s="33">
        <v>25</v>
      </c>
      <c r="AH21" s="33">
        <v>13000</v>
      </c>
      <c r="AI21" s="1"/>
      <c r="AJ21" s="1"/>
      <c r="AK21" s="1"/>
      <c r="AL21" s="1"/>
      <c r="AM21" s="1"/>
      <c r="AN21" s="1"/>
      <c r="AO21" s="1"/>
    </row>
    <row r="22" spans="1:41" ht="17" thickBot="1" x14ac:dyDescent="0.25">
      <c r="A22" s="32">
        <v>18</v>
      </c>
      <c r="B22" s="33">
        <v>10</v>
      </c>
      <c r="C22" s="33">
        <v>14</v>
      </c>
      <c r="D22" s="33">
        <v>8</v>
      </c>
      <c r="E22" s="33">
        <v>8</v>
      </c>
      <c r="F22" s="33">
        <v>12</v>
      </c>
      <c r="G22" s="33">
        <v>8</v>
      </c>
      <c r="H22" s="33">
        <v>14</v>
      </c>
      <c r="I22" s="33">
        <v>18</v>
      </c>
      <c r="J22" s="33">
        <v>10</v>
      </c>
      <c r="K22" s="33">
        <v>10</v>
      </c>
      <c r="L22" s="33">
        <v>11</v>
      </c>
      <c r="M22" s="33">
        <v>8</v>
      </c>
      <c r="N22" s="33">
        <v>10</v>
      </c>
      <c r="O22" s="33">
        <v>12</v>
      </c>
      <c r="P22" s="33">
        <v>13</v>
      </c>
      <c r="Q22" s="33">
        <v>8</v>
      </c>
      <c r="R22" s="33">
        <v>7</v>
      </c>
      <c r="S22" s="33">
        <v>7</v>
      </c>
      <c r="T22" s="33">
        <v>8</v>
      </c>
      <c r="U22" s="33">
        <v>8</v>
      </c>
      <c r="V22" s="33">
        <v>6</v>
      </c>
      <c r="W22" s="33">
        <v>8</v>
      </c>
      <c r="X22" s="33">
        <v>8</v>
      </c>
      <c r="Y22" s="33">
        <v>8</v>
      </c>
      <c r="Z22" s="33">
        <v>7</v>
      </c>
      <c r="AA22" s="33">
        <v>7</v>
      </c>
      <c r="AB22" s="33">
        <v>7</v>
      </c>
      <c r="AC22" s="33">
        <v>8</v>
      </c>
      <c r="AD22" s="33">
        <v>7</v>
      </c>
      <c r="AE22" s="33">
        <v>8</v>
      </c>
      <c r="AF22" s="33">
        <v>6</v>
      </c>
      <c r="AG22" s="33">
        <v>7</v>
      </c>
      <c r="AH22" s="33">
        <v>9000</v>
      </c>
      <c r="AI22" s="1"/>
      <c r="AJ22" s="1"/>
      <c r="AK22" s="1"/>
      <c r="AL22" s="1"/>
      <c r="AM22" s="1"/>
      <c r="AN22" s="1"/>
      <c r="AO22" s="1"/>
    </row>
    <row r="23" spans="1:41" ht="17" thickBot="1" x14ac:dyDescent="0.25">
      <c r="A23" s="32">
        <v>19</v>
      </c>
      <c r="B23" s="33">
        <v>36</v>
      </c>
      <c r="C23" s="33">
        <v>36</v>
      </c>
      <c r="D23" s="33">
        <v>36</v>
      </c>
      <c r="E23" s="33">
        <v>36</v>
      </c>
      <c r="F23" s="33">
        <v>36</v>
      </c>
      <c r="G23" s="33">
        <v>36</v>
      </c>
      <c r="H23" s="33">
        <v>36</v>
      </c>
      <c r="I23" s="33">
        <v>36</v>
      </c>
      <c r="J23" s="33">
        <v>36</v>
      </c>
      <c r="K23" s="33">
        <v>36</v>
      </c>
      <c r="L23" s="33">
        <v>36</v>
      </c>
      <c r="M23" s="33">
        <v>35</v>
      </c>
      <c r="N23" s="33">
        <v>36</v>
      </c>
      <c r="O23" s="33">
        <v>36</v>
      </c>
      <c r="P23" s="33">
        <v>36</v>
      </c>
      <c r="Q23" s="33">
        <v>36</v>
      </c>
      <c r="R23" s="33">
        <v>33</v>
      </c>
      <c r="S23" s="33">
        <v>29</v>
      </c>
      <c r="T23" s="33">
        <v>36</v>
      </c>
      <c r="U23" s="33">
        <v>36</v>
      </c>
      <c r="V23" s="33">
        <v>30</v>
      </c>
      <c r="W23" s="33">
        <v>36</v>
      </c>
      <c r="X23" s="33">
        <v>30</v>
      </c>
      <c r="Y23" s="33">
        <v>26</v>
      </c>
      <c r="Z23" s="33">
        <v>33</v>
      </c>
      <c r="AA23" s="33">
        <v>33</v>
      </c>
      <c r="AB23" s="33">
        <v>32</v>
      </c>
      <c r="AC23" s="33">
        <v>35</v>
      </c>
      <c r="AD23" s="33">
        <v>33</v>
      </c>
      <c r="AE23" s="33">
        <v>32</v>
      </c>
      <c r="AF23" s="33">
        <v>29</v>
      </c>
      <c r="AG23" s="33">
        <v>35</v>
      </c>
      <c r="AH23" s="33">
        <v>7000</v>
      </c>
      <c r="AI23" s="1"/>
      <c r="AJ23" s="1"/>
      <c r="AK23" s="1"/>
      <c r="AL23" s="1"/>
      <c r="AM23" s="1"/>
      <c r="AN23" s="1"/>
      <c r="AO23" s="1"/>
    </row>
    <row r="24" spans="1:41" ht="17" thickBot="1" x14ac:dyDescent="0.25">
      <c r="A24" s="32">
        <v>20</v>
      </c>
      <c r="B24" s="33">
        <v>1</v>
      </c>
      <c r="C24" s="33">
        <v>28</v>
      </c>
      <c r="D24" s="33">
        <v>24</v>
      </c>
      <c r="E24" s="33">
        <v>24</v>
      </c>
      <c r="F24" s="33">
        <v>26</v>
      </c>
      <c r="G24" s="33">
        <v>23</v>
      </c>
      <c r="H24" s="33">
        <v>24</v>
      </c>
      <c r="I24" s="33">
        <v>29</v>
      </c>
      <c r="J24" s="33">
        <v>25</v>
      </c>
      <c r="K24" s="33">
        <v>25</v>
      </c>
      <c r="L24" s="33">
        <v>23</v>
      </c>
      <c r="M24" s="33">
        <v>22</v>
      </c>
      <c r="N24" s="33">
        <v>25</v>
      </c>
      <c r="O24" s="33">
        <v>25</v>
      </c>
      <c r="P24" s="33">
        <v>27</v>
      </c>
      <c r="Q24" s="33">
        <v>22</v>
      </c>
      <c r="R24" s="33">
        <v>34</v>
      </c>
      <c r="S24" s="33">
        <v>21</v>
      </c>
      <c r="T24" s="33">
        <v>24</v>
      </c>
      <c r="U24" s="33">
        <v>24</v>
      </c>
      <c r="V24" s="33">
        <v>20</v>
      </c>
      <c r="W24" s="33">
        <v>23</v>
      </c>
      <c r="X24" s="33">
        <v>18</v>
      </c>
      <c r="Y24" s="33">
        <v>19</v>
      </c>
      <c r="Z24" s="33">
        <v>22</v>
      </c>
      <c r="AA24" s="33">
        <v>22</v>
      </c>
      <c r="AB24" s="33">
        <v>19</v>
      </c>
      <c r="AC24" s="33">
        <v>22</v>
      </c>
      <c r="AD24" s="33">
        <v>22</v>
      </c>
      <c r="AE24" s="33">
        <v>21</v>
      </c>
      <c r="AF24" s="33">
        <v>20</v>
      </c>
      <c r="AG24" s="33">
        <v>21</v>
      </c>
      <c r="AH24" s="33">
        <v>11000</v>
      </c>
      <c r="AI24" s="1"/>
      <c r="AJ24" s="1"/>
      <c r="AK24" s="1"/>
      <c r="AL24" s="1"/>
      <c r="AM24" s="1"/>
      <c r="AN24" s="1"/>
      <c r="AO24" s="1"/>
    </row>
    <row r="25" spans="1:41" ht="17" thickBot="1" x14ac:dyDescent="0.25">
      <c r="A25" s="32">
        <v>21</v>
      </c>
      <c r="B25" s="33">
        <v>5</v>
      </c>
      <c r="C25" s="33">
        <v>9</v>
      </c>
      <c r="D25" s="33">
        <v>2</v>
      </c>
      <c r="E25" s="33">
        <v>2</v>
      </c>
      <c r="F25" s="33">
        <v>8</v>
      </c>
      <c r="G25" s="33">
        <v>4</v>
      </c>
      <c r="H25" s="33">
        <v>8</v>
      </c>
      <c r="I25" s="33">
        <v>13</v>
      </c>
      <c r="J25" s="33">
        <v>6</v>
      </c>
      <c r="K25" s="33">
        <v>6</v>
      </c>
      <c r="L25" s="33">
        <v>6</v>
      </c>
      <c r="M25" s="33">
        <v>2</v>
      </c>
      <c r="N25" s="33">
        <v>6</v>
      </c>
      <c r="O25" s="33">
        <v>7</v>
      </c>
      <c r="P25" s="33">
        <v>9</v>
      </c>
      <c r="Q25" s="33">
        <v>4</v>
      </c>
      <c r="R25" s="33">
        <v>3</v>
      </c>
      <c r="S25" s="33">
        <v>2</v>
      </c>
      <c r="T25" s="33">
        <v>2</v>
      </c>
      <c r="U25" s="33">
        <v>2</v>
      </c>
      <c r="V25" s="33">
        <v>2</v>
      </c>
      <c r="W25" s="33">
        <v>4</v>
      </c>
      <c r="X25" s="33">
        <v>2</v>
      </c>
      <c r="Y25" s="33">
        <v>3</v>
      </c>
      <c r="Z25" s="33">
        <v>3</v>
      </c>
      <c r="AA25" s="33">
        <v>3</v>
      </c>
      <c r="AB25" s="33">
        <v>2</v>
      </c>
      <c r="AC25" s="33">
        <v>2</v>
      </c>
      <c r="AD25" s="33">
        <v>3</v>
      </c>
      <c r="AE25" s="33">
        <v>3</v>
      </c>
      <c r="AF25" s="33">
        <v>2</v>
      </c>
      <c r="AG25" s="33">
        <v>3</v>
      </c>
      <c r="AH25" s="33">
        <v>11000</v>
      </c>
      <c r="AI25" s="1"/>
      <c r="AJ25" s="1"/>
      <c r="AK25" s="1"/>
      <c r="AL25" s="1"/>
      <c r="AM25" s="1"/>
      <c r="AN25" s="1"/>
      <c r="AO25" s="1"/>
    </row>
    <row r="26" spans="1:41" ht="17" thickBot="1" x14ac:dyDescent="0.25">
      <c r="A26" s="32">
        <v>22</v>
      </c>
      <c r="B26" s="33">
        <v>4</v>
      </c>
      <c r="C26" s="33">
        <v>8</v>
      </c>
      <c r="D26" s="33">
        <v>1</v>
      </c>
      <c r="E26" s="33">
        <v>1</v>
      </c>
      <c r="F26" s="33">
        <v>7</v>
      </c>
      <c r="G26" s="33">
        <v>1</v>
      </c>
      <c r="H26" s="33">
        <v>7</v>
      </c>
      <c r="I26" s="33">
        <v>11</v>
      </c>
      <c r="J26" s="33">
        <v>4</v>
      </c>
      <c r="K26" s="33">
        <v>4</v>
      </c>
      <c r="L26" s="33">
        <v>5</v>
      </c>
      <c r="M26" s="33">
        <v>1</v>
      </c>
      <c r="N26" s="33">
        <v>4</v>
      </c>
      <c r="O26" s="33">
        <v>5</v>
      </c>
      <c r="P26" s="33">
        <v>8</v>
      </c>
      <c r="Q26" s="33">
        <v>2</v>
      </c>
      <c r="R26" s="33">
        <v>1</v>
      </c>
      <c r="S26" s="33">
        <v>1</v>
      </c>
      <c r="T26" s="33">
        <v>1</v>
      </c>
      <c r="U26" s="33">
        <v>1</v>
      </c>
      <c r="V26" s="33">
        <v>1</v>
      </c>
      <c r="W26" s="33">
        <v>1</v>
      </c>
      <c r="X26" s="33">
        <v>1</v>
      </c>
      <c r="Y26" s="33">
        <v>1</v>
      </c>
      <c r="Z26" s="33">
        <v>1</v>
      </c>
      <c r="AA26" s="33">
        <v>1</v>
      </c>
      <c r="AB26" s="33">
        <v>1</v>
      </c>
      <c r="AC26" s="33">
        <v>1</v>
      </c>
      <c r="AD26" s="33">
        <v>1</v>
      </c>
      <c r="AE26" s="33">
        <v>1</v>
      </c>
      <c r="AF26" s="33">
        <v>1</v>
      </c>
      <c r="AG26" s="33">
        <v>1</v>
      </c>
      <c r="AH26" s="33">
        <v>12000</v>
      </c>
      <c r="AI26" s="1"/>
      <c r="AJ26" s="1"/>
      <c r="AK26" s="1"/>
      <c r="AL26" s="1"/>
      <c r="AM26" s="1"/>
      <c r="AN26" s="1"/>
      <c r="AO26" s="1"/>
    </row>
    <row r="27" spans="1:41" ht="17" thickBot="1" x14ac:dyDescent="0.25">
      <c r="A27" s="32">
        <v>23</v>
      </c>
      <c r="B27" s="33">
        <v>25</v>
      </c>
      <c r="C27" s="33">
        <v>29</v>
      </c>
      <c r="D27" s="33">
        <v>25</v>
      </c>
      <c r="E27" s="33">
        <v>25</v>
      </c>
      <c r="F27" s="33">
        <v>27</v>
      </c>
      <c r="G27" s="33">
        <v>25</v>
      </c>
      <c r="H27" s="33">
        <v>27</v>
      </c>
      <c r="I27" s="33">
        <v>30</v>
      </c>
      <c r="J27" s="33">
        <v>26</v>
      </c>
      <c r="K27" s="33">
        <v>26</v>
      </c>
      <c r="L27" s="33">
        <v>25</v>
      </c>
      <c r="M27" s="33">
        <v>25</v>
      </c>
      <c r="N27" s="33">
        <v>26</v>
      </c>
      <c r="O27" s="33">
        <v>26</v>
      </c>
      <c r="P27" s="33">
        <v>29</v>
      </c>
      <c r="Q27" s="33">
        <v>23</v>
      </c>
      <c r="R27" s="33">
        <v>22</v>
      </c>
      <c r="S27" s="33">
        <v>22</v>
      </c>
      <c r="T27" s="33">
        <v>25</v>
      </c>
      <c r="U27" s="33">
        <v>25</v>
      </c>
      <c r="V27" s="33">
        <v>21</v>
      </c>
      <c r="W27" s="33">
        <v>25</v>
      </c>
      <c r="X27" s="33">
        <v>21</v>
      </c>
      <c r="Y27" s="33">
        <v>20</v>
      </c>
      <c r="Z27" s="33">
        <v>23</v>
      </c>
      <c r="AA27" s="33">
        <v>23</v>
      </c>
      <c r="AB27" s="33">
        <v>21</v>
      </c>
      <c r="AC27" s="33">
        <v>25</v>
      </c>
      <c r="AD27" s="33">
        <v>23</v>
      </c>
      <c r="AE27" s="33">
        <v>22</v>
      </c>
      <c r="AF27" s="33">
        <v>22</v>
      </c>
      <c r="AG27" s="33">
        <v>22</v>
      </c>
      <c r="AH27" s="33">
        <v>6000</v>
      </c>
      <c r="AI27" s="1"/>
      <c r="AJ27" s="1"/>
      <c r="AK27" s="1"/>
      <c r="AL27" s="1"/>
      <c r="AM27" s="1"/>
      <c r="AN27" s="1"/>
      <c r="AO27" s="1"/>
    </row>
    <row r="28" spans="1:41" ht="17" thickBot="1" x14ac:dyDescent="0.25">
      <c r="A28" s="32">
        <v>24</v>
      </c>
      <c r="B28" s="33">
        <v>12</v>
      </c>
      <c r="C28" s="33">
        <v>16</v>
      </c>
      <c r="D28" s="33">
        <v>11</v>
      </c>
      <c r="E28" s="33">
        <v>11</v>
      </c>
      <c r="F28" s="33">
        <v>15</v>
      </c>
      <c r="G28" s="33">
        <v>11</v>
      </c>
      <c r="H28" s="33">
        <v>16</v>
      </c>
      <c r="I28" s="33">
        <v>20</v>
      </c>
      <c r="J28" s="33">
        <v>14</v>
      </c>
      <c r="K28" s="33">
        <v>14</v>
      </c>
      <c r="L28" s="33">
        <v>14</v>
      </c>
      <c r="M28" s="33">
        <v>12</v>
      </c>
      <c r="N28" s="33">
        <v>14</v>
      </c>
      <c r="O28" s="33">
        <v>14</v>
      </c>
      <c r="P28" s="33">
        <v>16</v>
      </c>
      <c r="Q28" s="33">
        <v>12</v>
      </c>
      <c r="R28" s="33">
        <v>9</v>
      </c>
      <c r="S28" s="33">
        <v>9</v>
      </c>
      <c r="T28" s="33">
        <v>11</v>
      </c>
      <c r="U28" s="33">
        <v>11</v>
      </c>
      <c r="V28" s="33">
        <v>9</v>
      </c>
      <c r="W28" s="33">
        <v>11</v>
      </c>
      <c r="X28" s="33">
        <v>10</v>
      </c>
      <c r="Y28" s="33">
        <v>10</v>
      </c>
      <c r="Z28" s="33">
        <v>10</v>
      </c>
      <c r="AA28" s="33">
        <v>10</v>
      </c>
      <c r="AB28" s="33">
        <v>10</v>
      </c>
      <c r="AC28" s="33">
        <v>12</v>
      </c>
      <c r="AD28" s="33">
        <v>10</v>
      </c>
      <c r="AE28" s="33">
        <v>11</v>
      </c>
      <c r="AF28" s="33">
        <v>9</v>
      </c>
      <c r="AG28" s="33">
        <v>11</v>
      </c>
      <c r="AH28" s="33">
        <v>11000</v>
      </c>
      <c r="AI28" s="1"/>
      <c r="AJ28" s="1"/>
      <c r="AK28" s="1"/>
      <c r="AL28" s="1"/>
      <c r="AM28" s="1"/>
      <c r="AN28" s="1"/>
      <c r="AO28" s="1"/>
    </row>
    <row r="29" spans="1:41" ht="17" thickBot="1" x14ac:dyDescent="0.25">
      <c r="A29" s="32">
        <v>25</v>
      </c>
      <c r="B29" s="33">
        <v>1</v>
      </c>
      <c r="C29" s="33">
        <v>18</v>
      </c>
      <c r="D29" s="33">
        <v>16</v>
      </c>
      <c r="E29" s="33">
        <v>16</v>
      </c>
      <c r="F29" s="33">
        <v>16</v>
      </c>
      <c r="G29" s="33">
        <v>15</v>
      </c>
      <c r="H29" s="33">
        <v>19</v>
      </c>
      <c r="I29" s="33">
        <v>24</v>
      </c>
      <c r="J29" s="33">
        <v>17</v>
      </c>
      <c r="K29" s="33">
        <v>18</v>
      </c>
      <c r="L29" s="33">
        <v>18</v>
      </c>
      <c r="M29" s="33">
        <v>14</v>
      </c>
      <c r="N29" s="33">
        <v>17</v>
      </c>
      <c r="O29" s="33">
        <v>18</v>
      </c>
      <c r="P29" s="33">
        <v>17</v>
      </c>
      <c r="Q29" s="33">
        <v>16</v>
      </c>
      <c r="R29" s="33">
        <v>34</v>
      </c>
      <c r="S29" s="33">
        <v>11</v>
      </c>
      <c r="T29" s="33">
        <v>16</v>
      </c>
      <c r="U29" s="33">
        <v>16</v>
      </c>
      <c r="V29" s="33">
        <v>10</v>
      </c>
      <c r="W29" s="33">
        <v>15</v>
      </c>
      <c r="X29" s="33">
        <v>13</v>
      </c>
      <c r="Y29" s="33">
        <v>14</v>
      </c>
      <c r="Z29" s="33">
        <v>14</v>
      </c>
      <c r="AA29" s="33">
        <v>15</v>
      </c>
      <c r="AB29" s="33">
        <v>14</v>
      </c>
      <c r="AC29" s="33">
        <v>14</v>
      </c>
      <c r="AD29" s="33">
        <v>14</v>
      </c>
      <c r="AE29" s="33">
        <v>15</v>
      </c>
      <c r="AF29" s="33">
        <v>10</v>
      </c>
      <c r="AG29" s="33">
        <v>15</v>
      </c>
      <c r="AH29" s="33">
        <v>9000</v>
      </c>
      <c r="AI29" s="1"/>
      <c r="AJ29" s="1"/>
      <c r="AK29" s="1"/>
      <c r="AL29" s="1"/>
      <c r="AM29" s="1"/>
      <c r="AN29" s="1"/>
      <c r="AO29" s="1"/>
    </row>
    <row r="30" spans="1:41" ht="17" thickBot="1" x14ac:dyDescent="0.25">
      <c r="A30" s="32">
        <v>26</v>
      </c>
      <c r="B30" s="33">
        <v>22</v>
      </c>
      <c r="C30" s="33">
        <v>25</v>
      </c>
      <c r="D30" s="33">
        <v>21</v>
      </c>
      <c r="E30" s="33">
        <v>21</v>
      </c>
      <c r="F30" s="33">
        <v>23</v>
      </c>
      <c r="G30" s="33">
        <v>21</v>
      </c>
      <c r="H30" s="33">
        <v>23</v>
      </c>
      <c r="I30" s="33">
        <v>1</v>
      </c>
      <c r="J30" s="33">
        <v>22</v>
      </c>
      <c r="K30" s="33">
        <v>22</v>
      </c>
      <c r="L30" s="33">
        <v>21</v>
      </c>
      <c r="M30" s="33">
        <v>21</v>
      </c>
      <c r="N30" s="33">
        <v>22</v>
      </c>
      <c r="O30" s="33">
        <v>22</v>
      </c>
      <c r="P30" s="33">
        <v>24</v>
      </c>
      <c r="Q30" s="33">
        <v>20</v>
      </c>
      <c r="R30" s="33">
        <v>19</v>
      </c>
      <c r="S30" s="33">
        <v>18</v>
      </c>
      <c r="T30" s="33">
        <v>21</v>
      </c>
      <c r="U30" s="33">
        <v>21</v>
      </c>
      <c r="V30" s="33">
        <v>17</v>
      </c>
      <c r="W30" s="33">
        <v>20</v>
      </c>
      <c r="X30" s="33">
        <v>17</v>
      </c>
      <c r="Y30" s="33">
        <v>27</v>
      </c>
      <c r="Z30" s="33">
        <v>19</v>
      </c>
      <c r="AA30" s="33">
        <v>19</v>
      </c>
      <c r="AB30" s="33">
        <v>17</v>
      </c>
      <c r="AC30" s="33">
        <v>21</v>
      </c>
      <c r="AD30" s="33">
        <v>19</v>
      </c>
      <c r="AE30" s="33">
        <v>18</v>
      </c>
      <c r="AF30" s="33">
        <v>17</v>
      </c>
      <c r="AG30" s="33">
        <v>19</v>
      </c>
      <c r="AH30" s="33">
        <v>11000</v>
      </c>
      <c r="AI30" s="1"/>
      <c r="AJ30" s="1"/>
      <c r="AK30" s="1"/>
      <c r="AL30" s="1"/>
      <c r="AM30" s="1"/>
      <c r="AN30" s="1"/>
      <c r="AO30" s="1"/>
    </row>
    <row r="31" spans="1:41" ht="17" thickBot="1" x14ac:dyDescent="0.25">
      <c r="A31" s="32">
        <v>27</v>
      </c>
      <c r="B31" s="33">
        <v>28</v>
      </c>
      <c r="C31" s="33">
        <v>1</v>
      </c>
      <c r="D31" s="33">
        <v>30</v>
      </c>
      <c r="E31" s="33">
        <v>30</v>
      </c>
      <c r="F31" s="33">
        <v>1</v>
      </c>
      <c r="G31" s="33">
        <v>30</v>
      </c>
      <c r="H31" s="33">
        <v>29</v>
      </c>
      <c r="I31" s="33">
        <v>1</v>
      </c>
      <c r="J31" s="33">
        <v>31</v>
      </c>
      <c r="K31" s="33">
        <v>31</v>
      </c>
      <c r="L31" s="33">
        <v>30</v>
      </c>
      <c r="M31" s="33">
        <v>28</v>
      </c>
      <c r="N31" s="33">
        <v>31</v>
      </c>
      <c r="O31" s="33">
        <v>30</v>
      </c>
      <c r="P31" s="33">
        <v>1</v>
      </c>
      <c r="Q31" s="33">
        <v>30</v>
      </c>
      <c r="R31" s="33">
        <v>25</v>
      </c>
      <c r="S31" s="33">
        <v>30</v>
      </c>
      <c r="T31" s="33">
        <v>30</v>
      </c>
      <c r="U31" s="33">
        <v>30</v>
      </c>
      <c r="V31" s="33">
        <v>31</v>
      </c>
      <c r="W31" s="33">
        <v>30</v>
      </c>
      <c r="X31" s="33">
        <v>23</v>
      </c>
      <c r="Y31" s="33">
        <v>27</v>
      </c>
      <c r="Z31" s="33">
        <v>28</v>
      </c>
      <c r="AA31" s="33">
        <v>28</v>
      </c>
      <c r="AB31" s="33">
        <v>26</v>
      </c>
      <c r="AC31" s="33">
        <v>28</v>
      </c>
      <c r="AD31" s="33">
        <v>28</v>
      </c>
      <c r="AE31" s="33">
        <v>26</v>
      </c>
      <c r="AF31" s="33">
        <v>30</v>
      </c>
      <c r="AG31" s="33">
        <v>29</v>
      </c>
      <c r="AH31" s="33">
        <v>14000</v>
      </c>
      <c r="AI31" s="1"/>
      <c r="AJ31" s="1"/>
      <c r="AK31" s="1"/>
      <c r="AL31" s="1"/>
      <c r="AM31" s="1"/>
      <c r="AN31" s="1"/>
      <c r="AO31" s="1"/>
    </row>
    <row r="32" spans="1:41" ht="17" thickBot="1" x14ac:dyDescent="0.25">
      <c r="A32" s="32">
        <v>28</v>
      </c>
      <c r="B32" s="33">
        <v>31</v>
      </c>
      <c r="C32" s="33">
        <v>1</v>
      </c>
      <c r="D32" s="33">
        <v>33</v>
      </c>
      <c r="E32" s="33">
        <v>33</v>
      </c>
      <c r="F32" s="33">
        <v>33</v>
      </c>
      <c r="G32" s="33">
        <v>32</v>
      </c>
      <c r="H32" s="33">
        <v>32</v>
      </c>
      <c r="I32" s="33">
        <v>1</v>
      </c>
      <c r="J32" s="33">
        <v>32</v>
      </c>
      <c r="K32" s="33">
        <v>32</v>
      </c>
      <c r="L32" s="33">
        <v>33</v>
      </c>
      <c r="M32" s="33">
        <v>31</v>
      </c>
      <c r="N32" s="33">
        <v>32</v>
      </c>
      <c r="O32" s="33">
        <v>33</v>
      </c>
      <c r="P32" s="33">
        <v>1</v>
      </c>
      <c r="Q32" s="33">
        <v>32</v>
      </c>
      <c r="R32" s="33">
        <v>28</v>
      </c>
      <c r="S32" s="33">
        <v>30</v>
      </c>
      <c r="T32" s="33">
        <v>33</v>
      </c>
      <c r="U32" s="33">
        <v>33</v>
      </c>
      <c r="V32" s="33">
        <v>27</v>
      </c>
      <c r="W32" s="33">
        <v>32</v>
      </c>
      <c r="X32" s="33">
        <v>26</v>
      </c>
      <c r="Y32" s="33">
        <v>27</v>
      </c>
      <c r="Z32" s="33">
        <v>29</v>
      </c>
      <c r="AA32" s="33">
        <v>29</v>
      </c>
      <c r="AB32" s="33">
        <v>28</v>
      </c>
      <c r="AC32" s="33">
        <v>31</v>
      </c>
      <c r="AD32" s="33">
        <v>29</v>
      </c>
      <c r="AE32" s="33">
        <v>29</v>
      </c>
      <c r="AF32" s="33">
        <v>30</v>
      </c>
      <c r="AG32" s="33">
        <v>31</v>
      </c>
      <c r="AH32" s="33">
        <v>14000</v>
      </c>
      <c r="AI32" s="1"/>
      <c r="AJ32" s="1"/>
      <c r="AK32" s="1"/>
      <c r="AL32" s="1"/>
      <c r="AM32" s="1"/>
      <c r="AN32" s="1"/>
      <c r="AO32" s="1"/>
    </row>
    <row r="33" spans="1:41" ht="17" thickBot="1" x14ac:dyDescent="0.25">
      <c r="A33" s="32">
        <v>29</v>
      </c>
      <c r="B33" s="33">
        <v>12</v>
      </c>
      <c r="C33" s="33">
        <v>1</v>
      </c>
      <c r="D33" s="33">
        <v>11</v>
      </c>
      <c r="E33" s="33">
        <v>11</v>
      </c>
      <c r="F33" s="33">
        <v>1</v>
      </c>
      <c r="G33" s="33">
        <v>13</v>
      </c>
      <c r="H33" s="33">
        <v>16</v>
      </c>
      <c r="I33" s="33">
        <v>1</v>
      </c>
      <c r="J33" s="33">
        <v>13</v>
      </c>
      <c r="K33" s="33">
        <v>13</v>
      </c>
      <c r="L33" s="33">
        <v>13</v>
      </c>
      <c r="M33" s="33">
        <v>12</v>
      </c>
      <c r="N33" s="33">
        <v>13</v>
      </c>
      <c r="O33" s="33">
        <v>14</v>
      </c>
      <c r="P33" s="33">
        <v>1</v>
      </c>
      <c r="Q33" s="33">
        <v>12</v>
      </c>
      <c r="R33" s="33">
        <v>9</v>
      </c>
      <c r="S33" s="33">
        <v>30</v>
      </c>
      <c r="T33" s="33">
        <v>12</v>
      </c>
      <c r="U33" s="33">
        <v>12</v>
      </c>
      <c r="V33" s="33">
        <v>31</v>
      </c>
      <c r="W33" s="33">
        <v>13</v>
      </c>
      <c r="X33" s="33">
        <v>10</v>
      </c>
      <c r="Y33" s="33">
        <v>27</v>
      </c>
      <c r="Z33" s="33">
        <v>10</v>
      </c>
      <c r="AA33" s="33">
        <v>10</v>
      </c>
      <c r="AB33" s="33">
        <v>9</v>
      </c>
      <c r="AC33" s="33">
        <v>12</v>
      </c>
      <c r="AD33" s="33">
        <v>10</v>
      </c>
      <c r="AE33" s="33">
        <v>10</v>
      </c>
      <c r="AF33" s="33">
        <v>30</v>
      </c>
      <c r="AG33" s="33">
        <v>11</v>
      </c>
      <c r="AH33" s="33">
        <v>8000</v>
      </c>
      <c r="AI33" s="1"/>
      <c r="AJ33" s="1"/>
      <c r="AK33" s="1"/>
      <c r="AL33" s="1"/>
      <c r="AM33" s="1"/>
      <c r="AN33" s="1"/>
      <c r="AO33" s="1"/>
    </row>
    <row r="34" spans="1:41" ht="17" thickBot="1" x14ac:dyDescent="0.25">
      <c r="A34" s="32">
        <v>30</v>
      </c>
      <c r="B34" s="33">
        <v>35</v>
      </c>
      <c r="C34" s="33">
        <v>1</v>
      </c>
      <c r="D34" s="33">
        <v>35</v>
      </c>
      <c r="E34" s="33">
        <v>35</v>
      </c>
      <c r="F34" s="33">
        <v>35</v>
      </c>
      <c r="G34" s="33">
        <v>35</v>
      </c>
      <c r="H34" s="33">
        <v>35</v>
      </c>
      <c r="I34" s="33">
        <v>1</v>
      </c>
      <c r="J34" s="33">
        <v>35</v>
      </c>
      <c r="K34" s="33">
        <v>35</v>
      </c>
      <c r="L34" s="33">
        <v>35</v>
      </c>
      <c r="M34" s="33">
        <v>35</v>
      </c>
      <c r="N34" s="33">
        <v>35</v>
      </c>
      <c r="O34" s="33">
        <v>35</v>
      </c>
      <c r="P34" s="33">
        <v>1</v>
      </c>
      <c r="Q34" s="33">
        <v>35</v>
      </c>
      <c r="R34" s="33">
        <v>32</v>
      </c>
      <c r="S34" s="33">
        <v>30</v>
      </c>
      <c r="T34" s="33">
        <v>35</v>
      </c>
      <c r="U34" s="33">
        <v>35</v>
      </c>
      <c r="V34" s="33">
        <v>29</v>
      </c>
      <c r="W34" s="33">
        <v>35</v>
      </c>
      <c r="X34" s="33">
        <v>29</v>
      </c>
      <c r="Y34" s="33">
        <v>27</v>
      </c>
      <c r="Z34" s="33">
        <v>32</v>
      </c>
      <c r="AA34" s="33">
        <v>32</v>
      </c>
      <c r="AB34" s="33">
        <v>31</v>
      </c>
      <c r="AC34" s="33">
        <v>35</v>
      </c>
      <c r="AD34" s="33">
        <v>32</v>
      </c>
      <c r="AE34" s="33">
        <v>31</v>
      </c>
      <c r="AF34" s="33">
        <v>30</v>
      </c>
      <c r="AG34" s="33">
        <v>34</v>
      </c>
      <c r="AH34" s="33">
        <v>8000</v>
      </c>
      <c r="AI34" s="1"/>
      <c r="AJ34" s="1"/>
      <c r="AK34" s="1"/>
      <c r="AL34" s="1"/>
      <c r="AM34" s="1"/>
      <c r="AN34" s="1"/>
      <c r="AO34" s="1"/>
    </row>
    <row r="35" spans="1:41" ht="17" thickBot="1" x14ac:dyDescent="0.25">
      <c r="A35" s="32">
        <v>31</v>
      </c>
      <c r="B35" s="33">
        <v>28</v>
      </c>
      <c r="C35" s="33">
        <v>1</v>
      </c>
      <c r="D35" s="33">
        <v>29</v>
      </c>
      <c r="E35" s="33">
        <v>29</v>
      </c>
      <c r="F35" s="33">
        <v>1</v>
      </c>
      <c r="G35" s="33">
        <v>29</v>
      </c>
      <c r="H35" s="33">
        <v>29</v>
      </c>
      <c r="I35" s="33">
        <v>1</v>
      </c>
      <c r="J35" s="33">
        <v>30</v>
      </c>
      <c r="K35" s="33">
        <v>30</v>
      </c>
      <c r="L35" s="33">
        <v>29</v>
      </c>
      <c r="M35" s="33">
        <v>28</v>
      </c>
      <c r="N35" s="33">
        <v>30</v>
      </c>
      <c r="O35" s="33">
        <v>29</v>
      </c>
      <c r="P35" s="33">
        <v>1</v>
      </c>
      <c r="Q35" s="33">
        <v>28</v>
      </c>
      <c r="R35" s="33">
        <v>25</v>
      </c>
      <c r="S35" s="33">
        <v>30</v>
      </c>
      <c r="T35" s="33">
        <v>29</v>
      </c>
      <c r="U35" s="33">
        <v>29</v>
      </c>
      <c r="V35" s="33">
        <v>31</v>
      </c>
      <c r="W35" s="33">
        <v>28</v>
      </c>
      <c r="X35" s="33">
        <v>23</v>
      </c>
      <c r="Y35" s="33">
        <v>27</v>
      </c>
      <c r="Z35" s="33">
        <v>27</v>
      </c>
      <c r="AA35" s="33">
        <v>27</v>
      </c>
      <c r="AB35" s="33">
        <v>24</v>
      </c>
      <c r="AC35" s="33">
        <v>28</v>
      </c>
      <c r="AD35" s="33">
        <v>27</v>
      </c>
      <c r="AE35" s="33">
        <v>25</v>
      </c>
      <c r="AF35" s="33">
        <v>30</v>
      </c>
      <c r="AG35" s="33">
        <v>27</v>
      </c>
      <c r="AH35" s="33">
        <v>16000</v>
      </c>
      <c r="AI35" s="1"/>
      <c r="AJ35" s="1"/>
      <c r="AK35" s="1"/>
      <c r="AL35" s="1"/>
      <c r="AM35" s="1"/>
      <c r="AN35" s="1"/>
      <c r="AO35" s="1"/>
    </row>
    <row r="36" spans="1:41" ht="17" thickBot="1" x14ac:dyDescent="0.25">
      <c r="A36" s="32">
        <v>32</v>
      </c>
      <c r="B36" s="33">
        <v>5</v>
      </c>
      <c r="C36" s="33">
        <v>1</v>
      </c>
      <c r="D36" s="33">
        <v>4</v>
      </c>
      <c r="E36" s="33">
        <v>4</v>
      </c>
      <c r="F36" s="33">
        <v>1</v>
      </c>
      <c r="G36" s="33">
        <v>2</v>
      </c>
      <c r="H36" s="33">
        <v>8</v>
      </c>
      <c r="I36" s="33">
        <v>12</v>
      </c>
      <c r="J36" s="33">
        <v>5</v>
      </c>
      <c r="K36" s="33">
        <v>5</v>
      </c>
      <c r="L36" s="33">
        <v>7</v>
      </c>
      <c r="M36" s="33">
        <v>2</v>
      </c>
      <c r="N36" s="33">
        <v>5</v>
      </c>
      <c r="O36" s="33">
        <v>6</v>
      </c>
      <c r="P36" s="33">
        <v>1</v>
      </c>
      <c r="Q36" s="33">
        <v>3</v>
      </c>
      <c r="R36" s="33">
        <v>2</v>
      </c>
      <c r="S36" s="33">
        <v>30</v>
      </c>
      <c r="T36" s="33">
        <v>4</v>
      </c>
      <c r="U36" s="33">
        <v>4</v>
      </c>
      <c r="V36" s="33">
        <v>31</v>
      </c>
      <c r="W36" s="33">
        <v>2</v>
      </c>
      <c r="X36" s="33">
        <v>2</v>
      </c>
      <c r="Y36" s="33">
        <v>2</v>
      </c>
      <c r="Z36" s="33">
        <v>2</v>
      </c>
      <c r="AA36" s="33">
        <v>2</v>
      </c>
      <c r="AB36" s="33">
        <v>3</v>
      </c>
      <c r="AC36" s="33">
        <v>2</v>
      </c>
      <c r="AD36" s="33">
        <v>2</v>
      </c>
      <c r="AE36" s="33">
        <v>2</v>
      </c>
      <c r="AF36" s="33">
        <v>30</v>
      </c>
      <c r="AG36" s="33">
        <v>2</v>
      </c>
      <c r="AH36" s="33">
        <v>17000</v>
      </c>
      <c r="AI36" s="1"/>
      <c r="AJ36" s="1"/>
      <c r="AK36" s="1"/>
      <c r="AL36" s="1"/>
      <c r="AM36" s="1"/>
      <c r="AN36" s="1"/>
      <c r="AO36" s="1"/>
    </row>
    <row r="37" spans="1:41" ht="17" thickBot="1" x14ac:dyDescent="0.25">
      <c r="A37" s="32">
        <v>33</v>
      </c>
      <c r="B37" s="33">
        <v>8</v>
      </c>
      <c r="C37" s="33">
        <v>11</v>
      </c>
      <c r="D37" s="33">
        <v>6</v>
      </c>
      <c r="E37" s="33">
        <v>6</v>
      </c>
      <c r="F37" s="33">
        <v>1</v>
      </c>
      <c r="G37" s="33">
        <v>6</v>
      </c>
      <c r="H37" s="33">
        <v>12</v>
      </c>
      <c r="I37" s="33">
        <v>15</v>
      </c>
      <c r="J37" s="33">
        <v>1</v>
      </c>
      <c r="K37" s="33">
        <v>1</v>
      </c>
      <c r="L37" s="33">
        <v>9</v>
      </c>
      <c r="M37" s="33">
        <v>6</v>
      </c>
      <c r="N37" s="33">
        <v>1</v>
      </c>
      <c r="O37" s="33">
        <v>9</v>
      </c>
      <c r="P37" s="33">
        <v>1</v>
      </c>
      <c r="Q37" s="33">
        <v>7</v>
      </c>
      <c r="R37" s="33">
        <v>5</v>
      </c>
      <c r="S37" s="33">
        <v>4</v>
      </c>
      <c r="T37" s="33">
        <v>6</v>
      </c>
      <c r="U37" s="33">
        <v>6</v>
      </c>
      <c r="V37" s="33">
        <v>31</v>
      </c>
      <c r="W37" s="33">
        <v>6</v>
      </c>
      <c r="X37" s="33">
        <v>6</v>
      </c>
      <c r="Y37" s="33">
        <v>5</v>
      </c>
      <c r="Z37" s="33">
        <v>34</v>
      </c>
      <c r="AA37" s="33">
        <v>34</v>
      </c>
      <c r="AB37" s="33">
        <v>5</v>
      </c>
      <c r="AC37" s="33">
        <v>6</v>
      </c>
      <c r="AD37" s="33">
        <v>34</v>
      </c>
      <c r="AE37" s="33">
        <v>5</v>
      </c>
      <c r="AF37" s="33">
        <v>30</v>
      </c>
      <c r="AG37" s="33">
        <v>6</v>
      </c>
      <c r="AH37" s="33">
        <v>11000</v>
      </c>
      <c r="AI37" s="1"/>
      <c r="AJ37" s="1"/>
      <c r="AK37" s="1"/>
      <c r="AL37" s="1"/>
      <c r="AM37" s="1"/>
      <c r="AN37" s="1"/>
      <c r="AO37" s="1"/>
    </row>
    <row r="38" spans="1:41" ht="17" thickBot="1" x14ac:dyDescent="0.25">
      <c r="A38" s="32">
        <v>34</v>
      </c>
      <c r="B38" s="33">
        <v>24</v>
      </c>
      <c r="C38" s="33">
        <v>1</v>
      </c>
      <c r="D38" s="33">
        <v>23</v>
      </c>
      <c r="E38" s="33">
        <v>23</v>
      </c>
      <c r="F38" s="33">
        <v>1</v>
      </c>
      <c r="G38" s="33">
        <v>23</v>
      </c>
      <c r="H38" s="33">
        <v>24</v>
      </c>
      <c r="I38" s="33">
        <v>28</v>
      </c>
      <c r="J38" s="33">
        <v>24</v>
      </c>
      <c r="K38" s="33">
        <v>24</v>
      </c>
      <c r="L38" s="33">
        <v>23</v>
      </c>
      <c r="M38" s="33">
        <v>24</v>
      </c>
      <c r="N38" s="33">
        <v>24</v>
      </c>
      <c r="O38" s="33">
        <v>24</v>
      </c>
      <c r="P38" s="33">
        <v>28</v>
      </c>
      <c r="Q38" s="33">
        <v>23</v>
      </c>
      <c r="R38" s="33">
        <v>21</v>
      </c>
      <c r="S38" s="33">
        <v>30</v>
      </c>
      <c r="T38" s="33">
        <v>23</v>
      </c>
      <c r="U38" s="33">
        <v>23</v>
      </c>
      <c r="V38" s="33">
        <v>31</v>
      </c>
      <c r="W38" s="33">
        <v>23</v>
      </c>
      <c r="X38" s="33">
        <v>18</v>
      </c>
      <c r="Y38" s="33">
        <v>18</v>
      </c>
      <c r="Z38" s="33">
        <v>21</v>
      </c>
      <c r="AA38" s="33">
        <v>21</v>
      </c>
      <c r="AB38" s="33">
        <v>20</v>
      </c>
      <c r="AC38" s="33">
        <v>24</v>
      </c>
      <c r="AD38" s="33">
        <v>21</v>
      </c>
      <c r="AE38" s="33">
        <v>20</v>
      </c>
      <c r="AF38" s="33">
        <v>21</v>
      </c>
      <c r="AG38" s="33">
        <v>22</v>
      </c>
      <c r="AH38" s="33">
        <v>9000</v>
      </c>
      <c r="AI38" s="1"/>
      <c r="AJ38" s="1"/>
      <c r="AK38" s="1"/>
      <c r="AL38" s="1"/>
      <c r="AM38" s="1"/>
      <c r="AN38" s="1"/>
      <c r="AO38" s="1"/>
    </row>
    <row r="39" spans="1:41" ht="17" thickBot="1" x14ac:dyDescent="0.25">
      <c r="A39" s="32">
        <v>35</v>
      </c>
      <c r="B39" s="33">
        <v>18</v>
      </c>
      <c r="C39" s="33">
        <v>22</v>
      </c>
      <c r="D39" s="33">
        <v>18</v>
      </c>
      <c r="E39" s="33">
        <v>18</v>
      </c>
      <c r="F39" s="33">
        <v>20</v>
      </c>
      <c r="G39" s="33">
        <v>17</v>
      </c>
      <c r="H39" s="33">
        <v>21</v>
      </c>
      <c r="I39" s="33">
        <v>23</v>
      </c>
      <c r="J39" s="33">
        <v>20</v>
      </c>
      <c r="K39" s="33">
        <v>20</v>
      </c>
      <c r="L39" s="33">
        <v>18</v>
      </c>
      <c r="M39" s="33">
        <v>17</v>
      </c>
      <c r="N39" s="33">
        <v>20</v>
      </c>
      <c r="O39" s="33">
        <v>18</v>
      </c>
      <c r="P39" s="33">
        <v>21</v>
      </c>
      <c r="Q39" s="33">
        <v>1</v>
      </c>
      <c r="R39" s="33">
        <v>15</v>
      </c>
      <c r="S39" s="33">
        <v>15</v>
      </c>
      <c r="T39" s="33">
        <v>18</v>
      </c>
      <c r="U39" s="33">
        <v>18</v>
      </c>
      <c r="V39" s="33">
        <v>14</v>
      </c>
      <c r="W39" s="33">
        <v>17</v>
      </c>
      <c r="X39" s="33">
        <v>15</v>
      </c>
      <c r="Y39" s="33">
        <v>13</v>
      </c>
      <c r="Z39" s="33">
        <v>17</v>
      </c>
      <c r="AA39" s="33">
        <v>17</v>
      </c>
      <c r="AB39" s="33">
        <v>14</v>
      </c>
      <c r="AC39" s="33">
        <v>17</v>
      </c>
      <c r="AD39" s="33">
        <v>17</v>
      </c>
      <c r="AE39" s="33">
        <v>14</v>
      </c>
      <c r="AF39" s="33">
        <v>14</v>
      </c>
      <c r="AG39" s="33">
        <v>36</v>
      </c>
      <c r="AH39" s="33">
        <v>9000</v>
      </c>
      <c r="AI39" s="1"/>
      <c r="AJ39" s="1"/>
      <c r="AK39" s="1"/>
      <c r="AL39" s="1"/>
      <c r="AM39" s="1"/>
      <c r="AN39" s="1"/>
      <c r="AO39" s="1"/>
    </row>
    <row r="40" spans="1:41" ht="17" thickBot="1" x14ac:dyDescent="0.25">
      <c r="A40" s="32">
        <v>36</v>
      </c>
      <c r="B40" s="33">
        <v>9</v>
      </c>
      <c r="C40" s="33">
        <v>13</v>
      </c>
      <c r="D40" s="33">
        <v>7</v>
      </c>
      <c r="E40" s="33">
        <v>7</v>
      </c>
      <c r="F40" s="33">
        <v>11</v>
      </c>
      <c r="G40" s="33">
        <v>7</v>
      </c>
      <c r="H40" s="33">
        <v>13</v>
      </c>
      <c r="I40" s="33">
        <v>17</v>
      </c>
      <c r="J40" s="33">
        <v>9</v>
      </c>
      <c r="K40" s="33">
        <v>9</v>
      </c>
      <c r="L40" s="33">
        <v>10</v>
      </c>
      <c r="M40" s="33">
        <v>7</v>
      </c>
      <c r="N40" s="33">
        <v>9</v>
      </c>
      <c r="O40" s="33">
        <v>11</v>
      </c>
      <c r="P40" s="33">
        <v>12</v>
      </c>
      <c r="Q40" s="33">
        <v>8</v>
      </c>
      <c r="R40" s="33">
        <v>6</v>
      </c>
      <c r="S40" s="33">
        <v>6</v>
      </c>
      <c r="T40" s="33">
        <v>7</v>
      </c>
      <c r="U40" s="33">
        <v>7</v>
      </c>
      <c r="V40" s="33">
        <v>5</v>
      </c>
      <c r="W40" s="33">
        <v>7</v>
      </c>
      <c r="X40" s="33">
        <v>7</v>
      </c>
      <c r="Y40" s="33">
        <v>7</v>
      </c>
      <c r="Z40" s="33">
        <v>6</v>
      </c>
      <c r="AA40" s="33">
        <v>6</v>
      </c>
      <c r="AB40" s="33">
        <v>6</v>
      </c>
      <c r="AC40" s="33">
        <v>7</v>
      </c>
      <c r="AD40" s="33">
        <v>6</v>
      </c>
      <c r="AE40" s="33">
        <v>7</v>
      </c>
      <c r="AF40" s="33">
        <v>5</v>
      </c>
      <c r="AG40" s="33">
        <v>7</v>
      </c>
      <c r="AH40" s="33">
        <v>12000</v>
      </c>
      <c r="AI40" s="1"/>
      <c r="AJ40" s="1"/>
      <c r="AK40" s="1"/>
      <c r="AL40" s="1"/>
      <c r="AM40" s="1"/>
      <c r="AN40" s="1"/>
      <c r="AO40" s="1"/>
    </row>
    <row r="41" spans="1:41" x14ac:dyDescent="0.2">
      <c r="A41" s="3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1"/>
      <c r="AI41" s="1"/>
      <c r="AJ41" s="1"/>
      <c r="AK41" s="1"/>
      <c r="AL41" s="1"/>
      <c r="AM41" s="1"/>
      <c r="AN41" s="1"/>
      <c r="AO41" s="1"/>
    </row>
    <row r="42" spans="1:41" ht="17" thickBot="1" x14ac:dyDescent="0.25">
      <c r="A42" s="31" t="s">
        <v>167</v>
      </c>
      <c r="B42" s="41" t="s">
        <v>318</v>
      </c>
      <c r="C42" s="41" t="s">
        <v>318</v>
      </c>
      <c r="D42" s="41" t="s">
        <v>318</v>
      </c>
      <c r="E42" s="41" t="s">
        <v>318</v>
      </c>
      <c r="F42" s="41" t="s">
        <v>318</v>
      </c>
      <c r="G42" s="41" t="s">
        <v>318</v>
      </c>
      <c r="H42" s="41" t="s">
        <v>318</v>
      </c>
      <c r="I42" s="41" t="s">
        <v>318</v>
      </c>
      <c r="J42" s="41" t="s">
        <v>318</v>
      </c>
      <c r="K42" s="41" t="s">
        <v>318</v>
      </c>
      <c r="L42" s="41" t="s">
        <v>318</v>
      </c>
      <c r="M42" s="41" t="s">
        <v>318</v>
      </c>
      <c r="N42" s="41" t="s">
        <v>318</v>
      </c>
      <c r="O42" s="41" t="s">
        <v>318</v>
      </c>
      <c r="P42" s="41" t="s">
        <v>318</v>
      </c>
      <c r="Q42" s="41" t="s">
        <v>318</v>
      </c>
      <c r="R42" s="41" t="s">
        <v>318</v>
      </c>
      <c r="S42" s="41" t="s">
        <v>318</v>
      </c>
      <c r="T42" s="41" t="s">
        <v>318</v>
      </c>
      <c r="U42" s="41" t="s">
        <v>318</v>
      </c>
      <c r="V42" s="41" t="s">
        <v>318</v>
      </c>
      <c r="W42" s="41" t="s">
        <v>318</v>
      </c>
      <c r="X42" s="41" t="s">
        <v>318</v>
      </c>
      <c r="Y42" s="41" t="s">
        <v>318</v>
      </c>
      <c r="Z42" s="41" t="s">
        <v>318</v>
      </c>
      <c r="AA42" s="41" t="s">
        <v>318</v>
      </c>
      <c r="AB42" s="41" t="s">
        <v>318</v>
      </c>
      <c r="AC42" s="41" t="s">
        <v>318</v>
      </c>
      <c r="AD42" s="41" t="s">
        <v>318</v>
      </c>
      <c r="AE42" s="41" t="s">
        <v>318</v>
      </c>
      <c r="AF42" s="41" t="s">
        <v>318</v>
      </c>
      <c r="AG42" s="41" t="s">
        <v>318</v>
      </c>
      <c r="AH42" s="1"/>
      <c r="AI42" s="1"/>
      <c r="AJ42" s="1"/>
      <c r="AK42" s="1"/>
      <c r="AL42" s="1"/>
      <c r="AM42" s="1"/>
      <c r="AN42" s="1"/>
      <c r="AO42" s="1"/>
    </row>
    <row r="43" spans="1:41" ht="69" thickBot="1" x14ac:dyDescent="0.25">
      <c r="A43" s="32" t="s">
        <v>49</v>
      </c>
      <c r="B43" s="32" t="s">
        <v>353</v>
      </c>
      <c r="C43" s="32" t="s">
        <v>354</v>
      </c>
      <c r="D43" s="32" t="s">
        <v>355</v>
      </c>
      <c r="E43" s="32" t="s">
        <v>356</v>
      </c>
      <c r="F43" s="32" t="s">
        <v>357</v>
      </c>
      <c r="G43" s="32" t="s">
        <v>358</v>
      </c>
      <c r="H43" s="32" t="s">
        <v>359</v>
      </c>
      <c r="I43" s="32" t="s">
        <v>360</v>
      </c>
      <c r="J43" s="32" t="s">
        <v>361</v>
      </c>
      <c r="K43" s="32" t="s">
        <v>362</v>
      </c>
      <c r="L43" s="32" t="s">
        <v>363</v>
      </c>
      <c r="M43" s="32" t="s">
        <v>364</v>
      </c>
      <c r="N43" s="32" t="s">
        <v>365</v>
      </c>
      <c r="O43" s="32" t="s">
        <v>366</v>
      </c>
      <c r="P43" s="32" t="s">
        <v>367</v>
      </c>
      <c r="Q43" s="32" t="s">
        <v>368</v>
      </c>
      <c r="R43" s="32" t="s">
        <v>369</v>
      </c>
      <c r="S43" s="32" t="s">
        <v>370</v>
      </c>
      <c r="T43" s="32" t="s">
        <v>371</v>
      </c>
      <c r="U43" s="32" t="s">
        <v>372</v>
      </c>
      <c r="V43" s="32" t="s">
        <v>373</v>
      </c>
      <c r="W43" s="32" t="s">
        <v>374</v>
      </c>
      <c r="X43" s="32" t="s">
        <v>375</v>
      </c>
      <c r="Y43" s="32" t="s">
        <v>376</v>
      </c>
      <c r="Z43" s="32" t="s">
        <v>377</v>
      </c>
      <c r="AA43" s="32" t="s">
        <v>378</v>
      </c>
      <c r="AB43" s="32" t="s">
        <v>379</v>
      </c>
      <c r="AC43" s="32" t="s">
        <v>380</v>
      </c>
      <c r="AD43" s="32" t="s">
        <v>381</v>
      </c>
      <c r="AE43" s="32" t="s">
        <v>382</v>
      </c>
      <c r="AF43" s="32" t="s">
        <v>383</v>
      </c>
      <c r="AG43" s="32" t="s">
        <v>384</v>
      </c>
      <c r="AH43" s="1"/>
      <c r="AI43" s="1"/>
      <c r="AJ43" s="1"/>
      <c r="AK43" s="1"/>
      <c r="AL43" s="1"/>
      <c r="AM43" s="1"/>
      <c r="AN43" s="1"/>
      <c r="AO43" s="1"/>
    </row>
    <row r="44" spans="1:41" ht="52" thickBot="1" x14ac:dyDescent="0.25">
      <c r="A44" s="32" t="s">
        <v>50</v>
      </c>
      <c r="B44" s="33" t="s">
        <v>51</v>
      </c>
      <c r="C44" s="33" t="s">
        <v>51</v>
      </c>
      <c r="D44" s="33" t="s">
        <v>51</v>
      </c>
      <c r="E44" s="33" t="s">
        <v>51</v>
      </c>
      <c r="F44" s="33" t="s">
        <v>51</v>
      </c>
      <c r="G44" s="33" t="s">
        <v>51</v>
      </c>
      <c r="H44" s="33" t="s">
        <v>100</v>
      </c>
      <c r="I44" s="33" t="s">
        <v>101</v>
      </c>
      <c r="J44" s="33" t="s">
        <v>101</v>
      </c>
      <c r="K44" s="33" t="s">
        <v>51</v>
      </c>
      <c r="L44" s="33" t="s">
        <v>100</v>
      </c>
      <c r="M44" s="33" t="s">
        <v>51</v>
      </c>
      <c r="N44" s="33" t="s">
        <v>51</v>
      </c>
      <c r="O44" s="33" t="s">
        <v>51</v>
      </c>
      <c r="P44" s="33" t="s">
        <v>102</v>
      </c>
      <c r="Q44" s="33" t="s">
        <v>51</v>
      </c>
      <c r="R44" s="33" t="s">
        <v>103</v>
      </c>
      <c r="S44" s="33" t="s">
        <v>51</v>
      </c>
      <c r="T44" s="33" t="s">
        <v>51</v>
      </c>
      <c r="U44" s="33" t="s">
        <v>51</v>
      </c>
      <c r="V44" s="33" t="s">
        <v>51</v>
      </c>
      <c r="W44" s="33" t="s">
        <v>101</v>
      </c>
      <c r="X44" s="33" t="s">
        <v>51</v>
      </c>
      <c r="Y44" s="33" t="s">
        <v>104</v>
      </c>
      <c r="Z44" s="33" t="s">
        <v>105</v>
      </c>
      <c r="AA44" s="33" t="s">
        <v>100</v>
      </c>
      <c r="AB44" s="33" t="s">
        <v>51</v>
      </c>
      <c r="AC44" s="33" t="s">
        <v>51</v>
      </c>
      <c r="AD44" s="33" t="s">
        <v>51</v>
      </c>
      <c r="AE44" s="33" t="s">
        <v>106</v>
      </c>
      <c r="AF44" s="33" t="s">
        <v>51</v>
      </c>
      <c r="AG44" s="33" t="s">
        <v>106</v>
      </c>
      <c r="AH44" s="1"/>
      <c r="AI44" s="1"/>
      <c r="AJ44" s="1"/>
      <c r="AK44" s="1"/>
      <c r="AL44" s="1"/>
      <c r="AM44" s="1"/>
      <c r="AN44" s="1"/>
      <c r="AO44" s="1"/>
    </row>
    <row r="45" spans="1:41" ht="52" thickBot="1" x14ac:dyDescent="0.25">
      <c r="A45" s="32" t="s">
        <v>52</v>
      </c>
      <c r="B45" s="33" t="s">
        <v>51</v>
      </c>
      <c r="C45" s="33" t="s">
        <v>51</v>
      </c>
      <c r="D45" s="33" t="s">
        <v>51</v>
      </c>
      <c r="E45" s="33" t="s">
        <v>51</v>
      </c>
      <c r="F45" s="33" t="s">
        <v>51</v>
      </c>
      <c r="G45" s="33" t="s">
        <v>51</v>
      </c>
      <c r="H45" s="33" t="s">
        <v>51</v>
      </c>
      <c r="I45" s="33" t="s">
        <v>51</v>
      </c>
      <c r="J45" s="33" t="s">
        <v>51</v>
      </c>
      <c r="K45" s="33" t="s">
        <v>51</v>
      </c>
      <c r="L45" s="33" t="s">
        <v>51</v>
      </c>
      <c r="M45" s="33" t="s">
        <v>51</v>
      </c>
      <c r="N45" s="33" t="s">
        <v>51</v>
      </c>
      <c r="O45" s="33" t="s">
        <v>51</v>
      </c>
      <c r="P45" s="33" t="s">
        <v>51</v>
      </c>
      <c r="Q45" s="33" t="s">
        <v>51</v>
      </c>
      <c r="R45" s="33" t="s">
        <v>103</v>
      </c>
      <c r="S45" s="33" t="s">
        <v>51</v>
      </c>
      <c r="T45" s="33" t="s">
        <v>51</v>
      </c>
      <c r="U45" s="33" t="s">
        <v>51</v>
      </c>
      <c r="V45" s="33" t="s">
        <v>51</v>
      </c>
      <c r="W45" s="33" t="s">
        <v>101</v>
      </c>
      <c r="X45" s="33" t="s">
        <v>51</v>
      </c>
      <c r="Y45" s="33" t="s">
        <v>104</v>
      </c>
      <c r="Z45" s="33" t="s">
        <v>105</v>
      </c>
      <c r="AA45" s="33" t="s">
        <v>100</v>
      </c>
      <c r="AB45" s="33" t="s">
        <v>51</v>
      </c>
      <c r="AC45" s="33" t="s">
        <v>51</v>
      </c>
      <c r="AD45" s="33" t="s">
        <v>51</v>
      </c>
      <c r="AE45" s="33" t="s">
        <v>106</v>
      </c>
      <c r="AF45" s="33" t="s">
        <v>51</v>
      </c>
      <c r="AG45" s="33" t="s">
        <v>106</v>
      </c>
      <c r="AH45" s="1"/>
      <c r="AI45" s="1"/>
      <c r="AJ45" s="1"/>
      <c r="AK45" s="1"/>
      <c r="AL45" s="1"/>
      <c r="AM45" s="1"/>
      <c r="AN45" s="1"/>
      <c r="AO45" s="1"/>
    </row>
    <row r="46" spans="1:41" ht="52" thickBot="1" x14ac:dyDescent="0.25">
      <c r="A46" s="32" t="s">
        <v>53</v>
      </c>
      <c r="B46" s="33" t="s">
        <v>51</v>
      </c>
      <c r="C46" s="33" t="s">
        <v>51</v>
      </c>
      <c r="D46" s="33" t="s">
        <v>51</v>
      </c>
      <c r="E46" s="33" t="s">
        <v>51</v>
      </c>
      <c r="F46" s="33" t="s">
        <v>51</v>
      </c>
      <c r="G46" s="33" t="s">
        <v>51</v>
      </c>
      <c r="H46" s="33" t="s">
        <v>51</v>
      </c>
      <c r="I46" s="33" t="s">
        <v>51</v>
      </c>
      <c r="J46" s="33" t="s">
        <v>51</v>
      </c>
      <c r="K46" s="33" t="s">
        <v>51</v>
      </c>
      <c r="L46" s="33" t="s">
        <v>51</v>
      </c>
      <c r="M46" s="33" t="s">
        <v>51</v>
      </c>
      <c r="N46" s="33" t="s">
        <v>51</v>
      </c>
      <c r="O46" s="33" t="s">
        <v>51</v>
      </c>
      <c r="P46" s="33" t="s">
        <v>51</v>
      </c>
      <c r="Q46" s="33" t="s">
        <v>51</v>
      </c>
      <c r="R46" s="33" t="s">
        <v>103</v>
      </c>
      <c r="S46" s="33" t="s">
        <v>51</v>
      </c>
      <c r="T46" s="33" t="s">
        <v>51</v>
      </c>
      <c r="U46" s="33" t="s">
        <v>51</v>
      </c>
      <c r="V46" s="33" t="s">
        <v>51</v>
      </c>
      <c r="W46" s="33" t="s">
        <v>101</v>
      </c>
      <c r="X46" s="33" t="s">
        <v>51</v>
      </c>
      <c r="Y46" s="33" t="s">
        <v>104</v>
      </c>
      <c r="Z46" s="33" t="s">
        <v>105</v>
      </c>
      <c r="AA46" s="33" t="s">
        <v>100</v>
      </c>
      <c r="AB46" s="33" t="s">
        <v>51</v>
      </c>
      <c r="AC46" s="33" t="s">
        <v>51</v>
      </c>
      <c r="AD46" s="33" t="s">
        <v>51</v>
      </c>
      <c r="AE46" s="33" t="s">
        <v>106</v>
      </c>
      <c r="AF46" s="33" t="s">
        <v>51</v>
      </c>
      <c r="AG46" s="33" t="s">
        <v>106</v>
      </c>
      <c r="AH46" s="1"/>
      <c r="AI46" s="1"/>
      <c r="AJ46" s="1"/>
      <c r="AK46" s="1"/>
      <c r="AL46" s="1"/>
      <c r="AM46" s="1"/>
      <c r="AN46" s="1"/>
      <c r="AO46" s="1"/>
    </row>
    <row r="47" spans="1:41" ht="52" thickBot="1" x14ac:dyDescent="0.25">
      <c r="A47" s="32" t="s">
        <v>54</v>
      </c>
      <c r="B47" s="33" t="s">
        <v>51</v>
      </c>
      <c r="C47" s="33" t="s">
        <v>51</v>
      </c>
      <c r="D47" s="33" t="s">
        <v>51</v>
      </c>
      <c r="E47" s="33" t="s">
        <v>51</v>
      </c>
      <c r="F47" s="33" t="s">
        <v>51</v>
      </c>
      <c r="G47" s="33" t="s">
        <v>51</v>
      </c>
      <c r="H47" s="33" t="s">
        <v>51</v>
      </c>
      <c r="I47" s="33" t="s">
        <v>51</v>
      </c>
      <c r="J47" s="33" t="s">
        <v>51</v>
      </c>
      <c r="K47" s="33" t="s">
        <v>51</v>
      </c>
      <c r="L47" s="33" t="s">
        <v>51</v>
      </c>
      <c r="M47" s="33" t="s">
        <v>51</v>
      </c>
      <c r="N47" s="33" t="s">
        <v>51</v>
      </c>
      <c r="O47" s="33" t="s">
        <v>51</v>
      </c>
      <c r="P47" s="33" t="s">
        <v>51</v>
      </c>
      <c r="Q47" s="33" t="s">
        <v>51</v>
      </c>
      <c r="R47" s="33" t="s">
        <v>103</v>
      </c>
      <c r="S47" s="33" t="s">
        <v>51</v>
      </c>
      <c r="T47" s="33" t="s">
        <v>51</v>
      </c>
      <c r="U47" s="33" t="s">
        <v>51</v>
      </c>
      <c r="V47" s="33" t="s">
        <v>51</v>
      </c>
      <c r="W47" s="33" t="s">
        <v>51</v>
      </c>
      <c r="X47" s="33" t="s">
        <v>51</v>
      </c>
      <c r="Y47" s="33" t="s">
        <v>104</v>
      </c>
      <c r="Z47" s="33" t="s">
        <v>105</v>
      </c>
      <c r="AA47" s="33" t="s">
        <v>100</v>
      </c>
      <c r="AB47" s="33" t="s">
        <v>51</v>
      </c>
      <c r="AC47" s="33" t="s">
        <v>51</v>
      </c>
      <c r="AD47" s="33" t="s">
        <v>51</v>
      </c>
      <c r="AE47" s="33" t="s">
        <v>106</v>
      </c>
      <c r="AF47" s="33" t="s">
        <v>51</v>
      </c>
      <c r="AG47" s="33" t="s">
        <v>106</v>
      </c>
      <c r="AH47" s="1"/>
      <c r="AI47" s="1"/>
      <c r="AJ47" s="1"/>
      <c r="AK47" s="1"/>
      <c r="AL47" s="1"/>
      <c r="AM47" s="1"/>
      <c r="AN47" s="1"/>
      <c r="AO47" s="1"/>
    </row>
    <row r="48" spans="1:41" ht="52" thickBot="1" x14ac:dyDescent="0.25">
      <c r="A48" s="32" t="s">
        <v>55</v>
      </c>
      <c r="B48" s="33" t="s">
        <v>51</v>
      </c>
      <c r="C48" s="33" t="s">
        <v>51</v>
      </c>
      <c r="D48" s="33" t="s">
        <v>51</v>
      </c>
      <c r="E48" s="33" t="s">
        <v>51</v>
      </c>
      <c r="F48" s="33" t="s">
        <v>51</v>
      </c>
      <c r="G48" s="33" t="s">
        <v>51</v>
      </c>
      <c r="H48" s="33" t="s">
        <v>51</v>
      </c>
      <c r="I48" s="33" t="s">
        <v>51</v>
      </c>
      <c r="J48" s="33" t="s">
        <v>51</v>
      </c>
      <c r="K48" s="33" t="s">
        <v>51</v>
      </c>
      <c r="L48" s="33" t="s">
        <v>51</v>
      </c>
      <c r="M48" s="33" t="s">
        <v>51</v>
      </c>
      <c r="N48" s="33" t="s">
        <v>51</v>
      </c>
      <c r="O48" s="33" t="s">
        <v>51</v>
      </c>
      <c r="P48" s="33" t="s">
        <v>51</v>
      </c>
      <c r="Q48" s="33" t="s">
        <v>51</v>
      </c>
      <c r="R48" s="33" t="s">
        <v>103</v>
      </c>
      <c r="S48" s="33" t="s">
        <v>51</v>
      </c>
      <c r="T48" s="33" t="s">
        <v>51</v>
      </c>
      <c r="U48" s="33" t="s">
        <v>51</v>
      </c>
      <c r="V48" s="33" t="s">
        <v>51</v>
      </c>
      <c r="W48" s="33" t="s">
        <v>51</v>
      </c>
      <c r="X48" s="33" t="s">
        <v>51</v>
      </c>
      <c r="Y48" s="33" t="s">
        <v>104</v>
      </c>
      <c r="Z48" s="33" t="s">
        <v>105</v>
      </c>
      <c r="AA48" s="33" t="s">
        <v>100</v>
      </c>
      <c r="AB48" s="33" t="s">
        <v>51</v>
      </c>
      <c r="AC48" s="33" t="s">
        <v>51</v>
      </c>
      <c r="AD48" s="33" t="s">
        <v>51</v>
      </c>
      <c r="AE48" s="33" t="s">
        <v>106</v>
      </c>
      <c r="AF48" s="33" t="s">
        <v>51</v>
      </c>
      <c r="AG48" s="33" t="s">
        <v>106</v>
      </c>
      <c r="AH48" s="1"/>
      <c r="AI48" s="1"/>
      <c r="AJ48" s="1"/>
      <c r="AK48" s="1"/>
      <c r="AL48" s="1"/>
      <c r="AM48" s="1"/>
      <c r="AN48" s="1"/>
      <c r="AO48" s="1"/>
    </row>
    <row r="49" spans="1:41" ht="52" thickBot="1" x14ac:dyDescent="0.25">
      <c r="A49" s="32" t="s">
        <v>56</v>
      </c>
      <c r="B49" s="33" t="s">
        <v>51</v>
      </c>
      <c r="C49" s="33" t="s">
        <v>51</v>
      </c>
      <c r="D49" s="33" t="s">
        <v>51</v>
      </c>
      <c r="E49" s="33" t="s">
        <v>51</v>
      </c>
      <c r="F49" s="33" t="s">
        <v>51</v>
      </c>
      <c r="G49" s="33" t="s">
        <v>51</v>
      </c>
      <c r="H49" s="33" t="s">
        <v>51</v>
      </c>
      <c r="I49" s="33" t="s">
        <v>51</v>
      </c>
      <c r="J49" s="33" t="s">
        <v>51</v>
      </c>
      <c r="K49" s="33" t="s">
        <v>51</v>
      </c>
      <c r="L49" s="33" t="s">
        <v>51</v>
      </c>
      <c r="M49" s="33" t="s">
        <v>51</v>
      </c>
      <c r="N49" s="33" t="s">
        <v>51</v>
      </c>
      <c r="O49" s="33" t="s">
        <v>51</v>
      </c>
      <c r="P49" s="33" t="s">
        <v>51</v>
      </c>
      <c r="Q49" s="33" t="s">
        <v>51</v>
      </c>
      <c r="R49" s="33" t="s">
        <v>103</v>
      </c>
      <c r="S49" s="33" t="s">
        <v>51</v>
      </c>
      <c r="T49" s="33" t="s">
        <v>51</v>
      </c>
      <c r="U49" s="33" t="s">
        <v>51</v>
      </c>
      <c r="V49" s="33" t="s">
        <v>51</v>
      </c>
      <c r="W49" s="33" t="s">
        <v>51</v>
      </c>
      <c r="X49" s="33" t="s">
        <v>51</v>
      </c>
      <c r="Y49" s="33" t="s">
        <v>104</v>
      </c>
      <c r="Z49" s="33" t="s">
        <v>105</v>
      </c>
      <c r="AA49" s="33" t="s">
        <v>100</v>
      </c>
      <c r="AB49" s="33" t="s">
        <v>51</v>
      </c>
      <c r="AC49" s="33" t="s">
        <v>51</v>
      </c>
      <c r="AD49" s="33" t="s">
        <v>51</v>
      </c>
      <c r="AE49" s="33" t="s">
        <v>106</v>
      </c>
      <c r="AF49" s="33" t="s">
        <v>51</v>
      </c>
      <c r="AG49" s="33" t="s">
        <v>106</v>
      </c>
      <c r="AH49" s="1"/>
      <c r="AI49" s="1"/>
      <c r="AJ49" s="1"/>
      <c r="AK49" s="1"/>
      <c r="AL49" s="1"/>
      <c r="AM49" s="1"/>
      <c r="AN49" s="1"/>
      <c r="AO49" s="1"/>
    </row>
    <row r="50" spans="1:41" ht="52" thickBot="1" x14ac:dyDescent="0.25">
      <c r="A50" s="32" t="s">
        <v>57</v>
      </c>
      <c r="B50" s="33" t="s">
        <v>51</v>
      </c>
      <c r="C50" s="33" t="s">
        <v>51</v>
      </c>
      <c r="D50" s="33" t="s">
        <v>51</v>
      </c>
      <c r="E50" s="33" t="s">
        <v>51</v>
      </c>
      <c r="F50" s="33" t="s">
        <v>51</v>
      </c>
      <c r="G50" s="33" t="s">
        <v>51</v>
      </c>
      <c r="H50" s="33" t="s">
        <v>51</v>
      </c>
      <c r="I50" s="33" t="s">
        <v>51</v>
      </c>
      <c r="J50" s="33" t="s">
        <v>51</v>
      </c>
      <c r="K50" s="33" t="s">
        <v>51</v>
      </c>
      <c r="L50" s="33" t="s">
        <v>51</v>
      </c>
      <c r="M50" s="33" t="s">
        <v>51</v>
      </c>
      <c r="N50" s="33" t="s">
        <v>51</v>
      </c>
      <c r="O50" s="33" t="s">
        <v>51</v>
      </c>
      <c r="P50" s="33" t="s">
        <v>51</v>
      </c>
      <c r="Q50" s="33" t="s">
        <v>51</v>
      </c>
      <c r="R50" s="33" t="s">
        <v>103</v>
      </c>
      <c r="S50" s="33" t="s">
        <v>51</v>
      </c>
      <c r="T50" s="33" t="s">
        <v>51</v>
      </c>
      <c r="U50" s="33" t="s">
        <v>51</v>
      </c>
      <c r="V50" s="33" t="s">
        <v>51</v>
      </c>
      <c r="W50" s="33" t="s">
        <v>51</v>
      </c>
      <c r="X50" s="33" t="s">
        <v>51</v>
      </c>
      <c r="Y50" s="33" t="s">
        <v>104</v>
      </c>
      <c r="Z50" s="33" t="s">
        <v>107</v>
      </c>
      <c r="AA50" s="33" t="s">
        <v>100</v>
      </c>
      <c r="AB50" s="33" t="s">
        <v>51</v>
      </c>
      <c r="AC50" s="33" t="s">
        <v>51</v>
      </c>
      <c r="AD50" s="33" t="s">
        <v>51</v>
      </c>
      <c r="AE50" s="33" t="s">
        <v>106</v>
      </c>
      <c r="AF50" s="33" t="s">
        <v>51</v>
      </c>
      <c r="AG50" s="33" t="s">
        <v>106</v>
      </c>
      <c r="AH50" s="1"/>
      <c r="AI50" s="1"/>
      <c r="AJ50" s="1"/>
      <c r="AK50" s="1"/>
      <c r="AL50" s="1"/>
      <c r="AM50" s="1"/>
      <c r="AN50" s="1"/>
      <c r="AO50" s="1"/>
    </row>
    <row r="51" spans="1:41" ht="52" thickBot="1" x14ac:dyDescent="0.25">
      <c r="A51" s="32" t="s">
        <v>58</v>
      </c>
      <c r="B51" s="33" t="s">
        <v>51</v>
      </c>
      <c r="C51" s="33" t="s">
        <v>51</v>
      </c>
      <c r="D51" s="33" t="s">
        <v>51</v>
      </c>
      <c r="E51" s="33" t="s">
        <v>51</v>
      </c>
      <c r="F51" s="33" t="s">
        <v>51</v>
      </c>
      <c r="G51" s="33" t="s">
        <v>51</v>
      </c>
      <c r="H51" s="33" t="s">
        <v>51</v>
      </c>
      <c r="I51" s="33" t="s">
        <v>51</v>
      </c>
      <c r="J51" s="33" t="s">
        <v>51</v>
      </c>
      <c r="K51" s="33" t="s">
        <v>51</v>
      </c>
      <c r="L51" s="33" t="s">
        <v>51</v>
      </c>
      <c r="M51" s="33" t="s">
        <v>51</v>
      </c>
      <c r="N51" s="33" t="s">
        <v>51</v>
      </c>
      <c r="O51" s="33" t="s">
        <v>51</v>
      </c>
      <c r="P51" s="33" t="s">
        <v>51</v>
      </c>
      <c r="Q51" s="33" t="s">
        <v>51</v>
      </c>
      <c r="R51" s="33" t="s">
        <v>103</v>
      </c>
      <c r="S51" s="33" t="s">
        <v>51</v>
      </c>
      <c r="T51" s="33" t="s">
        <v>51</v>
      </c>
      <c r="U51" s="33" t="s">
        <v>51</v>
      </c>
      <c r="V51" s="33" t="s">
        <v>51</v>
      </c>
      <c r="W51" s="33" t="s">
        <v>51</v>
      </c>
      <c r="X51" s="33" t="s">
        <v>51</v>
      </c>
      <c r="Y51" s="33" t="s">
        <v>104</v>
      </c>
      <c r="Z51" s="33" t="s">
        <v>107</v>
      </c>
      <c r="AA51" s="33" t="s">
        <v>100</v>
      </c>
      <c r="AB51" s="33" t="s">
        <v>51</v>
      </c>
      <c r="AC51" s="33" t="s">
        <v>51</v>
      </c>
      <c r="AD51" s="33" t="s">
        <v>51</v>
      </c>
      <c r="AE51" s="33" t="s">
        <v>106</v>
      </c>
      <c r="AF51" s="33" t="s">
        <v>51</v>
      </c>
      <c r="AG51" s="33" t="s">
        <v>106</v>
      </c>
      <c r="AH51" s="1"/>
      <c r="AI51" s="1"/>
      <c r="AJ51" s="1"/>
      <c r="AK51" s="1"/>
      <c r="AL51" s="1"/>
      <c r="AM51" s="1"/>
      <c r="AN51" s="1"/>
      <c r="AO51" s="1"/>
    </row>
    <row r="52" spans="1:41" ht="52" thickBot="1" x14ac:dyDescent="0.25">
      <c r="A52" s="32" t="s">
        <v>59</v>
      </c>
      <c r="B52" s="33" t="s">
        <v>51</v>
      </c>
      <c r="C52" s="33" t="s">
        <v>51</v>
      </c>
      <c r="D52" s="33" t="s">
        <v>51</v>
      </c>
      <c r="E52" s="33" t="s">
        <v>51</v>
      </c>
      <c r="F52" s="33" t="s">
        <v>51</v>
      </c>
      <c r="G52" s="33" t="s">
        <v>51</v>
      </c>
      <c r="H52" s="33" t="s">
        <v>51</v>
      </c>
      <c r="I52" s="33" t="s">
        <v>51</v>
      </c>
      <c r="J52" s="33" t="s">
        <v>51</v>
      </c>
      <c r="K52" s="33" t="s">
        <v>51</v>
      </c>
      <c r="L52" s="33" t="s">
        <v>51</v>
      </c>
      <c r="M52" s="33" t="s">
        <v>51</v>
      </c>
      <c r="N52" s="33" t="s">
        <v>51</v>
      </c>
      <c r="O52" s="33" t="s">
        <v>51</v>
      </c>
      <c r="P52" s="33" t="s">
        <v>51</v>
      </c>
      <c r="Q52" s="33" t="s">
        <v>51</v>
      </c>
      <c r="R52" s="33" t="s">
        <v>103</v>
      </c>
      <c r="S52" s="33" t="s">
        <v>51</v>
      </c>
      <c r="T52" s="33" t="s">
        <v>51</v>
      </c>
      <c r="U52" s="33" t="s">
        <v>51</v>
      </c>
      <c r="V52" s="33" t="s">
        <v>51</v>
      </c>
      <c r="W52" s="33" t="s">
        <v>51</v>
      </c>
      <c r="X52" s="33" t="s">
        <v>51</v>
      </c>
      <c r="Y52" s="33" t="s">
        <v>104</v>
      </c>
      <c r="Z52" s="33" t="s">
        <v>107</v>
      </c>
      <c r="AA52" s="33" t="s">
        <v>100</v>
      </c>
      <c r="AB52" s="33" t="s">
        <v>51</v>
      </c>
      <c r="AC52" s="33" t="s">
        <v>51</v>
      </c>
      <c r="AD52" s="33" t="s">
        <v>51</v>
      </c>
      <c r="AE52" s="33" t="s">
        <v>106</v>
      </c>
      <c r="AF52" s="33" t="s">
        <v>51</v>
      </c>
      <c r="AG52" s="33" t="s">
        <v>106</v>
      </c>
      <c r="AH52" s="1"/>
      <c r="AI52" s="1"/>
      <c r="AJ52" s="1"/>
      <c r="AK52" s="1"/>
      <c r="AL52" s="1"/>
      <c r="AM52" s="1"/>
      <c r="AN52" s="1"/>
      <c r="AO52" s="1"/>
    </row>
    <row r="53" spans="1:41" ht="52" thickBot="1" x14ac:dyDescent="0.25">
      <c r="A53" s="32" t="s">
        <v>60</v>
      </c>
      <c r="B53" s="33" t="s">
        <v>51</v>
      </c>
      <c r="C53" s="33" t="s">
        <v>51</v>
      </c>
      <c r="D53" s="33" t="s">
        <v>51</v>
      </c>
      <c r="E53" s="33" t="s">
        <v>51</v>
      </c>
      <c r="F53" s="33" t="s">
        <v>51</v>
      </c>
      <c r="G53" s="33" t="s">
        <v>51</v>
      </c>
      <c r="H53" s="33" t="s">
        <v>51</v>
      </c>
      <c r="I53" s="33" t="s">
        <v>51</v>
      </c>
      <c r="J53" s="33" t="s">
        <v>51</v>
      </c>
      <c r="K53" s="33" t="s">
        <v>51</v>
      </c>
      <c r="L53" s="33" t="s">
        <v>51</v>
      </c>
      <c r="M53" s="33" t="s">
        <v>51</v>
      </c>
      <c r="N53" s="33" t="s">
        <v>51</v>
      </c>
      <c r="O53" s="33" t="s">
        <v>51</v>
      </c>
      <c r="P53" s="33" t="s">
        <v>51</v>
      </c>
      <c r="Q53" s="33" t="s">
        <v>51</v>
      </c>
      <c r="R53" s="33" t="s">
        <v>103</v>
      </c>
      <c r="S53" s="33" t="s">
        <v>51</v>
      </c>
      <c r="T53" s="33" t="s">
        <v>51</v>
      </c>
      <c r="U53" s="33" t="s">
        <v>51</v>
      </c>
      <c r="V53" s="33" t="s">
        <v>51</v>
      </c>
      <c r="W53" s="33" t="s">
        <v>51</v>
      </c>
      <c r="X53" s="33" t="s">
        <v>51</v>
      </c>
      <c r="Y53" s="33" t="s">
        <v>104</v>
      </c>
      <c r="Z53" s="33" t="s">
        <v>107</v>
      </c>
      <c r="AA53" s="33" t="s">
        <v>100</v>
      </c>
      <c r="AB53" s="33" t="s">
        <v>51</v>
      </c>
      <c r="AC53" s="33" t="s">
        <v>51</v>
      </c>
      <c r="AD53" s="33" t="s">
        <v>51</v>
      </c>
      <c r="AE53" s="33" t="s">
        <v>106</v>
      </c>
      <c r="AF53" s="33" t="s">
        <v>51</v>
      </c>
      <c r="AG53" s="33" t="s">
        <v>106</v>
      </c>
      <c r="AH53" s="1"/>
      <c r="AI53" s="1"/>
      <c r="AJ53" s="1"/>
      <c r="AK53" s="1"/>
      <c r="AL53" s="1"/>
      <c r="AM53" s="1"/>
      <c r="AN53" s="1"/>
      <c r="AO53" s="1"/>
    </row>
    <row r="54" spans="1:41" ht="52" thickBot="1" x14ac:dyDescent="0.25">
      <c r="A54" s="32" t="s">
        <v>61</v>
      </c>
      <c r="B54" s="33" t="s">
        <v>51</v>
      </c>
      <c r="C54" s="33" t="s">
        <v>51</v>
      </c>
      <c r="D54" s="33" t="s">
        <v>51</v>
      </c>
      <c r="E54" s="33" t="s">
        <v>51</v>
      </c>
      <c r="F54" s="33" t="s">
        <v>51</v>
      </c>
      <c r="G54" s="33" t="s">
        <v>51</v>
      </c>
      <c r="H54" s="33" t="s">
        <v>51</v>
      </c>
      <c r="I54" s="33" t="s">
        <v>51</v>
      </c>
      <c r="J54" s="33" t="s">
        <v>51</v>
      </c>
      <c r="K54" s="33" t="s">
        <v>51</v>
      </c>
      <c r="L54" s="33" t="s">
        <v>51</v>
      </c>
      <c r="M54" s="33" t="s">
        <v>51</v>
      </c>
      <c r="N54" s="33" t="s">
        <v>51</v>
      </c>
      <c r="O54" s="33" t="s">
        <v>51</v>
      </c>
      <c r="P54" s="33" t="s">
        <v>51</v>
      </c>
      <c r="Q54" s="33" t="s">
        <v>51</v>
      </c>
      <c r="R54" s="33" t="s">
        <v>103</v>
      </c>
      <c r="S54" s="33" t="s">
        <v>51</v>
      </c>
      <c r="T54" s="33" t="s">
        <v>51</v>
      </c>
      <c r="U54" s="33" t="s">
        <v>51</v>
      </c>
      <c r="V54" s="33" t="s">
        <v>51</v>
      </c>
      <c r="W54" s="33" t="s">
        <v>51</v>
      </c>
      <c r="X54" s="33" t="s">
        <v>51</v>
      </c>
      <c r="Y54" s="33" t="s">
        <v>104</v>
      </c>
      <c r="Z54" s="33" t="s">
        <v>107</v>
      </c>
      <c r="AA54" s="33" t="s">
        <v>100</v>
      </c>
      <c r="AB54" s="33" t="s">
        <v>51</v>
      </c>
      <c r="AC54" s="33" t="s">
        <v>51</v>
      </c>
      <c r="AD54" s="33" t="s">
        <v>51</v>
      </c>
      <c r="AE54" s="33" t="s">
        <v>106</v>
      </c>
      <c r="AF54" s="33" t="s">
        <v>51</v>
      </c>
      <c r="AG54" s="33" t="s">
        <v>106</v>
      </c>
      <c r="AH54" s="1"/>
      <c r="AI54" s="1"/>
      <c r="AJ54" s="1"/>
      <c r="AK54" s="1"/>
      <c r="AL54" s="1"/>
      <c r="AM54" s="1"/>
      <c r="AN54" s="1"/>
      <c r="AO54" s="1"/>
    </row>
    <row r="55" spans="1:41" ht="52" thickBot="1" x14ac:dyDescent="0.25">
      <c r="A55" s="32" t="s">
        <v>62</v>
      </c>
      <c r="B55" s="33" t="s">
        <v>51</v>
      </c>
      <c r="C55" s="33" t="s">
        <v>51</v>
      </c>
      <c r="D55" s="33" t="s">
        <v>51</v>
      </c>
      <c r="E55" s="33" t="s">
        <v>51</v>
      </c>
      <c r="F55" s="33" t="s">
        <v>51</v>
      </c>
      <c r="G55" s="33" t="s">
        <v>51</v>
      </c>
      <c r="H55" s="33" t="s">
        <v>51</v>
      </c>
      <c r="I55" s="33" t="s">
        <v>51</v>
      </c>
      <c r="J55" s="33" t="s">
        <v>51</v>
      </c>
      <c r="K55" s="33" t="s">
        <v>51</v>
      </c>
      <c r="L55" s="33" t="s">
        <v>51</v>
      </c>
      <c r="M55" s="33" t="s">
        <v>51</v>
      </c>
      <c r="N55" s="33" t="s">
        <v>51</v>
      </c>
      <c r="O55" s="33" t="s">
        <v>51</v>
      </c>
      <c r="P55" s="33" t="s">
        <v>51</v>
      </c>
      <c r="Q55" s="33" t="s">
        <v>51</v>
      </c>
      <c r="R55" s="33" t="s">
        <v>103</v>
      </c>
      <c r="S55" s="33" t="s">
        <v>51</v>
      </c>
      <c r="T55" s="33" t="s">
        <v>51</v>
      </c>
      <c r="U55" s="33" t="s">
        <v>51</v>
      </c>
      <c r="V55" s="33" t="s">
        <v>51</v>
      </c>
      <c r="W55" s="33" t="s">
        <v>51</v>
      </c>
      <c r="X55" s="33" t="s">
        <v>51</v>
      </c>
      <c r="Y55" s="33" t="s">
        <v>104</v>
      </c>
      <c r="Z55" s="33" t="s">
        <v>107</v>
      </c>
      <c r="AA55" s="33" t="s">
        <v>100</v>
      </c>
      <c r="AB55" s="33" t="s">
        <v>51</v>
      </c>
      <c r="AC55" s="33" t="s">
        <v>51</v>
      </c>
      <c r="AD55" s="33" t="s">
        <v>51</v>
      </c>
      <c r="AE55" s="33" t="s">
        <v>106</v>
      </c>
      <c r="AF55" s="33" t="s">
        <v>51</v>
      </c>
      <c r="AG55" s="33" t="s">
        <v>106</v>
      </c>
      <c r="AH55" s="1"/>
      <c r="AI55" s="1"/>
      <c r="AJ55" s="1"/>
      <c r="AK55" s="1"/>
      <c r="AL55" s="1"/>
      <c r="AM55" s="1"/>
      <c r="AN55" s="1"/>
      <c r="AO55" s="1"/>
    </row>
    <row r="56" spans="1:41" ht="52" thickBot="1" x14ac:dyDescent="0.25">
      <c r="A56" s="32" t="s">
        <v>63</v>
      </c>
      <c r="B56" s="33" t="s">
        <v>51</v>
      </c>
      <c r="C56" s="33" t="s">
        <v>51</v>
      </c>
      <c r="D56" s="33" t="s">
        <v>51</v>
      </c>
      <c r="E56" s="33" t="s">
        <v>51</v>
      </c>
      <c r="F56" s="33" t="s">
        <v>51</v>
      </c>
      <c r="G56" s="33" t="s">
        <v>51</v>
      </c>
      <c r="H56" s="33" t="s">
        <v>51</v>
      </c>
      <c r="I56" s="33" t="s">
        <v>51</v>
      </c>
      <c r="J56" s="33" t="s">
        <v>51</v>
      </c>
      <c r="K56" s="33" t="s">
        <v>51</v>
      </c>
      <c r="L56" s="33" t="s">
        <v>51</v>
      </c>
      <c r="M56" s="33" t="s">
        <v>51</v>
      </c>
      <c r="N56" s="33" t="s">
        <v>51</v>
      </c>
      <c r="O56" s="33" t="s">
        <v>51</v>
      </c>
      <c r="P56" s="33" t="s">
        <v>51</v>
      </c>
      <c r="Q56" s="33" t="s">
        <v>51</v>
      </c>
      <c r="R56" s="33" t="s">
        <v>103</v>
      </c>
      <c r="S56" s="33" t="s">
        <v>51</v>
      </c>
      <c r="T56" s="33" t="s">
        <v>51</v>
      </c>
      <c r="U56" s="33" t="s">
        <v>51</v>
      </c>
      <c r="V56" s="33" t="s">
        <v>51</v>
      </c>
      <c r="W56" s="33" t="s">
        <v>51</v>
      </c>
      <c r="X56" s="33" t="s">
        <v>51</v>
      </c>
      <c r="Y56" s="33" t="s">
        <v>104</v>
      </c>
      <c r="Z56" s="33" t="s">
        <v>107</v>
      </c>
      <c r="AA56" s="33" t="s">
        <v>100</v>
      </c>
      <c r="AB56" s="33" t="s">
        <v>51</v>
      </c>
      <c r="AC56" s="33" t="s">
        <v>51</v>
      </c>
      <c r="AD56" s="33" t="s">
        <v>51</v>
      </c>
      <c r="AE56" s="33" t="s">
        <v>106</v>
      </c>
      <c r="AF56" s="33" t="s">
        <v>51</v>
      </c>
      <c r="AG56" s="33" t="s">
        <v>106</v>
      </c>
      <c r="AH56" s="1"/>
      <c r="AI56" s="1"/>
      <c r="AJ56" s="1"/>
      <c r="AK56" s="1"/>
      <c r="AL56" s="1"/>
      <c r="AM56" s="1"/>
      <c r="AN56" s="1"/>
      <c r="AO56" s="1"/>
    </row>
    <row r="57" spans="1:41" ht="52" thickBot="1" x14ac:dyDescent="0.25">
      <c r="A57" s="32" t="s">
        <v>64</v>
      </c>
      <c r="B57" s="33" t="s">
        <v>51</v>
      </c>
      <c r="C57" s="33" t="s">
        <v>51</v>
      </c>
      <c r="D57" s="33" t="s">
        <v>51</v>
      </c>
      <c r="E57" s="33" t="s">
        <v>51</v>
      </c>
      <c r="F57" s="33" t="s">
        <v>51</v>
      </c>
      <c r="G57" s="33" t="s">
        <v>51</v>
      </c>
      <c r="H57" s="33" t="s">
        <v>51</v>
      </c>
      <c r="I57" s="33" t="s">
        <v>51</v>
      </c>
      <c r="J57" s="33" t="s">
        <v>51</v>
      </c>
      <c r="K57" s="33" t="s">
        <v>51</v>
      </c>
      <c r="L57" s="33" t="s">
        <v>51</v>
      </c>
      <c r="M57" s="33" t="s">
        <v>51</v>
      </c>
      <c r="N57" s="33" t="s">
        <v>51</v>
      </c>
      <c r="O57" s="33" t="s">
        <v>51</v>
      </c>
      <c r="P57" s="33" t="s">
        <v>51</v>
      </c>
      <c r="Q57" s="33" t="s">
        <v>51</v>
      </c>
      <c r="R57" s="33" t="s">
        <v>103</v>
      </c>
      <c r="S57" s="33" t="s">
        <v>51</v>
      </c>
      <c r="T57" s="33" t="s">
        <v>51</v>
      </c>
      <c r="U57" s="33" t="s">
        <v>51</v>
      </c>
      <c r="V57" s="33" t="s">
        <v>51</v>
      </c>
      <c r="W57" s="33" t="s">
        <v>51</v>
      </c>
      <c r="X57" s="33" t="s">
        <v>51</v>
      </c>
      <c r="Y57" s="33" t="s">
        <v>104</v>
      </c>
      <c r="Z57" s="33" t="s">
        <v>107</v>
      </c>
      <c r="AA57" s="33" t="s">
        <v>100</v>
      </c>
      <c r="AB57" s="33" t="s">
        <v>51</v>
      </c>
      <c r="AC57" s="33" t="s">
        <v>51</v>
      </c>
      <c r="AD57" s="33" t="s">
        <v>51</v>
      </c>
      <c r="AE57" s="33" t="s">
        <v>106</v>
      </c>
      <c r="AF57" s="33" t="s">
        <v>51</v>
      </c>
      <c r="AG57" s="33" t="s">
        <v>106</v>
      </c>
      <c r="AH57" s="1"/>
      <c r="AI57" s="1"/>
      <c r="AJ57" s="1"/>
      <c r="AK57" s="1"/>
      <c r="AL57" s="1"/>
      <c r="AM57" s="1"/>
      <c r="AN57" s="1"/>
      <c r="AO57" s="1"/>
    </row>
    <row r="58" spans="1:41" ht="52" thickBot="1" x14ac:dyDescent="0.25">
      <c r="A58" s="32" t="s">
        <v>65</v>
      </c>
      <c r="B58" s="33" t="s">
        <v>51</v>
      </c>
      <c r="C58" s="33" t="s">
        <v>51</v>
      </c>
      <c r="D58" s="33" t="s">
        <v>51</v>
      </c>
      <c r="E58" s="33" t="s">
        <v>51</v>
      </c>
      <c r="F58" s="33" t="s">
        <v>51</v>
      </c>
      <c r="G58" s="33" t="s">
        <v>51</v>
      </c>
      <c r="H58" s="33" t="s">
        <v>51</v>
      </c>
      <c r="I58" s="33" t="s">
        <v>51</v>
      </c>
      <c r="J58" s="33" t="s">
        <v>51</v>
      </c>
      <c r="K58" s="33" t="s">
        <v>51</v>
      </c>
      <c r="L58" s="33" t="s">
        <v>51</v>
      </c>
      <c r="M58" s="33" t="s">
        <v>51</v>
      </c>
      <c r="N58" s="33" t="s">
        <v>51</v>
      </c>
      <c r="O58" s="33" t="s">
        <v>51</v>
      </c>
      <c r="P58" s="33" t="s">
        <v>51</v>
      </c>
      <c r="Q58" s="33" t="s">
        <v>51</v>
      </c>
      <c r="R58" s="33" t="s">
        <v>103</v>
      </c>
      <c r="S58" s="33" t="s">
        <v>51</v>
      </c>
      <c r="T58" s="33" t="s">
        <v>51</v>
      </c>
      <c r="U58" s="33" t="s">
        <v>51</v>
      </c>
      <c r="V58" s="33" t="s">
        <v>51</v>
      </c>
      <c r="W58" s="33" t="s">
        <v>51</v>
      </c>
      <c r="X58" s="33" t="s">
        <v>51</v>
      </c>
      <c r="Y58" s="33" t="s">
        <v>104</v>
      </c>
      <c r="Z58" s="33" t="s">
        <v>107</v>
      </c>
      <c r="AA58" s="33" t="s">
        <v>100</v>
      </c>
      <c r="AB58" s="33" t="s">
        <v>51</v>
      </c>
      <c r="AC58" s="33" t="s">
        <v>51</v>
      </c>
      <c r="AD58" s="33" t="s">
        <v>51</v>
      </c>
      <c r="AE58" s="33" t="s">
        <v>106</v>
      </c>
      <c r="AF58" s="33" t="s">
        <v>51</v>
      </c>
      <c r="AG58" s="33" t="s">
        <v>106</v>
      </c>
      <c r="AH58" s="1"/>
      <c r="AI58" s="1"/>
      <c r="AJ58" s="1"/>
      <c r="AK58" s="1"/>
      <c r="AL58" s="1"/>
      <c r="AM58" s="1"/>
      <c r="AN58" s="1"/>
      <c r="AO58" s="1"/>
    </row>
    <row r="59" spans="1:41" ht="52" thickBot="1" x14ac:dyDescent="0.25">
      <c r="A59" s="32" t="s">
        <v>66</v>
      </c>
      <c r="B59" s="33" t="s">
        <v>51</v>
      </c>
      <c r="C59" s="33" t="s">
        <v>51</v>
      </c>
      <c r="D59" s="33" t="s">
        <v>51</v>
      </c>
      <c r="E59" s="33" t="s">
        <v>51</v>
      </c>
      <c r="F59" s="33" t="s">
        <v>51</v>
      </c>
      <c r="G59" s="33" t="s">
        <v>51</v>
      </c>
      <c r="H59" s="33" t="s">
        <v>51</v>
      </c>
      <c r="I59" s="33" t="s">
        <v>51</v>
      </c>
      <c r="J59" s="33" t="s">
        <v>51</v>
      </c>
      <c r="K59" s="33" t="s">
        <v>51</v>
      </c>
      <c r="L59" s="33" t="s">
        <v>51</v>
      </c>
      <c r="M59" s="33" t="s">
        <v>51</v>
      </c>
      <c r="N59" s="33" t="s">
        <v>51</v>
      </c>
      <c r="O59" s="33" t="s">
        <v>51</v>
      </c>
      <c r="P59" s="33" t="s">
        <v>51</v>
      </c>
      <c r="Q59" s="33" t="s">
        <v>51</v>
      </c>
      <c r="R59" s="33" t="s">
        <v>103</v>
      </c>
      <c r="S59" s="33" t="s">
        <v>51</v>
      </c>
      <c r="T59" s="33" t="s">
        <v>51</v>
      </c>
      <c r="U59" s="33" t="s">
        <v>51</v>
      </c>
      <c r="V59" s="33" t="s">
        <v>51</v>
      </c>
      <c r="W59" s="33" t="s">
        <v>51</v>
      </c>
      <c r="X59" s="33" t="s">
        <v>51</v>
      </c>
      <c r="Y59" s="33" t="s">
        <v>104</v>
      </c>
      <c r="Z59" s="33" t="s">
        <v>107</v>
      </c>
      <c r="AA59" s="33" t="s">
        <v>100</v>
      </c>
      <c r="AB59" s="33" t="s">
        <v>51</v>
      </c>
      <c r="AC59" s="33" t="s">
        <v>51</v>
      </c>
      <c r="AD59" s="33" t="s">
        <v>51</v>
      </c>
      <c r="AE59" s="33" t="s">
        <v>106</v>
      </c>
      <c r="AF59" s="33" t="s">
        <v>51</v>
      </c>
      <c r="AG59" s="33" t="s">
        <v>106</v>
      </c>
      <c r="AH59" s="1"/>
      <c r="AI59" s="1"/>
      <c r="AJ59" s="1"/>
      <c r="AK59" s="1"/>
      <c r="AL59" s="1"/>
      <c r="AM59" s="1"/>
      <c r="AN59" s="1"/>
      <c r="AO59" s="1"/>
    </row>
    <row r="60" spans="1:41" ht="52" thickBot="1" x14ac:dyDescent="0.25">
      <c r="A60" s="32" t="s">
        <v>67</v>
      </c>
      <c r="B60" s="33" t="s">
        <v>51</v>
      </c>
      <c r="C60" s="33" t="s">
        <v>51</v>
      </c>
      <c r="D60" s="33" t="s">
        <v>51</v>
      </c>
      <c r="E60" s="33" t="s">
        <v>51</v>
      </c>
      <c r="F60" s="33" t="s">
        <v>51</v>
      </c>
      <c r="G60" s="33" t="s">
        <v>51</v>
      </c>
      <c r="H60" s="33" t="s">
        <v>51</v>
      </c>
      <c r="I60" s="33" t="s">
        <v>51</v>
      </c>
      <c r="J60" s="33" t="s">
        <v>51</v>
      </c>
      <c r="K60" s="33" t="s">
        <v>51</v>
      </c>
      <c r="L60" s="33" t="s">
        <v>51</v>
      </c>
      <c r="M60" s="33" t="s">
        <v>51</v>
      </c>
      <c r="N60" s="33" t="s">
        <v>51</v>
      </c>
      <c r="O60" s="33" t="s">
        <v>51</v>
      </c>
      <c r="P60" s="33" t="s">
        <v>51</v>
      </c>
      <c r="Q60" s="33" t="s">
        <v>51</v>
      </c>
      <c r="R60" s="33" t="s">
        <v>103</v>
      </c>
      <c r="S60" s="33" t="s">
        <v>51</v>
      </c>
      <c r="T60" s="33" t="s">
        <v>51</v>
      </c>
      <c r="U60" s="33" t="s">
        <v>51</v>
      </c>
      <c r="V60" s="33" t="s">
        <v>51</v>
      </c>
      <c r="W60" s="33" t="s">
        <v>51</v>
      </c>
      <c r="X60" s="33" t="s">
        <v>51</v>
      </c>
      <c r="Y60" s="33" t="s">
        <v>104</v>
      </c>
      <c r="Z60" s="33" t="s">
        <v>107</v>
      </c>
      <c r="AA60" s="33" t="s">
        <v>100</v>
      </c>
      <c r="AB60" s="33" t="s">
        <v>51</v>
      </c>
      <c r="AC60" s="33" t="s">
        <v>51</v>
      </c>
      <c r="AD60" s="33" t="s">
        <v>51</v>
      </c>
      <c r="AE60" s="33" t="s">
        <v>106</v>
      </c>
      <c r="AF60" s="33" t="s">
        <v>51</v>
      </c>
      <c r="AG60" s="33" t="s">
        <v>106</v>
      </c>
      <c r="AH60" s="1"/>
      <c r="AI60" s="1"/>
      <c r="AJ60" s="1"/>
      <c r="AK60" s="1"/>
      <c r="AL60" s="1"/>
      <c r="AM60" s="1"/>
      <c r="AN60" s="1"/>
      <c r="AO60" s="1"/>
    </row>
    <row r="61" spans="1:41" ht="52" thickBot="1" x14ac:dyDescent="0.25">
      <c r="A61" s="32" t="s">
        <v>68</v>
      </c>
      <c r="B61" s="33" t="s">
        <v>51</v>
      </c>
      <c r="C61" s="33" t="s">
        <v>51</v>
      </c>
      <c r="D61" s="33" t="s">
        <v>51</v>
      </c>
      <c r="E61" s="33" t="s">
        <v>51</v>
      </c>
      <c r="F61" s="33" t="s">
        <v>51</v>
      </c>
      <c r="G61" s="33" t="s">
        <v>51</v>
      </c>
      <c r="H61" s="33" t="s">
        <v>51</v>
      </c>
      <c r="I61" s="33" t="s">
        <v>51</v>
      </c>
      <c r="J61" s="33" t="s">
        <v>51</v>
      </c>
      <c r="K61" s="33" t="s">
        <v>51</v>
      </c>
      <c r="L61" s="33" t="s">
        <v>51</v>
      </c>
      <c r="M61" s="33" t="s">
        <v>51</v>
      </c>
      <c r="N61" s="33" t="s">
        <v>51</v>
      </c>
      <c r="O61" s="33" t="s">
        <v>51</v>
      </c>
      <c r="P61" s="33" t="s">
        <v>51</v>
      </c>
      <c r="Q61" s="33" t="s">
        <v>51</v>
      </c>
      <c r="R61" s="33" t="s">
        <v>103</v>
      </c>
      <c r="S61" s="33" t="s">
        <v>51</v>
      </c>
      <c r="T61" s="33" t="s">
        <v>51</v>
      </c>
      <c r="U61" s="33" t="s">
        <v>51</v>
      </c>
      <c r="V61" s="33" t="s">
        <v>51</v>
      </c>
      <c r="W61" s="33" t="s">
        <v>51</v>
      </c>
      <c r="X61" s="33" t="s">
        <v>51</v>
      </c>
      <c r="Y61" s="33" t="s">
        <v>104</v>
      </c>
      <c r="Z61" s="33" t="s">
        <v>107</v>
      </c>
      <c r="AA61" s="33" t="s">
        <v>100</v>
      </c>
      <c r="AB61" s="33" t="s">
        <v>51</v>
      </c>
      <c r="AC61" s="33" t="s">
        <v>51</v>
      </c>
      <c r="AD61" s="33" t="s">
        <v>51</v>
      </c>
      <c r="AE61" s="33" t="s">
        <v>106</v>
      </c>
      <c r="AF61" s="33" t="s">
        <v>51</v>
      </c>
      <c r="AG61" s="33" t="s">
        <v>106</v>
      </c>
      <c r="AH61" s="1"/>
      <c r="AI61" s="1"/>
      <c r="AJ61" s="1"/>
      <c r="AK61" s="1"/>
      <c r="AL61" s="1"/>
      <c r="AM61" s="1"/>
      <c r="AN61" s="1"/>
      <c r="AO61" s="1"/>
    </row>
    <row r="62" spans="1:41" ht="52" thickBot="1" x14ac:dyDescent="0.25">
      <c r="A62" s="32" t="s">
        <v>69</v>
      </c>
      <c r="B62" s="33" t="s">
        <v>51</v>
      </c>
      <c r="C62" s="33" t="s">
        <v>51</v>
      </c>
      <c r="D62" s="33" t="s">
        <v>51</v>
      </c>
      <c r="E62" s="33" t="s">
        <v>51</v>
      </c>
      <c r="F62" s="33" t="s">
        <v>51</v>
      </c>
      <c r="G62" s="33" t="s">
        <v>51</v>
      </c>
      <c r="H62" s="33" t="s">
        <v>51</v>
      </c>
      <c r="I62" s="33" t="s">
        <v>51</v>
      </c>
      <c r="J62" s="33" t="s">
        <v>51</v>
      </c>
      <c r="K62" s="33" t="s">
        <v>51</v>
      </c>
      <c r="L62" s="33" t="s">
        <v>51</v>
      </c>
      <c r="M62" s="33" t="s">
        <v>51</v>
      </c>
      <c r="N62" s="33" t="s">
        <v>51</v>
      </c>
      <c r="O62" s="33" t="s">
        <v>51</v>
      </c>
      <c r="P62" s="33" t="s">
        <v>51</v>
      </c>
      <c r="Q62" s="33" t="s">
        <v>51</v>
      </c>
      <c r="R62" s="33" t="s">
        <v>103</v>
      </c>
      <c r="S62" s="33" t="s">
        <v>51</v>
      </c>
      <c r="T62" s="33" t="s">
        <v>51</v>
      </c>
      <c r="U62" s="33" t="s">
        <v>51</v>
      </c>
      <c r="V62" s="33" t="s">
        <v>51</v>
      </c>
      <c r="W62" s="33" t="s">
        <v>51</v>
      </c>
      <c r="X62" s="33" t="s">
        <v>51</v>
      </c>
      <c r="Y62" s="33" t="s">
        <v>104</v>
      </c>
      <c r="Z62" s="33" t="s">
        <v>107</v>
      </c>
      <c r="AA62" s="33" t="s">
        <v>100</v>
      </c>
      <c r="AB62" s="33" t="s">
        <v>51</v>
      </c>
      <c r="AC62" s="33" t="s">
        <v>51</v>
      </c>
      <c r="AD62" s="33" t="s">
        <v>51</v>
      </c>
      <c r="AE62" s="33" t="s">
        <v>106</v>
      </c>
      <c r="AF62" s="33" t="s">
        <v>51</v>
      </c>
      <c r="AG62" s="33" t="s">
        <v>106</v>
      </c>
      <c r="AH62" s="1"/>
      <c r="AI62" s="1"/>
      <c r="AJ62" s="1"/>
      <c r="AK62" s="1"/>
      <c r="AL62" s="1"/>
      <c r="AM62" s="1"/>
      <c r="AN62" s="1"/>
      <c r="AO62" s="1"/>
    </row>
    <row r="63" spans="1:41" ht="52" thickBot="1" x14ac:dyDescent="0.25">
      <c r="A63" s="32" t="s">
        <v>70</v>
      </c>
      <c r="B63" s="33" t="s">
        <v>51</v>
      </c>
      <c r="C63" s="33" t="s">
        <v>51</v>
      </c>
      <c r="D63" s="33" t="s">
        <v>51</v>
      </c>
      <c r="E63" s="33" t="s">
        <v>51</v>
      </c>
      <c r="F63" s="33" t="s">
        <v>51</v>
      </c>
      <c r="G63" s="33" t="s">
        <v>51</v>
      </c>
      <c r="H63" s="33" t="s">
        <v>51</v>
      </c>
      <c r="I63" s="33" t="s">
        <v>51</v>
      </c>
      <c r="J63" s="33" t="s">
        <v>51</v>
      </c>
      <c r="K63" s="33" t="s">
        <v>51</v>
      </c>
      <c r="L63" s="33" t="s">
        <v>51</v>
      </c>
      <c r="M63" s="33" t="s">
        <v>51</v>
      </c>
      <c r="N63" s="33" t="s">
        <v>51</v>
      </c>
      <c r="O63" s="33" t="s">
        <v>51</v>
      </c>
      <c r="P63" s="33" t="s">
        <v>51</v>
      </c>
      <c r="Q63" s="33" t="s">
        <v>51</v>
      </c>
      <c r="R63" s="33" t="s">
        <v>103</v>
      </c>
      <c r="S63" s="33" t="s">
        <v>51</v>
      </c>
      <c r="T63" s="33" t="s">
        <v>51</v>
      </c>
      <c r="U63" s="33" t="s">
        <v>51</v>
      </c>
      <c r="V63" s="33" t="s">
        <v>51</v>
      </c>
      <c r="W63" s="33" t="s">
        <v>51</v>
      </c>
      <c r="X63" s="33" t="s">
        <v>51</v>
      </c>
      <c r="Y63" s="33" t="s">
        <v>100</v>
      </c>
      <c r="Z63" s="33" t="s">
        <v>107</v>
      </c>
      <c r="AA63" s="33" t="s">
        <v>100</v>
      </c>
      <c r="AB63" s="33" t="s">
        <v>51</v>
      </c>
      <c r="AC63" s="33" t="s">
        <v>51</v>
      </c>
      <c r="AD63" s="33" t="s">
        <v>51</v>
      </c>
      <c r="AE63" s="33" t="s">
        <v>106</v>
      </c>
      <c r="AF63" s="33" t="s">
        <v>51</v>
      </c>
      <c r="AG63" s="33" t="s">
        <v>106</v>
      </c>
      <c r="AH63" s="1"/>
      <c r="AI63" s="1"/>
      <c r="AJ63" s="1"/>
      <c r="AK63" s="1"/>
      <c r="AL63" s="1"/>
      <c r="AM63" s="1"/>
      <c r="AN63" s="1"/>
      <c r="AO63" s="1"/>
    </row>
    <row r="64" spans="1:41" ht="52" thickBot="1" x14ac:dyDescent="0.25">
      <c r="A64" s="32" t="s">
        <v>71</v>
      </c>
      <c r="B64" s="33" t="s">
        <v>51</v>
      </c>
      <c r="C64" s="33" t="s">
        <v>51</v>
      </c>
      <c r="D64" s="33" t="s">
        <v>51</v>
      </c>
      <c r="E64" s="33" t="s">
        <v>51</v>
      </c>
      <c r="F64" s="33" t="s">
        <v>51</v>
      </c>
      <c r="G64" s="33" t="s">
        <v>51</v>
      </c>
      <c r="H64" s="33" t="s">
        <v>51</v>
      </c>
      <c r="I64" s="33" t="s">
        <v>51</v>
      </c>
      <c r="J64" s="33" t="s">
        <v>51</v>
      </c>
      <c r="K64" s="33" t="s">
        <v>51</v>
      </c>
      <c r="L64" s="33" t="s">
        <v>51</v>
      </c>
      <c r="M64" s="33" t="s">
        <v>51</v>
      </c>
      <c r="N64" s="33" t="s">
        <v>51</v>
      </c>
      <c r="O64" s="33" t="s">
        <v>51</v>
      </c>
      <c r="P64" s="33" t="s">
        <v>51</v>
      </c>
      <c r="Q64" s="33" t="s">
        <v>51</v>
      </c>
      <c r="R64" s="33" t="s">
        <v>103</v>
      </c>
      <c r="S64" s="33" t="s">
        <v>51</v>
      </c>
      <c r="T64" s="33" t="s">
        <v>51</v>
      </c>
      <c r="U64" s="33" t="s">
        <v>51</v>
      </c>
      <c r="V64" s="33" t="s">
        <v>51</v>
      </c>
      <c r="W64" s="33" t="s">
        <v>51</v>
      </c>
      <c r="X64" s="33" t="s">
        <v>51</v>
      </c>
      <c r="Y64" s="33" t="s">
        <v>100</v>
      </c>
      <c r="Z64" s="33" t="s">
        <v>107</v>
      </c>
      <c r="AA64" s="33" t="s">
        <v>100</v>
      </c>
      <c r="AB64" s="33" t="s">
        <v>51</v>
      </c>
      <c r="AC64" s="33" t="s">
        <v>51</v>
      </c>
      <c r="AD64" s="33" t="s">
        <v>51</v>
      </c>
      <c r="AE64" s="33" t="s">
        <v>106</v>
      </c>
      <c r="AF64" s="33" t="s">
        <v>51</v>
      </c>
      <c r="AG64" s="33" t="s">
        <v>106</v>
      </c>
      <c r="AH64" s="1"/>
      <c r="AI64" s="1"/>
      <c r="AJ64" s="1"/>
      <c r="AK64" s="1"/>
      <c r="AL64" s="1"/>
      <c r="AM64" s="1"/>
      <c r="AN64" s="1"/>
      <c r="AO64" s="1"/>
    </row>
    <row r="65" spans="1:41" ht="52" thickBot="1" x14ac:dyDescent="0.25">
      <c r="A65" s="32" t="s">
        <v>72</v>
      </c>
      <c r="B65" s="33" t="s">
        <v>51</v>
      </c>
      <c r="C65" s="33" t="s">
        <v>51</v>
      </c>
      <c r="D65" s="33" t="s">
        <v>51</v>
      </c>
      <c r="E65" s="33" t="s">
        <v>51</v>
      </c>
      <c r="F65" s="33" t="s">
        <v>51</v>
      </c>
      <c r="G65" s="33" t="s">
        <v>51</v>
      </c>
      <c r="H65" s="33" t="s">
        <v>51</v>
      </c>
      <c r="I65" s="33" t="s">
        <v>51</v>
      </c>
      <c r="J65" s="33" t="s">
        <v>51</v>
      </c>
      <c r="K65" s="33" t="s">
        <v>51</v>
      </c>
      <c r="L65" s="33" t="s">
        <v>51</v>
      </c>
      <c r="M65" s="33" t="s">
        <v>51</v>
      </c>
      <c r="N65" s="33" t="s">
        <v>51</v>
      </c>
      <c r="O65" s="33" t="s">
        <v>51</v>
      </c>
      <c r="P65" s="33" t="s">
        <v>51</v>
      </c>
      <c r="Q65" s="33" t="s">
        <v>51</v>
      </c>
      <c r="R65" s="33" t="s">
        <v>103</v>
      </c>
      <c r="S65" s="33" t="s">
        <v>51</v>
      </c>
      <c r="T65" s="33" t="s">
        <v>51</v>
      </c>
      <c r="U65" s="33" t="s">
        <v>51</v>
      </c>
      <c r="V65" s="33" t="s">
        <v>51</v>
      </c>
      <c r="W65" s="33" t="s">
        <v>51</v>
      </c>
      <c r="X65" s="33" t="s">
        <v>51</v>
      </c>
      <c r="Y65" s="33" t="s">
        <v>100</v>
      </c>
      <c r="Z65" s="33" t="s">
        <v>107</v>
      </c>
      <c r="AA65" s="33" t="s">
        <v>100</v>
      </c>
      <c r="AB65" s="33" t="s">
        <v>51</v>
      </c>
      <c r="AC65" s="33" t="s">
        <v>51</v>
      </c>
      <c r="AD65" s="33" t="s">
        <v>51</v>
      </c>
      <c r="AE65" s="33" t="s">
        <v>106</v>
      </c>
      <c r="AF65" s="33" t="s">
        <v>51</v>
      </c>
      <c r="AG65" s="33" t="s">
        <v>106</v>
      </c>
      <c r="AH65" s="1"/>
      <c r="AI65" s="1"/>
      <c r="AJ65" s="1"/>
      <c r="AK65" s="1"/>
      <c r="AL65" s="1"/>
      <c r="AM65" s="1"/>
      <c r="AN65" s="1"/>
      <c r="AO65" s="1"/>
    </row>
    <row r="66" spans="1:41" ht="52" thickBot="1" x14ac:dyDescent="0.25">
      <c r="A66" s="32" t="s">
        <v>73</v>
      </c>
      <c r="B66" s="33" t="s">
        <v>51</v>
      </c>
      <c r="C66" s="33" t="s">
        <v>51</v>
      </c>
      <c r="D66" s="33" t="s">
        <v>51</v>
      </c>
      <c r="E66" s="33" t="s">
        <v>51</v>
      </c>
      <c r="F66" s="33" t="s">
        <v>51</v>
      </c>
      <c r="G66" s="33" t="s">
        <v>51</v>
      </c>
      <c r="H66" s="33" t="s">
        <v>51</v>
      </c>
      <c r="I66" s="33" t="s">
        <v>51</v>
      </c>
      <c r="J66" s="33" t="s">
        <v>51</v>
      </c>
      <c r="K66" s="33" t="s">
        <v>51</v>
      </c>
      <c r="L66" s="33" t="s">
        <v>51</v>
      </c>
      <c r="M66" s="33" t="s">
        <v>51</v>
      </c>
      <c r="N66" s="33" t="s">
        <v>51</v>
      </c>
      <c r="O66" s="33" t="s">
        <v>51</v>
      </c>
      <c r="P66" s="33" t="s">
        <v>51</v>
      </c>
      <c r="Q66" s="33" t="s">
        <v>51</v>
      </c>
      <c r="R66" s="33" t="s">
        <v>103</v>
      </c>
      <c r="S66" s="33" t="s">
        <v>51</v>
      </c>
      <c r="T66" s="33" t="s">
        <v>51</v>
      </c>
      <c r="U66" s="33" t="s">
        <v>51</v>
      </c>
      <c r="V66" s="33" t="s">
        <v>51</v>
      </c>
      <c r="W66" s="33" t="s">
        <v>51</v>
      </c>
      <c r="X66" s="33" t="s">
        <v>51</v>
      </c>
      <c r="Y66" s="33" t="s">
        <v>100</v>
      </c>
      <c r="Z66" s="33" t="s">
        <v>107</v>
      </c>
      <c r="AA66" s="33" t="s">
        <v>100</v>
      </c>
      <c r="AB66" s="33" t="s">
        <v>51</v>
      </c>
      <c r="AC66" s="33" t="s">
        <v>51</v>
      </c>
      <c r="AD66" s="33" t="s">
        <v>51</v>
      </c>
      <c r="AE66" s="33" t="s">
        <v>106</v>
      </c>
      <c r="AF66" s="33" t="s">
        <v>51</v>
      </c>
      <c r="AG66" s="33" t="s">
        <v>106</v>
      </c>
      <c r="AH66" s="1"/>
      <c r="AI66" s="1"/>
      <c r="AJ66" s="1"/>
      <c r="AK66" s="1"/>
      <c r="AL66" s="1"/>
      <c r="AM66" s="1"/>
      <c r="AN66" s="1"/>
      <c r="AO66" s="1"/>
    </row>
    <row r="67" spans="1:41" ht="52" thickBot="1" x14ac:dyDescent="0.25">
      <c r="A67" s="32" t="s">
        <v>74</v>
      </c>
      <c r="B67" s="33" t="s">
        <v>51</v>
      </c>
      <c r="C67" s="33" t="s">
        <v>51</v>
      </c>
      <c r="D67" s="33" t="s">
        <v>51</v>
      </c>
      <c r="E67" s="33" t="s">
        <v>51</v>
      </c>
      <c r="F67" s="33" t="s">
        <v>51</v>
      </c>
      <c r="G67" s="33" t="s">
        <v>51</v>
      </c>
      <c r="H67" s="33" t="s">
        <v>51</v>
      </c>
      <c r="I67" s="33" t="s">
        <v>51</v>
      </c>
      <c r="J67" s="33" t="s">
        <v>51</v>
      </c>
      <c r="K67" s="33" t="s">
        <v>51</v>
      </c>
      <c r="L67" s="33" t="s">
        <v>51</v>
      </c>
      <c r="M67" s="33" t="s">
        <v>51</v>
      </c>
      <c r="N67" s="33" t="s">
        <v>51</v>
      </c>
      <c r="O67" s="33" t="s">
        <v>51</v>
      </c>
      <c r="P67" s="33" t="s">
        <v>51</v>
      </c>
      <c r="Q67" s="33" t="s">
        <v>51</v>
      </c>
      <c r="R67" s="33" t="s">
        <v>103</v>
      </c>
      <c r="S67" s="33" t="s">
        <v>51</v>
      </c>
      <c r="T67" s="33" t="s">
        <v>51</v>
      </c>
      <c r="U67" s="33" t="s">
        <v>51</v>
      </c>
      <c r="V67" s="33" t="s">
        <v>51</v>
      </c>
      <c r="W67" s="33" t="s">
        <v>51</v>
      </c>
      <c r="X67" s="33" t="s">
        <v>51</v>
      </c>
      <c r="Y67" s="33" t="s">
        <v>100</v>
      </c>
      <c r="Z67" s="33" t="s">
        <v>107</v>
      </c>
      <c r="AA67" s="33" t="s">
        <v>100</v>
      </c>
      <c r="AB67" s="33" t="s">
        <v>51</v>
      </c>
      <c r="AC67" s="33" t="s">
        <v>51</v>
      </c>
      <c r="AD67" s="33" t="s">
        <v>51</v>
      </c>
      <c r="AE67" s="33" t="s">
        <v>106</v>
      </c>
      <c r="AF67" s="33" t="s">
        <v>51</v>
      </c>
      <c r="AG67" s="33" t="s">
        <v>106</v>
      </c>
      <c r="AH67" s="1"/>
      <c r="AI67" s="1"/>
      <c r="AJ67" s="1"/>
      <c r="AK67" s="1"/>
      <c r="AL67" s="1"/>
      <c r="AM67" s="1"/>
      <c r="AN67" s="1"/>
      <c r="AO67" s="1"/>
    </row>
    <row r="68" spans="1:41" ht="52" thickBot="1" x14ac:dyDescent="0.25">
      <c r="A68" s="32" t="s">
        <v>75</v>
      </c>
      <c r="B68" s="33" t="s">
        <v>51</v>
      </c>
      <c r="C68" s="33" t="s">
        <v>51</v>
      </c>
      <c r="D68" s="33" t="s">
        <v>51</v>
      </c>
      <c r="E68" s="33" t="s">
        <v>51</v>
      </c>
      <c r="F68" s="33" t="s">
        <v>51</v>
      </c>
      <c r="G68" s="33" t="s">
        <v>51</v>
      </c>
      <c r="H68" s="33" t="s">
        <v>51</v>
      </c>
      <c r="I68" s="33" t="s">
        <v>51</v>
      </c>
      <c r="J68" s="33" t="s">
        <v>51</v>
      </c>
      <c r="K68" s="33" t="s">
        <v>51</v>
      </c>
      <c r="L68" s="33" t="s">
        <v>51</v>
      </c>
      <c r="M68" s="33" t="s">
        <v>51</v>
      </c>
      <c r="N68" s="33" t="s">
        <v>51</v>
      </c>
      <c r="O68" s="33" t="s">
        <v>51</v>
      </c>
      <c r="P68" s="33" t="s">
        <v>51</v>
      </c>
      <c r="Q68" s="33" t="s">
        <v>51</v>
      </c>
      <c r="R68" s="33" t="s">
        <v>103</v>
      </c>
      <c r="S68" s="33" t="s">
        <v>51</v>
      </c>
      <c r="T68" s="33" t="s">
        <v>51</v>
      </c>
      <c r="U68" s="33" t="s">
        <v>51</v>
      </c>
      <c r="V68" s="33" t="s">
        <v>51</v>
      </c>
      <c r="W68" s="33" t="s">
        <v>51</v>
      </c>
      <c r="X68" s="33" t="s">
        <v>51</v>
      </c>
      <c r="Y68" s="33" t="s">
        <v>100</v>
      </c>
      <c r="Z68" s="33" t="s">
        <v>107</v>
      </c>
      <c r="AA68" s="33" t="s">
        <v>100</v>
      </c>
      <c r="AB68" s="33" t="s">
        <v>51</v>
      </c>
      <c r="AC68" s="33" t="s">
        <v>51</v>
      </c>
      <c r="AD68" s="33" t="s">
        <v>51</v>
      </c>
      <c r="AE68" s="33" t="s">
        <v>106</v>
      </c>
      <c r="AF68" s="33" t="s">
        <v>51</v>
      </c>
      <c r="AG68" s="33" t="s">
        <v>106</v>
      </c>
      <c r="AH68" s="1"/>
      <c r="AI68" s="1"/>
      <c r="AJ68" s="1"/>
      <c r="AK68" s="1"/>
      <c r="AL68" s="1"/>
      <c r="AM68" s="1"/>
      <c r="AN68" s="1"/>
      <c r="AO68" s="1"/>
    </row>
    <row r="69" spans="1:41" ht="52" thickBot="1" x14ac:dyDescent="0.25">
      <c r="A69" s="32" t="s">
        <v>76</v>
      </c>
      <c r="B69" s="33" t="s">
        <v>51</v>
      </c>
      <c r="C69" s="33" t="s">
        <v>51</v>
      </c>
      <c r="D69" s="33" t="s">
        <v>51</v>
      </c>
      <c r="E69" s="33" t="s">
        <v>51</v>
      </c>
      <c r="F69" s="33" t="s">
        <v>51</v>
      </c>
      <c r="G69" s="33" t="s">
        <v>51</v>
      </c>
      <c r="H69" s="33" t="s">
        <v>51</v>
      </c>
      <c r="I69" s="33" t="s">
        <v>51</v>
      </c>
      <c r="J69" s="33" t="s">
        <v>51</v>
      </c>
      <c r="K69" s="33" t="s">
        <v>51</v>
      </c>
      <c r="L69" s="33" t="s">
        <v>51</v>
      </c>
      <c r="M69" s="33" t="s">
        <v>51</v>
      </c>
      <c r="N69" s="33" t="s">
        <v>51</v>
      </c>
      <c r="O69" s="33" t="s">
        <v>51</v>
      </c>
      <c r="P69" s="33" t="s">
        <v>51</v>
      </c>
      <c r="Q69" s="33" t="s">
        <v>51</v>
      </c>
      <c r="R69" s="33" t="s">
        <v>103</v>
      </c>
      <c r="S69" s="33" t="s">
        <v>51</v>
      </c>
      <c r="T69" s="33" t="s">
        <v>51</v>
      </c>
      <c r="U69" s="33" t="s">
        <v>51</v>
      </c>
      <c r="V69" s="33" t="s">
        <v>51</v>
      </c>
      <c r="W69" s="33" t="s">
        <v>51</v>
      </c>
      <c r="X69" s="33" t="s">
        <v>51</v>
      </c>
      <c r="Y69" s="33" t="s">
        <v>100</v>
      </c>
      <c r="Z69" s="33" t="s">
        <v>107</v>
      </c>
      <c r="AA69" s="33" t="s">
        <v>100</v>
      </c>
      <c r="AB69" s="33" t="s">
        <v>51</v>
      </c>
      <c r="AC69" s="33" t="s">
        <v>51</v>
      </c>
      <c r="AD69" s="33" t="s">
        <v>51</v>
      </c>
      <c r="AE69" s="33" t="s">
        <v>77</v>
      </c>
      <c r="AF69" s="33" t="s">
        <v>51</v>
      </c>
      <c r="AG69" s="33" t="s">
        <v>106</v>
      </c>
      <c r="AH69" s="1"/>
      <c r="AI69" s="1"/>
      <c r="AJ69" s="1"/>
      <c r="AK69" s="1"/>
      <c r="AL69" s="1"/>
      <c r="AM69" s="1"/>
      <c r="AN69" s="1"/>
      <c r="AO69" s="1"/>
    </row>
    <row r="70" spans="1:41" ht="52" thickBot="1" x14ac:dyDescent="0.25">
      <c r="A70" s="32" t="s">
        <v>78</v>
      </c>
      <c r="B70" s="33" t="s">
        <v>51</v>
      </c>
      <c r="C70" s="33" t="s">
        <v>51</v>
      </c>
      <c r="D70" s="33" t="s">
        <v>51</v>
      </c>
      <c r="E70" s="33" t="s">
        <v>51</v>
      </c>
      <c r="F70" s="33" t="s">
        <v>51</v>
      </c>
      <c r="G70" s="33" t="s">
        <v>51</v>
      </c>
      <c r="H70" s="33" t="s">
        <v>51</v>
      </c>
      <c r="I70" s="33" t="s">
        <v>51</v>
      </c>
      <c r="J70" s="33" t="s">
        <v>51</v>
      </c>
      <c r="K70" s="33" t="s">
        <v>51</v>
      </c>
      <c r="L70" s="33" t="s">
        <v>51</v>
      </c>
      <c r="M70" s="33" t="s">
        <v>51</v>
      </c>
      <c r="N70" s="33" t="s">
        <v>51</v>
      </c>
      <c r="O70" s="33" t="s">
        <v>51</v>
      </c>
      <c r="P70" s="33" t="s">
        <v>51</v>
      </c>
      <c r="Q70" s="33" t="s">
        <v>51</v>
      </c>
      <c r="R70" s="33" t="s">
        <v>103</v>
      </c>
      <c r="S70" s="33" t="s">
        <v>51</v>
      </c>
      <c r="T70" s="33" t="s">
        <v>51</v>
      </c>
      <c r="U70" s="33" t="s">
        <v>51</v>
      </c>
      <c r="V70" s="33" t="s">
        <v>51</v>
      </c>
      <c r="W70" s="33" t="s">
        <v>51</v>
      </c>
      <c r="X70" s="33" t="s">
        <v>51</v>
      </c>
      <c r="Y70" s="33" t="s">
        <v>51</v>
      </c>
      <c r="Z70" s="33" t="s">
        <v>107</v>
      </c>
      <c r="AA70" s="33" t="s">
        <v>100</v>
      </c>
      <c r="AB70" s="33" t="s">
        <v>51</v>
      </c>
      <c r="AC70" s="33" t="s">
        <v>51</v>
      </c>
      <c r="AD70" s="33" t="s">
        <v>51</v>
      </c>
      <c r="AE70" s="33" t="s">
        <v>77</v>
      </c>
      <c r="AF70" s="33" t="s">
        <v>51</v>
      </c>
      <c r="AG70" s="33" t="s">
        <v>106</v>
      </c>
      <c r="AH70" s="1"/>
      <c r="AI70" s="1"/>
      <c r="AJ70" s="1"/>
      <c r="AK70" s="1"/>
      <c r="AL70" s="1"/>
      <c r="AM70" s="1"/>
      <c r="AN70" s="1"/>
      <c r="AO70" s="1"/>
    </row>
    <row r="71" spans="1:41" ht="52" thickBot="1" x14ac:dyDescent="0.25">
      <c r="A71" s="32" t="s">
        <v>79</v>
      </c>
      <c r="B71" s="33" t="s">
        <v>51</v>
      </c>
      <c r="C71" s="33" t="s">
        <v>51</v>
      </c>
      <c r="D71" s="33" t="s">
        <v>51</v>
      </c>
      <c r="E71" s="33" t="s">
        <v>51</v>
      </c>
      <c r="F71" s="33" t="s">
        <v>51</v>
      </c>
      <c r="G71" s="33" t="s">
        <v>51</v>
      </c>
      <c r="H71" s="33" t="s">
        <v>51</v>
      </c>
      <c r="I71" s="33" t="s">
        <v>51</v>
      </c>
      <c r="J71" s="33" t="s">
        <v>51</v>
      </c>
      <c r="K71" s="33" t="s">
        <v>51</v>
      </c>
      <c r="L71" s="33" t="s">
        <v>51</v>
      </c>
      <c r="M71" s="33" t="s">
        <v>51</v>
      </c>
      <c r="N71" s="33" t="s">
        <v>51</v>
      </c>
      <c r="O71" s="33" t="s">
        <v>51</v>
      </c>
      <c r="P71" s="33" t="s">
        <v>51</v>
      </c>
      <c r="Q71" s="33" t="s">
        <v>51</v>
      </c>
      <c r="R71" s="33" t="s">
        <v>103</v>
      </c>
      <c r="S71" s="33" t="s">
        <v>51</v>
      </c>
      <c r="T71" s="33" t="s">
        <v>51</v>
      </c>
      <c r="U71" s="33" t="s">
        <v>51</v>
      </c>
      <c r="V71" s="33" t="s">
        <v>51</v>
      </c>
      <c r="W71" s="33" t="s">
        <v>51</v>
      </c>
      <c r="X71" s="33" t="s">
        <v>51</v>
      </c>
      <c r="Y71" s="33" t="s">
        <v>51</v>
      </c>
      <c r="Z71" s="33" t="s">
        <v>108</v>
      </c>
      <c r="AA71" s="33" t="s">
        <v>100</v>
      </c>
      <c r="AB71" s="33" t="s">
        <v>51</v>
      </c>
      <c r="AC71" s="33" t="s">
        <v>51</v>
      </c>
      <c r="AD71" s="33" t="s">
        <v>51</v>
      </c>
      <c r="AE71" s="33" t="s">
        <v>77</v>
      </c>
      <c r="AF71" s="33" t="s">
        <v>51</v>
      </c>
      <c r="AG71" s="33" t="s">
        <v>106</v>
      </c>
      <c r="AH71" s="1"/>
      <c r="AI71" s="1"/>
      <c r="AJ71" s="1"/>
      <c r="AK71" s="1"/>
      <c r="AL71" s="1"/>
      <c r="AM71" s="1"/>
      <c r="AN71" s="1"/>
      <c r="AO71" s="1"/>
    </row>
    <row r="72" spans="1:41" ht="52" thickBot="1" x14ac:dyDescent="0.25">
      <c r="A72" s="32" t="s">
        <v>80</v>
      </c>
      <c r="B72" s="33" t="s">
        <v>51</v>
      </c>
      <c r="C72" s="33" t="s">
        <v>51</v>
      </c>
      <c r="D72" s="33" t="s">
        <v>51</v>
      </c>
      <c r="E72" s="33" t="s">
        <v>51</v>
      </c>
      <c r="F72" s="33" t="s">
        <v>51</v>
      </c>
      <c r="G72" s="33" t="s">
        <v>51</v>
      </c>
      <c r="H72" s="33" t="s">
        <v>51</v>
      </c>
      <c r="I72" s="33" t="s">
        <v>51</v>
      </c>
      <c r="J72" s="33" t="s">
        <v>51</v>
      </c>
      <c r="K72" s="33" t="s">
        <v>51</v>
      </c>
      <c r="L72" s="33" t="s">
        <v>51</v>
      </c>
      <c r="M72" s="33" t="s">
        <v>51</v>
      </c>
      <c r="N72" s="33" t="s">
        <v>51</v>
      </c>
      <c r="O72" s="33" t="s">
        <v>51</v>
      </c>
      <c r="P72" s="33" t="s">
        <v>51</v>
      </c>
      <c r="Q72" s="33" t="s">
        <v>51</v>
      </c>
      <c r="R72" s="33" t="s">
        <v>103</v>
      </c>
      <c r="S72" s="33" t="s">
        <v>51</v>
      </c>
      <c r="T72" s="33" t="s">
        <v>51</v>
      </c>
      <c r="U72" s="33" t="s">
        <v>51</v>
      </c>
      <c r="V72" s="33" t="s">
        <v>51</v>
      </c>
      <c r="W72" s="33" t="s">
        <v>51</v>
      </c>
      <c r="X72" s="33" t="s">
        <v>51</v>
      </c>
      <c r="Y72" s="33" t="s">
        <v>51</v>
      </c>
      <c r="Z72" s="33" t="s">
        <v>108</v>
      </c>
      <c r="AA72" s="33" t="s">
        <v>100</v>
      </c>
      <c r="AB72" s="33" t="s">
        <v>51</v>
      </c>
      <c r="AC72" s="33" t="s">
        <v>51</v>
      </c>
      <c r="AD72" s="33" t="s">
        <v>51</v>
      </c>
      <c r="AE72" s="33" t="s">
        <v>77</v>
      </c>
      <c r="AF72" s="33" t="s">
        <v>51</v>
      </c>
      <c r="AG72" s="33" t="s">
        <v>106</v>
      </c>
      <c r="AH72" s="1"/>
      <c r="AI72" s="1"/>
      <c r="AJ72" s="1"/>
      <c r="AK72" s="1"/>
      <c r="AL72" s="1"/>
      <c r="AM72" s="1"/>
      <c r="AN72" s="1"/>
      <c r="AO72" s="1"/>
    </row>
    <row r="73" spans="1:41" ht="52" thickBot="1" x14ac:dyDescent="0.25">
      <c r="A73" s="32" t="s">
        <v>81</v>
      </c>
      <c r="B73" s="33" t="s">
        <v>51</v>
      </c>
      <c r="C73" s="33" t="s">
        <v>51</v>
      </c>
      <c r="D73" s="33" t="s">
        <v>51</v>
      </c>
      <c r="E73" s="33" t="s">
        <v>51</v>
      </c>
      <c r="F73" s="33" t="s">
        <v>51</v>
      </c>
      <c r="G73" s="33" t="s">
        <v>51</v>
      </c>
      <c r="H73" s="33" t="s">
        <v>51</v>
      </c>
      <c r="I73" s="33" t="s">
        <v>51</v>
      </c>
      <c r="J73" s="33" t="s">
        <v>51</v>
      </c>
      <c r="K73" s="33" t="s">
        <v>51</v>
      </c>
      <c r="L73" s="33" t="s">
        <v>51</v>
      </c>
      <c r="M73" s="33" t="s">
        <v>51</v>
      </c>
      <c r="N73" s="33" t="s">
        <v>51</v>
      </c>
      <c r="O73" s="33" t="s">
        <v>51</v>
      </c>
      <c r="P73" s="33" t="s">
        <v>51</v>
      </c>
      <c r="Q73" s="33" t="s">
        <v>51</v>
      </c>
      <c r="R73" s="33" t="s">
        <v>103</v>
      </c>
      <c r="S73" s="33" t="s">
        <v>51</v>
      </c>
      <c r="T73" s="33" t="s">
        <v>51</v>
      </c>
      <c r="U73" s="33" t="s">
        <v>51</v>
      </c>
      <c r="V73" s="33" t="s">
        <v>51</v>
      </c>
      <c r="W73" s="33" t="s">
        <v>51</v>
      </c>
      <c r="X73" s="33" t="s">
        <v>51</v>
      </c>
      <c r="Y73" s="33" t="s">
        <v>51</v>
      </c>
      <c r="Z73" s="33" t="s">
        <v>108</v>
      </c>
      <c r="AA73" s="33" t="s">
        <v>100</v>
      </c>
      <c r="AB73" s="33" t="s">
        <v>51</v>
      </c>
      <c r="AC73" s="33" t="s">
        <v>51</v>
      </c>
      <c r="AD73" s="33" t="s">
        <v>51</v>
      </c>
      <c r="AE73" s="33" t="s">
        <v>77</v>
      </c>
      <c r="AF73" s="33" t="s">
        <v>51</v>
      </c>
      <c r="AG73" s="33" t="s">
        <v>106</v>
      </c>
      <c r="AH73" s="1"/>
      <c r="AI73" s="1"/>
      <c r="AJ73" s="1"/>
      <c r="AK73" s="1"/>
      <c r="AL73" s="1"/>
      <c r="AM73" s="1"/>
      <c r="AN73" s="1"/>
      <c r="AO73" s="1"/>
    </row>
    <row r="74" spans="1:41" ht="52" thickBot="1" x14ac:dyDescent="0.25">
      <c r="A74" s="32" t="s">
        <v>82</v>
      </c>
      <c r="B74" s="33" t="s">
        <v>51</v>
      </c>
      <c r="C74" s="33" t="s">
        <v>51</v>
      </c>
      <c r="D74" s="33" t="s">
        <v>51</v>
      </c>
      <c r="E74" s="33" t="s">
        <v>51</v>
      </c>
      <c r="F74" s="33" t="s">
        <v>51</v>
      </c>
      <c r="G74" s="33" t="s">
        <v>51</v>
      </c>
      <c r="H74" s="33" t="s">
        <v>51</v>
      </c>
      <c r="I74" s="33" t="s">
        <v>51</v>
      </c>
      <c r="J74" s="33" t="s">
        <v>51</v>
      </c>
      <c r="K74" s="33" t="s">
        <v>51</v>
      </c>
      <c r="L74" s="33" t="s">
        <v>51</v>
      </c>
      <c r="M74" s="33" t="s">
        <v>51</v>
      </c>
      <c r="N74" s="33" t="s">
        <v>51</v>
      </c>
      <c r="O74" s="33" t="s">
        <v>51</v>
      </c>
      <c r="P74" s="33" t="s">
        <v>51</v>
      </c>
      <c r="Q74" s="33" t="s">
        <v>51</v>
      </c>
      <c r="R74" s="33" t="s">
        <v>103</v>
      </c>
      <c r="S74" s="33" t="s">
        <v>51</v>
      </c>
      <c r="T74" s="33" t="s">
        <v>51</v>
      </c>
      <c r="U74" s="33" t="s">
        <v>51</v>
      </c>
      <c r="V74" s="33" t="s">
        <v>51</v>
      </c>
      <c r="W74" s="33" t="s">
        <v>51</v>
      </c>
      <c r="X74" s="33" t="s">
        <v>51</v>
      </c>
      <c r="Y74" s="33" t="s">
        <v>51</v>
      </c>
      <c r="Z74" s="33" t="s">
        <v>108</v>
      </c>
      <c r="AA74" s="33" t="s">
        <v>100</v>
      </c>
      <c r="AB74" s="33" t="s">
        <v>51</v>
      </c>
      <c r="AC74" s="33" t="s">
        <v>51</v>
      </c>
      <c r="AD74" s="33" t="s">
        <v>51</v>
      </c>
      <c r="AE74" s="33" t="s">
        <v>77</v>
      </c>
      <c r="AF74" s="33" t="s">
        <v>51</v>
      </c>
      <c r="AG74" s="33" t="s">
        <v>106</v>
      </c>
      <c r="AH74" s="1"/>
      <c r="AI74" s="1"/>
      <c r="AJ74" s="1"/>
      <c r="AK74" s="1"/>
      <c r="AL74" s="1"/>
      <c r="AM74" s="1"/>
      <c r="AN74" s="1"/>
      <c r="AO74" s="1"/>
    </row>
    <row r="75" spans="1:41" ht="52" thickBot="1" x14ac:dyDescent="0.25">
      <c r="A75" s="32" t="s">
        <v>83</v>
      </c>
      <c r="B75" s="33" t="s">
        <v>51</v>
      </c>
      <c r="C75" s="33" t="s">
        <v>51</v>
      </c>
      <c r="D75" s="33" t="s">
        <v>51</v>
      </c>
      <c r="E75" s="33" t="s">
        <v>51</v>
      </c>
      <c r="F75" s="33" t="s">
        <v>51</v>
      </c>
      <c r="G75" s="33" t="s">
        <v>51</v>
      </c>
      <c r="H75" s="33" t="s">
        <v>51</v>
      </c>
      <c r="I75" s="33" t="s">
        <v>51</v>
      </c>
      <c r="J75" s="33" t="s">
        <v>51</v>
      </c>
      <c r="K75" s="33" t="s">
        <v>51</v>
      </c>
      <c r="L75" s="33" t="s">
        <v>51</v>
      </c>
      <c r="M75" s="33" t="s">
        <v>51</v>
      </c>
      <c r="N75" s="33" t="s">
        <v>51</v>
      </c>
      <c r="O75" s="33" t="s">
        <v>51</v>
      </c>
      <c r="P75" s="33" t="s">
        <v>51</v>
      </c>
      <c r="Q75" s="33" t="s">
        <v>51</v>
      </c>
      <c r="R75" s="33" t="s">
        <v>103</v>
      </c>
      <c r="S75" s="33" t="s">
        <v>51</v>
      </c>
      <c r="T75" s="33" t="s">
        <v>51</v>
      </c>
      <c r="U75" s="33" t="s">
        <v>51</v>
      </c>
      <c r="V75" s="33" t="s">
        <v>51</v>
      </c>
      <c r="W75" s="33" t="s">
        <v>51</v>
      </c>
      <c r="X75" s="33" t="s">
        <v>51</v>
      </c>
      <c r="Y75" s="33" t="s">
        <v>51</v>
      </c>
      <c r="Z75" s="33" t="s">
        <v>108</v>
      </c>
      <c r="AA75" s="33" t="s">
        <v>100</v>
      </c>
      <c r="AB75" s="33" t="s">
        <v>51</v>
      </c>
      <c r="AC75" s="33" t="s">
        <v>51</v>
      </c>
      <c r="AD75" s="33" t="s">
        <v>51</v>
      </c>
      <c r="AE75" s="33" t="s">
        <v>77</v>
      </c>
      <c r="AF75" s="33" t="s">
        <v>51</v>
      </c>
      <c r="AG75" s="33" t="s">
        <v>106</v>
      </c>
      <c r="AH75" s="1"/>
      <c r="AI75" s="1"/>
      <c r="AJ75" s="1"/>
      <c r="AK75" s="1"/>
      <c r="AL75" s="1"/>
      <c r="AM75" s="1"/>
      <c r="AN75" s="1"/>
      <c r="AO75" s="1"/>
    </row>
    <row r="76" spans="1:41" ht="52" thickBot="1" x14ac:dyDescent="0.25">
      <c r="A76" s="32" t="s">
        <v>84</v>
      </c>
      <c r="B76" s="33" t="s">
        <v>51</v>
      </c>
      <c r="C76" s="33" t="s">
        <v>51</v>
      </c>
      <c r="D76" s="33" t="s">
        <v>51</v>
      </c>
      <c r="E76" s="33" t="s">
        <v>51</v>
      </c>
      <c r="F76" s="33" t="s">
        <v>51</v>
      </c>
      <c r="G76" s="33" t="s">
        <v>51</v>
      </c>
      <c r="H76" s="33" t="s">
        <v>51</v>
      </c>
      <c r="I76" s="33" t="s">
        <v>51</v>
      </c>
      <c r="J76" s="33" t="s">
        <v>51</v>
      </c>
      <c r="K76" s="33" t="s">
        <v>51</v>
      </c>
      <c r="L76" s="33" t="s">
        <v>51</v>
      </c>
      <c r="M76" s="33" t="s">
        <v>51</v>
      </c>
      <c r="N76" s="33" t="s">
        <v>51</v>
      </c>
      <c r="O76" s="33" t="s">
        <v>51</v>
      </c>
      <c r="P76" s="33" t="s">
        <v>51</v>
      </c>
      <c r="Q76" s="33" t="s">
        <v>51</v>
      </c>
      <c r="R76" s="33" t="s">
        <v>103</v>
      </c>
      <c r="S76" s="33" t="s">
        <v>51</v>
      </c>
      <c r="T76" s="33" t="s">
        <v>51</v>
      </c>
      <c r="U76" s="33" t="s">
        <v>51</v>
      </c>
      <c r="V76" s="33" t="s">
        <v>51</v>
      </c>
      <c r="W76" s="33" t="s">
        <v>51</v>
      </c>
      <c r="X76" s="33" t="s">
        <v>51</v>
      </c>
      <c r="Y76" s="33" t="s">
        <v>51</v>
      </c>
      <c r="Z76" s="33" t="s">
        <v>108</v>
      </c>
      <c r="AA76" s="33" t="s">
        <v>100</v>
      </c>
      <c r="AB76" s="33" t="s">
        <v>51</v>
      </c>
      <c r="AC76" s="33" t="s">
        <v>51</v>
      </c>
      <c r="AD76" s="33" t="s">
        <v>51</v>
      </c>
      <c r="AE76" s="33" t="s">
        <v>51</v>
      </c>
      <c r="AF76" s="33" t="s">
        <v>51</v>
      </c>
      <c r="AG76" s="33" t="s">
        <v>106</v>
      </c>
      <c r="AH76" s="1"/>
      <c r="AI76" s="1"/>
      <c r="AJ76" s="1"/>
      <c r="AK76" s="1"/>
      <c r="AL76" s="1"/>
      <c r="AM76" s="1"/>
      <c r="AN76" s="1"/>
      <c r="AO76" s="1"/>
    </row>
    <row r="77" spans="1:41" ht="52" thickBot="1" x14ac:dyDescent="0.25">
      <c r="A77" s="32" t="s">
        <v>85</v>
      </c>
      <c r="B77" s="33" t="s">
        <v>51</v>
      </c>
      <c r="C77" s="33" t="s">
        <v>51</v>
      </c>
      <c r="D77" s="33" t="s">
        <v>51</v>
      </c>
      <c r="E77" s="33" t="s">
        <v>51</v>
      </c>
      <c r="F77" s="33" t="s">
        <v>51</v>
      </c>
      <c r="G77" s="33" t="s">
        <v>51</v>
      </c>
      <c r="H77" s="33" t="s">
        <v>51</v>
      </c>
      <c r="I77" s="33" t="s">
        <v>51</v>
      </c>
      <c r="J77" s="33" t="s">
        <v>51</v>
      </c>
      <c r="K77" s="33" t="s">
        <v>51</v>
      </c>
      <c r="L77" s="33" t="s">
        <v>51</v>
      </c>
      <c r="M77" s="33" t="s">
        <v>51</v>
      </c>
      <c r="N77" s="33" t="s">
        <v>51</v>
      </c>
      <c r="O77" s="33" t="s">
        <v>51</v>
      </c>
      <c r="P77" s="33" t="s">
        <v>51</v>
      </c>
      <c r="Q77" s="33" t="s">
        <v>51</v>
      </c>
      <c r="R77" s="33" t="s">
        <v>51</v>
      </c>
      <c r="S77" s="33" t="s">
        <v>51</v>
      </c>
      <c r="T77" s="33" t="s">
        <v>51</v>
      </c>
      <c r="U77" s="33" t="s">
        <v>51</v>
      </c>
      <c r="V77" s="33" t="s">
        <v>51</v>
      </c>
      <c r="W77" s="33" t="s">
        <v>51</v>
      </c>
      <c r="X77" s="33" t="s">
        <v>51</v>
      </c>
      <c r="Y77" s="33" t="s">
        <v>51</v>
      </c>
      <c r="Z77" s="33" t="s">
        <v>108</v>
      </c>
      <c r="AA77" s="33" t="s">
        <v>51</v>
      </c>
      <c r="AB77" s="33" t="s">
        <v>51</v>
      </c>
      <c r="AC77" s="33" t="s">
        <v>51</v>
      </c>
      <c r="AD77" s="33" t="s">
        <v>51</v>
      </c>
      <c r="AE77" s="33" t="s">
        <v>51</v>
      </c>
      <c r="AF77" s="33" t="s">
        <v>51</v>
      </c>
      <c r="AG77" s="33" t="s">
        <v>51</v>
      </c>
      <c r="AH77" s="1"/>
      <c r="AI77" s="1"/>
      <c r="AJ77" s="1"/>
      <c r="AK77" s="1"/>
      <c r="AL77" s="1"/>
      <c r="AM77" s="1"/>
      <c r="AN77" s="1"/>
      <c r="AO77" s="1"/>
    </row>
    <row r="78" spans="1:41" ht="18" thickBot="1" x14ac:dyDescent="0.25">
      <c r="A78" s="32" t="s">
        <v>86</v>
      </c>
      <c r="B78" s="33" t="s">
        <v>51</v>
      </c>
      <c r="C78" s="33" t="s">
        <v>51</v>
      </c>
      <c r="D78" s="33" t="s">
        <v>51</v>
      </c>
      <c r="E78" s="33" t="s">
        <v>51</v>
      </c>
      <c r="F78" s="33" t="s">
        <v>51</v>
      </c>
      <c r="G78" s="33" t="s">
        <v>51</v>
      </c>
      <c r="H78" s="33" t="s">
        <v>51</v>
      </c>
      <c r="I78" s="33" t="s">
        <v>51</v>
      </c>
      <c r="J78" s="33" t="s">
        <v>51</v>
      </c>
      <c r="K78" s="33" t="s">
        <v>51</v>
      </c>
      <c r="L78" s="33" t="s">
        <v>51</v>
      </c>
      <c r="M78" s="33" t="s">
        <v>51</v>
      </c>
      <c r="N78" s="33" t="s">
        <v>51</v>
      </c>
      <c r="O78" s="33" t="s">
        <v>51</v>
      </c>
      <c r="P78" s="33" t="s">
        <v>51</v>
      </c>
      <c r="Q78" s="33" t="s">
        <v>51</v>
      </c>
      <c r="R78" s="33" t="s">
        <v>51</v>
      </c>
      <c r="S78" s="33" t="s">
        <v>51</v>
      </c>
      <c r="T78" s="33" t="s">
        <v>51</v>
      </c>
      <c r="U78" s="33" t="s">
        <v>51</v>
      </c>
      <c r="V78" s="33" t="s">
        <v>51</v>
      </c>
      <c r="W78" s="33" t="s">
        <v>51</v>
      </c>
      <c r="X78" s="33" t="s">
        <v>51</v>
      </c>
      <c r="Y78" s="33" t="s">
        <v>51</v>
      </c>
      <c r="Z78" s="33" t="s">
        <v>51</v>
      </c>
      <c r="AA78" s="33" t="s">
        <v>51</v>
      </c>
      <c r="AB78" s="33" t="s">
        <v>51</v>
      </c>
      <c r="AC78" s="33" t="s">
        <v>51</v>
      </c>
      <c r="AD78" s="33" t="s">
        <v>51</v>
      </c>
      <c r="AE78" s="33" t="s">
        <v>51</v>
      </c>
      <c r="AF78" s="33" t="s">
        <v>51</v>
      </c>
      <c r="AG78" s="33" t="s">
        <v>51</v>
      </c>
      <c r="AH78" s="1"/>
      <c r="AI78" s="1"/>
      <c r="AJ78" s="1"/>
      <c r="AK78" s="1"/>
      <c r="AL78" s="1"/>
      <c r="AM78" s="1"/>
      <c r="AN78" s="1"/>
      <c r="AO78" s="1"/>
    </row>
    <row r="79" spans="1:41" ht="18" thickBot="1" x14ac:dyDescent="0.25">
      <c r="A79" s="32" t="s">
        <v>87</v>
      </c>
      <c r="B79" s="33" t="s">
        <v>51</v>
      </c>
      <c r="C79" s="33" t="s">
        <v>51</v>
      </c>
      <c r="D79" s="33" t="s">
        <v>51</v>
      </c>
      <c r="E79" s="33" t="s">
        <v>51</v>
      </c>
      <c r="F79" s="33" t="s">
        <v>51</v>
      </c>
      <c r="G79" s="33" t="s">
        <v>51</v>
      </c>
      <c r="H79" s="33" t="s">
        <v>51</v>
      </c>
      <c r="I79" s="33" t="s">
        <v>51</v>
      </c>
      <c r="J79" s="33" t="s">
        <v>51</v>
      </c>
      <c r="K79" s="33" t="s">
        <v>51</v>
      </c>
      <c r="L79" s="33" t="s">
        <v>51</v>
      </c>
      <c r="M79" s="33" t="s">
        <v>51</v>
      </c>
      <c r="N79" s="33" t="s">
        <v>51</v>
      </c>
      <c r="O79" s="33" t="s">
        <v>51</v>
      </c>
      <c r="P79" s="33" t="s">
        <v>51</v>
      </c>
      <c r="Q79" s="33" t="s">
        <v>51</v>
      </c>
      <c r="R79" s="33" t="s">
        <v>51</v>
      </c>
      <c r="S79" s="33" t="s">
        <v>51</v>
      </c>
      <c r="T79" s="33" t="s">
        <v>51</v>
      </c>
      <c r="U79" s="33" t="s">
        <v>51</v>
      </c>
      <c r="V79" s="33" t="s">
        <v>51</v>
      </c>
      <c r="W79" s="33" t="s">
        <v>51</v>
      </c>
      <c r="X79" s="33" t="s">
        <v>51</v>
      </c>
      <c r="Y79" s="33" t="s">
        <v>51</v>
      </c>
      <c r="Z79" s="33" t="s">
        <v>51</v>
      </c>
      <c r="AA79" s="33" t="s">
        <v>51</v>
      </c>
      <c r="AB79" s="33" t="s">
        <v>51</v>
      </c>
      <c r="AC79" s="33" t="s">
        <v>51</v>
      </c>
      <c r="AD79" s="33" t="s">
        <v>51</v>
      </c>
      <c r="AE79" s="33" t="s">
        <v>51</v>
      </c>
      <c r="AF79" s="33" t="s">
        <v>51</v>
      </c>
      <c r="AG79" s="33" t="s">
        <v>51</v>
      </c>
      <c r="AH79" s="1"/>
      <c r="AI79" s="1"/>
      <c r="AJ79" s="1"/>
      <c r="AK79" s="1"/>
      <c r="AL79" s="1"/>
      <c r="AM79" s="1"/>
      <c r="AN79" s="1"/>
      <c r="AO79" s="1"/>
    </row>
    <row r="80" spans="1:41" x14ac:dyDescent="0.2">
      <c r="A80" s="3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1"/>
      <c r="AI80" s="1"/>
      <c r="AJ80" s="1"/>
      <c r="AK80" s="1"/>
      <c r="AL80" s="1"/>
      <c r="AM80" s="1"/>
      <c r="AN80" s="1"/>
      <c r="AO80" s="1"/>
    </row>
    <row r="81" spans="1:41" ht="17" thickBot="1" x14ac:dyDescent="0.25">
      <c r="A81" s="31" t="s">
        <v>167</v>
      </c>
      <c r="B81" s="41" t="s">
        <v>318</v>
      </c>
      <c r="C81" s="41" t="s">
        <v>318</v>
      </c>
      <c r="D81" s="41" t="s">
        <v>318</v>
      </c>
      <c r="E81" s="41" t="s">
        <v>318</v>
      </c>
      <c r="F81" s="41" t="s">
        <v>318</v>
      </c>
      <c r="G81" s="41" t="s">
        <v>318</v>
      </c>
      <c r="H81" s="41" t="s">
        <v>318</v>
      </c>
      <c r="I81" s="41" t="s">
        <v>318</v>
      </c>
      <c r="J81" s="41" t="s">
        <v>318</v>
      </c>
      <c r="K81" s="41" t="s">
        <v>318</v>
      </c>
      <c r="L81" s="41" t="s">
        <v>318</v>
      </c>
      <c r="M81" s="41" t="s">
        <v>318</v>
      </c>
      <c r="N81" s="41" t="s">
        <v>318</v>
      </c>
      <c r="O81" s="41" t="s">
        <v>318</v>
      </c>
      <c r="P81" s="41" t="s">
        <v>318</v>
      </c>
      <c r="Q81" s="41" t="s">
        <v>318</v>
      </c>
      <c r="R81" s="41" t="s">
        <v>318</v>
      </c>
      <c r="S81" s="41" t="s">
        <v>318</v>
      </c>
      <c r="T81" s="41" t="s">
        <v>318</v>
      </c>
      <c r="U81" s="41" t="s">
        <v>318</v>
      </c>
      <c r="V81" s="41" t="s">
        <v>318</v>
      </c>
      <c r="W81" s="41" t="s">
        <v>318</v>
      </c>
      <c r="X81" s="41" t="s">
        <v>318</v>
      </c>
      <c r="Y81" s="41" t="s">
        <v>318</v>
      </c>
      <c r="Z81" s="41" t="s">
        <v>318</v>
      </c>
      <c r="AA81" s="41" t="s">
        <v>318</v>
      </c>
      <c r="AB81" s="41" t="s">
        <v>318</v>
      </c>
      <c r="AC81" s="41" t="s">
        <v>318</v>
      </c>
      <c r="AD81" s="41" t="s">
        <v>318</v>
      </c>
      <c r="AE81" s="41" t="s">
        <v>318</v>
      </c>
      <c r="AF81" s="41" t="s">
        <v>318</v>
      </c>
      <c r="AG81" s="41" t="s">
        <v>318</v>
      </c>
      <c r="AH81" s="1"/>
      <c r="AI81" s="1"/>
      <c r="AJ81" s="1"/>
      <c r="AK81" s="1"/>
      <c r="AL81" s="1"/>
      <c r="AM81" s="1"/>
      <c r="AN81" s="1"/>
      <c r="AO81" s="1"/>
    </row>
    <row r="82" spans="1:41" ht="69" thickBot="1" x14ac:dyDescent="0.25">
      <c r="A82" s="32" t="s">
        <v>88</v>
      </c>
      <c r="B82" s="32" t="s">
        <v>353</v>
      </c>
      <c r="C82" s="32" t="s">
        <v>354</v>
      </c>
      <c r="D82" s="32" t="s">
        <v>355</v>
      </c>
      <c r="E82" s="32" t="s">
        <v>356</v>
      </c>
      <c r="F82" s="32" t="s">
        <v>357</v>
      </c>
      <c r="G82" s="32" t="s">
        <v>358</v>
      </c>
      <c r="H82" s="32" t="s">
        <v>359</v>
      </c>
      <c r="I82" s="32" t="s">
        <v>360</v>
      </c>
      <c r="J82" s="32" t="s">
        <v>361</v>
      </c>
      <c r="K82" s="32" t="s">
        <v>362</v>
      </c>
      <c r="L82" s="32" t="s">
        <v>363</v>
      </c>
      <c r="M82" s="32" t="s">
        <v>364</v>
      </c>
      <c r="N82" s="32" t="s">
        <v>365</v>
      </c>
      <c r="O82" s="32" t="s">
        <v>366</v>
      </c>
      <c r="P82" s="32" t="s">
        <v>367</v>
      </c>
      <c r="Q82" s="32" t="s">
        <v>368</v>
      </c>
      <c r="R82" s="32" t="s">
        <v>369</v>
      </c>
      <c r="S82" s="32" t="s">
        <v>370</v>
      </c>
      <c r="T82" s="32" t="s">
        <v>371</v>
      </c>
      <c r="U82" s="32" t="s">
        <v>372</v>
      </c>
      <c r="V82" s="32" t="s">
        <v>373</v>
      </c>
      <c r="W82" s="32" t="s">
        <v>374</v>
      </c>
      <c r="X82" s="32" t="s">
        <v>375</v>
      </c>
      <c r="Y82" s="32" t="s">
        <v>376</v>
      </c>
      <c r="Z82" s="32" t="s">
        <v>377</v>
      </c>
      <c r="AA82" s="32" t="s">
        <v>378</v>
      </c>
      <c r="AB82" s="32" t="s">
        <v>379</v>
      </c>
      <c r="AC82" s="32" t="s">
        <v>380</v>
      </c>
      <c r="AD82" s="32" t="s">
        <v>381</v>
      </c>
      <c r="AE82" s="32" t="s">
        <v>382</v>
      </c>
      <c r="AF82" s="32" t="s">
        <v>383</v>
      </c>
      <c r="AG82" s="32" t="s">
        <v>384</v>
      </c>
      <c r="AH82" s="1"/>
      <c r="AI82" s="1"/>
      <c r="AJ82" s="1"/>
      <c r="AK82" s="1"/>
      <c r="AL82" s="1"/>
      <c r="AM82" s="1"/>
      <c r="AN82" s="1"/>
      <c r="AO82" s="1"/>
    </row>
    <row r="83" spans="1:41" ht="18" thickBot="1" x14ac:dyDescent="0.25">
      <c r="A83" s="32" t="s">
        <v>50</v>
      </c>
      <c r="B83" s="36">
        <v>0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503.3</v>
      </c>
      <c r="I83" s="36">
        <v>503.3</v>
      </c>
      <c r="J83" s="36">
        <v>503.3</v>
      </c>
      <c r="K83" s="36">
        <v>0</v>
      </c>
      <c r="L83" s="36">
        <v>503.3</v>
      </c>
      <c r="M83" s="36">
        <v>0</v>
      </c>
      <c r="N83" s="36">
        <v>0</v>
      </c>
      <c r="O83" s="36">
        <v>0</v>
      </c>
      <c r="P83" s="36">
        <v>2516.6</v>
      </c>
      <c r="Q83" s="36">
        <v>0</v>
      </c>
      <c r="R83" s="36">
        <v>1006.7</v>
      </c>
      <c r="S83" s="36">
        <v>0</v>
      </c>
      <c r="T83" s="36">
        <v>0</v>
      </c>
      <c r="U83" s="36">
        <v>0</v>
      </c>
      <c r="V83" s="36">
        <v>0</v>
      </c>
      <c r="W83" s="36">
        <v>503.3</v>
      </c>
      <c r="X83" s="36">
        <v>0</v>
      </c>
      <c r="Y83" s="36">
        <v>2013.3</v>
      </c>
      <c r="Z83" s="36">
        <v>4530</v>
      </c>
      <c r="AA83" s="36">
        <v>503.3</v>
      </c>
      <c r="AB83" s="36">
        <v>0</v>
      </c>
      <c r="AC83" s="36">
        <v>0</v>
      </c>
      <c r="AD83" s="36">
        <v>0</v>
      </c>
      <c r="AE83" s="36">
        <v>2013.3</v>
      </c>
      <c r="AF83" s="36">
        <v>0</v>
      </c>
      <c r="AG83" s="36">
        <v>2013.3</v>
      </c>
      <c r="AH83" s="1"/>
      <c r="AI83" s="1"/>
      <c r="AJ83" s="1"/>
      <c r="AK83" s="1"/>
      <c r="AL83" s="1"/>
      <c r="AM83" s="1"/>
      <c r="AN83" s="1"/>
      <c r="AO83" s="1"/>
    </row>
    <row r="84" spans="1:41" ht="18" thickBot="1" x14ac:dyDescent="0.25">
      <c r="A84" s="32" t="s">
        <v>52</v>
      </c>
      <c r="B84" s="36">
        <v>0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1006.7</v>
      </c>
      <c r="S84" s="36">
        <v>0</v>
      </c>
      <c r="T84" s="36">
        <v>0</v>
      </c>
      <c r="U84" s="36">
        <v>0</v>
      </c>
      <c r="V84" s="36">
        <v>0</v>
      </c>
      <c r="W84" s="36">
        <v>503.3</v>
      </c>
      <c r="X84" s="36">
        <v>0</v>
      </c>
      <c r="Y84" s="36">
        <v>2013.3</v>
      </c>
      <c r="Z84" s="36">
        <v>4530</v>
      </c>
      <c r="AA84" s="36">
        <v>503.3</v>
      </c>
      <c r="AB84" s="36">
        <v>0</v>
      </c>
      <c r="AC84" s="36">
        <v>0</v>
      </c>
      <c r="AD84" s="36">
        <v>0</v>
      </c>
      <c r="AE84" s="36">
        <v>2013.3</v>
      </c>
      <c r="AF84" s="36">
        <v>0</v>
      </c>
      <c r="AG84" s="36">
        <v>2013.3</v>
      </c>
      <c r="AH84" s="1"/>
      <c r="AI84" s="1"/>
      <c r="AJ84" s="1"/>
      <c r="AK84" s="1"/>
      <c r="AL84" s="1"/>
      <c r="AM84" s="1"/>
      <c r="AN84" s="1"/>
      <c r="AO84" s="1"/>
    </row>
    <row r="85" spans="1:41" ht="18" thickBot="1" x14ac:dyDescent="0.25">
      <c r="A85" s="32" t="s">
        <v>53</v>
      </c>
      <c r="B85" s="36">
        <v>0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1006.7</v>
      </c>
      <c r="S85" s="36">
        <v>0</v>
      </c>
      <c r="T85" s="36">
        <v>0</v>
      </c>
      <c r="U85" s="36">
        <v>0</v>
      </c>
      <c r="V85" s="36">
        <v>0</v>
      </c>
      <c r="W85" s="36">
        <v>503.3</v>
      </c>
      <c r="X85" s="36">
        <v>0</v>
      </c>
      <c r="Y85" s="36">
        <v>2013.3</v>
      </c>
      <c r="Z85" s="36">
        <v>4530</v>
      </c>
      <c r="AA85" s="36">
        <v>503.3</v>
      </c>
      <c r="AB85" s="36">
        <v>0</v>
      </c>
      <c r="AC85" s="36">
        <v>0</v>
      </c>
      <c r="AD85" s="36">
        <v>0</v>
      </c>
      <c r="AE85" s="36">
        <v>2013.3</v>
      </c>
      <c r="AF85" s="36">
        <v>0</v>
      </c>
      <c r="AG85" s="36">
        <v>2013.3</v>
      </c>
      <c r="AH85" s="1"/>
      <c r="AI85" s="1"/>
      <c r="AJ85" s="1"/>
      <c r="AK85" s="1"/>
      <c r="AL85" s="1"/>
      <c r="AM85" s="1"/>
      <c r="AN85" s="1"/>
      <c r="AO85" s="1"/>
    </row>
    <row r="86" spans="1:41" ht="18" thickBot="1" x14ac:dyDescent="0.25">
      <c r="A86" s="32" t="s">
        <v>54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1006.7</v>
      </c>
      <c r="S86" s="36">
        <v>0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  <c r="Y86" s="36">
        <v>2013.3</v>
      </c>
      <c r="Z86" s="36">
        <v>4530</v>
      </c>
      <c r="AA86" s="36">
        <v>503.3</v>
      </c>
      <c r="AB86" s="36">
        <v>0</v>
      </c>
      <c r="AC86" s="36">
        <v>0</v>
      </c>
      <c r="AD86" s="36">
        <v>0</v>
      </c>
      <c r="AE86" s="36">
        <v>2013.3</v>
      </c>
      <c r="AF86" s="36">
        <v>0</v>
      </c>
      <c r="AG86" s="36">
        <v>2013.3</v>
      </c>
      <c r="AH86" s="1"/>
      <c r="AI86" s="1"/>
      <c r="AJ86" s="1"/>
      <c r="AK86" s="1"/>
      <c r="AL86" s="1"/>
      <c r="AM86" s="1"/>
      <c r="AN86" s="1"/>
      <c r="AO86" s="1"/>
    </row>
    <row r="87" spans="1:41" ht="18" thickBot="1" x14ac:dyDescent="0.25">
      <c r="A87" s="32" t="s">
        <v>55</v>
      </c>
      <c r="B87" s="36">
        <v>0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1006.7</v>
      </c>
      <c r="S87" s="36">
        <v>0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  <c r="Y87" s="36">
        <v>2013.3</v>
      </c>
      <c r="Z87" s="36">
        <v>4530</v>
      </c>
      <c r="AA87" s="36">
        <v>503.3</v>
      </c>
      <c r="AB87" s="36">
        <v>0</v>
      </c>
      <c r="AC87" s="36">
        <v>0</v>
      </c>
      <c r="AD87" s="36">
        <v>0</v>
      </c>
      <c r="AE87" s="36">
        <v>2013.3</v>
      </c>
      <c r="AF87" s="36">
        <v>0</v>
      </c>
      <c r="AG87" s="36">
        <v>2013.3</v>
      </c>
      <c r="AH87" s="1"/>
      <c r="AI87" s="1"/>
      <c r="AJ87" s="1"/>
      <c r="AK87" s="1"/>
      <c r="AL87" s="1"/>
      <c r="AM87" s="1"/>
      <c r="AN87" s="1"/>
      <c r="AO87" s="1"/>
    </row>
    <row r="88" spans="1:41" ht="18" thickBot="1" x14ac:dyDescent="0.25">
      <c r="A88" s="32" t="s">
        <v>56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1006.7</v>
      </c>
      <c r="S88" s="36">
        <v>0</v>
      </c>
      <c r="T88" s="36">
        <v>0</v>
      </c>
      <c r="U88" s="36">
        <v>0</v>
      </c>
      <c r="V88" s="36">
        <v>0</v>
      </c>
      <c r="W88" s="36">
        <v>0</v>
      </c>
      <c r="X88" s="36">
        <v>0</v>
      </c>
      <c r="Y88" s="36">
        <v>2013.3</v>
      </c>
      <c r="Z88" s="36">
        <v>4530</v>
      </c>
      <c r="AA88" s="36">
        <v>503.3</v>
      </c>
      <c r="AB88" s="36">
        <v>0</v>
      </c>
      <c r="AC88" s="36">
        <v>0</v>
      </c>
      <c r="AD88" s="36">
        <v>0</v>
      </c>
      <c r="AE88" s="36">
        <v>2013.3</v>
      </c>
      <c r="AF88" s="36">
        <v>0</v>
      </c>
      <c r="AG88" s="36">
        <v>2013.3</v>
      </c>
      <c r="AH88" s="1"/>
      <c r="AI88" s="1"/>
      <c r="AJ88" s="1"/>
      <c r="AK88" s="1"/>
      <c r="AL88" s="1"/>
      <c r="AM88" s="1"/>
      <c r="AN88" s="1"/>
      <c r="AO88" s="1"/>
    </row>
    <row r="89" spans="1:41" ht="18" thickBot="1" x14ac:dyDescent="0.25">
      <c r="A89" s="32" t="s">
        <v>57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1006.7</v>
      </c>
      <c r="S89" s="36">
        <v>0</v>
      </c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2013.3</v>
      </c>
      <c r="Z89" s="36">
        <v>3523.3</v>
      </c>
      <c r="AA89" s="36">
        <v>503.3</v>
      </c>
      <c r="AB89" s="36">
        <v>0</v>
      </c>
      <c r="AC89" s="36">
        <v>0</v>
      </c>
      <c r="AD89" s="36">
        <v>0</v>
      </c>
      <c r="AE89" s="36">
        <v>2013.3</v>
      </c>
      <c r="AF89" s="36">
        <v>0</v>
      </c>
      <c r="AG89" s="36">
        <v>2013.3</v>
      </c>
      <c r="AH89" s="1"/>
      <c r="AI89" s="1"/>
      <c r="AJ89" s="1"/>
      <c r="AK89" s="1"/>
      <c r="AL89" s="1"/>
      <c r="AM89" s="1"/>
      <c r="AN89" s="1"/>
      <c r="AO89" s="1"/>
    </row>
    <row r="90" spans="1:41" ht="18" thickBot="1" x14ac:dyDescent="0.25">
      <c r="A90" s="32" t="s">
        <v>58</v>
      </c>
      <c r="B90" s="36">
        <v>0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1006.7</v>
      </c>
      <c r="S90" s="36">
        <v>0</v>
      </c>
      <c r="T90" s="36">
        <v>0</v>
      </c>
      <c r="U90" s="36">
        <v>0</v>
      </c>
      <c r="V90" s="36">
        <v>0</v>
      </c>
      <c r="W90" s="36">
        <v>0</v>
      </c>
      <c r="X90" s="36">
        <v>0</v>
      </c>
      <c r="Y90" s="36">
        <v>2013.3</v>
      </c>
      <c r="Z90" s="36">
        <v>3523.3</v>
      </c>
      <c r="AA90" s="36">
        <v>503.3</v>
      </c>
      <c r="AB90" s="36">
        <v>0</v>
      </c>
      <c r="AC90" s="36">
        <v>0</v>
      </c>
      <c r="AD90" s="36">
        <v>0</v>
      </c>
      <c r="AE90" s="36">
        <v>2013.3</v>
      </c>
      <c r="AF90" s="36">
        <v>0</v>
      </c>
      <c r="AG90" s="36">
        <v>2013.3</v>
      </c>
      <c r="AH90" s="1"/>
      <c r="AI90" s="1"/>
      <c r="AJ90" s="1"/>
      <c r="AK90" s="1"/>
      <c r="AL90" s="1"/>
      <c r="AM90" s="1"/>
      <c r="AN90" s="1"/>
      <c r="AO90" s="1"/>
    </row>
    <row r="91" spans="1:41" ht="18" thickBot="1" x14ac:dyDescent="0.25">
      <c r="A91" s="32" t="s">
        <v>59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1006.7</v>
      </c>
      <c r="S91" s="36">
        <v>0</v>
      </c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6">
        <v>2013.3</v>
      </c>
      <c r="Z91" s="36">
        <v>3523.3</v>
      </c>
      <c r="AA91" s="36">
        <v>503.3</v>
      </c>
      <c r="AB91" s="36">
        <v>0</v>
      </c>
      <c r="AC91" s="36">
        <v>0</v>
      </c>
      <c r="AD91" s="36">
        <v>0</v>
      </c>
      <c r="AE91" s="36">
        <v>2013.3</v>
      </c>
      <c r="AF91" s="36">
        <v>0</v>
      </c>
      <c r="AG91" s="36">
        <v>2013.3</v>
      </c>
      <c r="AH91" s="1"/>
      <c r="AI91" s="1"/>
      <c r="AJ91" s="1"/>
      <c r="AK91" s="1"/>
      <c r="AL91" s="1"/>
      <c r="AM91" s="1"/>
      <c r="AN91" s="1"/>
      <c r="AO91" s="1"/>
    </row>
    <row r="92" spans="1:41" ht="18" thickBot="1" x14ac:dyDescent="0.25">
      <c r="A92" s="32" t="s">
        <v>60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1006.7</v>
      </c>
      <c r="S92" s="36">
        <v>0</v>
      </c>
      <c r="T92" s="36">
        <v>0</v>
      </c>
      <c r="U92" s="36">
        <v>0</v>
      </c>
      <c r="V92" s="36">
        <v>0</v>
      </c>
      <c r="W92" s="36">
        <v>0</v>
      </c>
      <c r="X92" s="36">
        <v>0</v>
      </c>
      <c r="Y92" s="36">
        <v>2013.3</v>
      </c>
      <c r="Z92" s="36">
        <v>3523.3</v>
      </c>
      <c r="AA92" s="36">
        <v>503.3</v>
      </c>
      <c r="AB92" s="36">
        <v>0</v>
      </c>
      <c r="AC92" s="36">
        <v>0</v>
      </c>
      <c r="AD92" s="36">
        <v>0</v>
      </c>
      <c r="AE92" s="36">
        <v>2013.3</v>
      </c>
      <c r="AF92" s="36">
        <v>0</v>
      </c>
      <c r="AG92" s="36">
        <v>2013.3</v>
      </c>
      <c r="AH92" s="1"/>
      <c r="AI92" s="1"/>
      <c r="AJ92" s="1"/>
      <c r="AK92" s="1"/>
      <c r="AL92" s="1"/>
      <c r="AM92" s="1"/>
      <c r="AN92" s="1"/>
      <c r="AO92" s="1"/>
    </row>
    <row r="93" spans="1:41" ht="18" thickBot="1" x14ac:dyDescent="0.25">
      <c r="A93" s="32" t="s">
        <v>61</v>
      </c>
      <c r="B93" s="36">
        <v>0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1006.7</v>
      </c>
      <c r="S93" s="36">
        <v>0</v>
      </c>
      <c r="T93" s="36">
        <v>0</v>
      </c>
      <c r="U93" s="36">
        <v>0</v>
      </c>
      <c r="V93" s="36">
        <v>0</v>
      </c>
      <c r="W93" s="36">
        <v>0</v>
      </c>
      <c r="X93" s="36">
        <v>0</v>
      </c>
      <c r="Y93" s="36">
        <v>2013.3</v>
      </c>
      <c r="Z93" s="36">
        <v>3523.3</v>
      </c>
      <c r="AA93" s="36">
        <v>503.3</v>
      </c>
      <c r="AB93" s="36">
        <v>0</v>
      </c>
      <c r="AC93" s="36">
        <v>0</v>
      </c>
      <c r="AD93" s="36">
        <v>0</v>
      </c>
      <c r="AE93" s="36">
        <v>2013.3</v>
      </c>
      <c r="AF93" s="36">
        <v>0</v>
      </c>
      <c r="AG93" s="36">
        <v>2013.3</v>
      </c>
      <c r="AH93" s="1"/>
      <c r="AI93" s="1"/>
      <c r="AJ93" s="1"/>
      <c r="AK93" s="1"/>
      <c r="AL93" s="1"/>
      <c r="AM93" s="1"/>
      <c r="AN93" s="1"/>
      <c r="AO93" s="1"/>
    </row>
    <row r="94" spans="1:41" ht="18" thickBot="1" x14ac:dyDescent="0.25">
      <c r="A94" s="32" t="s">
        <v>62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1006.7</v>
      </c>
      <c r="S94" s="36">
        <v>0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  <c r="Y94" s="36">
        <v>2013.3</v>
      </c>
      <c r="Z94" s="36">
        <v>3523.3</v>
      </c>
      <c r="AA94" s="36">
        <v>503.3</v>
      </c>
      <c r="AB94" s="36">
        <v>0</v>
      </c>
      <c r="AC94" s="36">
        <v>0</v>
      </c>
      <c r="AD94" s="36">
        <v>0</v>
      </c>
      <c r="AE94" s="36">
        <v>2013.3</v>
      </c>
      <c r="AF94" s="36">
        <v>0</v>
      </c>
      <c r="AG94" s="36">
        <v>2013.3</v>
      </c>
      <c r="AH94" s="1"/>
      <c r="AI94" s="1"/>
      <c r="AJ94" s="1"/>
      <c r="AK94" s="1"/>
      <c r="AL94" s="1"/>
      <c r="AM94" s="1"/>
      <c r="AN94" s="1"/>
      <c r="AO94" s="1"/>
    </row>
    <row r="95" spans="1:41" ht="18" thickBot="1" x14ac:dyDescent="0.25">
      <c r="A95" s="32" t="s">
        <v>63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1006.7</v>
      </c>
      <c r="S95" s="36">
        <v>0</v>
      </c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2013.3</v>
      </c>
      <c r="Z95" s="36">
        <v>3523.3</v>
      </c>
      <c r="AA95" s="36">
        <v>503.3</v>
      </c>
      <c r="AB95" s="36">
        <v>0</v>
      </c>
      <c r="AC95" s="36">
        <v>0</v>
      </c>
      <c r="AD95" s="36">
        <v>0</v>
      </c>
      <c r="AE95" s="36">
        <v>2013.3</v>
      </c>
      <c r="AF95" s="36">
        <v>0</v>
      </c>
      <c r="AG95" s="36">
        <v>2013.3</v>
      </c>
      <c r="AH95" s="1"/>
      <c r="AI95" s="1"/>
      <c r="AJ95" s="1"/>
      <c r="AK95" s="1"/>
      <c r="AL95" s="1"/>
      <c r="AM95" s="1"/>
      <c r="AN95" s="1"/>
      <c r="AO95" s="1"/>
    </row>
    <row r="96" spans="1:41" ht="18" thickBot="1" x14ac:dyDescent="0.25">
      <c r="A96" s="32" t="s">
        <v>64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1006.7</v>
      </c>
      <c r="S96" s="36">
        <v>0</v>
      </c>
      <c r="T96" s="36">
        <v>0</v>
      </c>
      <c r="U96" s="36">
        <v>0</v>
      </c>
      <c r="V96" s="36">
        <v>0</v>
      </c>
      <c r="W96" s="36">
        <v>0</v>
      </c>
      <c r="X96" s="36">
        <v>0</v>
      </c>
      <c r="Y96" s="36">
        <v>2013.3</v>
      </c>
      <c r="Z96" s="36">
        <v>3523.3</v>
      </c>
      <c r="AA96" s="36">
        <v>503.3</v>
      </c>
      <c r="AB96" s="36">
        <v>0</v>
      </c>
      <c r="AC96" s="36">
        <v>0</v>
      </c>
      <c r="AD96" s="36">
        <v>0</v>
      </c>
      <c r="AE96" s="36">
        <v>2013.3</v>
      </c>
      <c r="AF96" s="36">
        <v>0</v>
      </c>
      <c r="AG96" s="36">
        <v>2013.3</v>
      </c>
      <c r="AH96" s="1"/>
      <c r="AI96" s="1"/>
      <c r="AJ96" s="1"/>
      <c r="AK96" s="1"/>
      <c r="AL96" s="1"/>
      <c r="AM96" s="1"/>
      <c r="AN96" s="1"/>
      <c r="AO96" s="1"/>
    </row>
    <row r="97" spans="1:41" ht="18" thickBot="1" x14ac:dyDescent="0.25">
      <c r="A97" s="32" t="s">
        <v>65</v>
      </c>
      <c r="B97" s="36">
        <v>0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1006.7</v>
      </c>
      <c r="S97" s="36">
        <v>0</v>
      </c>
      <c r="T97" s="36">
        <v>0</v>
      </c>
      <c r="U97" s="36">
        <v>0</v>
      </c>
      <c r="V97" s="36">
        <v>0</v>
      </c>
      <c r="W97" s="36">
        <v>0</v>
      </c>
      <c r="X97" s="36">
        <v>0</v>
      </c>
      <c r="Y97" s="36">
        <v>2013.3</v>
      </c>
      <c r="Z97" s="36">
        <v>3523.3</v>
      </c>
      <c r="AA97" s="36">
        <v>503.3</v>
      </c>
      <c r="AB97" s="36">
        <v>0</v>
      </c>
      <c r="AC97" s="36">
        <v>0</v>
      </c>
      <c r="AD97" s="36">
        <v>0</v>
      </c>
      <c r="AE97" s="36">
        <v>2013.3</v>
      </c>
      <c r="AF97" s="36">
        <v>0</v>
      </c>
      <c r="AG97" s="36">
        <v>2013.3</v>
      </c>
      <c r="AH97" s="1"/>
      <c r="AI97" s="1"/>
      <c r="AJ97" s="1"/>
      <c r="AK97" s="1"/>
      <c r="AL97" s="1"/>
      <c r="AM97" s="1"/>
      <c r="AN97" s="1"/>
      <c r="AO97" s="1"/>
    </row>
    <row r="98" spans="1:41" ht="18" thickBot="1" x14ac:dyDescent="0.25">
      <c r="A98" s="32" t="s">
        <v>66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1006.7</v>
      </c>
      <c r="S98" s="36">
        <v>0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6">
        <v>2013.3</v>
      </c>
      <c r="Z98" s="36">
        <v>3523.3</v>
      </c>
      <c r="AA98" s="36">
        <v>503.3</v>
      </c>
      <c r="AB98" s="36">
        <v>0</v>
      </c>
      <c r="AC98" s="36">
        <v>0</v>
      </c>
      <c r="AD98" s="36">
        <v>0</v>
      </c>
      <c r="AE98" s="36">
        <v>2013.3</v>
      </c>
      <c r="AF98" s="36">
        <v>0</v>
      </c>
      <c r="AG98" s="36">
        <v>2013.3</v>
      </c>
      <c r="AH98" s="1"/>
      <c r="AI98" s="1"/>
      <c r="AJ98" s="1"/>
      <c r="AK98" s="1"/>
      <c r="AL98" s="1"/>
      <c r="AM98" s="1"/>
      <c r="AN98" s="1"/>
      <c r="AO98" s="1"/>
    </row>
    <row r="99" spans="1:41" ht="18" thickBot="1" x14ac:dyDescent="0.25">
      <c r="A99" s="32" t="s">
        <v>67</v>
      </c>
      <c r="B99" s="36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1006.7</v>
      </c>
      <c r="S99" s="36">
        <v>0</v>
      </c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2013.3</v>
      </c>
      <c r="Z99" s="36">
        <v>3523.3</v>
      </c>
      <c r="AA99" s="36">
        <v>503.3</v>
      </c>
      <c r="AB99" s="36">
        <v>0</v>
      </c>
      <c r="AC99" s="36">
        <v>0</v>
      </c>
      <c r="AD99" s="36">
        <v>0</v>
      </c>
      <c r="AE99" s="36">
        <v>2013.3</v>
      </c>
      <c r="AF99" s="36">
        <v>0</v>
      </c>
      <c r="AG99" s="36">
        <v>2013.3</v>
      </c>
      <c r="AH99" s="1"/>
      <c r="AI99" s="1"/>
      <c r="AJ99" s="1"/>
      <c r="AK99" s="1"/>
      <c r="AL99" s="1"/>
      <c r="AM99" s="1"/>
      <c r="AN99" s="1"/>
      <c r="AO99" s="1"/>
    </row>
    <row r="100" spans="1:41" ht="18" thickBot="1" x14ac:dyDescent="0.25">
      <c r="A100" s="32" t="s">
        <v>68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1006.7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2013.3</v>
      </c>
      <c r="Z100" s="36">
        <v>3523.3</v>
      </c>
      <c r="AA100" s="36">
        <v>503.3</v>
      </c>
      <c r="AB100" s="36">
        <v>0</v>
      </c>
      <c r="AC100" s="36">
        <v>0</v>
      </c>
      <c r="AD100" s="36">
        <v>0</v>
      </c>
      <c r="AE100" s="36">
        <v>2013.3</v>
      </c>
      <c r="AF100" s="36">
        <v>0</v>
      </c>
      <c r="AG100" s="36">
        <v>2013.3</v>
      </c>
      <c r="AH100" s="1"/>
      <c r="AI100" s="1"/>
      <c r="AJ100" s="1"/>
      <c r="AK100" s="1"/>
      <c r="AL100" s="1"/>
      <c r="AM100" s="1"/>
      <c r="AN100" s="1"/>
      <c r="AO100" s="1"/>
    </row>
    <row r="101" spans="1:41" ht="18" thickBot="1" x14ac:dyDescent="0.25">
      <c r="A101" s="32" t="s">
        <v>69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1006.7</v>
      </c>
      <c r="S101" s="36">
        <v>0</v>
      </c>
      <c r="T101" s="36">
        <v>0</v>
      </c>
      <c r="U101" s="36">
        <v>0</v>
      </c>
      <c r="V101" s="36">
        <v>0</v>
      </c>
      <c r="W101" s="36">
        <v>0</v>
      </c>
      <c r="X101" s="36">
        <v>0</v>
      </c>
      <c r="Y101" s="36">
        <v>2013.3</v>
      </c>
      <c r="Z101" s="36">
        <v>3523.3</v>
      </c>
      <c r="AA101" s="36">
        <v>503.3</v>
      </c>
      <c r="AB101" s="36">
        <v>0</v>
      </c>
      <c r="AC101" s="36">
        <v>0</v>
      </c>
      <c r="AD101" s="36">
        <v>0</v>
      </c>
      <c r="AE101" s="36">
        <v>2013.3</v>
      </c>
      <c r="AF101" s="36">
        <v>0</v>
      </c>
      <c r="AG101" s="36">
        <v>2013.3</v>
      </c>
      <c r="AH101" s="1"/>
      <c r="AI101" s="1"/>
      <c r="AJ101" s="1"/>
      <c r="AK101" s="1"/>
      <c r="AL101" s="1"/>
      <c r="AM101" s="1"/>
      <c r="AN101" s="1"/>
      <c r="AO101" s="1"/>
    </row>
    <row r="102" spans="1:41" ht="18" thickBot="1" x14ac:dyDescent="0.25">
      <c r="A102" s="32" t="s">
        <v>70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1006.7</v>
      </c>
      <c r="S102" s="36">
        <v>0</v>
      </c>
      <c r="T102" s="36">
        <v>0</v>
      </c>
      <c r="U102" s="36">
        <v>0</v>
      </c>
      <c r="V102" s="36">
        <v>0</v>
      </c>
      <c r="W102" s="36">
        <v>0</v>
      </c>
      <c r="X102" s="36">
        <v>0</v>
      </c>
      <c r="Y102" s="36">
        <v>503.3</v>
      </c>
      <c r="Z102" s="36">
        <v>3523.3</v>
      </c>
      <c r="AA102" s="36">
        <v>503.3</v>
      </c>
      <c r="AB102" s="36">
        <v>0</v>
      </c>
      <c r="AC102" s="36">
        <v>0</v>
      </c>
      <c r="AD102" s="36">
        <v>0</v>
      </c>
      <c r="AE102" s="36">
        <v>2013.3</v>
      </c>
      <c r="AF102" s="36">
        <v>0</v>
      </c>
      <c r="AG102" s="36">
        <v>2013.3</v>
      </c>
      <c r="AH102" s="1"/>
      <c r="AI102" s="1"/>
      <c r="AJ102" s="1"/>
      <c r="AK102" s="1"/>
      <c r="AL102" s="1"/>
      <c r="AM102" s="1"/>
      <c r="AN102" s="1"/>
      <c r="AO102" s="1"/>
    </row>
    <row r="103" spans="1:41" ht="18" thickBot="1" x14ac:dyDescent="0.25">
      <c r="A103" s="32" t="s">
        <v>71</v>
      </c>
      <c r="B103" s="36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1006.7</v>
      </c>
      <c r="S103" s="36">
        <v>0</v>
      </c>
      <c r="T103" s="36">
        <v>0</v>
      </c>
      <c r="U103" s="36">
        <v>0</v>
      </c>
      <c r="V103" s="36">
        <v>0</v>
      </c>
      <c r="W103" s="36">
        <v>0</v>
      </c>
      <c r="X103" s="36">
        <v>0</v>
      </c>
      <c r="Y103" s="36">
        <v>503.3</v>
      </c>
      <c r="Z103" s="36">
        <v>3523.3</v>
      </c>
      <c r="AA103" s="36">
        <v>503.3</v>
      </c>
      <c r="AB103" s="36">
        <v>0</v>
      </c>
      <c r="AC103" s="36">
        <v>0</v>
      </c>
      <c r="AD103" s="36">
        <v>0</v>
      </c>
      <c r="AE103" s="36">
        <v>2013.3</v>
      </c>
      <c r="AF103" s="36">
        <v>0</v>
      </c>
      <c r="AG103" s="36">
        <v>2013.3</v>
      </c>
      <c r="AH103" s="1"/>
      <c r="AI103" s="1"/>
      <c r="AJ103" s="1"/>
      <c r="AK103" s="1"/>
      <c r="AL103" s="1"/>
      <c r="AM103" s="1"/>
      <c r="AN103" s="1"/>
      <c r="AO103" s="1"/>
    </row>
    <row r="104" spans="1:41" ht="18" thickBot="1" x14ac:dyDescent="0.25">
      <c r="A104" s="32" t="s">
        <v>72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1006.7</v>
      </c>
      <c r="S104" s="36">
        <v>0</v>
      </c>
      <c r="T104" s="36">
        <v>0</v>
      </c>
      <c r="U104" s="36">
        <v>0</v>
      </c>
      <c r="V104" s="36">
        <v>0</v>
      </c>
      <c r="W104" s="36">
        <v>0</v>
      </c>
      <c r="X104" s="36">
        <v>0</v>
      </c>
      <c r="Y104" s="36">
        <v>503.3</v>
      </c>
      <c r="Z104" s="36">
        <v>3523.3</v>
      </c>
      <c r="AA104" s="36">
        <v>503.3</v>
      </c>
      <c r="AB104" s="36">
        <v>0</v>
      </c>
      <c r="AC104" s="36">
        <v>0</v>
      </c>
      <c r="AD104" s="36">
        <v>0</v>
      </c>
      <c r="AE104" s="36">
        <v>2013.3</v>
      </c>
      <c r="AF104" s="36">
        <v>0</v>
      </c>
      <c r="AG104" s="36">
        <v>2013.3</v>
      </c>
      <c r="AH104" s="1"/>
      <c r="AI104" s="1"/>
      <c r="AJ104" s="1"/>
      <c r="AK104" s="1"/>
      <c r="AL104" s="1"/>
      <c r="AM104" s="1"/>
      <c r="AN104" s="1"/>
      <c r="AO104" s="1"/>
    </row>
    <row r="105" spans="1:41" ht="18" thickBot="1" x14ac:dyDescent="0.25">
      <c r="A105" s="32" t="s">
        <v>73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1006.7</v>
      </c>
      <c r="S105" s="36">
        <v>0</v>
      </c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503.3</v>
      </c>
      <c r="Z105" s="36">
        <v>3523.3</v>
      </c>
      <c r="AA105" s="36">
        <v>503.3</v>
      </c>
      <c r="AB105" s="36">
        <v>0</v>
      </c>
      <c r="AC105" s="36">
        <v>0</v>
      </c>
      <c r="AD105" s="36">
        <v>0</v>
      </c>
      <c r="AE105" s="36">
        <v>2013.3</v>
      </c>
      <c r="AF105" s="36">
        <v>0</v>
      </c>
      <c r="AG105" s="36">
        <v>2013.3</v>
      </c>
      <c r="AH105" s="1"/>
      <c r="AI105" s="1"/>
      <c r="AJ105" s="1"/>
      <c r="AK105" s="1"/>
      <c r="AL105" s="1"/>
      <c r="AM105" s="1"/>
      <c r="AN105" s="1"/>
      <c r="AO105" s="1"/>
    </row>
    <row r="106" spans="1:41" ht="18" thickBot="1" x14ac:dyDescent="0.25">
      <c r="A106" s="32" t="s">
        <v>74</v>
      </c>
      <c r="B106" s="36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1006.7</v>
      </c>
      <c r="S106" s="36">
        <v>0</v>
      </c>
      <c r="T106" s="36">
        <v>0</v>
      </c>
      <c r="U106" s="36">
        <v>0</v>
      </c>
      <c r="V106" s="36">
        <v>0</v>
      </c>
      <c r="W106" s="36">
        <v>0</v>
      </c>
      <c r="X106" s="36">
        <v>0</v>
      </c>
      <c r="Y106" s="36">
        <v>503.3</v>
      </c>
      <c r="Z106" s="36">
        <v>3523.3</v>
      </c>
      <c r="AA106" s="36">
        <v>503.3</v>
      </c>
      <c r="AB106" s="36">
        <v>0</v>
      </c>
      <c r="AC106" s="36">
        <v>0</v>
      </c>
      <c r="AD106" s="36">
        <v>0</v>
      </c>
      <c r="AE106" s="36">
        <v>2013.3</v>
      </c>
      <c r="AF106" s="36">
        <v>0</v>
      </c>
      <c r="AG106" s="36">
        <v>2013.3</v>
      </c>
      <c r="AH106" s="1"/>
      <c r="AI106" s="1"/>
      <c r="AJ106" s="1"/>
      <c r="AK106" s="1"/>
      <c r="AL106" s="1"/>
      <c r="AM106" s="1"/>
      <c r="AN106" s="1"/>
      <c r="AO106" s="1"/>
    </row>
    <row r="107" spans="1:41" ht="18" thickBot="1" x14ac:dyDescent="0.25">
      <c r="A107" s="32" t="s">
        <v>75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1006.7</v>
      </c>
      <c r="S107" s="36">
        <v>0</v>
      </c>
      <c r="T107" s="36">
        <v>0</v>
      </c>
      <c r="U107" s="36">
        <v>0</v>
      </c>
      <c r="V107" s="36">
        <v>0</v>
      </c>
      <c r="W107" s="36">
        <v>0</v>
      </c>
      <c r="X107" s="36">
        <v>0</v>
      </c>
      <c r="Y107" s="36">
        <v>503.3</v>
      </c>
      <c r="Z107" s="36">
        <v>3523.3</v>
      </c>
      <c r="AA107" s="36">
        <v>503.3</v>
      </c>
      <c r="AB107" s="36">
        <v>0</v>
      </c>
      <c r="AC107" s="36">
        <v>0</v>
      </c>
      <c r="AD107" s="36">
        <v>0</v>
      </c>
      <c r="AE107" s="36">
        <v>2013.3</v>
      </c>
      <c r="AF107" s="36">
        <v>0</v>
      </c>
      <c r="AG107" s="36">
        <v>2013.3</v>
      </c>
      <c r="AH107" s="1"/>
      <c r="AI107" s="1"/>
      <c r="AJ107" s="1"/>
      <c r="AK107" s="1"/>
      <c r="AL107" s="1"/>
      <c r="AM107" s="1"/>
      <c r="AN107" s="1"/>
      <c r="AO107" s="1"/>
    </row>
    <row r="108" spans="1:41" ht="18" thickBot="1" x14ac:dyDescent="0.25">
      <c r="A108" s="32" t="s">
        <v>76</v>
      </c>
      <c r="B108" s="3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1006.7</v>
      </c>
      <c r="S108" s="36">
        <v>0</v>
      </c>
      <c r="T108" s="36">
        <v>0</v>
      </c>
      <c r="U108" s="36">
        <v>0</v>
      </c>
      <c r="V108" s="36">
        <v>0</v>
      </c>
      <c r="W108" s="36">
        <v>0</v>
      </c>
      <c r="X108" s="36">
        <v>0</v>
      </c>
      <c r="Y108" s="36">
        <v>503.3</v>
      </c>
      <c r="Z108" s="36">
        <v>3523.3</v>
      </c>
      <c r="AA108" s="36">
        <v>503.3</v>
      </c>
      <c r="AB108" s="36">
        <v>0</v>
      </c>
      <c r="AC108" s="36">
        <v>0</v>
      </c>
      <c r="AD108" s="36">
        <v>0</v>
      </c>
      <c r="AE108" s="36">
        <v>1510</v>
      </c>
      <c r="AF108" s="36">
        <v>0</v>
      </c>
      <c r="AG108" s="36">
        <v>2013.3</v>
      </c>
      <c r="AH108" s="1"/>
      <c r="AI108" s="1"/>
      <c r="AJ108" s="1"/>
      <c r="AK108" s="1"/>
      <c r="AL108" s="1"/>
      <c r="AM108" s="1"/>
      <c r="AN108" s="1"/>
      <c r="AO108" s="1"/>
    </row>
    <row r="109" spans="1:41" ht="18" thickBot="1" x14ac:dyDescent="0.25">
      <c r="A109" s="32" t="s">
        <v>78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1006.7</v>
      </c>
      <c r="S109" s="36">
        <v>0</v>
      </c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3523.3</v>
      </c>
      <c r="AA109" s="36">
        <v>503.3</v>
      </c>
      <c r="AB109" s="36">
        <v>0</v>
      </c>
      <c r="AC109" s="36">
        <v>0</v>
      </c>
      <c r="AD109" s="36">
        <v>0</v>
      </c>
      <c r="AE109" s="36">
        <v>1510</v>
      </c>
      <c r="AF109" s="36">
        <v>0</v>
      </c>
      <c r="AG109" s="36">
        <v>2013.3</v>
      </c>
      <c r="AH109" s="1"/>
      <c r="AI109" s="1"/>
      <c r="AJ109" s="1"/>
      <c r="AK109" s="1"/>
      <c r="AL109" s="1"/>
      <c r="AM109" s="1"/>
      <c r="AN109" s="1"/>
      <c r="AO109" s="1"/>
    </row>
    <row r="110" spans="1:41" ht="18" thickBot="1" x14ac:dyDescent="0.25">
      <c r="A110" s="32" t="s">
        <v>79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1006.7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3020</v>
      </c>
      <c r="AA110" s="36">
        <v>503.3</v>
      </c>
      <c r="AB110" s="36">
        <v>0</v>
      </c>
      <c r="AC110" s="36">
        <v>0</v>
      </c>
      <c r="AD110" s="36">
        <v>0</v>
      </c>
      <c r="AE110" s="36">
        <v>1510</v>
      </c>
      <c r="AF110" s="36">
        <v>0</v>
      </c>
      <c r="AG110" s="36">
        <v>2013.3</v>
      </c>
      <c r="AH110" s="1"/>
      <c r="AI110" s="1"/>
      <c r="AJ110" s="1"/>
      <c r="AK110" s="1"/>
      <c r="AL110" s="1"/>
      <c r="AM110" s="1"/>
      <c r="AN110" s="1"/>
      <c r="AO110" s="1"/>
    </row>
    <row r="111" spans="1:41" ht="18" thickBot="1" x14ac:dyDescent="0.25">
      <c r="A111" s="32" t="s">
        <v>80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1006.7</v>
      </c>
      <c r="S111" s="36">
        <v>0</v>
      </c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3020</v>
      </c>
      <c r="AA111" s="36">
        <v>503.3</v>
      </c>
      <c r="AB111" s="36">
        <v>0</v>
      </c>
      <c r="AC111" s="36">
        <v>0</v>
      </c>
      <c r="AD111" s="36">
        <v>0</v>
      </c>
      <c r="AE111" s="36">
        <v>1510</v>
      </c>
      <c r="AF111" s="36">
        <v>0</v>
      </c>
      <c r="AG111" s="36">
        <v>2013.3</v>
      </c>
      <c r="AH111" s="1"/>
      <c r="AI111" s="1"/>
      <c r="AJ111" s="1"/>
      <c r="AK111" s="1"/>
      <c r="AL111" s="1"/>
      <c r="AM111" s="1"/>
      <c r="AN111" s="1"/>
      <c r="AO111" s="1"/>
    </row>
    <row r="112" spans="1:41" ht="18" thickBot="1" x14ac:dyDescent="0.25">
      <c r="A112" s="32" t="s">
        <v>81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1006.7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3020</v>
      </c>
      <c r="AA112" s="36">
        <v>503.3</v>
      </c>
      <c r="AB112" s="36">
        <v>0</v>
      </c>
      <c r="AC112" s="36">
        <v>0</v>
      </c>
      <c r="AD112" s="36">
        <v>0</v>
      </c>
      <c r="AE112" s="36">
        <v>1510</v>
      </c>
      <c r="AF112" s="36">
        <v>0</v>
      </c>
      <c r="AG112" s="36">
        <v>2013.3</v>
      </c>
      <c r="AH112" s="1"/>
      <c r="AI112" s="1"/>
      <c r="AJ112" s="1"/>
      <c r="AK112" s="1"/>
      <c r="AL112" s="1"/>
      <c r="AM112" s="1"/>
      <c r="AN112" s="1"/>
      <c r="AO112" s="1"/>
    </row>
    <row r="113" spans="1:45" ht="18" thickBot="1" x14ac:dyDescent="0.25">
      <c r="A113" s="32" t="s">
        <v>82</v>
      </c>
      <c r="B113" s="36">
        <v>0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1006.7</v>
      </c>
      <c r="S113" s="36">
        <v>0</v>
      </c>
      <c r="T113" s="36">
        <v>0</v>
      </c>
      <c r="U113" s="36">
        <v>0</v>
      </c>
      <c r="V113" s="36">
        <v>0</v>
      </c>
      <c r="W113" s="36">
        <v>0</v>
      </c>
      <c r="X113" s="36">
        <v>0</v>
      </c>
      <c r="Y113" s="36">
        <v>0</v>
      </c>
      <c r="Z113" s="36">
        <v>3020</v>
      </c>
      <c r="AA113" s="36">
        <v>503.3</v>
      </c>
      <c r="AB113" s="36">
        <v>0</v>
      </c>
      <c r="AC113" s="36">
        <v>0</v>
      </c>
      <c r="AD113" s="36">
        <v>0</v>
      </c>
      <c r="AE113" s="36">
        <v>1510</v>
      </c>
      <c r="AF113" s="36">
        <v>0</v>
      </c>
      <c r="AG113" s="36">
        <v>2013.3</v>
      </c>
      <c r="AH113" s="1"/>
      <c r="AI113" s="1"/>
      <c r="AJ113" s="1"/>
      <c r="AK113" s="1"/>
      <c r="AL113" s="1"/>
      <c r="AM113" s="1"/>
      <c r="AN113" s="1"/>
      <c r="AO113" s="1"/>
    </row>
    <row r="114" spans="1:45" ht="18" thickBot="1" x14ac:dyDescent="0.25">
      <c r="A114" s="32" t="s">
        <v>83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1006.7</v>
      </c>
      <c r="S114" s="36">
        <v>0</v>
      </c>
      <c r="T114" s="36">
        <v>0</v>
      </c>
      <c r="U114" s="36">
        <v>0</v>
      </c>
      <c r="V114" s="36">
        <v>0</v>
      </c>
      <c r="W114" s="36">
        <v>0</v>
      </c>
      <c r="X114" s="36">
        <v>0</v>
      </c>
      <c r="Y114" s="36">
        <v>0</v>
      </c>
      <c r="Z114" s="36">
        <v>3020</v>
      </c>
      <c r="AA114" s="36">
        <v>503.3</v>
      </c>
      <c r="AB114" s="36">
        <v>0</v>
      </c>
      <c r="AC114" s="36">
        <v>0</v>
      </c>
      <c r="AD114" s="36">
        <v>0</v>
      </c>
      <c r="AE114" s="36">
        <v>1510</v>
      </c>
      <c r="AF114" s="36">
        <v>0</v>
      </c>
      <c r="AG114" s="36">
        <v>2013.3</v>
      </c>
      <c r="AH114" s="1"/>
      <c r="AI114" s="1"/>
      <c r="AJ114" s="1"/>
      <c r="AK114" s="1"/>
      <c r="AL114" s="1"/>
      <c r="AM114" s="1"/>
      <c r="AN114" s="1"/>
      <c r="AO114" s="1"/>
    </row>
    <row r="115" spans="1:45" ht="18" thickBot="1" x14ac:dyDescent="0.25">
      <c r="A115" s="32" t="s">
        <v>84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1006.7</v>
      </c>
      <c r="S115" s="36">
        <v>0</v>
      </c>
      <c r="T115" s="36">
        <v>0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3020</v>
      </c>
      <c r="AA115" s="36">
        <v>503.3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6">
        <v>2013.3</v>
      </c>
      <c r="AH115" s="1"/>
      <c r="AI115" s="1"/>
      <c r="AJ115" s="1"/>
      <c r="AK115" s="1"/>
      <c r="AL115" s="1"/>
      <c r="AM115" s="1"/>
      <c r="AN115" s="1"/>
      <c r="AO115" s="1"/>
    </row>
    <row r="116" spans="1:45" ht="18" thickBot="1" x14ac:dyDescent="0.25">
      <c r="A116" s="32" t="s">
        <v>85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3020</v>
      </c>
      <c r="AA116" s="36">
        <v>0</v>
      </c>
      <c r="AB116" s="36">
        <v>0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1"/>
      <c r="AI116" s="1"/>
      <c r="AJ116" s="1"/>
      <c r="AK116" s="1"/>
      <c r="AL116" s="1"/>
      <c r="AM116" s="1"/>
      <c r="AN116" s="1"/>
      <c r="AO116" s="1"/>
    </row>
    <row r="117" spans="1:45" ht="18" thickBot="1" x14ac:dyDescent="0.25">
      <c r="A117" s="32" t="s">
        <v>86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1"/>
      <c r="AI117" s="1"/>
      <c r="AJ117" s="1"/>
      <c r="AK117" s="1"/>
      <c r="AL117" s="1"/>
      <c r="AM117" s="1"/>
      <c r="AN117" s="1"/>
      <c r="AO117" s="1"/>
    </row>
    <row r="118" spans="1:45" ht="18" thickBot="1" x14ac:dyDescent="0.25">
      <c r="A118" s="32" t="s">
        <v>87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36">
        <v>0</v>
      </c>
      <c r="U118" s="36">
        <v>0</v>
      </c>
      <c r="V118" s="36">
        <v>0</v>
      </c>
      <c r="W118" s="36">
        <v>0</v>
      </c>
      <c r="X118" s="36">
        <v>0</v>
      </c>
      <c r="Y118" s="36">
        <v>0</v>
      </c>
      <c r="Z118" s="36">
        <v>0</v>
      </c>
      <c r="AA118" s="36">
        <v>0</v>
      </c>
      <c r="AB118" s="36">
        <v>0</v>
      </c>
      <c r="AC118" s="36">
        <v>0</v>
      </c>
      <c r="AD118" s="36">
        <v>0</v>
      </c>
      <c r="AE118" s="36">
        <v>0</v>
      </c>
      <c r="AF118" s="36">
        <v>0</v>
      </c>
      <c r="AG118" s="36">
        <v>0</v>
      </c>
      <c r="AH118" s="1"/>
      <c r="AI118" s="1"/>
      <c r="AJ118" s="1"/>
      <c r="AK118" s="1"/>
      <c r="AL118" s="25"/>
      <c r="AM118" s="1"/>
      <c r="AN118" s="1"/>
      <c r="AO118" s="1"/>
    </row>
    <row r="119" spans="1:45" x14ac:dyDescent="0.2">
      <c r="A119" s="31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1"/>
      <c r="AI119" s="1"/>
      <c r="AJ119" s="1"/>
      <c r="AK119" s="1"/>
      <c r="AL119" s="1"/>
      <c r="AM119" s="1"/>
      <c r="AN119" s="1"/>
      <c r="AO119" s="1"/>
    </row>
    <row r="120" spans="1:45" ht="20" thickBot="1" x14ac:dyDescent="0.25">
      <c r="A120" s="70" t="s">
        <v>167</v>
      </c>
      <c r="B120" s="71" t="s">
        <v>318</v>
      </c>
      <c r="C120" s="71" t="s">
        <v>318</v>
      </c>
      <c r="D120" s="71" t="s">
        <v>318</v>
      </c>
      <c r="E120" s="71" t="s">
        <v>318</v>
      </c>
      <c r="F120" s="71" t="s">
        <v>318</v>
      </c>
      <c r="G120" s="71" t="s">
        <v>318</v>
      </c>
      <c r="H120" s="71" t="s">
        <v>318</v>
      </c>
      <c r="I120" s="71" t="s">
        <v>318</v>
      </c>
      <c r="J120" s="71" t="s">
        <v>318</v>
      </c>
      <c r="K120" s="71" t="s">
        <v>318</v>
      </c>
      <c r="L120" s="71" t="s">
        <v>318</v>
      </c>
      <c r="M120" s="71" t="s">
        <v>318</v>
      </c>
      <c r="N120" s="71" t="s">
        <v>318</v>
      </c>
      <c r="O120" s="71" t="s">
        <v>318</v>
      </c>
      <c r="P120" s="71" t="s">
        <v>318</v>
      </c>
      <c r="Q120" s="71" t="s">
        <v>318</v>
      </c>
      <c r="R120" s="71" t="s">
        <v>318</v>
      </c>
      <c r="S120" s="71" t="s">
        <v>318</v>
      </c>
      <c r="T120" s="71" t="s">
        <v>318</v>
      </c>
      <c r="U120" s="71" t="s">
        <v>318</v>
      </c>
      <c r="V120" s="71" t="s">
        <v>318</v>
      </c>
      <c r="W120" s="71" t="s">
        <v>318</v>
      </c>
      <c r="X120" s="71" t="s">
        <v>318</v>
      </c>
      <c r="Y120" s="71" t="s">
        <v>318</v>
      </c>
      <c r="Z120" s="71" t="s">
        <v>318</v>
      </c>
      <c r="AA120" s="71" t="s">
        <v>318</v>
      </c>
      <c r="AB120" s="71" t="s">
        <v>318</v>
      </c>
      <c r="AC120" s="71" t="s">
        <v>318</v>
      </c>
      <c r="AD120" s="71" t="s">
        <v>318</v>
      </c>
      <c r="AE120" s="71" t="s">
        <v>318</v>
      </c>
      <c r="AF120" s="71" t="s">
        <v>318</v>
      </c>
      <c r="AG120" s="71" t="s">
        <v>318</v>
      </c>
      <c r="AH120" s="71" t="s">
        <v>318</v>
      </c>
      <c r="AI120" s="71" t="s">
        <v>318</v>
      </c>
      <c r="AJ120" s="71" t="s">
        <v>318</v>
      </c>
      <c r="AK120" s="71" t="s">
        <v>319</v>
      </c>
      <c r="AL120" s="1"/>
      <c r="AM120" s="41" t="s">
        <v>169</v>
      </c>
      <c r="AN120" s="41" t="s">
        <v>169</v>
      </c>
      <c r="AO120" s="41" t="s">
        <v>320</v>
      </c>
    </row>
    <row r="121" spans="1:45" ht="121" thickBot="1" x14ac:dyDescent="0.25">
      <c r="A121" s="72" t="s">
        <v>322</v>
      </c>
      <c r="B121" s="72" t="s">
        <v>353</v>
      </c>
      <c r="C121" s="72" t="s">
        <v>354</v>
      </c>
      <c r="D121" s="72" t="s">
        <v>355</v>
      </c>
      <c r="E121" s="72" t="s">
        <v>356</v>
      </c>
      <c r="F121" s="72" t="s">
        <v>357</v>
      </c>
      <c r="G121" s="72" t="s">
        <v>358</v>
      </c>
      <c r="H121" s="72" t="s">
        <v>359</v>
      </c>
      <c r="I121" s="72" t="s">
        <v>360</v>
      </c>
      <c r="J121" s="72" t="s">
        <v>361</v>
      </c>
      <c r="K121" s="72" t="s">
        <v>362</v>
      </c>
      <c r="L121" s="72" t="s">
        <v>363</v>
      </c>
      <c r="M121" s="72" t="s">
        <v>364</v>
      </c>
      <c r="N121" s="72" t="s">
        <v>365</v>
      </c>
      <c r="O121" s="72" t="s">
        <v>366</v>
      </c>
      <c r="P121" s="72" t="s">
        <v>367</v>
      </c>
      <c r="Q121" s="72" t="s">
        <v>368</v>
      </c>
      <c r="R121" s="72" t="s">
        <v>369</v>
      </c>
      <c r="S121" s="72" t="s">
        <v>370</v>
      </c>
      <c r="T121" s="72" t="s">
        <v>371</v>
      </c>
      <c r="U121" s="72" t="s">
        <v>372</v>
      </c>
      <c r="V121" s="72" t="s">
        <v>373</v>
      </c>
      <c r="W121" s="72" t="s">
        <v>374</v>
      </c>
      <c r="X121" s="72" t="s">
        <v>375</v>
      </c>
      <c r="Y121" s="72" t="s">
        <v>376</v>
      </c>
      <c r="Z121" s="72" t="s">
        <v>377</v>
      </c>
      <c r="AA121" s="72" t="s">
        <v>378</v>
      </c>
      <c r="AB121" s="72" t="s">
        <v>379</v>
      </c>
      <c r="AC121" s="72" t="s">
        <v>380</v>
      </c>
      <c r="AD121" s="72" t="s">
        <v>381</v>
      </c>
      <c r="AE121" s="72" t="s">
        <v>382</v>
      </c>
      <c r="AF121" s="72" t="s">
        <v>383</v>
      </c>
      <c r="AG121" s="72" t="s">
        <v>384</v>
      </c>
      <c r="AH121" s="72" t="s">
        <v>280</v>
      </c>
      <c r="AI121" s="72" t="s">
        <v>281</v>
      </c>
      <c r="AJ121" s="72" t="s">
        <v>89</v>
      </c>
      <c r="AK121" s="72" t="s">
        <v>90</v>
      </c>
      <c r="AL121" s="1"/>
      <c r="AM121" s="24" t="s">
        <v>277</v>
      </c>
      <c r="AN121" s="24" t="s">
        <v>206</v>
      </c>
      <c r="AO121" s="24" t="s">
        <v>327</v>
      </c>
    </row>
    <row r="122" spans="1:45" ht="20" thickBot="1" x14ac:dyDescent="0.25">
      <c r="A122" s="72">
        <v>1</v>
      </c>
      <c r="B122" s="73">
        <v>0</v>
      </c>
      <c r="C122" s="73">
        <v>0</v>
      </c>
      <c r="D122" s="73">
        <v>0</v>
      </c>
      <c r="E122" s="73">
        <v>0</v>
      </c>
      <c r="F122" s="73">
        <v>0</v>
      </c>
      <c r="G122" s="73">
        <v>0</v>
      </c>
      <c r="H122" s="73">
        <v>503.3</v>
      </c>
      <c r="I122" s="73">
        <v>503.3</v>
      </c>
      <c r="J122" s="73">
        <v>0</v>
      </c>
      <c r="K122" s="73">
        <v>0</v>
      </c>
      <c r="L122" s="73">
        <v>503.3</v>
      </c>
      <c r="M122" s="73">
        <v>0</v>
      </c>
      <c r="N122" s="73">
        <v>0</v>
      </c>
      <c r="O122" s="73">
        <v>0</v>
      </c>
      <c r="P122" s="73">
        <v>0</v>
      </c>
      <c r="Q122" s="73">
        <v>0</v>
      </c>
      <c r="R122" s="73">
        <v>1006.7</v>
      </c>
      <c r="S122" s="73">
        <v>0</v>
      </c>
      <c r="T122" s="73">
        <v>0</v>
      </c>
      <c r="U122" s="73">
        <v>0</v>
      </c>
      <c r="V122" s="73">
        <v>0</v>
      </c>
      <c r="W122" s="73">
        <v>0</v>
      </c>
      <c r="X122" s="73">
        <v>0</v>
      </c>
      <c r="Y122" s="73">
        <v>0</v>
      </c>
      <c r="Z122" s="73">
        <v>3523.3</v>
      </c>
      <c r="AA122" s="73">
        <v>503.3</v>
      </c>
      <c r="AB122" s="73">
        <v>0</v>
      </c>
      <c r="AC122" s="73">
        <v>0</v>
      </c>
      <c r="AD122" s="73">
        <v>0</v>
      </c>
      <c r="AE122" s="73">
        <v>0</v>
      </c>
      <c r="AF122" s="73">
        <v>0</v>
      </c>
      <c r="AG122" s="73">
        <v>2013.3</v>
      </c>
      <c r="AH122" s="73">
        <v>8556.6</v>
      </c>
      <c r="AI122" s="73">
        <v>7000</v>
      </c>
      <c r="AJ122" s="73">
        <v>-1556.6</v>
      </c>
      <c r="AK122" s="73">
        <v>-22.24</v>
      </c>
      <c r="AL122" s="1"/>
      <c r="AM122" s="23">
        <f t="shared" ref="AM122:AM157" si="0">AH122/1000-10</f>
        <v>-1.4434000000000005</v>
      </c>
      <c r="AN122" s="1">
        <f t="shared" ref="AN122:AN157" si="1">AI122/1000-10</f>
        <v>-3</v>
      </c>
      <c r="AO122" s="1">
        <f>IF(AM122*AN122&lt;=0,0,1)</f>
        <v>1</v>
      </c>
      <c r="AQ122" s="4"/>
      <c r="AR122" s="4"/>
      <c r="AS122" s="4"/>
    </row>
    <row r="123" spans="1:45" ht="20" thickBot="1" x14ac:dyDescent="0.25">
      <c r="A123" s="72">
        <v>2</v>
      </c>
      <c r="B123" s="73">
        <v>0</v>
      </c>
      <c r="C123" s="73">
        <v>0</v>
      </c>
      <c r="D123" s="73">
        <v>0</v>
      </c>
      <c r="E123" s="73">
        <v>0</v>
      </c>
      <c r="F123" s="73">
        <v>0</v>
      </c>
      <c r="G123" s="73">
        <v>0</v>
      </c>
      <c r="H123" s="73">
        <v>503.3</v>
      </c>
      <c r="I123" s="73">
        <v>0</v>
      </c>
      <c r="J123" s="73">
        <v>0</v>
      </c>
      <c r="K123" s="73">
        <v>0</v>
      </c>
      <c r="L123" s="73">
        <v>0</v>
      </c>
      <c r="M123" s="73">
        <v>0</v>
      </c>
      <c r="N123" s="73">
        <v>0</v>
      </c>
      <c r="O123" s="73">
        <v>0</v>
      </c>
      <c r="P123" s="73">
        <v>0</v>
      </c>
      <c r="Q123" s="73">
        <v>0</v>
      </c>
      <c r="R123" s="73">
        <v>1006.7</v>
      </c>
      <c r="S123" s="73">
        <v>0</v>
      </c>
      <c r="T123" s="73">
        <v>0</v>
      </c>
      <c r="U123" s="73">
        <v>0</v>
      </c>
      <c r="V123" s="73">
        <v>0</v>
      </c>
      <c r="W123" s="73">
        <v>0</v>
      </c>
      <c r="X123" s="73">
        <v>0</v>
      </c>
      <c r="Y123" s="73">
        <v>2013.3</v>
      </c>
      <c r="Z123" s="73">
        <v>3523.3</v>
      </c>
      <c r="AA123" s="73">
        <v>503.3</v>
      </c>
      <c r="AB123" s="73">
        <v>0</v>
      </c>
      <c r="AC123" s="73">
        <v>0</v>
      </c>
      <c r="AD123" s="73">
        <v>0</v>
      </c>
      <c r="AE123" s="73">
        <v>2013.3</v>
      </c>
      <c r="AF123" s="73">
        <v>0</v>
      </c>
      <c r="AG123" s="73">
        <v>2013.3</v>
      </c>
      <c r="AH123" s="73">
        <v>11576.6</v>
      </c>
      <c r="AI123" s="73">
        <v>9000</v>
      </c>
      <c r="AJ123" s="73">
        <v>-2576.6</v>
      </c>
      <c r="AK123" s="73">
        <v>-28.63</v>
      </c>
      <c r="AL123" s="1"/>
      <c r="AM123" s="23">
        <f t="shared" si="0"/>
        <v>1.5766000000000009</v>
      </c>
      <c r="AN123" s="1">
        <f t="shared" si="1"/>
        <v>-1</v>
      </c>
      <c r="AO123" s="27">
        <v>0</v>
      </c>
      <c r="AQ123" s="4"/>
      <c r="AR123" s="4"/>
    </row>
    <row r="124" spans="1:45" ht="20" thickBot="1" x14ac:dyDescent="0.25">
      <c r="A124" s="72">
        <v>3</v>
      </c>
      <c r="B124" s="73">
        <v>0</v>
      </c>
      <c r="C124" s="73">
        <v>0</v>
      </c>
      <c r="D124" s="73">
        <v>0</v>
      </c>
      <c r="E124" s="73">
        <v>0</v>
      </c>
      <c r="F124" s="73">
        <v>0</v>
      </c>
      <c r="G124" s="73">
        <v>0</v>
      </c>
      <c r="H124" s="73">
        <v>503.3</v>
      </c>
      <c r="I124" s="73">
        <v>0</v>
      </c>
      <c r="J124" s="73">
        <v>0</v>
      </c>
      <c r="K124" s="73">
        <v>0</v>
      </c>
      <c r="L124" s="73">
        <v>0</v>
      </c>
      <c r="M124" s="73">
        <v>0</v>
      </c>
      <c r="N124" s="73">
        <v>0</v>
      </c>
      <c r="O124" s="73">
        <v>0</v>
      </c>
      <c r="P124" s="73">
        <v>0</v>
      </c>
      <c r="Q124" s="73">
        <v>0</v>
      </c>
      <c r="R124" s="73">
        <v>1006.7</v>
      </c>
      <c r="S124" s="73">
        <v>0</v>
      </c>
      <c r="T124" s="73">
        <v>0</v>
      </c>
      <c r="U124" s="73">
        <v>0</v>
      </c>
      <c r="V124" s="73">
        <v>0</v>
      </c>
      <c r="W124" s="73">
        <v>0</v>
      </c>
      <c r="X124" s="73">
        <v>0</v>
      </c>
      <c r="Y124" s="73">
        <v>2013.3</v>
      </c>
      <c r="Z124" s="73">
        <v>3523.3</v>
      </c>
      <c r="AA124" s="73">
        <v>503.3</v>
      </c>
      <c r="AB124" s="73">
        <v>0</v>
      </c>
      <c r="AC124" s="73">
        <v>0</v>
      </c>
      <c r="AD124" s="73">
        <v>0</v>
      </c>
      <c r="AE124" s="73">
        <v>2013.3</v>
      </c>
      <c r="AF124" s="73">
        <v>0</v>
      </c>
      <c r="AG124" s="73">
        <v>2013.3</v>
      </c>
      <c r="AH124" s="73">
        <v>11576.6</v>
      </c>
      <c r="AI124" s="73">
        <v>14000</v>
      </c>
      <c r="AJ124" s="73">
        <v>2423.4</v>
      </c>
      <c r="AK124" s="73">
        <v>17.309999999999999</v>
      </c>
      <c r="AL124" s="1"/>
      <c r="AM124" s="23">
        <f t="shared" si="0"/>
        <v>1.5766000000000009</v>
      </c>
      <c r="AN124" s="1">
        <f t="shared" si="1"/>
        <v>4</v>
      </c>
      <c r="AO124" s="1">
        <f t="shared" ref="AO124:AO157" si="2">IF(AM124*AN124&lt;=0,0,1)</f>
        <v>1</v>
      </c>
      <c r="AQ124" s="4"/>
      <c r="AR124" s="4"/>
      <c r="AS124" s="4"/>
    </row>
    <row r="125" spans="1:45" ht="20" thickBot="1" x14ac:dyDescent="0.25">
      <c r="A125" s="72">
        <v>4</v>
      </c>
      <c r="B125" s="73">
        <v>0</v>
      </c>
      <c r="C125" s="73">
        <v>0</v>
      </c>
      <c r="D125" s="73">
        <v>0</v>
      </c>
      <c r="E125" s="73">
        <v>0</v>
      </c>
      <c r="F125" s="73">
        <v>0</v>
      </c>
      <c r="G125" s="73">
        <v>0</v>
      </c>
      <c r="H125" s="73">
        <v>503.3</v>
      </c>
      <c r="I125" s="73">
        <v>503.3</v>
      </c>
      <c r="J125" s="73">
        <v>503.3</v>
      </c>
      <c r="K125" s="73">
        <v>0</v>
      </c>
      <c r="L125" s="73">
        <v>503.3</v>
      </c>
      <c r="M125" s="73">
        <v>0</v>
      </c>
      <c r="N125" s="73">
        <v>0</v>
      </c>
      <c r="O125" s="73">
        <v>0</v>
      </c>
      <c r="P125" s="73">
        <v>0</v>
      </c>
      <c r="Q125" s="73">
        <v>0</v>
      </c>
      <c r="R125" s="73">
        <v>1006.7</v>
      </c>
      <c r="S125" s="73">
        <v>0</v>
      </c>
      <c r="T125" s="73">
        <v>0</v>
      </c>
      <c r="U125" s="73">
        <v>0</v>
      </c>
      <c r="V125" s="73">
        <v>0</v>
      </c>
      <c r="W125" s="73">
        <v>0</v>
      </c>
      <c r="X125" s="73">
        <v>0</v>
      </c>
      <c r="Y125" s="73">
        <v>0</v>
      </c>
      <c r="Z125" s="73">
        <v>3020</v>
      </c>
      <c r="AA125" s="73">
        <v>0</v>
      </c>
      <c r="AB125" s="73">
        <v>0</v>
      </c>
      <c r="AC125" s="73">
        <v>0</v>
      </c>
      <c r="AD125" s="73">
        <v>0</v>
      </c>
      <c r="AE125" s="73">
        <v>0</v>
      </c>
      <c r="AF125" s="73">
        <v>0</v>
      </c>
      <c r="AG125" s="73">
        <v>2013.3</v>
      </c>
      <c r="AH125" s="73">
        <v>8053.3</v>
      </c>
      <c r="AI125" s="73">
        <v>8000</v>
      </c>
      <c r="AJ125" s="73">
        <v>-53.3</v>
      </c>
      <c r="AK125" s="73">
        <v>-0.67</v>
      </c>
      <c r="AL125" s="1"/>
      <c r="AM125" s="23">
        <f t="shared" si="0"/>
        <v>-1.9466999999999999</v>
      </c>
      <c r="AN125" s="1">
        <f t="shared" si="1"/>
        <v>-2</v>
      </c>
      <c r="AO125" s="1">
        <f t="shared" si="2"/>
        <v>1</v>
      </c>
      <c r="AQ125" s="4"/>
      <c r="AR125" s="4"/>
      <c r="AS125" s="4"/>
    </row>
    <row r="126" spans="1:45" ht="20" thickBot="1" x14ac:dyDescent="0.25">
      <c r="A126" s="72">
        <v>5</v>
      </c>
      <c r="B126" s="73">
        <v>0</v>
      </c>
      <c r="C126" s="73">
        <v>0</v>
      </c>
      <c r="D126" s="73">
        <v>0</v>
      </c>
      <c r="E126" s="73">
        <v>0</v>
      </c>
      <c r="F126" s="73">
        <v>0</v>
      </c>
      <c r="G126" s="73">
        <v>0</v>
      </c>
      <c r="H126" s="73">
        <v>503.3</v>
      </c>
      <c r="I126" s="73">
        <v>0</v>
      </c>
      <c r="J126" s="73">
        <v>503.3</v>
      </c>
      <c r="K126" s="73">
        <v>0</v>
      </c>
      <c r="L126" s="73">
        <v>0</v>
      </c>
      <c r="M126" s="73">
        <v>0</v>
      </c>
      <c r="N126" s="73">
        <v>0</v>
      </c>
      <c r="O126" s="73">
        <v>0</v>
      </c>
      <c r="P126" s="73">
        <v>0</v>
      </c>
      <c r="Q126" s="73">
        <v>0</v>
      </c>
      <c r="R126" s="73">
        <v>1006.7</v>
      </c>
      <c r="S126" s="73">
        <v>0</v>
      </c>
      <c r="T126" s="73">
        <v>0</v>
      </c>
      <c r="U126" s="73">
        <v>0</v>
      </c>
      <c r="V126" s="73">
        <v>0</v>
      </c>
      <c r="W126" s="73">
        <v>0</v>
      </c>
      <c r="X126" s="73">
        <v>0</v>
      </c>
      <c r="Y126" s="73">
        <v>503.3</v>
      </c>
      <c r="Z126" s="73">
        <v>3020</v>
      </c>
      <c r="AA126" s="73">
        <v>0</v>
      </c>
      <c r="AB126" s="73">
        <v>0</v>
      </c>
      <c r="AC126" s="73">
        <v>0</v>
      </c>
      <c r="AD126" s="73">
        <v>0</v>
      </c>
      <c r="AE126" s="73">
        <v>1510</v>
      </c>
      <c r="AF126" s="73">
        <v>0</v>
      </c>
      <c r="AG126" s="73">
        <v>2013.3</v>
      </c>
      <c r="AH126" s="73">
        <v>9059.9</v>
      </c>
      <c r="AI126" s="73">
        <v>11000</v>
      </c>
      <c r="AJ126" s="73">
        <v>1940.1</v>
      </c>
      <c r="AK126" s="73">
        <v>17.64</v>
      </c>
      <c r="AL126" s="1"/>
      <c r="AM126" s="23">
        <f t="shared" si="0"/>
        <v>-0.94010000000000105</v>
      </c>
      <c r="AN126" s="1">
        <f t="shared" si="1"/>
        <v>1</v>
      </c>
      <c r="AO126" s="1">
        <f t="shared" si="2"/>
        <v>0</v>
      </c>
      <c r="AQ126" s="4"/>
      <c r="AR126" s="4"/>
    </row>
    <row r="127" spans="1:45" ht="20" thickBot="1" x14ac:dyDescent="0.25">
      <c r="A127" s="72">
        <v>6</v>
      </c>
      <c r="B127" s="73">
        <v>0</v>
      </c>
      <c r="C127" s="73">
        <v>0</v>
      </c>
      <c r="D127" s="73">
        <v>0</v>
      </c>
      <c r="E127" s="73">
        <v>0</v>
      </c>
      <c r="F127" s="73">
        <v>0</v>
      </c>
      <c r="G127" s="73">
        <v>0</v>
      </c>
      <c r="H127" s="73">
        <v>503.3</v>
      </c>
      <c r="I127" s="73">
        <v>503.3</v>
      </c>
      <c r="J127" s="73">
        <v>0</v>
      </c>
      <c r="K127" s="73">
        <v>0</v>
      </c>
      <c r="L127" s="73">
        <v>0</v>
      </c>
      <c r="M127" s="73">
        <v>0</v>
      </c>
      <c r="N127" s="73">
        <v>0</v>
      </c>
      <c r="O127" s="73">
        <v>0</v>
      </c>
      <c r="P127" s="73">
        <v>0</v>
      </c>
      <c r="Q127" s="73">
        <v>0</v>
      </c>
      <c r="R127" s="73">
        <v>1006.7</v>
      </c>
      <c r="S127" s="73">
        <v>0</v>
      </c>
      <c r="T127" s="73">
        <v>0</v>
      </c>
      <c r="U127" s="73">
        <v>0</v>
      </c>
      <c r="V127" s="73">
        <v>0</v>
      </c>
      <c r="W127" s="73">
        <v>0</v>
      </c>
      <c r="X127" s="73">
        <v>0</v>
      </c>
      <c r="Y127" s="73">
        <v>0</v>
      </c>
      <c r="Z127" s="73">
        <v>3523.3</v>
      </c>
      <c r="AA127" s="73">
        <v>503.3</v>
      </c>
      <c r="AB127" s="73">
        <v>0</v>
      </c>
      <c r="AC127" s="73">
        <v>0</v>
      </c>
      <c r="AD127" s="73">
        <v>0</v>
      </c>
      <c r="AE127" s="73">
        <v>0</v>
      </c>
      <c r="AF127" s="73">
        <v>0</v>
      </c>
      <c r="AG127" s="73">
        <v>2013.3</v>
      </c>
      <c r="AH127" s="73">
        <v>8053.3</v>
      </c>
      <c r="AI127" s="73">
        <v>8000</v>
      </c>
      <c r="AJ127" s="73">
        <v>-53.3</v>
      </c>
      <c r="AK127" s="73">
        <v>-0.67</v>
      </c>
      <c r="AL127" s="1"/>
      <c r="AM127" s="23">
        <f t="shared" si="0"/>
        <v>-1.9466999999999999</v>
      </c>
      <c r="AN127" s="1">
        <f t="shared" si="1"/>
        <v>-2</v>
      </c>
      <c r="AO127" s="1">
        <f t="shared" si="2"/>
        <v>1</v>
      </c>
      <c r="AQ127" s="4"/>
      <c r="AR127" s="4"/>
      <c r="AS127" s="4"/>
    </row>
    <row r="128" spans="1:45" ht="20" thickBot="1" x14ac:dyDescent="0.25">
      <c r="A128" s="72">
        <v>7</v>
      </c>
      <c r="B128" s="73">
        <v>0</v>
      </c>
      <c r="C128" s="73">
        <v>0</v>
      </c>
      <c r="D128" s="73">
        <v>0</v>
      </c>
      <c r="E128" s="73">
        <v>0</v>
      </c>
      <c r="F128" s="73">
        <v>0</v>
      </c>
      <c r="G128" s="73">
        <v>0</v>
      </c>
      <c r="H128" s="73">
        <v>0</v>
      </c>
      <c r="I128" s="73">
        <v>503.3</v>
      </c>
      <c r="J128" s="73">
        <v>0</v>
      </c>
      <c r="K128" s="73">
        <v>0</v>
      </c>
      <c r="L128" s="73">
        <v>503.3</v>
      </c>
      <c r="M128" s="73">
        <v>0</v>
      </c>
      <c r="N128" s="73">
        <v>0</v>
      </c>
      <c r="O128" s="73">
        <v>0</v>
      </c>
      <c r="P128" s="73">
        <v>0</v>
      </c>
      <c r="Q128" s="73">
        <v>0</v>
      </c>
      <c r="R128" s="73">
        <v>1006.7</v>
      </c>
      <c r="S128" s="73">
        <v>0</v>
      </c>
      <c r="T128" s="73">
        <v>0</v>
      </c>
      <c r="U128" s="73">
        <v>0</v>
      </c>
      <c r="V128" s="73">
        <v>0</v>
      </c>
      <c r="W128" s="73">
        <v>0</v>
      </c>
      <c r="X128" s="73">
        <v>0</v>
      </c>
      <c r="Y128" s="73">
        <v>0</v>
      </c>
      <c r="Z128" s="73">
        <v>3523.3</v>
      </c>
      <c r="AA128" s="73">
        <v>503.3</v>
      </c>
      <c r="AB128" s="73">
        <v>0</v>
      </c>
      <c r="AC128" s="73">
        <v>0</v>
      </c>
      <c r="AD128" s="73">
        <v>0</v>
      </c>
      <c r="AE128" s="73">
        <v>0</v>
      </c>
      <c r="AF128" s="73">
        <v>0</v>
      </c>
      <c r="AG128" s="73">
        <v>2013.3</v>
      </c>
      <c r="AH128" s="73">
        <v>8053.3</v>
      </c>
      <c r="AI128" s="73">
        <v>9000</v>
      </c>
      <c r="AJ128" s="73">
        <v>946.7</v>
      </c>
      <c r="AK128" s="73">
        <v>10.52</v>
      </c>
      <c r="AL128" s="1"/>
      <c r="AM128" s="23">
        <f t="shared" si="0"/>
        <v>-1.9466999999999999</v>
      </c>
      <c r="AN128" s="1">
        <f t="shared" si="1"/>
        <v>-1</v>
      </c>
      <c r="AO128" s="1">
        <f t="shared" si="2"/>
        <v>1</v>
      </c>
      <c r="AQ128" s="4"/>
      <c r="AR128" s="4"/>
      <c r="AS128" s="4"/>
    </row>
    <row r="129" spans="1:45" ht="20" thickBot="1" x14ac:dyDescent="0.25">
      <c r="A129" s="72">
        <v>8</v>
      </c>
      <c r="B129" s="73">
        <v>0</v>
      </c>
      <c r="C129" s="73">
        <v>0</v>
      </c>
      <c r="D129" s="73">
        <v>0</v>
      </c>
      <c r="E129" s="73">
        <v>0</v>
      </c>
      <c r="F129" s="73">
        <v>0</v>
      </c>
      <c r="G129" s="73">
        <v>0</v>
      </c>
      <c r="H129" s="73">
        <v>0</v>
      </c>
      <c r="I129" s="73">
        <v>0</v>
      </c>
      <c r="J129" s="73">
        <v>0</v>
      </c>
      <c r="K129" s="73">
        <v>0</v>
      </c>
      <c r="L129" s="73">
        <v>0</v>
      </c>
      <c r="M129" s="73">
        <v>0</v>
      </c>
      <c r="N129" s="73">
        <v>0</v>
      </c>
      <c r="O129" s="73">
        <v>0</v>
      </c>
      <c r="P129" s="73">
        <v>0</v>
      </c>
      <c r="Q129" s="73">
        <v>0</v>
      </c>
      <c r="R129" s="73">
        <v>1006.7</v>
      </c>
      <c r="S129" s="73">
        <v>0</v>
      </c>
      <c r="T129" s="73">
        <v>0</v>
      </c>
      <c r="U129" s="73">
        <v>0</v>
      </c>
      <c r="V129" s="73">
        <v>0</v>
      </c>
      <c r="W129" s="73">
        <v>0</v>
      </c>
      <c r="X129" s="73">
        <v>0</v>
      </c>
      <c r="Y129" s="73">
        <v>503.3</v>
      </c>
      <c r="Z129" s="73">
        <v>3020</v>
      </c>
      <c r="AA129" s="73">
        <v>503.3</v>
      </c>
      <c r="AB129" s="73">
        <v>0</v>
      </c>
      <c r="AC129" s="73">
        <v>0</v>
      </c>
      <c r="AD129" s="73">
        <v>0</v>
      </c>
      <c r="AE129" s="73">
        <v>1510</v>
      </c>
      <c r="AF129" s="73">
        <v>0</v>
      </c>
      <c r="AG129" s="73">
        <v>2013.3</v>
      </c>
      <c r="AH129" s="73">
        <v>8556.6</v>
      </c>
      <c r="AI129" s="73">
        <v>9000</v>
      </c>
      <c r="AJ129" s="73">
        <v>443.4</v>
      </c>
      <c r="AK129" s="73">
        <v>4.93</v>
      </c>
      <c r="AL129" s="1"/>
      <c r="AM129" s="23">
        <f t="shared" si="0"/>
        <v>-1.4434000000000005</v>
      </c>
      <c r="AN129" s="1">
        <f t="shared" si="1"/>
        <v>-1</v>
      </c>
      <c r="AO129" s="1">
        <f t="shared" si="2"/>
        <v>1</v>
      </c>
      <c r="AQ129" s="4"/>
      <c r="AR129" s="4"/>
      <c r="AS129" s="4"/>
    </row>
    <row r="130" spans="1:45" ht="20" thickBot="1" x14ac:dyDescent="0.25">
      <c r="A130" s="72">
        <v>9</v>
      </c>
      <c r="B130" s="73">
        <v>0</v>
      </c>
      <c r="C130" s="73">
        <v>0</v>
      </c>
      <c r="D130" s="73">
        <v>0</v>
      </c>
      <c r="E130" s="73">
        <v>0</v>
      </c>
      <c r="F130" s="73">
        <v>0</v>
      </c>
      <c r="G130" s="73">
        <v>0</v>
      </c>
      <c r="H130" s="73">
        <v>0</v>
      </c>
      <c r="I130" s="73">
        <v>0</v>
      </c>
      <c r="J130" s="73">
        <v>0</v>
      </c>
      <c r="K130" s="73">
        <v>0</v>
      </c>
      <c r="L130" s="73">
        <v>503.3</v>
      </c>
      <c r="M130" s="73">
        <v>0</v>
      </c>
      <c r="N130" s="73">
        <v>0</v>
      </c>
      <c r="O130" s="73">
        <v>0</v>
      </c>
      <c r="P130" s="73">
        <v>0</v>
      </c>
      <c r="Q130" s="73">
        <v>0</v>
      </c>
      <c r="R130" s="73">
        <v>0</v>
      </c>
      <c r="S130" s="73">
        <v>0</v>
      </c>
      <c r="T130" s="73">
        <v>0</v>
      </c>
      <c r="U130" s="73">
        <v>0</v>
      </c>
      <c r="V130" s="73">
        <v>0</v>
      </c>
      <c r="W130" s="73">
        <v>503.3</v>
      </c>
      <c r="X130" s="73">
        <v>0</v>
      </c>
      <c r="Y130" s="73">
        <v>2013.3</v>
      </c>
      <c r="Z130" s="73">
        <v>4530</v>
      </c>
      <c r="AA130" s="73">
        <v>503.3</v>
      </c>
      <c r="AB130" s="73">
        <v>0</v>
      </c>
      <c r="AC130" s="73">
        <v>0</v>
      </c>
      <c r="AD130" s="73">
        <v>0</v>
      </c>
      <c r="AE130" s="73">
        <v>2013.3</v>
      </c>
      <c r="AF130" s="73">
        <v>0</v>
      </c>
      <c r="AG130" s="73">
        <v>2013.3</v>
      </c>
      <c r="AH130" s="73">
        <v>12079.9</v>
      </c>
      <c r="AI130" s="73">
        <v>12000</v>
      </c>
      <c r="AJ130" s="73">
        <v>-79.900000000000006</v>
      </c>
      <c r="AK130" s="73">
        <v>-0.67</v>
      </c>
      <c r="AL130" s="1"/>
      <c r="AM130" s="23">
        <f t="shared" si="0"/>
        <v>2.0799000000000003</v>
      </c>
      <c r="AN130" s="1">
        <f t="shared" si="1"/>
        <v>2</v>
      </c>
      <c r="AO130" s="1">
        <f t="shared" si="2"/>
        <v>1</v>
      </c>
      <c r="AQ130" s="4"/>
      <c r="AR130" s="4"/>
      <c r="AS130" s="4"/>
    </row>
    <row r="131" spans="1:45" ht="20" thickBot="1" x14ac:dyDescent="0.25">
      <c r="A131" s="72">
        <v>10</v>
      </c>
      <c r="B131" s="73">
        <v>0</v>
      </c>
      <c r="C131" s="73">
        <v>0</v>
      </c>
      <c r="D131" s="73">
        <v>0</v>
      </c>
      <c r="E131" s="73">
        <v>0</v>
      </c>
      <c r="F131" s="73">
        <v>0</v>
      </c>
      <c r="G131" s="73">
        <v>0</v>
      </c>
      <c r="H131" s="73">
        <v>0</v>
      </c>
      <c r="I131" s="73">
        <v>0</v>
      </c>
      <c r="J131" s="73">
        <v>0</v>
      </c>
      <c r="K131" s="73">
        <v>0</v>
      </c>
      <c r="L131" s="73">
        <v>0</v>
      </c>
      <c r="M131" s="73">
        <v>0</v>
      </c>
      <c r="N131" s="73">
        <v>0</v>
      </c>
      <c r="O131" s="73">
        <v>0</v>
      </c>
      <c r="P131" s="73">
        <v>0</v>
      </c>
      <c r="Q131" s="73">
        <v>0</v>
      </c>
      <c r="R131" s="73">
        <v>1006.7</v>
      </c>
      <c r="S131" s="73">
        <v>0</v>
      </c>
      <c r="T131" s="73">
        <v>0</v>
      </c>
      <c r="U131" s="73">
        <v>0</v>
      </c>
      <c r="V131" s="73">
        <v>0</v>
      </c>
      <c r="W131" s="73">
        <v>0</v>
      </c>
      <c r="X131" s="73">
        <v>0</v>
      </c>
      <c r="Y131" s="73">
        <v>2013.3</v>
      </c>
      <c r="Z131" s="73">
        <v>3523.3</v>
      </c>
      <c r="AA131" s="73">
        <v>503.3</v>
      </c>
      <c r="AB131" s="73">
        <v>0</v>
      </c>
      <c r="AC131" s="73">
        <v>0</v>
      </c>
      <c r="AD131" s="73">
        <v>0</v>
      </c>
      <c r="AE131" s="73">
        <v>2013.3</v>
      </c>
      <c r="AF131" s="73">
        <v>0</v>
      </c>
      <c r="AG131" s="73">
        <v>2013.3</v>
      </c>
      <c r="AH131" s="73">
        <v>11073.2</v>
      </c>
      <c r="AI131" s="73">
        <v>9000</v>
      </c>
      <c r="AJ131" s="73">
        <v>-2073.1999999999998</v>
      </c>
      <c r="AK131" s="73">
        <v>-23.04</v>
      </c>
      <c r="AL131" s="1"/>
      <c r="AM131" s="23">
        <f t="shared" si="0"/>
        <v>1.0731999999999999</v>
      </c>
      <c r="AN131" s="1">
        <f t="shared" si="1"/>
        <v>-1</v>
      </c>
      <c r="AO131" s="1">
        <f t="shared" si="2"/>
        <v>0</v>
      </c>
      <c r="AQ131" s="4"/>
      <c r="AR131" s="4"/>
    </row>
    <row r="132" spans="1:45" ht="20" thickBot="1" x14ac:dyDescent="0.25">
      <c r="A132" s="72">
        <v>11</v>
      </c>
      <c r="B132" s="73">
        <v>0</v>
      </c>
      <c r="C132" s="73">
        <v>0</v>
      </c>
      <c r="D132" s="73">
        <v>0</v>
      </c>
      <c r="E132" s="73">
        <v>0</v>
      </c>
      <c r="F132" s="73">
        <v>0</v>
      </c>
      <c r="G132" s="73">
        <v>0</v>
      </c>
      <c r="H132" s="73">
        <v>0</v>
      </c>
      <c r="I132" s="73">
        <v>0</v>
      </c>
      <c r="J132" s="73">
        <v>0</v>
      </c>
      <c r="K132" s="73">
        <v>0</v>
      </c>
      <c r="L132" s="73">
        <v>0</v>
      </c>
      <c r="M132" s="73">
        <v>0</v>
      </c>
      <c r="N132" s="73">
        <v>0</v>
      </c>
      <c r="O132" s="73">
        <v>0</v>
      </c>
      <c r="P132" s="73">
        <v>0</v>
      </c>
      <c r="Q132" s="73">
        <v>0</v>
      </c>
      <c r="R132" s="73">
        <v>1006.7</v>
      </c>
      <c r="S132" s="73">
        <v>0</v>
      </c>
      <c r="T132" s="73">
        <v>0</v>
      </c>
      <c r="U132" s="73">
        <v>0</v>
      </c>
      <c r="V132" s="73">
        <v>0</v>
      </c>
      <c r="W132" s="73">
        <v>0</v>
      </c>
      <c r="X132" s="73">
        <v>0</v>
      </c>
      <c r="Y132" s="73">
        <v>2013.3</v>
      </c>
      <c r="Z132" s="73">
        <v>3523.3</v>
      </c>
      <c r="AA132" s="73">
        <v>503.3</v>
      </c>
      <c r="AB132" s="73">
        <v>0</v>
      </c>
      <c r="AC132" s="73">
        <v>0</v>
      </c>
      <c r="AD132" s="73">
        <v>0</v>
      </c>
      <c r="AE132" s="73">
        <v>2013.3</v>
      </c>
      <c r="AF132" s="73">
        <v>0</v>
      </c>
      <c r="AG132" s="73">
        <v>2013.3</v>
      </c>
      <c r="AH132" s="73">
        <v>11073.2</v>
      </c>
      <c r="AI132" s="73">
        <v>13000</v>
      </c>
      <c r="AJ132" s="73">
        <v>1926.8</v>
      </c>
      <c r="AK132" s="73">
        <v>14.82</v>
      </c>
      <c r="AL132" s="1"/>
      <c r="AM132" s="23">
        <f t="shared" si="0"/>
        <v>1.0731999999999999</v>
      </c>
      <c r="AN132" s="1">
        <f t="shared" si="1"/>
        <v>3</v>
      </c>
      <c r="AO132" s="1">
        <f t="shared" si="2"/>
        <v>1</v>
      </c>
      <c r="AQ132" s="4"/>
      <c r="AR132" s="4"/>
      <c r="AS132" s="4"/>
    </row>
    <row r="133" spans="1:45" ht="20" thickBot="1" x14ac:dyDescent="0.25">
      <c r="A133" s="72">
        <v>12</v>
      </c>
      <c r="B133" s="73">
        <v>0</v>
      </c>
      <c r="C133" s="73">
        <v>0</v>
      </c>
      <c r="D133" s="73">
        <v>0</v>
      </c>
      <c r="E133" s="73">
        <v>0</v>
      </c>
      <c r="F133" s="73">
        <v>0</v>
      </c>
      <c r="G133" s="73">
        <v>0</v>
      </c>
      <c r="H133" s="73">
        <v>0</v>
      </c>
      <c r="I133" s="73">
        <v>0</v>
      </c>
      <c r="J133" s="73">
        <v>0</v>
      </c>
      <c r="K133" s="73">
        <v>0</v>
      </c>
      <c r="L133" s="73">
        <v>0</v>
      </c>
      <c r="M133" s="73">
        <v>0</v>
      </c>
      <c r="N133" s="73">
        <v>0</v>
      </c>
      <c r="O133" s="73">
        <v>0</v>
      </c>
      <c r="P133" s="73">
        <v>0</v>
      </c>
      <c r="Q133" s="73">
        <v>0</v>
      </c>
      <c r="R133" s="73">
        <v>1006.7</v>
      </c>
      <c r="S133" s="73">
        <v>0</v>
      </c>
      <c r="T133" s="73">
        <v>0</v>
      </c>
      <c r="U133" s="73">
        <v>0</v>
      </c>
      <c r="V133" s="73">
        <v>0</v>
      </c>
      <c r="W133" s="73">
        <v>0</v>
      </c>
      <c r="X133" s="73">
        <v>0</v>
      </c>
      <c r="Y133" s="73">
        <v>503.3</v>
      </c>
      <c r="Z133" s="73">
        <v>3020</v>
      </c>
      <c r="AA133" s="73">
        <v>503.3</v>
      </c>
      <c r="AB133" s="73">
        <v>0</v>
      </c>
      <c r="AC133" s="73">
        <v>0</v>
      </c>
      <c r="AD133" s="73">
        <v>0</v>
      </c>
      <c r="AE133" s="73">
        <v>1510</v>
      </c>
      <c r="AF133" s="73">
        <v>0</v>
      </c>
      <c r="AG133" s="73">
        <v>2013.3</v>
      </c>
      <c r="AH133" s="73">
        <v>8556.6</v>
      </c>
      <c r="AI133" s="73">
        <v>11000</v>
      </c>
      <c r="AJ133" s="73">
        <v>2443.4</v>
      </c>
      <c r="AK133" s="73">
        <v>22.21</v>
      </c>
      <c r="AL133" s="1"/>
      <c r="AM133" s="23">
        <f t="shared" si="0"/>
        <v>-1.4434000000000005</v>
      </c>
      <c r="AN133" s="1">
        <f t="shared" si="1"/>
        <v>1</v>
      </c>
      <c r="AO133" s="1">
        <f t="shared" si="2"/>
        <v>0</v>
      </c>
      <c r="AQ133" s="4"/>
      <c r="AR133" s="4"/>
    </row>
    <row r="134" spans="1:45" ht="20" thickBot="1" x14ac:dyDescent="0.25">
      <c r="A134" s="72">
        <v>13</v>
      </c>
      <c r="B134" s="73">
        <v>0</v>
      </c>
      <c r="C134" s="73">
        <v>0</v>
      </c>
      <c r="D134" s="73">
        <v>0</v>
      </c>
      <c r="E134" s="73">
        <v>0</v>
      </c>
      <c r="F134" s="73">
        <v>0</v>
      </c>
      <c r="G134" s="73">
        <v>0</v>
      </c>
      <c r="H134" s="73">
        <v>0</v>
      </c>
      <c r="I134" s="73">
        <v>0</v>
      </c>
      <c r="J134" s="73">
        <v>0</v>
      </c>
      <c r="K134" s="73">
        <v>0</v>
      </c>
      <c r="L134" s="73">
        <v>0</v>
      </c>
      <c r="M134" s="73">
        <v>0</v>
      </c>
      <c r="N134" s="73">
        <v>0</v>
      </c>
      <c r="O134" s="73">
        <v>0</v>
      </c>
      <c r="P134" s="73">
        <v>0</v>
      </c>
      <c r="Q134" s="73">
        <v>0</v>
      </c>
      <c r="R134" s="73">
        <v>1006.7</v>
      </c>
      <c r="S134" s="73">
        <v>0</v>
      </c>
      <c r="T134" s="73">
        <v>0</v>
      </c>
      <c r="U134" s="73">
        <v>0</v>
      </c>
      <c r="V134" s="73">
        <v>0</v>
      </c>
      <c r="W134" s="73">
        <v>0</v>
      </c>
      <c r="X134" s="73">
        <v>0</v>
      </c>
      <c r="Y134" s="73">
        <v>2013.3</v>
      </c>
      <c r="Z134" s="73">
        <v>3523.3</v>
      </c>
      <c r="AA134" s="73">
        <v>503.3</v>
      </c>
      <c r="AB134" s="73">
        <v>0</v>
      </c>
      <c r="AC134" s="73">
        <v>0</v>
      </c>
      <c r="AD134" s="73">
        <v>0</v>
      </c>
      <c r="AE134" s="73">
        <v>2013.3</v>
      </c>
      <c r="AF134" s="73">
        <v>0</v>
      </c>
      <c r="AG134" s="73">
        <v>2013.3</v>
      </c>
      <c r="AH134" s="73">
        <v>11073.2</v>
      </c>
      <c r="AI134" s="73">
        <v>9000</v>
      </c>
      <c r="AJ134" s="73">
        <v>-2073.1999999999998</v>
      </c>
      <c r="AK134" s="73">
        <v>-23.04</v>
      </c>
      <c r="AL134" s="1"/>
      <c r="AM134" s="23">
        <f t="shared" si="0"/>
        <v>1.0731999999999999</v>
      </c>
      <c r="AN134" s="1">
        <f t="shared" si="1"/>
        <v>-1</v>
      </c>
      <c r="AO134" s="1">
        <f t="shared" si="2"/>
        <v>0</v>
      </c>
      <c r="AQ134" s="4"/>
      <c r="AR134" s="4"/>
    </row>
    <row r="135" spans="1:45" ht="20" thickBot="1" x14ac:dyDescent="0.25">
      <c r="A135" s="72">
        <v>14</v>
      </c>
      <c r="B135" s="73">
        <v>0</v>
      </c>
      <c r="C135" s="73">
        <v>0</v>
      </c>
      <c r="D135" s="73">
        <v>0</v>
      </c>
      <c r="E135" s="73">
        <v>0</v>
      </c>
      <c r="F135" s="73">
        <v>0</v>
      </c>
      <c r="G135" s="73">
        <v>0</v>
      </c>
      <c r="H135" s="73">
        <v>0</v>
      </c>
      <c r="I135" s="73">
        <v>0</v>
      </c>
      <c r="J135" s="73">
        <v>0</v>
      </c>
      <c r="K135" s="73">
        <v>0</v>
      </c>
      <c r="L135" s="73">
        <v>0</v>
      </c>
      <c r="M135" s="73">
        <v>0</v>
      </c>
      <c r="N135" s="73">
        <v>0</v>
      </c>
      <c r="O135" s="73">
        <v>0</v>
      </c>
      <c r="P135" s="73">
        <v>0</v>
      </c>
      <c r="Q135" s="73">
        <v>0</v>
      </c>
      <c r="R135" s="73">
        <v>1006.7</v>
      </c>
      <c r="S135" s="73">
        <v>0</v>
      </c>
      <c r="T135" s="73">
        <v>0</v>
      </c>
      <c r="U135" s="73">
        <v>0</v>
      </c>
      <c r="V135" s="73">
        <v>0</v>
      </c>
      <c r="W135" s="73">
        <v>0</v>
      </c>
      <c r="X135" s="73">
        <v>0</v>
      </c>
      <c r="Y135" s="73">
        <v>503.3</v>
      </c>
      <c r="Z135" s="73">
        <v>3523.3</v>
      </c>
      <c r="AA135" s="73">
        <v>503.3</v>
      </c>
      <c r="AB135" s="73">
        <v>0</v>
      </c>
      <c r="AC135" s="73">
        <v>0</v>
      </c>
      <c r="AD135" s="73">
        <v>0</v>
      </c>
      <c r="AE135" s="73">
        <v>2013.3</v>
      </c>
      <c r="AF135" s="73">
        <v>0</v>
      </c>
      <c r="AG135" s="73">
        <v>2013.3</v>
      </c>
      <c r="AH135" s="73">
        <v>9563.2000000000007</v>
      </c>
      <c r="AI135" s="73">
        <v>9000</v>
      </c>
      <c r="AJ135" s="73">
        <v>-563.20000000000005</v>
      </c>
      <c r="AK135" s="73">
        <v>-6.26</v>
      </c>
      <c r="AL135" s="1"/>
      <c r="AM135" s="23">
        <f t="shared" si="0"/>
        <v>-0.43679999999999986</v>
      </c>
      <c r="AN135" s="1">
        <f t="shared" si="1"/>
        <v>-1</v>
      </c>
      <c r="AO135" s="1">
        <f t="shared" si="2"/>
        <v>1</v>
      </c>
      <c r="AQ135" s="4"/>
      <c r="AR135" s="4"/>
      <c r="AS135" s="4"/>
    </row>
    <row r="136" spans="1:45" ht="20" thickBot="1" x14ac:dyDescent="0.25">
      <c r="A136" s="72">
        <v>15</v>
      </c>
      <c r="B136" s="73">
        <v>0</v>
      </c>
      <c r="C136" s="73">
        <v>0</v>
      </c>
      <c r="D136" s="73">
        <v>0</v>
      </c>
      <c r="E136" s="73">
        <v>0</v>
      </c>
      <c r="F136" s="73">
        <v>0</v>
      </c>
      <c r="G136" s="73">
        <v>0</v>
      </c>
      <c r="H136" s="73">
        <v>0</v>
      </c>
      <c r="I136" s="73">
        <v>0</v>
      </c>
      <c r="J136" s="73">
        <v>0</v>
      </c>
      <c r="K136" s="73">
        <v>0</v>
      </c>
      <c r="L136" s="73">
        <v>0</v>
      </c>
      <c r="M136" s="73">
        <v>0</v>
      </c>
      <c r="N136" s="73">
        <v>0</v>
      </c>
      <c r="O136" s="73">
        <v>0</v>
      </c>
      <c r="P136" s="73">
        <v>0</v>
      </c>
      <c r="Q136" s="73">
        <v>0</v>
      </c>
      <c r="R136" s="73">
        <v>1006.7</v>
      </c>
      <c r="S136" s="73">
        <v>0</v>
      </c>
      <c r="T136" s="73">
        <v>0</v>
      </c>
      <c r="U136" s="73">
        <v>0</v>
      </c>
      <c r="V136" s="73">
        <v>0</v>
      </c>
      <c r="W136" s="73">
        <v>0</v>
      </c>
      <c r="X136" s="73">
        <v>0</v>
      </c>
      <c r="Y136" s="73">
        <v>2013.3</v>
      </c>
      <c r="Z136" s="73">
        <v>4530</v>
      </c>
      <c r="AA136" s="73">
        <v>503.3</v>
      </c>
      <c r="AB136" s="73">
        <v>0</v>
      </c>
      <c r="AC136" s="73">
        <v>0</v>
      </c>
      <c r="AD136" s="73">
        <v>0</v>
      </c>
      <c r="AE136" s="73">
        <v>2013.3</v>
      </c>
      <c r="AF136" s="73">
        <v>0</v>
      </c>
      <c r="AG136" s="73">
        <v>2013.3</v>
      </c>
      <c r="AH136" s="73">
        <v>12079.9</v>
      </c>
      <c r="AI136" s="73">
        <v>11000</v>
      </c>
      <c r="AJ136" s="73">
        <v>-1079.9000000000001</v>
      </c>
      <c r="AK136" s="73">
        <v>-9.82</v>
      </c>
      <c r="AL136" s="1"/>
      <c r="AM136" s="23">
        <f t="shared" si="0"/>
        <v>2.0799000000000003</v>
      </c>
      <c r="AN136" s="1">
        <f t="shared" si="1"/>
        <v>1</v>
      </c>
      <c r="AO136" s="1">
        <f t="shared" si="2"/>
        <v>1</v>
      </c>
      <c r="AQ136" s="4"/>
      <c r="AR136" s="4"/>
      <c r="AS136" s="4"/>
    </row>
    <row r="137" spans="1:45" ht="20" thickBot="1" x14ac:dyDescent="0.25">
      <c r="A137" s="72">
        <v>16</v>
      </c>
      <c r="B137" s="73">
        <v>0</v>
      </c>
      <c r="C137" s="73">
        <v>0</v>
      </c>
      <c r="D137" s="73">
        <v>0</v>
      </c>
      <c r="E137" s="73">
        <v>0</v>
      </c>
      <c r="F137" s="73">
        <v>0</v>
      </c>
      <c r="G137" s="73">
        <v>0</v>
      </c>
      <c r="H137" s="73">
        <v>0</v>
      </c>
      <c r="I137" s="73">
        <v>0</v>
      </c>
      <c r="J137" s="73">
        <v>0</v>
      </c>
      <c r="K137" s="73">
        <v>0</v>
      </c>
      <c r="L137" s="73">
        <v>0</v>
      </c>
      <c r="M137" s="73">
        <v>0</v>
      </c>
      <c r="N137" s="73">
        <v>0</v>
      </c>
      <c r="O137" s="73">
        <v>0</v>
      </c>
      <c r="P137" s="73">
        <v>0</v>
      </c>
      <c r="Q137" s="73">
        <v>0</v>
      </c>
      <c r="R137" s="73">
        <v>1006.7</v>
      </c>
      <c r="S137" s="73">
        <v>0</v>
      </c>
      <c r="T137" s="73">
        <v>0</v>
      </c>
      <c r="U137" s="73">
        <v>0</v>
      </c>
      <c r="V137" s="73">
        <v>0</v>
      </c>
      <c r="W137" s="73">
        <v>0</v>
      </c>
      <c r="X137" s="73">
        <v>0</v>
      </c>
      <c r="Y137" s="73">
        <v>2013.3</v>
      </c>
      <c r="Z137" s="73">
        <v>3523.3</v>
      </c>
      <c r="AA137" s="73">
        <v>503.3</v>
      </c>
      <c r="AB137" s="73">
        <v>0</v>
      </c>
      <c r="AC137" s="73">
        <v>0</v>
      </c>
      <c r="AD137" s="73">
        <v>0</v>
      </c>
      <c r="AE137" s="73">
        <v>2013.3</v>
      </c>
      <c r="AF137" s="73">
        <v>0</v>
      </c>
      <c r="AG137" s="73">
        <v>2013.3</v>
      </c>
      <c r="AH137" s="73">
        <v>11073.2</v>
      </c>
      <c r="AI137" s="73">
        <v>11000</v>
      </c>
      <c r="AJ137" s="73">
        <v>-73.2</v>
      </c>
      <c r="AK137" s="73">
        <v>-0.67</v>
      </c>
      <c r="AL137" s="1"/>
      <c r="AM137" s="23">
        <f t="shared" si="0"/>
        <v>1.0731999999999999</v>
      </c>
      <c r="AN137" s="1">
        <f t="shared" si="1"/>
        <v>1</v>
      </c>
      <c r="AO137" s="1">
        <f t="shared" si="2"/>
        <v>1</v>
      </c>
      <c r="AQ137" s="4"/>
      <c r="AR137" s="4"/>
      <c r="AS137" s="4"/>
    </row>
    <row r="138" spans="1:45" ht="20" thickBot="1" x14ac:dyDescent="0.25">
      <c r="A138" s="72">
        <v>17</v>
      </c>
      <c r="B138" s="73">
        <v>0</v>
      </c>
      <c r="C138" s="73">
        <v>0</v>
      </c>
      <c r="D138" s="73">
        <v>0</v>
      </c>
      <c r="E138" s="73">
        <v>0</v>
      </c>
      <c r="F138" s="73">
        <v>0</v>
      </c>
      <c r="G138" s="73">
        <v>0</v>
      </c>
      <c r="H138" s="73">
        <v>0</v>
      </c>
      <c r="I138" s="73">
        <v>0</v>
      </c>
      <c r="J138" s="73">
        <v>0</v>
      </c>
      <c r="K138" s="73">
        <v>0</v>
      </c>
      <c r="L138" s="73">
        <v>0</v>
      </c>
      <c r="M138" s="73">
        <v>0</v>
      </c>
      <c r="N138" s="73">
        <v>0</v>
      </c>
      <c r="O138" s="73">
        <v>0</v>
      </c>
      <c r="P138" s="73">
        <v>0</v>
      </c>
      <c r="Q138" s="73">
        <v>0</v>
      </c>
      <c r="R138" s="73">
        <v>1006.7</v>
      </c>
      <c r="S138" s="73">
        <v>0</v>
      </c>
      <c r="T138" s="73">
        <v>0</v>
      </c>
      <c r="U138" s="73">
        <v>0</v>
      </c>
      <c r="V138" s="73">
        <v>0</v>
      </c>
      <c r="W138" s="73">
        <v>0</v>
      </c>
      <c r="X138" s="73">
        <v>0</v>
      </c>
      <c r="Y138" s="73">
        <v>503.3</v>
      </c>
      <c r="Z138" s="73">
        <v>3523.3</v>
      </c>
      <c r="AA138" s="73">
        <v>503.3</v>
      </c>
      <c r="AB138" s="73">
        <v>0</v>
      </c>
      <c r="AC138" s="73">
        <v>0</v>
      </c>
      <c r="AD138" s="73">
        <v>0</v>
      </c>
      <c r="AE138" s="73">
        <v>2013.3</v>
      </c>
      <c r="AF138" s="73">
        <v>0</v>
      </c>
      <c r="AG138" s="73">
        <v>2013.3</v>
      </c>
      <c r="AH138" s="73">
        <v>9563.2000000000007</v>
      </c>
      <c r="AI138" s="73">
        <v>13000</v>
      </c>
      <c r="AJ138" s="73">
        <v>3436.8</v>
      </c>
      <c r="AK138" s="73">
        <v>26.44</v>
      </c>
      <c r="AL138" s="1"/>
      <c r="AM138" s="23">
        <f t="shared" si="0"/>
        <v>-0.43679999999999986</v>
      </c>
      <c r="AN138" s="1">
        <f t="shared" si="1"/>
        <v>3</v>
      </c>
      <c r="AO138" s="1">
        <f t="shared" si="2"/>
        <v>0</v>
      </c>
      <c r="AQ138" s="4"/>
      <c r="AR138" s="4"/>
    </row>
    <row r="139" spans="1:45" ht="20" thickBot="1" x14ac:dyDescent="0.25">
      <c r="A139" s="72">
        <v>18</v>
      </c>
      <c r="B139" s="73">
        <v>0</v>
      </c>
      <c r="C139" s="73">
        <v>0</v>
      </c>
      <c r="D139" s="73">
        <v>0</v>
      </c>
      <c r="E139" s="73">
        <v>0</v>
      </c>
      <c r="F139" s="73">
        <v>0</v>
      </c>
      <c r="G139" s="73">
        <v>0</v>
      </c>
      <c r="H139" s="73">
        <v>0</v>
      </c>
      <c r="I139" s="73">
        <v>0</v>
      </c>
      <c r="J139" s="73">
        <v>0</v>
      </c>
      <c r="K139" s="73">
        <v>0</v>
      </c>
      <c r="L139" s="73">
        <v>0</v>
      </c>
      <c r="M139" s="73">
        <v>0</v>
      </c>
      <c r="N139" s="73">
        <v>0</v>
      </c>
      <c r="O139" s="73">
        <v>0</v>
      </c>
      <c r="P139" s="73">
        <v>0</v>
      </c>
      <c r="Q139" s="73">
        <v>0</v>
      </c>
      <c r="R139" s="73">
        <v>1006.7</v>
      </c>
      <c r="S139" s="73">
        <v>0</v>
      </c>
      <c r="T139" s="73">
        <v>0</v>
      </c>
      <c r="U139" s="73">
        <v>0</v>
      </c>
      <c r="V139" s="73">
        <v>0</v>
      </c>
      <c r="W139" s="73">
        <v>0</v>
      </c>
      <c r="X139" s="73">
        <v>0</v>
      </c>
      <c r="Y139" s="73">
        <v>2013.3</v>
      </c>
      <c r="Z139" s="73">
        <v>3523.3</v>
      </c>
      <c r="AA139" s="73">
        <v>503.3</v>
      </c>
      <c r="AB139" s="73">
        <v>0</v>
      </c>
      <c r="AC139" s="73">
        <v>0</v>
      </c>
      <c r="AD139" s="73">
        <v>0</v>
      </c>
      <c r="AE139" s="73">
        <v>2013.3</v>
      </c>
      <c r="AF139" s="73">
        <v>0</v>
      </c>
      <c r="AG139" s="73">
        <v>2013.3</v>
      </c>
      <c r="AH139" s="73">
        <v>11073.2</v>
      </c>
      <c r="AI139" s="73">
        <v>9000</v>
      </c>
      <c r="AJ139" s="73">
        <v>-2073.1999999999998</v>
      </c>
      <c r="AK139" s="73">
        <v>-23.04</v>
      </c>
      <c r="AL139" s="1"/>
      <c r="AM139" s="23">
        <f t="shared" si="0"/>
        <v>1.0731999999999999</v>
      </c>
      <c r="AN139" s="1">
        <f t="shared" si="1"/>
        <v>-1</v>
      </c>
      <c r="AO139" s="1">
        <f t="shared" si="2"/>
        <v>0</v>
      </c>
      <c r="AQ139" s="4"/>
      <c r="AR139" s="4"/>
    </row>
    <row r="140" spans="1:45" ht="20" thickBot="1" x14ac:dyDescent="0.25">
      <c r="A140" s="72">
        <v>19</v>
      </c>
      <c r="B140" s="73">
        <v>0</v>
      </c>
      <c r="C140" s="73">
        <v>0</v>
      </c>
      <c r="D140" s="73">
        <v>0</v>
      </c>
      <c r="E140" s="73">
        <v>0</v>
      </c>
      <c r="F140" s="73">
        <v>0</v>
      </c>
      <c r="G140" s="73">
        <v>0</v>
      </c>
      <c r="H140" s="73">
        <v>0</v>
      </c>
      <c r="I140" s="73">
        <v>0</v>
      </c>
      <c r="J140" s="73">
        <v>0</v>
      </c>
      <c r="K140" s="73">
        <v>0</v>
      </c>
      <c r="L140" s="73">
        <v>0</v>
      </c>
      <c r="M140" s="73">
        <v>0</v>
      </c>
      <c r="N140" s="73">
        <v>0</v>
      </c>
      <c r="O140" s="73">
        <v>0</v>
      </c>
      <c r="P140" s="73">
        <v>0</v>
      </c>
      <c r="Q140" s="73">
        <v>0</v>
      </c>
      <c r="R140" s="73">
        <v>1006.7</v>
      </c>
      <c r="S140" s="73">
        <v>0</v>
      </c>
      <c r="T140" s="73">
        <v>0</v>
      </c>
      <c r="U140" s="73">
        <v>0</v>
      </c>
      <c r="V140" s="73">
        <v>0</v>
      </c>
      <c r="W140" s="73">
        <v>0</v>
      </c>
      <c r="X140" s="73">
        <v>0</v>
      </c>
      <c r="Y140" s="73">
        <v>503.3</v>
      </c>
      <c r="Z140" s="73">
        <v>3020</v>
      </c>
      <c r="AA140" s="73">
        <v>503.3</v>
      </c>
      <c r="AB140" s="73">
        <v>0</v>
      </c>
      <c r="AC140" s="73">
        <v>0</v>
      </c>
      <c r="AD140" s="73">
        <v>0</v>
      </c>
      <c r="AE140" s="73">
        <v>1510</v>
      </c>
      <c r="AF140" s="73">
        <v>0</v>
      </c>
      <c r="AG140" s="73">
        <v>0</v>
      </c>
      <c r="AH140" s="73">
        <v>6543.3</v>
      </c>
      <c r="AI140" s="73">
        <v>7000</v>
      </c>
      <c r="AJ140" s="73">
        <v>456.7</v>
      </c>
      <c r="AK140" s="73">
        <v>6.52</v>
      </c>
      <c r="AL140" s="1"/>
      <c r="AM140" s="23">
        <f t="shared" si="0"/>
        <v>-3.4566999999999997</v>
      </c>
      <c r="AN140" s="1">
        <f t="shared" si="1"/>
        <v>-3</v>
      </c>
      <c r="AO140" s="1">
        <f t="shared" si="2"/>
        <v>1</v>
      </c>
      <c r="AQ140" s="4"/>
      <c r="AR140" s="4"/>
      <c r="AS140" s="4"/>
    </row>
    <row r="141" spans="1:45" ht="20" thickBot="1" x14ac:dyDescent="0.25">
      <c r="A141" s="72">
        <v>20</v>
      </c>
      <c r="B141" s="73">
        <v>0</v>
      </c>
      <c r="C141" s="73">
        <v>0</v>
      </c>
      <c r="D141" s="73">
        <v>0</v>
      </c>
      <c r="E141" s="73">
        <v>0</v>
      </c>
      <c r="F141" s="73">
        <v>0</v>
      </c>
      <c r="G141" s="73">
        <v>0</v>
      </c>
      <c r="H141" s="73">
        <v>0</v>
      </c>
      <c r="I141" s="73">
        <v>0</v>
      </c>
      <c r="J141" s="73">
        <v>0</v>
      </c>
      <c r="K141" s="73">
        <v>0</v>
      </c>
      <c r="L141" s="73">
        <v>0</v>
      </c>
      <c r="M141" s="73">
        <v>0</v>
      </c>
      <c r="N141" s="73">
        <v>0</v>
      </c>
      <c r="O141" s="73">
        <v>0</v>
      </c>
      <c r="P141" s="73">
        <v>0</v>
      </c>
      <c r="Q141" s="73">
        <v>0</v>
      </c>
      <c r="R141" s="73">
        <v>0</v>
      </c>
      <c r="S141" s="73">
        <v>0</v>
      </c>
      <c r="T141" s="73">
        <v>0</v>
      </c>
      <c r="U141" s="73">
        <v>0</v>
      </c>
      <c r="V141" s="73">
        <v>0</v>
      </c>
      <c r="W141" s="73">
        <v>0</v>
      </c>
      <c r="X141" s="73">
        <v>0</v>
      </c>
      <c r="Y141" s="73">
        <v>2013.3</v>
      </c>
      <c r="Z141" s="73">
        <v>3523.3</v>
      </c>
      <c r="AA141" s="73">
        <v>503.3</v>
      </c>
      <c r="AB141" s="73">
        <v>0</v>
      </c>
      <c r="AC141" s="73">
        <v>0</v>
      </c>
      <c r="AD141" s="73">
        <v>0</v>
      </c>
      <c r="AE141" s="73">
        <v>2013.3</v>
      </c>
      <c r="AF141" s="73">
        <v>0</v>
      </c>
      <c r="AG141" s="73">
        <v>2013.3</v>
      </c>
      <c r="AH141" s="73">
        <v>10066.6</v>
      </c>
      <c r="AI141" s="73">
        <v>11000</v>
      </c>
      <c r="AJ141" s="73">
        <v>933.4</v>
      </c>
      <c r="AK141" s="73">
        <v>8.49</v>
      </c>
      <c r="AL141" s="1"/>
      <c r="AM141" s="23">
        <f t="shared" si="0"/>
        <v>6.6600000000001103E-2</v>
      </c>
      <c r="AN141" s="1">
        <f t="shared" si="1"/>
        <v>1</v>
      </c>
      <c r="AO141" s="1">
        <f t="shared" si="2"/>
        <v>1</v>
      </c>
      <c r="AQ141" s="4"/>
      <c r="AR141" s="4"/>
      <c r="AS141" s="4"/>
    </row>
    <row r="142" spans="1:45" ht="20" thickBot="1" x14ac:dyDescent="0.25">
      <c r="A142" s="72">
        <v>21</v>
      </c>
      <c r="B142" s="73">
        <v>0</v>
      </c>
      <c r="C142" s="73">
        <v>0</v>
      </c>
      <c r="D142" s="73">
        <v>0</v>
      </c>
      <c r="E142" s="73">
        <v>0</v>
      </c>
      <c r="F142" s="73">
        <v>0</v>
      </c>
      <c r="G142" s="73">
        <v>0</v>
      </c>
      <c r="H142" s="73">
        <v>0</v>
      </c>
      <c r="I142" s="73">
        <v>0</v>
      </c>
      <c r="J142" s="73">
        <v>0</v>
      </c>
      <c r="K142" s="73">
        <v>0</v>
      </c>
      <c r="L142" s="73">
        <v>0</v>
      </c>
      <c r="M142" s="73">
        <v>0</v>
      </c>
      <c r="N142" s="73">
        <v>0</v>
      </c>
      <c r="O142" s="73">
        <v>0</v>
      </c>
      <c r="P142" s="73">
        <v>0</v>
      </c>
      <c r="Q142" s="73">
        <v>0</v>
      </c>
      <c r="R142" s="73">
        <v>1006.7</v>
      </c>
      <c r="S142" s="73">
        <v>0</v>
      </c>
      <c r="T142" s="73">
        <v>0</v>
      </c>
      <c r="U142" s="73">
        <v>0</v>
      </c>
      <c r="V142" s="73">
        <v>0</v>
      </c>
      <c r="W142" s="73">
        <v>0</v>
      </c>
      <c r="X142" s="73">
        <v>0</v>
      </c>
      <c r="Y142" s="73">
        <v>2013.3</v>
      </c>
      <c r="Z142" s="73">
        <v>4530</v>
      </c>
      <c r="AA142" s="73">
        <v>503.3</v>
      </c>
      <c r="AB142" s="73">
        <v>0</v>
      </c>
      <c r="AC142" s="73">
        <v>0</v>
      </c>
      <c r="AD142" s="73">
        <v>0</v>
      </c>
      <c r="AE142" s="73">
        <v>2013.3</v>
      </c>
      <c r="AF142" s="73">
        <v>0</v>
      </c>
      <c r="AG142" s="73">
        <v>2013.3</v>
      </c>
      <c r="AH142" s="73">
        <v>12079.9</v>
      </c>
      <c r="AI142" s="73">
        <v>11000</v>
      </c>
      <c r="AJ142" s="73">
        <v>-1079.9000000000001</v>
      </c>
      <c r="AK142" s="73">
        <v>-9.82</v>
      </c>
      <c r="AL142" s="1"/>
      <c r="AM142" s="23">
        <f t="shared" si="0"/>
        <v>2.0799000000000003</v>
      </c>
      <c r="AN142" s="1">
        <f t="shared" si="1"/>
        <v>1</v>
      </c>
      <c r="AO142" s="1">
        <f t="shared" si="2"/>
        <v>1</v>
      </c>
      <c r="AQ142" s="4"/>
      <c r="AR142" s="4"/>
      <c r="AS142" s="4"/>
    </row>
    <row r="143" spans="1:45" ht="20" thickBot="1" x14ac:dyDescent="0.25">
      <c r="A143" s="72">
        <v>22</v>
      </c>
      <c r="B143" s="73">
        <v>0</v>
      </c>
      <c r="C143" s="73">
        <v>0</v>
      </c>
      <c r="D143" s="73">
        <v>0</v>
      </c>
      <c r="E143" s="73">
        <v>0</v>
      </c>
      <c r="F143" s="73">
        <v>0</v>
      </c>
      <c r="G143" s="73">
        <v>0</v>
      </c>
      <c r="H143" s="73">
        <v>0</v>
      </c>
      <c r="I143" s="73">
        <v>0</v>
      </c>
      <c r="J143" s="73">
        <v>0</v>
      </c>
      <c r="K143" s="73">
        <v>0</v>
      </c>
      <c r="L143" s="73">
        <v>0</v>
      </c>
      <c r="M143" s="73">
        <v>0</v>
      </c>
      <c r="N143" s="73">
        <v>0</v>
      </c>
      <c r="O143" s="73">
        <v>0</v>
      </c>
      <c r="P143" s="73">
        <v>0</v>
      </c>
      <c r="Q143" s="73">
        <v>0</v>
      </c>
      <c r="R143" s="73">
        <v>1006.7</v>
      </c>
      <c r="S143" s="73">
        <v>0</v>
      </c>
      <c r="T143" s="73">
        <v>0</v>
      </c>
      <c r="U143" s="73">
        <v>0</v>
      </c>
      <c r="V143" s="73">
        <v>0</v>
      </c>
      <c r="W143" s="73">
        <v>503.3</v>
      </c>
      <c r="X143" s="73">
        <v>0</v>
      </c>
      <c r="Y143" s="73">
        <v>2013.3</v>
      </c>
      <c r="Z143" s="73">
        <v>4530</v>
      </c>
      <c r="AA143" s="73">
        <v>503.3</v>
      </c>
      <c r="AB143" s="73">
        <v>0</v>
      </c>
      <c r="AC143" s="73">
        <v>0</v>
      </c>
      <c r="AD143" s="73">
        <v>0</v>
      </c>
      <c r="AE143" s="73">
        <v>2013.3</v>
      </c>
      <c r="AF143" s="73">
        <v>0</v>
      </c>
      <c r="AG143" s="73">
        <v>2013.3</v>
      </c>
      <c r="AH143" s="73">
        <v>12583.2</v>
      </c>
      <c r="AI143" s="73">
        <v>12000</v>
      </c>
      <c r="AJ143" s="73">
        <v>-583.20000000000005</v>
      </c>
      <c r="AK143" s="73">
        <v>-4.8600000000000003</v>
      </c>
      <c r="AL143" s="1"/>
      <c r="AM143" s="23">
        <f t="shared" si="0"/>
        <v>2.5832000000000015</v>
      </c>
      <c r="AN143" s="1">
        <f t="shared" si="1"/>
        <v>2</v>
      </c>
      <c r="AO143" s="1">
        <f t="shared" si="2"/>
        <v>1</v>
      </c>
      <c r="AQ143" s="4"/>
      <c r="AR143" s="4"/>
      <c r="AS143" s="4"/>
    </row>
    <row r="144" spans="1:45" ht="20" thickBot="1" x14ac:dyDescent="0.25">
      <c r="A144" s="72">
        <v>23</v>
      </c>
      <c r="B144" s="73">
        <v>0</v>
      </c>
      <c r="C144" s="73">
        <v>0</v>
      </c>
      <c r="D144" s="73">
        <v>0</v>
      </c>
      <c r="E144" s="73">
        <v>0</v>
      </c>
      <c r="F144" s="73">
        <v>0</v>
      </c>
      <c r="G144" s="73">
        <v>0</v>
      </c>
      <c r="H144" s="73">
        <v>0</v>
      </c>
      <c r="I144" s="73">
        <v>0</v>
      </c>
      <c r="J144" s="73">
        <v>0</v>
      </c>
      <c r="K144" s="73">
        <v>0</v>
      </c>
      <c r="L144" s="73">
        <v>0</v>
      </c>
      <c r="M144" s="73">
        <v>0</v>
      </c>
      <c r="N144" s="73">
        <v>0</v>
      </c>
      <c r="O144" s="73">
        <v>0</v>
      </c>
      <c r="P144" s="73">
        <v>0</v>
      </c>
      <c r="Q144" s="73">
        <v>0</v>
      </c>
      <c r="R144" s="73">
        <v>1006.7</v>
      </c>
      <c r="S144" s="73">
        <v>0</v>
      </c>
      <c r="T144" s="73">
        <v>0</v>
      </c>
      <c r="U144" s="73">
        <v>0</v>
      </c>
      <c r="V144" s="73">
        <v>0</v>
      </c>
      <c r="W144" s="73">
        <v>0</v>
      </c>
      <c r="X144" s="73">
        <v>0</v>
      </c>
      <c r="Y144" s="73">
        <v>503.3</v>
      </c>
      <c r="Z144" s="73">
        <v>3523.3</v>
      </c>
      <c r="AA144" s="73">
        <v>503.3</v>
      </c>
      <c r="AB144" s="73">
        <v>0</v>
      </c>
      <c r="AC144" s="73">
        <v>0</v>
      </c>
      <c r="AD144" s="73">
        <v>0</v>
      </c>
      <c r="AE144" s="73">
        <v>2013.3</v>
      </c>
      <c r="AF144" s="73">
        <v>0</v>
      </c>
      <c r="AG144" s="73">
        <v>2013.3</v>
      </c>
      <c r="AH144" s="73">
        <v>9563.2000000000007</v>
      </c>
      <c r="AI144" s="73">
        <v>6000</v>
      </c>
      <c r="AJ144" s="73">
        <v>-3563.2</v>
      </c>
      <c r="AK144" s="73">
        <v>-59.39</v>
      </c>
      <c r="AL144" s="1"/>
      <c r="AM144" s="23">
        <f t="shared" si="0"/>
        <v>-0.43679999999999986</v>
      </c>
      <c r="AN144" s="1">
        <f t="shared" si="1"/>
        <v>-4</v>
      </c>
      <c r="AO144" s="1">
        <f t="shared" si="2"/>
        <v>1</v>
      </c>
      <c r="AQ144" s="4"/>
      <c r="AR144" s="4"/>
      <c r="AS144" s="4"/>
    </row>
    <row r="145" spans="1:45" ht="20" thickBot="1" x14ac:dyDescent="0.25">
      <c r="A145" s="72">
        <v>24</v>
      </c>
      <c r="B145" s="73">
        <v>0</v>
      </c>
      <c r="C145" s="73">
        <v>0</v>
      </c>
      <c r="D145" s="73">
        <v>0</v>
      </c>
      <c r="E145" s="73">
        <v>0</v>
      </c>
      <c r="F145" s="73">
        <v>0</v>
      </c>
      <c r="G145" s="73">
        <v>0</v>
      </c>
      <c r="H145" s="73">
        <v>0</v>
      </c>
      <c r="I145" s="73">
        <v>0</v>
      </c>
      <c r="J145" s="73">
        <v>0</v>
      </c>
      <c r="K145" s="73">
        <v>0</v>
      </c>
      <c r="L145" s="73">
        <v>0</v>
      </c>
      <c r="M145" s="73">
        <v>0</v>
      </c>
      <c r="N145" s="73">
        <v>0</v>
      </c>
      <c r="O145" s="73">
        <v>0</v>
      </c>
      <c r="P145" s="73">
        <v>0</v>
      </c>
      <c r="Q145" s="73">
        <v>0</v>
      </c>
      <c r="R145" s="73">
        <v>1006.7</v>
      </c>
      <c r="S145" s="73">
        <v>0</v>
      </c>
      <c r="T145" s="73">
        <v>0</v>
      </c>
      <c r="U145" s="73">
        <v>0</v>
      </c>
      <c r="V145" s="73">
        <v>0</v>
      </c>
      <c r="W145" s="73">
        <v>0</v>
      </c>
      <c r="X145" s="73">
        <v>0</v>
      </c>
      <c r="Y145" s="73">
        <v>2013.3</v>
      </c>
      <c r="Z145" s="73">
        <v>3523.3</v>
      </c>
      <c r="AA145" s="73">
        <v>503.3</v>
      </c>
      <c r="AB145" s="73">
        <v>0</v>
      </c>
      <c r="AC145" s="73">
        <v>0</v>
      </c>
      <c r="AD145" s="73">
        <v>0</v>
      </c>
      <c r="AE145" s="73">
        <v>2013.3</v>
      </c>
      <c r="AF145" s="73">
        <v>0</v>
      </c>
      <c r="AG145" s="73">
        <v>2013.3</v>
      </c>
      <c r="AH145" s="73">
        <v>11073.2</v>
      </c>
      <c r="AI145" s="73">
        <v>11000</v>
      </c>
      <c r="AJ145" s="73">
        <v>-73.2</v>
      </c>
      <c r="AK145" s="73">
        <v>-0.67</v>
      </c>
      <c r="AL145" s="1"/>
      <c r="AM145" s="23">
        <f t="shared" si="0"/>
        <v>1.0731999999999999</v>
      </c>
      <c r="AN145" s="1">
        <f t="shared" si="1"/>
        <v>1</v>
      </c>
      <c r="AO145" s="1">
        <f t="shared" si="2"/>
        <v>1</v>
      </c>
      <c r="AQ145" s="4"/>
      <c r="AR145" s="4"/>
      <c r="AS145" s="4"/>
    </row>
    <row r="146" spans="1:45" ht="20" thickBot="1" x14ac:dyDescent="0.25">
      <c r="A146" s="72">
        <v>25</v>
      </c>
      <c r="B146" s="73">
        <v>0</v>
      </c>
      <c r="C146" s="73">
        <v>0</v>
      </c>
      <c r="D146" s="73">
        <v>0</v>
      </c>
      <c r="E146" s="73">
        <v>0</v>
      </c>
      <c r="F146" s="73">
        <v>0</v>
      </c>
      <c r="G146" s="73">
        <v>0</v>
      </c>
      <c r="H146" s="73">
        <v>0</v>
      </c>
      <c r="I146" s="73">
        <v>0</v>
      </c>
      <c r="J146" s="73">
        <v>0</v>
      </c>
      <c r="K146" s="73">
        <v>0</v>
      </c>
      <c r="L146" s="73">
        <v>0</v>
      </c>
      <c r="M146" s="73">
        <v>0</v>
      </c>
      <c r="N146" s="73">
        <v>0</v>
      </c>
      <c r="O146" s="73">
        <v>0</v>
      </c>
      <c r="P146" s="73">
        <v>0</v>
      </c>
      <c r="Q146" s="73">
        <v>0</v>
      </c>
      <c r="R146" s="73">
        <v>0</v>
      </c>
      <c r="S146" s="73">
        <v>0</v>
      </c>
      <c r="T146" s="73">
        <v>0</v>
      </c>
      <c r="U146" s="73">
        <v>0</v>
      </c>
      <c r="V146" s="73">
        <v>0</v>
      </c>
      <c r="W146" s="73">
        <v>0</v>
      </c>
      <c r="X146" s="73">
        <v>0</v>
      </c>
      <c r="Y146" s="73">
        <v>2013.3</v>
      </c>
      <c r="Z146" s="73">
        <v>3523.3</v>
      </c>
      <c r="AA146" s="73">
        <v>503.3</v>
      </c>
      <c r="AB146" s="73">
        <v>0</v>
      </c>
      <c r="AC146" s="73">
        <v>0</v>
      </c>
      <c r="AD146" s="73">
        <v>0</v>
      </c>
      <c r="AE146" s="73">
        <v>2013.3</v>
      </c>
      <c r="AF146" s="73">
        <v>0</v>
      </c>
      <c r="AG146" s="73">
        <v>2013.3</v>
      </c>
      <c r="AH146" s="73">
        <v>10066.6</v>
      </c>
      <c r="AI146" s="73">
        <v>9000</v>
      </c>
      <c r="AJ146" s="73">
        <v>-1066.5999999999999</v>
      </c>
      <c r="AK146" s="73">
        <v>-11.85</v>
      </c>
      <c r="AL146" s="1"/>
      <c r="AM146" s="23">
        <f t="shared" si="0"/>
        <v>6.6600000000001103E-2</v>
      </c>
      <c r="AN146" s="1">
        <f t="shared" si="1"/>
        <v>-1</v>
      </c>
      <c r="AO146" s="1">
        <f t="shared" si="2"/>
        <v>0</v>
      </c>
      <c r="AQ146" s="4"/>
      <c r="AR146" s="4"/>
      <c r="AS146" s="13"/>
    </row>
    <row r="147" spans="1:45" ht="20" thickBot="1" x14ac:dyDescent="0.25">
      <c r="A147" s="72">
        <v>26</v>
      </c>
      <c r="B147" s="73">
        <v>0</v>
      </c>
      <c r="C147" s="73">
        <v>0</v>
      </c>
      <c r="D147" s="73">
        <v>0</v>
      </c>
      <c r="E147" s="73">
        <v>0</v>
      </c>
      <c r="F147" s="73">
        <v>0</v>
      </c>
      <c r="G147" s="73">
        <v>0</v>
      </c>
      <c r="H147" s="73">
        <v>0</v>
      </c>
      <c r="I147" s="73">
        <v>503.3</v>
      </c>
      <c r="J147" s="73">
        <v>0</v>
      </c>
      <c r="K147" s="73">
        <v>0</v>
      </c>
      <c r="L147" s="73">
        <v>0</v>
      </c>
      <c r="M147" s="73">
        <v>0</v>
      </c>
      <c r="N147" s="73">
        <v>0</v>
      </c>
      <c r="O147" s="73">
        <v>0</v>
      </c>
      <c r="P147" s="73">
        <v>0</v>
      </c>
      <c r="Q147" s="73">
        <v>0</v>
      </c>
      <c r="R147" s="73">
        <v>1006.7</v>
      </c>
      <c r="S147" s="73">
        <v>0</v>
      </c>
      <c r="T147" s="73">
        <v>0</v>
      </c>
      <c r="U147" s="73">
        <v>0</v>
      </c>
      <c r="V147" s="73">
        <v>0</v>
      </c>
      <c r="W147" s="73">
        <v>0</v>
      </c>
      <c r="X147" s="73">
        <v>0</v>
      </c>
      <c r="Y147" s="73">
        <v>0</v>
      </c>
      <c r="Z147" s="73">
        <v>3523.3</v>
      </c>
      <c r="AA147" s="73">
        <v>503.3</v>
      </c>
      <c r="AB147" s="73">
        <v>0</v>
      </c>
      <c r="AC147" s="73">
        <v>0</v>
      </c>
      <c r="AD147" s="73">
        <v>0</v>
      </c>
      <c r="AE147" s="73">
        <v>2013.3</v>
      </c>
      <c r="AF147" s="73">
        <v>0</v>
      </c>
      <c r="AG147" s="73">
        <v>2013.3</v>
      </c>
      <c r="AH147" s="73">
        <v>9563.2000000000007</v>
      </c>
      <c r="AI147" s="73">
        <v>11000</v>
      </c>
      <c r="AJ147" s="73">
        <v>1436.8</v>
      </c>
      <c r="AK147" s="73">
        <v>13.06</v>
      </c>
      <c r="AL147" s="1"/>
      <c r="AM147" s="23">
        <f t="shared" si="0"/>
        <v>-0.43679999999999986</v>
      </c>
      <c r="AN147" s="1">
        <f t="shared" si="1"/>
        <v>1</v>
      </c>
      <c r="AO147" s="1">
        <f t="shared" si="2"/>
        <v>0</v>
      </c>
      <c r="AQ147" s="4"/>
      <c r="AR147" s="4"/>
    </row>
    <row r="148" spans="1:45" ht="20" thickBot="1" x14ac:dyDescent="0.25">
      <c r="A148" s="72">
        <v>27</v>
      </c>
      <c r="B148" s="73">
        <v>0</v>
      </c>
      <c r="C148" s="73">
        <v>0</v>
      </c>
      <c r="D148" s="73">
        <v>0</v>
      </c>
      <c r="E148" s="73">
        <v>0</v>
      </c>
      <c r="F148" s="73">
        <v>0</v>
      </c>
      <c r="G148" s="73">
        <v>0</v>
      </c>
      <c r="H148" s="73">
        <v>0</v>
      </c>
      <c r="I148" s="73">
        <v>503.3</v>
      </c>
      <c r="J148" s="73">
        <v>0</v>
      </c>
      <c r="K148" s="73">
        <v>0</v>
      </c>
      <c r="L148" s="73">
        <v>0</v>
      </c>
      <c r="M148" s="73">
        <v>0</v>
      </c>
      <c r="N148" s="73">
        <v>0</v>
      </c>
      <c r="O148" s="73">
        <v>0</v>
      </c>
      <c r="P148" s="73">
        <v>2516.6</v>
      </c>
      <c r="Q148" s="73">
        <v>0</v>
      </c>
      <c r="R148" s="73">
        <v>1006.7</v>
      </c>
      <c r="S148" s="73">
        <v>0</v>
      </c>
      <c r="T148" s="73">
        <v>0</v>
      </c>
      <c r="U148" s="73">
        <v>0</v>
      </c>
      <c r="V148" s="73">
        <v>0</v>
      </c>
      <c r="W148" s="73">
        <v>0</v>
      </c>
      <c r="X148" s="73">
        <v>0</v>
      </c>
      <c r="Y148" s="73">
        <v>0</v>
      </c>
      <c r="Z148" s="73">
        <v>3020</v>
      </c>
      <c r="AA148" s="73">
        <v>503.3</v>
      </c>
      <c r="AB148" s="73">
        <v>0</v>
      </c>
      <c r="AC148" s="73">
        <v>0</v>
      </c>
      <c r="AD148" s="73">
        <v>0</v>
      </c>
      <c r="AE148" s="73">
        <v>1510</v>
      </c>
      <c r="AF148" s="73">
        <v>0</v>
      </c>
      <c r="AG148" s="73">
        <v>2013.3</v>
      </c>
      <c r="AH148" s="73">
        <v>11073.2</v>
      </c>
      <c r="AI148" s="73">
        <v>14000</v>
      </c>
      <c r="AJ148" s="73">
        <v>2926.8</v>
      </c>
      <c r="AK148" s="73">
        <v>20.91</v>
      </c>
      <c r="AL148" s="1"/>
      <c r="AM148" s="23">
        <f t="shared" si="0"/>
        <v>1.0731999999999999</v>
      </c>
      <c r="AN148" s="1">
        <f t="shared" si="1"/>
        <v>4</v>
      </c>
      <c r="AO148" s="1">
        <f t="shared" si="2"/>
        <v>1</v>
      </c>
      <c r="AQ148" s="4"/>
      <c r="AR148" s="4"/>
      <c r="AS148" s="4"/>
    </row>
    <row r="149" spans="1:45" ht="20" thickBot="1" x14ac:dyDescent="0.25">
      <c r="A149" s="72">
        <v>28</v>
      </c>
      <c r="B149" s="73">
        <v>0</v>
      </c>
      <c r="C149" s="73">
        <v>0</v>
      </c>
      <c r="D149" s="73">
        <v>0</v>
      </c>
      <c r="E149" s="73">
        <v>0</v>
      </c>
      <c r="F149" s="73">
        <v>0</v>
      </c>
      <c r="G149" s="73">
        <v>0</v>
      </c>
      <c r="H149" s="73">
        <v>0</v>
      </c>
      <c r="I149" s="73">
        <v>503.3</v>
      </c>
      <c r="J149" s="73">
        <v>0</v>
      </c>
      <c r="K149" s="73">
        <v>0</v>
      </c>
      <c r="L149" s="73">
        <v>0</v>
      </c>
      <c r="M149" s="73">
        <v>0</v>
      </c>
      <c r="N149" s="73">
        <v>0</v>
      </c>
      <c r="O149" s="73">
        <v>0</v>
      </c>
      <c r="P149" s="73">
        <v>2516.6</v>
      </c>
      <c r="Q149" s="73">
        <v>0</v>
      </c>
      <c r="R149" s="73">
        <v>1006.7</v>
      </c>
      <c r="S149" s="73">
        <v>0</v>
      </c>
      <c r="T149" s="73">
        <v>0</v>
      </c>
      <c r="U149" s="73">
        <v>0</v>
      </c>
      <c r="V149" s="73">
        <v>0</v>
      </c>
      <c r="W149" s="73">
        <v>0</v>
      </c>
      <c r="X149" s="73">
        <v>0</v>
      </c>
      <c r="Y149" s="73">
        <v>0</v>
      </c>
      <c r="Z149" s="73">
        <v>3020</v>
      </c>
      <c r="AA149" s="73">
        <v>503.3</v>
      </c>
      <c r="AB149" s="73">
        <v>0</v>
      </c>
      <c r="AC149" s="73">
        <v>0</v>
      </c>
      <c r="AD149" s="73">
        <v>0</v>
      </c>
      <c r="AE149" s="73">
        <v>1510</v>
      </c>
      <c r="AF149" s="73">
        <v>0</v>
      </c>
      <c r="AG149" s="73">
        <v>2013.3</v>
      </c>
      <c r="AH149" s="73">
        <v>11073.2</v>
      </c>
      <c r="AI149" s="73">
        <v>14000</v>
      </c>
      <c r="AJ149" s="73">
        <v>2926.8</v>
      </c>
      <c r="AK149" s="73">
        <v>20.91</v>
      </c>
      <c r="AL149" s="1"/>
      <c r="AM149" s="23">
        <f t="shared" si="0"/>
        <v>1.0731999999999999</v>
      </c>
      <c r="AN149" s="1">
        <f t="shared" si="1"/>
        <v>4</v>
      </c>
      <c r="AO149" s="1">
        <f t="shared" si="2"/>
        <v>1</v>
      </c>
      <c r="AQ149" s="4"/>
      <c r="AR149" s="4"/>
      <c r="AS149" s="4"/>
    </row>
    <row r="150" spans="1:45" ht="20" thickBot="1" x14ac:dyDescent="0.25">
      <c r="A150" s="72">
        <v>29</v>
      </c>
      <c r="B150" s="73">
        <v>0</v>
      </c>
      <c r="C150" s="73">
        <v>0</v>
      </c>
      <c r="D150" s="73">
        <v>0</v>
      </c>
      <c r="E150" s="73">
        <v>0</v>
      </c>
      <c r="F150" s="73">
        <v>0</v>
      </c>
      <c r="G150" s="73">
        <v>0</v>
      </c>
      <c r="H150" s="73">
        <v>0</v>
      </c>
      <c r="I150" s="73">
        <v>503.3</v>
      </c>
      <c r="J150" s="73">
        <v>0</v>
      </c>
      <c r="K150" s="73">
        <v>0</v>
      </c>
      <c r="L150" s="73">
        <v>0</v>
      </c>
      <c r="M150" s="73">
        <v>0</v>
      </c>
      <c r="N150" s="73">
        <v>0</v>
      </c>
      <c r="O150" s="73">
        <v>0</v>
      </c>
      <c r="P150" s="73">
        <v>2516.6</v>
      </c>
      <c r="Q150" s="73">
        <v>0</v>
      </c>
      <c r="R150" s="73">
        <v>1006.7</v>
      </c>
      <c r="S150" s="73">
        <v>0</v>
      </c>
      <c r="T150" s="73">
        <v>0</v>
      </c>
      <c r="U150" s="73">
        <v>0</v>
      </c>
      <c r="V150" s="73">
        <v>0</v>
      </c>
      <c r="W150" s="73">
        <v>0</v>
      </c>
      <c r="X150" s="73">
        <v>0</v>
      </c>
      <c r="Y150" s="73">
        <v>0</v>
      </c>
      <c r="Z150" s="73">
        <v>3523.3</v>
      </c>
      <c r="AA150" s="73">
        <v>503.3</v>
      </c>
      <c r="AB150" s="73">
        <v>0</v>
      </c>
      <c r="AC150" s="73">
        <v>0</v>
      </c>
      <c r="AD150" s="73">
        <v>0</v>
      </c>
      <c r="AE150" s="73">
        <v>2013.3</v>
      </c>
      <c r="AF150" s="73">
        <v>0</v>
      </c>
      <c r="AG150" s="73">
        <v>2013.3</v>
      </c>
      <c r="AH150" s="73">
        <v>12079.9</v>
      </c>
      <c r="AI150" s="73">
        <v>8000</v>
      </c>
      <c r="AJ150" s="73">
        <v>-4079.9</v>
      </c>
      <c r="AK150" s="73">
        <v>-51</v>
      </c>
      <c r="AL150" s="1"/>
      <c r="AM150" s="23">
        <f t="shared" si="0"/>
        <v>2.0799000000000003</v>
      </c>
      <c r="AN150" s="1">
        <f t="shared" si="1"/>
        <v>-2</v>
      </c>
      <c r="AO150" s="1">
        <f t="shared" si="2"/>
        <v>0</v>
      </c>
      <c r="AQ150" s="4"/>
      <c r="AR150" s="4"/>
    </row>
    <row r="151" spans="1:45" ht="20" thickBot="1" x14ac:dyDescent="0.25">
      <c r="A151" s="72">
        <v>30</v>
      </c>
      <c r="B151" s="73">
        <v>0</v>
      </c>
      <c r="C151" s="73">
        <v>0</v>
      </c>
      <c r="D151" s="73">
        <v>0</v>
      </c>
      <c r="E151" s="73">
        <v>0</v>
      </c>
      <c r="F151" s="73">
        <v>0</v>
      </c>
      <c r="G151" s="73">
        <v>0</v>
      </c>
      <c r="H151" s="73">
        <v>0</v>
      </c>
      <c r="I151" s="73">
        <v>503.3</v>
      </c>
      <c r="J151" s="73">
        <v>0</v>
      </c>
      <c r="K151" s="73">
        <v>0</v>
      </c>
      <c r="L151" s="73">
        <v>0</v>
      </c>
      <c r="M151" s="73">
        <v>0</v>
      </c>
      <c r="N151" s="73">
        <v>0</v>
      </c>
      <c r="O151" s="73">
        <v>0</v>
      </c>
      <c r="P151" s="73">
        <v>2516.6</v>
      </c>
      <c r="Q151" s="73">
        <v>0</v>
      </c>
      <c r="R151" s="73">
        <v>1006.7</v>
      </c>
      <c r="S151" s="73">
        <v>0</v>
      </c>
      <c r="T151" s="73">
        <v>0</v>
      </c>
      <c r="U151" s="73">
        <v>0</v>
      </c>
      <c r="V151" s="73">
        <v>0</v>
      </c>
      <c r="W151" s="73">
        <v>0</v>
      </c>
      <c r="X151" s="73">
        <v>0</v>
      </c>
      <c r="Y151" s="73">
        <v>0</v>
      </c>
      <c r="Z151" s="73">
        <v>3020</v>
      </c>
      <c r="AA151" s="73">
        <v>503.3</v>
      </c>
      <c r="AB151" s="73">
        <v>0</v>
      </c>
      <c r="AC151" s="73">
        <v>0</v>
      </c>
      <c r="AD151" s="73">
        <v>0</v>
      </c>
      <c r="AE151" s="73">
        <v>1510</v>
      </c>
      <c r="AF151" s="73">
        <v>0</v>
      </c>
      <c r="AG151" s="73">
        <v>0</v>
      </c>
      <c r="AH151" s="73">
        <v>9059.9</v>
      </c>
      <c r="AI151" s="73">
        <v>8000</v>
      </c>
      <c r="AJ151" s="73">
        <v>-1059.9000000000001</v>
      </c>
      <c r="AK151" s="73">
        <v>-13.25</v>
      </c>
      <c r="AL151" s="1"/>
      <c r="AM151" s="23">
        <f t="shared" si="0"/>
        <v>-0.94010000000000105</v>
      </c>
      <c r="AN151" s="1">
        <f t="shared" si="1"/>
        <v>-2</v>
      </c>
      <c r="AO151" s="1">
        <f t="shared" si="2"/>
        <v>1</v>
      </c>
      <c r="AQ151" s="4"/>
      <c r="AR151" s="4"/>
      <c r="AS151" s="4"/>
    </row>
    <row r="152" spans="1:45" ht="20" thickBot="1" x14ac:dyDescent="0.25">
      <c r="A152" s="72">
        <v>31</v>
      </c>
      <c r="B152" s="73">
        <v>0</v>
      </c>
      <c r="C152" s="73">
        <v>0</v>
      </c>
      <c r="D152" s="73">
        <v>0</v>
      </c>
      <c r="E152" s="73">
        <v>0</v>
      </c>
      <c r="F152" s="73">
        <v>0</v>
      </c>
      <c r="G152" s="73">
        <v>0</v>
      </c>
      <c r="H152" s="73">
        <v>0</v>
      </c>
      <c r="I152" s="73">
        <v>503.3</v>
      </c>
      <c r="J152" s="73">
        <v>0</v>
      </c>
      <c r="K152" s="73">
        <v>0</v>
      </c>
      <c r="L152" s="73">
        <v>0</v>
      </c>
      <c r="M152" s="73">
        <v>0</v>
      </c>
      <c r="N152" s="73">
        <v>0</v>
      </c>
      <c r="O152" s="73">
        <v>0</v>
      </c>
      <c r="P152" s="73">
        <v>2516.6</v>
      </c>
      <c r="Q152" s="73">
        <v>0</v>
      </c>
      <c r="R152" s="73">
        <v>1006.7</v>
      </c>
      <c r="S152" s="73">
        <v>0</v>
      </c>
      <c r="T152" s="73">
        <v>0</v>
      </c>
      <c r="U152" s="73">
        <v>0</v>
      </c>
      <c r="V152" s="73">
        <v>0</v>
      </c>
      <c r="W152" s="73">
        <v>0</v>
      </c>
      <c r="X152" s="73">
        <v>0</v>
      </c>
      <c r="Y152" s="73">
        <v>0</v>
      </c>
      <c r="Z152" s="73">
        <v>3523.3</v>
      </c>
      <c r="AA152" s="73">
        <v>503.3</v>
      </c>
      <c r="AB152" s="73">
        <v>0</v>
      </c>
      <c r="AC152" s="73">
        <v>0</v>
      </c>
      <c r="AD152" s="73">
        <v>0</v>
      </c>
      <c r="AE152" s="73">
        <v>2013.3</v>
      </c>
      <c r="AF152" s="73">
        <v>0</v>
      </c>
      <c r="AG152" s="73">
        <v>2013.3</v>
      </c>
      <c r="AH152" s="73">
        <v>12079.9</v>
      </c>
      <c r="AI152" s="73">
        <v>16000</v>
      </c>
      <c r="AJ152" s="73">
        <v>3920.1</v>
      </c>
      <c r="AK152" s="73">
        <v>24.5</v>
      </c>
      <c r="AL152" s="1"/>
      <c r="AM152" s="23">
        <f t="shared" si="0"/>
        <v>2.0799000000000003</v>
      </c>
      <c r="AN152" s="1">
        <f t="shared" si="1"/>
        <v>6</v>
      </c>
      <c r="AO152" s="1">
        <f t="shared" si="2"/>
        <v>1</v>
      </c>
      <c r="AQ152" s="4"/>
      <c r="AR152" s="4"/>
      <c r="AS152" s="4"/>
    </row>
    <row r="153" spans="1:45" ht="20" thickBot="1" x14ac:dyDescent="0.25">
      <c r="A153" s="72">
        <v>32</v>
      </c>
      <c r="B153" s="73">
        <v>0</v>
      </c>
      <c r="C153" s="73">
        <v>0</v>
      </c>
      <c r="D153" s="73">
        <v>0</v>
      </c>
      <c r="E153" s="73">
        <v>0</v>
      </c>
      <c r="F153" s="73">
        <v>0</v>
      </c>
      <c r="G153" s="73">
        <v>0</v>
      </c>
      <c r="H153" s="73">
        <v>0</v>
      </c>
      <c r="I153" s="73">
        <v>0</v>
      </c>
      <c r="J153" s="73">
        <v>0</v>
      </c>
      <c r="K153" s="73">
        <v>0</v>
      </c>
      <c r="L153" s="73">
        <v>0</v>
      </c>
      <c r="M153" s="73">
        <v>0</v>
      </c>
      <c r="N153" s="73">
        <v>0</v>
      </c>
      <c r="O153" s="73">
        <v>0</v>
      </c>
      <c r="P153" s="73">
        <v>2516.6</v>
      </c>
      <c r="Q153" s="73">
        <v>0</v>
      </c>
      <c r="R153" s="73">
        <v>1006.7</v>
      </c>
      <c r="S153" s="73">
        <v>0</v>
      </c>
      <c r="T153" s="73">
        <v>0</v>
      </c>
      <c r="U153" s="73">
        <v>0</v>
      </c>
      <c r="V153" s="73">
        <v>0</v>
      </c>
      <c r="W153" s="73">
        <v>503.3</v>
      </c>
      <c r="X153" s="73">
        <v>0</v>
      </c>
      <c r="Y153" s="73">
        <v>2013.3</v>
      </c>
      <c r="Z153" s="73">
        <v>4530</v>
      </c>
      <c r="AA153" s="73">
        <v>503.3</v>
      </c>
      <c r="AB153" s="73">
        <v>0</v>
      </c>
      <c r="AC153" s="73">
        <v>0</v>
      </c>
      <c r="AD153" s="73">
        <v>0</v>
      </c>
      <c r="AE153" s="73">
        <v>2013.3</v>
      </c>
      <c r="AF153" s="73">
        <v>0</v>
      </c>
      <c r="AG153" s="73">
        <v>2013.3</v>
      </c>
      <c r="AH153" s="73">
        <v>15099.9</v>
      </c>
      <c r="AI153" s="73">
        <v>17000</v>
      </c>
      <c r="AJ153" s="73">
        <v>1900.1</v>
      </c>
      <c r="AK153" s="73">
        <v>11.18</v>
      </c>
      <c r="AL153" s="1"/>
      <c r="AM153" s="23">
        <f t="shared" si="0"/>
        <v>5.0998999999999999</v>
      </c>
      <c r="AN153" s="1">
        <f t="shared" si="1"/>
        <v>7</v>
      </c>
      <c r="AO153" s="1">
        <f t="shared" si="2"/>
        <v>1</v>
      </c>
      <c r="AQ153" s="4"/>
      <c r="AR153" s="4"/>
      <c r="AS153" s="4"/>
    </row>
    <row r="154" spans="1:45" ht="20" thickBot="1" x14ac:dyDescent="0.25">
      <c r="A154" s="72">
        <v>33</v>
      </c>
      <c r="B154" s="73">
        <v>0</v>
      </c>
      <c r="C154" s="73">
        <v>0</v>
      </c>
      <c r="D154" s="73">
        <v>0</v>
      </c>
      <c r="E154" s="73">
        <v>0</v>
      </c>
      <c r="F154" s="73">
        <v>0</v>
      </c>
      <c r="G154" s="73">
        <v>0</v>
      </c>
      <c r="H154" s="73">
        <v>0</v>
      </c>
      <c r="I154" s="73">
        <v>0</v>
      </c>
      <c r="J154" s="73">
        <v>503.3</v>
      </c>
      <c r="K154" s="73">
        <v>0</v>
      </c>
      <c r="L154" s="73">
        <v>0</v>
      </c>
      <c r="M154" s="73">
        <v>0</v>
      </c>
      <c r="N154" s="73">
        <v>0</v>
      </c>
      <c r="O154" s="73">
        <v>0</v>
      </c>
      <c r="P154" s="73">
        <v>2516.6</v>
      </c>
      <c r="Q154" s="73">
        <v>0</v>
      </c>
      <c r="R154" s="73">
        <v>1006.7</v>
      </c>
      <c r="S154" s="73">
        <v>0</v>
      </c>
      <c r="T154" s="73">
        <v>0</v>
      </c>
      <c r="U154" s="73">
        <v>0</v>
      </c>
      <c r="V154" s="73">
        <v>0</v>
      </c>
      <c r="W154" s="73">
        <v>0</v>
      </c>
      <c r="X154" s="73">
        <v>0</v>
      </c>
      <c r="Y154" s="73">
        <v>2013.3</v>
      </c>
      <c r="Z154" s="73">
        <v>3020</v>
      </c>
      <c r="AA154" s="73">
        <v>0</v>
      </c>
      <c r="AB154" s="73">
        <v>0</v>
      </c>
      <c r="AC154" s="73">
        <v>0</v>
      </c>
      <c r="AD154" s="73">
        <v>0</v>
      </c>
      <c r="AE154" s="73">
        <v>2013.3</v>
      </c>
      <c r="AF154" s="73">
        <v>0</v>
      </c>
      <c r="AG154" s="73">
        <v>2013.3</v>
      </c>
      <c r="AH154" s="73">
        <v>13086.6</v>
      </c>
      <c r="AI154" s="73">
        <v>11000</v>
      </c>
      <c r="AJ154" s="73">
        <v>-2086.6</v>
      </c>
      <c r="AK154" s="73">
        <v>-18.97</v>
      </c>
      <c r="AL154" s="1"/>
      <c r="AM154" s="23">
        <f t="shared" si="0"/>
        <v>3.0866000000000007</v>
      </c>
      <c r="AN154" s="1">
        <f t="shared" si="1"/>
        <v>1</v>
      </c>
      <c r="AO154" s="1">
        <f t="shared" si="2"/>
        <v>1</v>
      </c>
      <c r="AQ154" s="4"/>
      <c r="AR154" s="4"/>
      <c r="AS154" s="4"/>
    </row>
    <row r="155" spans="1:45" ht="20" thickBot="1" x14ac:dyDescent="0.25">
      <c r="A155" s="72">
        <v>34</v>
      </c>
      <c r="B155" s="73">
        <v>0</v>
      </c>
      <c r="C155" s="73">
        <v>0</v>
      </c>
      <c r="D155" s="73">
        <v>0</v>
      </c>
      <c r="E155" s="73">
        <v>0</v>
      </c>
      <c r="F155" s="73">
        <v>0</v>
      </c>
      <c r="G155" s="73">
        <v>0</v>
      </c>
      <c r="H155" s="73">
        <v>0</v>
      </c>
      <c r="I155" s="73">
        <v>0</v>
      </c>
      <c r="J155" s="73">
        <v>0</v>
      </c>
      <c r="K155" s="73">
        <v>0</v>
      </c>
      <c r="L155" s="73">
        <v>0</v>
      </c>
      <c r="M155" s="73">
        <v>0</v>
      </c>
      <c r="N155" s="73">
        <v>0</v>
      </c>
      <c r="O155" s="73">
        <v>0</v>
      </c>
      <c r="P155" s="73">
        <v>0</v>
      </c>
      <c r="Q155" s="73">
        <v>0</v>
      </c>
      <c r="R155" s="73">
        <v>1006.7</v>
      </c>
      <c r="S155" s="73">
        <v>0</v>
      </c>
      <c r="T155" s="73">
        <v>0</v>
      </c>
      <c r="U155" s="73">
        <v>0</v>
      </c>
      <c r="V155" s="73">
        <v>0</v>
      </c>
      <c r="W155" s="73">
        <v>0</v>
      </c>
      <c r="X155" s="73">
        <v>0</v>
      </c>
      <c r="Y155" s="73">
        <v>2013.3</v>
      </c>
      <c r="Z155" s="73">
        <v>3523.3</v>
      </c>
      <c r="AA155" s="73">
        <v>503.3</v>
      </c>
      <c r="AB155" s="73">
        <v>0</v>
      </c>
      <c r="AC155" s="73">
        <v>0</v>
      </c>
      <c r="AD155" s="73">
        <v>0</v>
      </c>
      <c r="AE155" s="73">
        <v>2013.3</v>
      </c>
      <c r="AF155" s="73">
        <v>0</v>
      </c>
      <c r="AG155" s="73">
        <v>2013.3</v>
      </c>
      <c r="AH155" s="73">
        <v>11073.2</v>
      </c>
      <c r="AI155" s="73">
        <v>9000</v>
      </c>
      <c r="AJ155" s="73">
        <v>-2073.1999999999998</v>
      </c>
      <c r="AK155" s="73">
        <v>-23.04</v>
      </c>
      <c r="AL155" s="1"/>
      <c r="AM155" s="23">
        <f t="shared" si="0"/>
        <v>1.0731999999999999</v>
      </c>
      <c r="AN155" s="1">
        <f t="shared" si="1"/>
        <v>-1</v>
      </c>
      <c r="AO155" s="1">
        <f t="shared" si="2"/>
        <v>0</v>
      </c>
      <c r="AQ155" s="4"/>
      <c r="AR155" s="4"/>
    </row>
    <row r="156" spans="1:45" ht="20" thickBot="1" x14ac:dyDescent="0.25">
      <c r="A156" s="72">
        <v>35</v>
      </c>
      <c r="B156" s="73">
        <v>0</v>
      </c>
      <c r="C156" s="73">
        <v>0</v>
      </c>
      <c r="D156" s="73">
        <v>0</v>
      </c>
      <c r="E156" s="73">
        <v>0</v>
      </c>
      <c r="F156" s="73">
        <v>0</v>
      </c>
      <c r="G156" s="73">
        <v>0</v>
      </c>
      <c r="H156" s="73">
        <v>0</v>
      </c>
      <c r="I156" s="73">
        <v>0</v>
      </c>
      <c r="J156" s="73">
        <v>0</v>
      </c>
      <c r="K156" s="73">
        <v>0</v>
      </c>
      <c r="L156" s="73">
        <v>0</v>
      </c>
      <c r="M156" s="73">
        <v>0</v>
      </c>
      <c r="N156" s="73">
        <v>0</v>
      </c>
      <c r="O156" s="73">
        <v>0</v>
      </c>
      <c r="P156" s="73">
        <v>0</v>
      </c>
      <c r="Q156" s="73">
        <v>0</v>
      </c>
      <c r="R156" s="73">
        <v>1006.7</v>
      </c>
      <c r="S156" s="73">
        <v>0</v>
      </c>
      <c r="T156" s="73">
        <v>0</v>
      </c>
      <c r="U156" s="73">
        <v>0</v>
      </c>
      <c r="V156" s="73">
        <v>0</v>
      </c>
      <c r="W156" s="73">
        <v>0</v>
      </c>
      <c r="X156" s="73">
        <v>0</v>
      </c>
      <c r="Y156" s="73">
        <v>2013.3</v>
      </c>
      <c r="Z156" s="73">
        <v>3523.3</v>
      </c>
      <c r="AA156" s="73">
        <v>503.3</v>
      </c>
      <c r="AB156" s="73">
        <v>0</v>
      </c>
      <c r="AC156" s="73">
        <v>0</v>
      </c>
      <c r="AD156" s="73">
        <v>0</v>
      </c>
      <c r="AE156" s="73">
        <v>2013.3</v>
      </c>
      <c r="AF156" s="73">
        <v>0</v>
      </c>
      <c r="AG156" s="73">
        <v>0</v>
      </c>
      <c r="AH156" s="73">
        <v>9059.9</v>
      </c>
      <c r="AI156" s="73">
        <v>9000</v>
      </c>
      <c r="AJ156" s="73">
        <v>-59.9</v>
      </c>
      <c r="AK156" s="73">
        <v>-0.67</v>
      </c>
      <c r="AL156" s="1"/>
      <c r="AM156" s="23">
        <f t="shared" si="0"/>
        <v>-0.94010000000000105</v>
      </c>
      <c r="AN156" s="1">
        <f t="shared" si="1"/>
        <v>-1</v>
      </c>
      <c r="AO156" s="1">
        <f t="shared" si="2"/>
        <v>1</v>
      </c>
      <c r="AQ156" s="4"/>
      <c r="AR156" s="4"/>
      <c r="AS156" s="4"/>
    </row>
    <row r="157" spans="1:45" ht="20" thickBot="1" x14ac:dyDescent="0.25">
      <c r="A157" s="72">
        <v>36</v>
      </c>
      <c r="B157" s="73">
        <v>0</v>
      </c>
      <c r="C157" s="73">
        <v>0</v>
      </c>
      <c r="D157" s="73">
        <v>0</v>
      </c>
      <c r="E157" s="73">
        <v>0</v>
      </c>
      <c r="F157" s="73">
        <v>0</v>
      </c>
      <c r="G157" s="73">
        <v>0</v>
      </c>
      <c r="H157" s="73">
        <v>0</v>
      </c>
      <c r="I157" s="73">
        <v>0</v>
      </c>
      <c r="J157" s="73">
        <v>0</v>
      </c>
      <c r="K157" s="73">
        <v>0</v>
      </c>
      <c r="L157" s="73">
        <v>0</v>
      </c>
      <c r="M157" s="73">
        <v>0</v>
      </c>
      <c r="N157" s="73">
        <v>0</v>
      </c>
      <c r="O157" s="73">
        <v>0</v>
      </c>
      <c r="P157" s="73">
        <v>0</v>
      </c>
      <c r="Q157" s="73">
        <v>0</v>
      </c>
      <c r="R157" s="73">
        <v>1006.7</v>
      </c>
      <c r="S157" s="73">
        <v>0</v>
      </c>
      <c r="T157" s="73">
        <v>0</v>
      </c>
      <c r="U157" s="73">
        <v>0</v>
      </c>
      <c r="V157" s="73">
        <v>0</v>
      </c>
      <c r="W157" s="73">
        <v>0</v>
      </c>
      <c r="X157" s="73">
        <v>0</v>
      </c>
      <c r="Y157" s="73">
        <v>2013.3</v>
      </c>
      <c r="Z157" s="73">
        <v>4530</v>
      </c>
      <c r="AA157" s="73">
        <v>503.3</v>
      </c>
      <c r="AB157" s="73">
        <v>0</v>
      </c>
      <c r="AC157" s="73">
        <v>0</v>
      </c>
      <c r="AD157" s="73">
        <v>0</v>
      </c>
      <c r="AE157" s="73">
        <v>2013.3</v>
      </c>
      <c r="AF157" s="73">
        <v>0</v>
      </c>
      <c r="AG157" s="73">
        <v>2013.3</v>
      </c>
      <c r="AH157" s="73">
        <v>12079.9</v>
      </c>
      <c r="AI157" s="73">
        <v>12000</v>
      </c>
      <c r="AJ157" s="73">
        <v>-79.900000000000006</v>
      </c>
      <c r="AK157" s="73">
        <v>-0.67</v>
      </c>
      <c r="AL157" s="1"/>
      <c r="AM157" s="23">
        <f t="shared" si="0"/>
        <v>2.0799000000000003</v>
      </c>
      <c r="AN157" s="1">
        <f t="shared" si="1"/>
        <v>2</v>
      </c>
      <c r="AO157" s="1">
        <f t="shared" si="2"/>
        <v>1</v>
      </c>
      <c r="AQ157" s="4"/>
      <c r="AR157" s="4"/>
      <c r="AS157" s="4"/>
    </row>
    <row r="158" spans="1:45" ht="17" thickBot="1" x14ac:dyDescent="0.25">
      <c r="A158" s="6"/>
    </row>
    <row r="159" spans="1:45" ht="18" thickBot="1" x14ac:dyDescent="0.25">
      <c r="A159" s="7" t="s">
        <v>91</v>
      </c>
      <c r="B159" s="8">
        <v>17113</v>
      </c>
      <c r="AH159" t="s">
        <v>394</v>
      </c>
      <c r="AS159" s="4"/>
    </row>
    <row r="160" spans="1:45" ht="18" thickBot="1" x14ac:dyDescent="0.25">
      <c r="A160" s="7" t="s">
        <v>92</v>
      </c>
      <c r="B160" s="8">
        <v>0</v>
      </c>
      <c r="AH160" s="4">
        <f>CORREL(AH122:AH157,AI122:AI157)</f>
        <v>0.62580472177978841</v>
      </c>
      <c r="AN160" s="12"/>
    </row>
    <row r="161" spans="1:44" ht="35" thickBot="1" x14ac:dyDescent="0.25">
      <c r="A161" s="7" t="s">
        <v>93</v>
      </c>
      <c r="B161" s="8">
        <v>377999.8</v>
      </c>
    </row>
    <row r="162" spans="1:44" ht="18" thickBot="1" x14ac:dyDescent="0.25">
      <c r="A162" s="7" t="s">
        <v>94</v>
      </c>
      <c r="B162" s="8">
        <v>378000</v>
      </c>
    </row>
    <row r="163" spans="1:44" ht="35" thickBot="1" x14ac:dyDescent="0.25">
      <c r="A163" s="7" t="s">
        <v>95</v>
      </c>
      <c r="B163" s="8">
        <v>-0.2</v>
      </c>
      <c r="AR163" s="14"/>
    </row>
    <row r="164" spans="1:44" ht="35" thickBot="1" x14ac:dyDescent="0.25">
      <c r="A164" s="7" t="s">
        <v>96</v>
      </c>
      <c r="B164" s="9"/>
    </row>
    <row r="165" spans="1:44" ht="35" thickBot="1" x14ac:dyDescent="0.25">
      <c r="A165" s="7" t="s">
        <v>97</v>
      </c>
      <c r="B165" s="9"/>
    </row>
    <row r="166" spans="1:44" ht="35" thickBot="1" x14ac:dyDescent="0.25">
      <c r="A166" s="7" t="s">
        <v>98</v>
      </c>
      <c r="B166" s="8">
        <v>0</v>
      </c>
    </row>
    <row r="167" spans="1:44" x14ac:dyDescent="0.2">
      <c r="A167" s="10"/>
    </row>
    <row r="168" spans="1:44" x14ac:dyDescent="0.2">
      <c r="A168" s="11" t="s">
        <v>99</v>
      </c>
    </row>
    <row r="169" spans="1:44" x14ac:dyDescent="0.2">
      <c r="A169" s="10"/>
    </row>
    <row r="170" spans="1:44" x14ac:dyDescent="0.2">
      <c r="A170" s="6" t="s">
        <v>109</v>
      </c>
    </row>
    <row r="171" spans="1:44" x14ac:dyDescent="0.2">
      <c r="A171" s="6" t="s">
        <v>110</v>
      </c>
    </row>
  </sheetData>
  <hyperlinks>
    <hyperlink ref="A168" r:id="rId1" display="https://miau.my-x.hu/myx-free/coco/test/112621620250319102330.html" xr:uid="{7D83AF95-D08E-D84E-BD09-A061610FD76F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1E380-A49D-344A-AA42-A8B50061C820}">
  <dimension ref="A1:AD39"/>
  <sheetViews>
    <sheetView topLeftCell="A4" zoomScale="125" workbookViewId="0">
      <selection activeCell="Y10" sqref="Y10"/>
    </sheetView>
  </sheetViews>
  <sheetFormatPr baseColWidth="10" defaultRowHeight="16" x14ac:dyDescent="0.2"/>
  <cols>
    <col min="1" max="1" width="12.5" customWidth="1"/>
    <col min="2" max="2" width="9.5" bestFit="1" customWidth="1"/>
    <col min="3" max="3" width="12.6640625" customWidth="1"/>
    <col min="4" max="4" width="13.5" customWidth="1"/>
    <col min="5" max="5" width="13" customWidth="1"/>
    <col min="6" max="7" width="13.83203125" customWidth="1"/>
    <col min="8" max="8" width="13.83203125" bestFit="1" customWidth="1"/>
    <col min="9" max="9" width="13" customWidth="1"/>
    <col min="11" max="11" width="21.1640625" customWidth="1"/>
    <col min="12" max="12" width="13.5" customWidth="1"/>
    <col min="13" max="13" width="14.33203125" customWidth="1"/>
    <col min="16" max="16" width="11.33203125" customWidth="1"/>
    <col min="17" max="17" width="14.5" bestFit="1" customWidth="1"/>
    <col min="24" max="24" width="13.1640625" customWidth="1"/>
    <col min="27" max="27" width="12.6640625" bestFit="1" customWidth="1"/>
  </cols>
  <sheetData>
    <row r="1" spans="1:30" ht="34" x14ac:dyDescent="0.2">
      <c r="A1" s="1" t="s">
        <v>174</v>
      </c>
      <c r="B1" s="1" t="s">
        <v>290</v>
      </c>
      <c r="C1" s="1" t="s">
        <v>175</v>
      </c>
      <c r="D1" s="1" t="s">
        <v>176</v>
      </c>
      <c r="E1" s="1" t="s">
        <v>177</v>
      </c>
      <c r="F1" s="2" t="s">
        <v>291</v>
      </c>
      <c r="G1" s="2" t="s">
        <v>292</v>
      </c>
      <c r="H1" s="2" t="s">
        <v>293</v>
      </c>
      <c r="I1" s="2" t="s">
        <v>294</v>
      </c>
      <c r="J1" s="1"/>
      <c r="K1" s="1"/>
      <c r="L1" s="1" t="s">
        <v>296</v>
      </c>
      <c r="M1" s="1" t="s">
        <v>295</v>
      </c>
      <c r="N1" s="1"/>
      <c r="O1" s="1" t="s">
        <v>221</v>
      </c>
      <c r="P1" s="1" t="s">
        <v>220</v>
      </c>
      <c r="Q1" s="1" t="s">
        <v>400</v>
      </c>
      <c r="R1" s="2" t="s">
        <v>401</v>
      </c>
      <c r="S1" s="2" t="s">
        <v>402</v>
      </c>
      <c r="T1" s="2" t="s">
        <v>403</v>
      </c>
      <c r="U1" s="1"/>
      <c r="V1" s="1" t="s">
        <v>215</v>
      </c>
      <c r="W1" s="1" t="s">
        <v>404</v>
      </c>
      <c r="X1" s="1"/>
      <c r="Y1" s="1" t="s">
        <v>405</v>
      </c>
      <c r="Z1" s="1" t="s">
        <v>406</v>
      </c>
      <c r="AA1" s="1" t="s">
        <v>407</v>
      </c>
      <c r="AB1" s="1"/>
      <c r="AC1" s="1"/>
    </row>
    <row r="2" spans="1:30" ht="17" x14ac:dyDescent="0.2">
      <c r="A2" s="1" t="s">
        <v>167</v>
      </c>
      <c r="B2" s="1" t="s">
        <v>168</v>
      </c>
      <c r="C2" s="1" t="s">
        <v>169</v>
      </c>
      <c r="D2" s="1" t="s">
        <v>169</v>
      </c>
      <c r="E2" s="1" t="s">
        <v>169</v>
      </c>
      <c r="F2" s="2" t="s">
        <v>320</v>
      </c>
      <c r="G2" s="2" t="s">
        <v>320</v>
      </c>
      <c r="H2" s="2" t="s">
        <v>320</v>
      </c>
      <c r="I2" s="2" t="s">
        <v>320</v>
      </c>
      <c r="J2" s="1"/>
      <c r="L2" s="2" t="s">
        <v>169</v>
      </c>
      <c r="M2" s="2" t="s">
        <v>319</v>
      </c>
      <c r="N2" s="2"/>
      <c r="O2" s="1" t="s">
        <v>264</v>
      </c>
      <c r="P2" s="1" t="s">
        <v>264</v>
      </c>
      <c r="Q2" s="1" t="s">
        <v>264</v>
      </c>
      <c r="R2" s="26" t="s">
        <v>286</v>
      </c>
      <c r="S2" s="26" t="s">
        <v>286</v>
      </c>
      <c r="T2" s="26" t="s">
        <v>286</v>
      </c>
      <c r="U2" s="26"/>
      <c r="V2" s="1" t="s">
        <v>286</v>
      </c>
      <c r="W2" s="1" t="s">
        <v>286</v>
      </c>
      <c r="X2" s="1"/>
      <c r="Y2" s="1" t="s">
        <v>286</v>
      </c>
      <c r="Z2" s="1" t="s">
        <v>286</v>
      </c>
      <c r="AA2" s="1" t="s">
        <v>319</v>
      </c>
      <c r="AB2" s="1"/>
      <c r="AC2" s="1"/>
    </row>
    <row r="3" spans="1:30" ht="68" x14ac:dyDescent="0.2">
      <c r="B3" s="24" t="s">
        <v>328</v>
      </c>
      <c r="C3" s="24" t="s">
        <v>206</v>
      </c>
      <c r="D3" s="24" t="s">
        <v>265</v>
      </c>
      <c r="E3" s="24" t="s">
        <v>266</v>
      </c>
      <c r="F3" s="24" t="s">
        <v>326</v>
      </c>
      <c r="G3" s="24" t="s">
        <v>327</v>
      </c>
      <c r="H3" s="24" t="s">
        <v>112</v>
      </c>
      <c r="I3" s="24" t="s">
        <v>166</v>
      </c>
      <c r="J3" s="1"/>
      <c r="K3" s="24" t="s">
        <v>325</v>
      </c>
      <c r="L3" s="24" t="s">
        <v>323</v>
      </c>
      <c r="M3" s="24" t="s">
        <v>324</v>
      </c>
      <c r="N3" s="26"/>
      <c r="O3" s="24" t="s">
        <v>329</v>
      </c>
      <c r="P3" s="24" t="s">
        <v>330</v>
      </c>
      <c r="Q3" s="24" t="s">
        <v>152</v>
      </c>
      <c r="R3" s="24" t="s">
        <v>332</v>
      </c>
      <c r="S3" s="24" t="s">
        <v>333</v>
      </c>
      <c r="T3" s="24" t="s">
        <v>334</v>
      </c>
      <c r="U3" s="26"/>
      <c r="V3" s="24" t="s">
        <v>335</v>
      </c>
      <c r="W3" s="24" t="s">
        <v>287</v>
      </c>
      <c r="X3" s="24" t="s">
        <v>325</v>
      </c>
      <c r="Y3" s="24" t="s">
        <v>288</v>
      </c>
      <c r="Z3" s="24" t="s">
        <v>289</v>
      </c>
      <c r="AA3" s="24" t="s">
        <v>415</v>
      </c>
      <c r="AB3" s="26"/>
      <c r="AC3" s="1"/>
    </row>
    <row r="4" spans="1:30" x14ac:dyDescent="0.2">
      <c r="B4" s="1">
        <v>1</v>
      </c>
      <c r="C4" s="1">
        <f>'A1'!V7</f>
        <v>-3</v>
      </c>
      <c r="D4" s="1" t="s">
        <v>285</v>
      </c>
      <c r="E4" s="23">
        <f>'COCO B'!AM122</f>
        <v>-1.4434000000000005</v>
      </c>
      <c r="F4" s="1" t="s">
        <v>285</v>
      </c>
      <c r="G4" s="1">
        <f t="shared" ref="G4:G39" si="0">IF(E4*C4&lt;=0,0,1)</f>
        <v>1</v>
      </c>
      <c r="H4" s="1" t="s">
        <v>285</v>
      </c>
      <c r="I4" s="1" t="s">
        <v>285</v>
      </c>
      <c r="K4" s="1" t="s">
        <v>283</v>
      </c>
      <c r="L4" s="1">
        <f>SUM(F5:F39)</f>
        <v>33</v>
      </c>
      <c r="M4" s="25">
        <f>L4/35</f>
        <v>0.94285714285714284</v>
      </c>
      <c r="N4" s="28"/>
      <c r="O4" s="3">
        <f>'B1'!F7</f>
        <v>1.44</v>
      </c>
      <c r="P4" s="3">
        <f>'B1'!V7</f>
        <v>2.59</v>
      </c>
      <c r="Q4" s="3">
        <f>IF(C4&lt;0,P4,O4)</f>
        <v>2.59</v>
      </c>
      <c r="R4" s="1" t="s">
        <v>285</v>
      </c>
      <c r="S4" s="1">
        <f t="shared" ref="S4:S39" si="1">IF(G4=1,$V$4*Q4,0)</f>
        <v>2590</v>
      </c>
      <c r="T4" s="1" t="s">
        <v>285</v>
      </c>
      <c r="U4" s="1"/>
      <c r="V4" s="27">
        <v>1000</v>
      </c>
      <c r="W4" s="1">
        <f>35*V4</f>
        <v>35000</v>
      </c>
      <c r="X4" s="1" t="s">
        <v>164</v>
      </c>
      <c r="Y4" s="1">
        <f>SUM(R5:R39)</f>
        <v>60180</v>
      </c>
      <c r="Z4" s="28">
        <f>Y4-$W$4</f>
        <v>25180</v>
      </c>
      <c r="AA4" s="29">
        <f>Z4/$W$4</f>
        <v>0.71942857142857142</v>
      </c>
      <c r="AB4" s="66"/>
      <c r="AC4" s="67"/>
      <c r="AD4" s="4"/>
    </row>
    <row r="5" spans="1:30" x14ac:dyDescent="0.2">
      <c r="B5" s="1">
        <v>2</v>
      </c>
      <c r="C5" s="1">
        <f>'A1'!V8</f>
        <v>-1</v>
      </c>
      <c r="D5" s="23">
        <f>'COCO A'!AA121</f>
        <v>0.47320000000000029</v>
      </c>
      <c r="E5" s="23">
        <f>'COCO B'!AM123</f>
        <v>1.5766000000000009</v>
      </c>
      <c r="F5" s="1">
        <f>IF(D5*C5&lt;=0,0,1)</f>
        <v>0</v>
      </c>
      <c r="G5" s="1">
        <f t="shared" si="0"/>
        <v>0</v>
      </c>
      <c r="H5" s="1">
        <f t="shared" ref="H5:H39" si="2">IF(F5+G5=2,1,0)</f>
        <v>0</v>
      </c>
      <c r="I5" s="1">
        <f>IF(F5+G5=0,1,0)</f>
        <v>1</v>
      </c>
      <c r="K5" s="1" t="s">
        <v>282</v>
      </c>
      <c r="L5" s="1">
        <f>SUM(G5:G39)</f>
        <v>24</v>
      </c>
      <c r="M5" s="25">
        <f t="shared" ref="M5:M7" si="3">L5/35</f>
        <v>0.68571428571428572</v>
      </c>
      <c r="N5" s="28"/>
      <c r="O5" s="3">
        <f>'B1'!F8</f>
        <v>1.54</v>
      </c>
      <c r="P5" s="3">
        <f>'B1'!V8</f>
        <v>2.33</v>
      </c>
      <c r="Q5" s="3">
        <f t="shared" ref="Q5:Q39" si="4">IF(C5&lt;0,P5,O5)</f>
        <v>2.33</v>
      </c>
      <c r="R5" s="1">
        <f t="shared" ref="R5:R39" si="5">IF(F5=1,$V$4*Q5,0)</f>
        <v>0</v>
      </c>
      <c r="S5" s="1">
        <f t="shared" si="1"/>
        <v>0</v>
      </c>
      <c r="T5" s="1">
        <f t="shared" ref="T5:T39" si="6">IF(H5=1,$V$4*Q5,0)</f>
        <v>0</v>
      </c>
      <c r="U5" s="1"/>
      <c r="V5" s="1"/>
      <c r="W5" s="1"/>
      <c r="X5" s="1" t="s">
        <v>165</v>
      </c>
      <c r="Y5" s="1">
        <f>SUM(S5:S39)</f>
        <v>39790</v>
      </c>
      <c r="Z5" s="28">
        <f>Y5-$W$4</f>
        <v>4790</v>
      </c>
      <c r="AA5" s="29">
        <f>Z5/$W$4</f>
        <v>0.13685714285714284</v>
      </c>
      <c r="AB5" s="66"/>
      <c r="AC5" s="67"/>
      <c r="AD5" s="4"/>
    </row>
    <row r="6" spans="1:30" x14ac:dyDescent="0.2">
      <c r="B6" s="1">
        <v>3</v>
      </c>
      <c r="C6" s="1">
        <f>'A1'!V9</f>
        <v>4</v>
      </c>
      <c r="D6" s="23">
        <f>'COCO A'!AA122</f>
        <v>3.9640000000000004</v>
      </c>
      <c r="E6" s="23">
        <f>'COCO B'!AM124</f>
        <v>1.5766000000000009</v>
      </c>
      <c r="F6" s="1">
        <f>IF(D6*C6&lt;=0,0,1)</f>
        <v>1</v>
      </c>
      <c r="G6" s="1">
        <f t="shared" si="0"/>
        <v>1</v>
      </c>
      <c r="H6" s="1">
        <f>IF(F6+G6=2,1,0)</f>
        <v>1</v>
      </c>
      <c r="I6" s="1">
        <f t="shared" ref="I6:I39" si="7">IF(F6+G6=0,1,0)</f>
        <v>0</v>
      </c>
      <c r="K6" s="1" t="s">
        <v>284</v>
      </c>
      <c r="L6" s="1">
        <f>SUM(H5:H39)</f>
        <v>23</v>
      </c>
      <c r="M6" s="25">
        <f t="shared" si="3"/>
        <v>0.65714285714285714</v>
      </c>
      <c r="N6" s="28"/>
      <c r="O6" s="3">
        <f>'B1'!F9</f>
        <v>1.61</v>
      </c>
      <c r="P6" s="3">
        <f>'B1'!V9</f>
        <v>2.19</v>
      </c>
      <c r="Q6" s="3">
        <f t="shared" si="4"/>
        <v>1.61</v>
      </c>
      <c r="R6" s="1">
        <f t="shared" si="5"/>
        <v>1610</v>
      </c>
      <c r="S6" s="1">
        <f t="shared" si="1"/>
        <v>1610</v>
      </c>
      <c r="T6" s="1">
        <f t="shared" si="6"/>
        <v>1610</v>
      </c>
      <c r="U6" s="1"/>
      <c r="V6" s="1"/>
      <c r="W6" s="1"/>
      <c r="X6" s="1" t="s">
        <v>112</v>
      </c>
      <c r="Y6" s="1">
        <f>SUM(T5:T39)</f>
        <v>37540</v>
      </c>
      <c r="Z6" s="28">
        <f>Y6-$W$4</f>
        <v>2540</v>
      </c>
      <c r="AA6" s="29">
        <f>Z6/$W$4</f>
        <v>7.2571428571428565E-2</v>
      </c>
      <c r="AB6" s="66"/>
      <c r="AC6" s="67"/>
      <c r="AD6" s="4"/>
    </row>
    <row r="7" spans="1:30" x14ac:dyDescent="0.2">
      <c r="B7" s="1">
        <v>4</v>
      </c>
      <c r="C7" s="1">
        <f>'A1'!V10</f>
        <v>-2</v>
      </c>
      <c r="D7" s="23">
        <f>'COCO A'!AA123</f>
        <v>-2.0209999999999999</v>
      </c>
      <c r="E7" s="23">
        <f>'COCO B'!AM125</f>
        <v>-1.9466999999999999</v>
      </c>
      <c r="F7" s="1">
        <f t="shared" ref="F7:F39" si="8">IF(D7*C7&lt;=0,0,1)</f>
        <v>1</v>
      </c>
      <c r="G7" s="1">
        <f t="shared" si="0"/>
        <v>1</v>
      </c>
      <c r="H7" s="1">
        <f>IF(F7+G7=2,1,0)</f>
        <v>1</v>
      </c>
      <c r="I7" s="1">
        <f t="shared" si="7"/>
        <v>0</v>
      </c>
      <c r="K7" s="1" t="s">
        <v>166</v>
      </c>
      <c r="L7" s="1">
        <f>SUM(I5:I39)</f>
        <v>1</v>
      </c>
      <c r="M7" s="25">
        <f t="shared" si="3"/>
        <v>2.8571428571428571E-2</v>
      </c>
      <c r="N7" s="28"/>
      <c r="O7" s="3">
        <f>'B1'!F10</f>
        <v>1.62</v>
      </c>
      <c r="P7" s="3">
        <f>'B1'!V10</f>
        <v>2.17</v>
      </c>
      <c r="Q7" s="3">
        <f>IF(C7&lt;0,P7,O7)</f>
        <v>2.17</v>
      </c>
      <c r="R7" s="1">
        <f t="shared" si="5"/>
        <v>2170</v>
      </c>
      <c r="S7" s="1">
        <f t="shared" si="1"/>
        <v>2170</v>
      </c>
      <c r="T7" s="1">
        <f t="shared" si="6"/>
        <v>2170</v>
      </c>
      <c r="U7" s="1"/>
      <c r="V7" s="1"/>
      <c r="W7" s="1"/>
      <c r="X7" s="1"/>
      <c r="Y7" s="1"/>
      <c r="Z7" s="28"/>
      <c r="AA7" s="29"/>
      <c r="AB7" s="1"/>
      <c r="AC7" s="1"/>
    </row>
    <row r="8" spans="1:30" x14ac:dyDescent="0.2">
      <c r="B8" s="1">
        <v>5</v>
      </c>
      <c r="C8" s="1">
        <f>'A1'!V11</f>
        <v>1</v>
      </c>
      <c r="D8" s="23">
        <f>'COCO A'!AA124</f>
        <v>0.9715000000000007</v>
      </c>
      <c r="E8" s="23">
        <f>'COCO B'!AM126</f>
        <v>-0.94010000000000105</v>
      </c>
      <c r="F8" s="1">
        <f t="shared" si="8"/>
        <v>1</v>
      </c>
      <c r="G8" s="1">
        <f t="shared" si="0"/>
        <v>0</v>
      </c>
      <c r="H8" s="1">
        <f t="shared" si="2"/>
        <v>0</v>
      </c>
      <c r="I8" s="1">
        <f t="shared" si="7"/>
        <v>0</v>
      </c>
      <c r="N8" s="28"/>
      <c r="O8" s="3">
        <f>'B1'!F11</f>
        <v>2.1</v>
      </c>
      <c r="P8" s="3">
        <f>'B1'!V11</f>
        <v>1.66</v>
      </c>
      <c r="Q8" s="3">
        <f t="shared" si="4"/>
        <v>2.1</v>
      </c>
      <c r="R8" s="1">
        <f t="shared" si="5"/>
        <v>2100</v>
      </c>
      <c r="S8" s="1">
        <f t="shared" si="1"/>
        <v>0</v>
      </c>
      <c r="T8" s="1">
        <f t="shared" si="6"/>
        <v>0</v>
      </c>
      <c r="U8" s="1"/>
      <c r="V8" s="1"/>
      <c r="W8" s="1"/>
      <c r="X8" s="1"/>
      <c r="Y8" s="1"/>
      <c r="Z8" s="1"/>
      <c r="AA8" s="1"/>
      <c r="AB8" s="1"/>
      <c r="AC8" s="1"/>
    </row>
    <row r="9" spans="1:30" x14ac:dyDescent="0.2">
      <c r="B9" s="1">
        <v>6</v>
      </c>
      <c r="C9" s="1">
        <f>'A1'!V12</f>
        <v>-2</v>
      </c>
      <c r="D9" s="23">
        <f>'COCO A'!AA125</f>
        <v>-1.7716000000000012</v>
      </c>
      <c r="E9" s="23">
        <f>'COCO B'!AM127</f>
        <v>-1.9466999999999999</v>
      </c>
      <c r="F9" s="1">
        <f t="shared" si="8"/>
        <v>1</v>
      </c>
      <c r="G9" s="1">
        <f>IF(E9*C9&lt;=0,0,1)</f>
        <v>1</v>
      </c>
      <c r="H9" s="1">
        <f t="shared" si="2"/>
        <v>1</v>
      </c>
      <c r="I9" s="1">
        <f t="shared" si="7"/>
        <v>0</v>
      </c>
      <c r="N9" s="28"/>
      <c r="O9" s="3">
        <f>'B1'!F12</f>
        <v>1.86</v>
      </c>
      <c r="P9" s="3">
        <f>'B1'!V12</f>
        <v>1.85</v>
      </c>
      <c r="Q9" s="3">
        <f t="shared" si="4"/>
        <v>1.85</v>
      </c>
      <c r="R9" s="1">
        <f t="shared" si="5"/>
        <v>1850</v>
      </c>
      <c r="S9" s="1">
        <f t="shared" si="1"/>
        <v>1850</v>
      </c>
      <c r="T9" s="1">
        <f t="shared" si="6"/>
        <v>1850</v>
      </c>
      <c r="U9" s="1"/>
      <c r="V9" s="1"/>
      <c r="W9" s="1"/>
      <c r="X9" s="3"/>
      <c r="Y9" s="3"/>
      <c r="Z9" s="1"/>
      <c r="AA9" s="1"/>
      <c r="AB9" s="1"/>
      <c r="AC9" s="1"/>
    </row>
    <row r="10" spans="1:30" x14ac:dyDescent="0.2">
      <c r="B10" s="1">
        <v>7</v>
      </c>
      <c r="C10" s="1">
        <f>'A1'!V13</f>
        <v>-1</v>
      </c>
      <c r="D10" s="23">
        <f>'COCO A'!AA126</f>
        <v>-1.0235000000000003</v>
      </c>
      <c r="E10" s="23">
        <f>'COCO B'!AM128</f>
        <v>-1.9466999999999999</v>
      </c>
      <c r="F10" s="1">
        <f t="shared" si="8"/>
        <v>1</v>
      </c>
      <c r="G10" s="1">
        <f t="shared" si="0"/>
        <v>1</v>
      </c>
      <c r="H10" s="1">
        <f t="shared" si="2"/>
        <v>1</v>
      </c>
      <c r="I10" s="1">
        <f t="shared" si="7"/>
        <v>0</v>
      </c>
      <c r="N10" s="28"/>
      <c r="O10" s="3">
        <f>'B1'!F13</f>
        <v>1.42</v>
      </c>
      <c r="P10" s="3">
        <f>'B1'!V13</f>
        <v>2.67</v>
      </c>
      <c r="Q10" s="3">
        <f t="shared" si="4"/>
        <v>2.67</v>
      </c>
      <c r="R10" s="1">
        <f t="shared" si="5"/>
        <v>2670</v>
      </c>
      <c r="S10" s="1">
        <f t="shared" si="1"/>
        <v>2670</v>
      </c>
      <c r="T10" s="1">
        <f t="shared" si="6"/>
        <v>2670</v>
      </c>
      <c r="U10" s="1"/>
      <c r="V10" s="1"/>
      <c r="W10" s="1"/>
      <c r="X10" s="3"/>
      <c r="Y10" s="3"/>
      <c r="Z10" s="1"/>
      <c r="AA10" s="1"/>
      <c r="AB10" s="1"/>
      <c r="AC10" s="1"/>
    </row>
    <row r="11" spans="1:30" x14ac:dyDescent="0.2">
      <c r="B11" s="1">
        <v>8</v>
      </c>
      <c r="C11" s="1">
        <f>'A1'!V14</f>
        <v>-1</v>
      </c>
      <c r="D11" s="23">
        <f>'COCO A'!AA127</f>
        <v>-0.66690000000000005</v>
      </c>
      <c r="E11" s="23">
        <f>'COCO B'!AM129</f>
        <v>-1.4434000000000005</v>
      </c>
      <c r="F11" s="1">
        <f t="shared" si="8"/>
        <v>1</v>
      </c>
      <c r="G11" s="1">
        <f t="shared" si="0"/>
        <v>1</v>
      </c>
      <c r="H11" s="1">
        <f t="shared" si="2"/>
        <v>1</v>
      </c>
      <c r="I11" s="1">
        <f t="shared" si="7"/>
        <v>0</v>
      </c>
      <c r="N11" s="28"/>
      <c r="O11" s="3">
        <f>'B1'!F14</f>
        <v>2.1</v>
      </c>
      <c r="P11" s="3">
        <f>'B1'!V14</f>
        <v>1.66</v>
      </c>
      <c r="Q11" s="3">
        <f t="shared" si="4"/>
        <v>1.66</v>
      </c>
      <c r="R11" s="1">
        <f t="shared" si="5"/>
        <v>1660</v>
      </c>
      <c r="S11" s="1">
        <f t="shared" si="1"/>
        <v>1660</v>
      </c>
      <c r="T11" s="1">
        <f t="shared" si="6"/>
        <v>1660</v>
      </c>
      <c r="U11" s="1"/>
      <c r="V11" s="1"/>
      <c r="W11" s="1"/>
      <c r="X11" s="3"/>
      <c r="Y11" s="3"/>
      <c r="Z11" s="1"/>
      <c r="AA11" s="1"/>
      <c r="AB11" s="1"/>
      <c r="AC11" s="1"/>
    </row>
    <row r="12" spans="1:30" x14ac:dyDescent="0.2">
      <c r="B12" s="1">
        <v>9</v>
      </c>
      <c r="C12" s="1">
        <f>'A1'!V15</f>
        <v>2</v>
      </c>
      <c r="D12" s="23">
        <f>'COCO A'!AA128</f>
        <v>1.9695</v>
      </c>
      <c r="E12" s="23">
        <f>'COCO B'!AM130</f>
        <v>2.0799000000000003</v>
      </c>
      <c r="F12" s="1">
        <f t="shared" si="8"/>
        <v>1</v>
      </c>
      <c r="G12" s="1">
        <f t="shared" si="0"/>
        <v>1</v>
      </c>
      <c r="H12" s="1">
        <f t="shared" si="2"/>
        <v>1</v>
      </c>
      <c r="I12" s="1">
        <f t="shared" si="7"/>
        <v>0</v>
      </c>
      <c r="N12" s="28"/>
      <c r="O12" s="3">
        <f>'B1'!F15</f>
        <v>1.18</v>
      </c>
      <c r="P12" s="3">
        <f>'B1'!V15</f>
        <v>4.33</v>
      </c>
      <c r="Q12" s="3">
        <f t="shared" si="4"/>
        <v>1.18</v>
      </c>
      <c r="R12" s="1">
        <f t="shared" si="5"/>
        <v>1180</v>
      </c>
      <c r="S12" s="1">
        <f t="shared" si="1"/>
        <v>1180</v>
      </c>
      <c r="T12" s="1">
        <f t="shared" si="6"/>
        <v>1180</v>
      </c>
      <c r="U12" s="1"/>
      <c r="V12" s="1"/>
      <c r="W12" s="1"/>
      <c r="X12" s="3"/>
      <c r="Y12" s="3"/>
      <c r="Z12" s="1"/>
      <c r="AA12" s="1"/>
      <c r="AB12" s="1"/>
      <c r="AC12" s="1"/>
    </row>
    <row r="13" spans="1:30" x14ac:dyDescent="0.2">
      <c r="B13" s="1">
        <v>10</v>
      </c>
      <c r="C13" s="1">
        <f>'A1'!V16</f>
        <v>-1</v>
      </c>
      <c r="D13" s="23">
        <f>'COCO A'!AA129</f>
        <v>-0.63150000000000084</v>
      </c>
      <c r="E13" s="23">
        <f>'COCO B'!AM131</f>
        <v>1.0731999999999999</v>
      </c>
      <c r="F13" s="1">
        <f t="shared" si="8"/>
        <v>1</v>
      </c>
      <c r="G13" s="1">
        <f t="shared" si="0"/>
        <v>0</v>
      </c>
      <c r="H13" s="1">
        <f t="shared" si="2"/>
        <v>0</v>
      </c>
      <c r="I13" s="1">
        <f t="shared" si="7"/>
        <v>0</v>
      </c>
      <c r="N13" s="28"/>
      <c r="O13" s="3">
        <f>'B1'!F16</f>
        <v>1.38</v>
      </c>
      <c r="P13" s="3">
        <f>'B1'!V16</f>
        <v>2.82</v>
      </c>
      <c r="Q13" s="3">
        <f t="shared" si="4"/>
        <v>2.82</v>
      </c>
      <c r="R13" s="1">
        <f t="shared" si="5"/>
        <v>2820</v>
      </c>
      <c r="S13" s="1">
        <f t="shared" si="1"/>
        <v>0</v>
      </c>
      <c r="T13" s="1">
        <f t="shared" si="6"/>
        <v>0</v>
      </c>
      <c r="U13" s="1"/>
      <c r="V13" s="1"/>
      <c r="W13" s="1"/>
      <c r="X13" s="3"/>
      <c r="Y13" s="3"/>
      <c r="Z13" s="1"/>
      <c r="AA13" s="1"/>
      <c r="AB13" s="1"/>
      <c r="AC13" s="1"/>
    </row>
    <row r="14" spans="1:30" x14ac:dyDescent="0.2">
      <c r="B14" s="1">
        <v>11</v>
      </c>
      <c r="C14" s="1">
        <f>'A1'!V17</f>
        <v>3</v>
      </c>
      <c r="D14" s="23">
        <f>'COCO A'!AA130</f>
        <v>1.1151</v>
      </c>
      <c r="E14" s="23">
        <f>'COCO B'!AM132</f>
        <v>1.0731999999999999</v>
      </c>
      <c r="F14" s="1">
        <f t="shared" si="8"/>
        <v>1</v>
      </c>
      <c r="G14" s="1">
        <f t="shared" si="0"/>
        <v>1</v>
      </c>
      <c r="H14" s="1">
        <f t="shared" si="2"/>
        <v>1</v>
      </c>
      <c r="I14" s="1">
        <f t="shared" si="7"/>
        <v>0</v>
      </c>
      <c r="N14" s="28"/>
      <c r="O14" s="3">
        <f>'B1'!F17</f>
        <v>1.55</v>
      </c>
      <c r="P14" s="3">
        <f>'B1'!V17</f>
        <v>2.31</v>
      </c>
      <c r="Q14" s="3">
        <f t="shared" si="4"/>
        <v>1.55</v>
      </c>
      <c r="R14" s="1">
        <f t="shared" si="5"/>
        <v>1550</v>
      </c>
      <c r="S14" s="1">
        <f t="shared" si="1"/>
        <v>1550</v>
      </c>
      <c r="T14" s="1">
        <f t="shared" si="6"/>
        <v>1550</v>
      </c>
      <c r="U14" s="1"/>
      <c r="V14" s="1"/>
      <c r="W14" s="1"/>
      <c r="X14" s="1"/>
      <c r="Y14" s="1"/>
      <c r="Z14" s="1"/>
      <c r="AA14" s="1"/>
      <c r="AB14" s="1"/>
      <c r="AC14" s="1"/>
    </row>
    <row r="15" spans="1:30" x14ac:dyDescent="0.2">
      <c r="B15" s="1">
        <v>12</v>
      </c>
      <c r="C15" s="1">
        <f>'A1'!V18</f>
        <v>1</v>
      </c>
      <c r="D15" s="23">
        <f>'COCO A'!AA131</f>
        <v>0.56049999999999933</v>
      </c>
      <c r="E15" s="23">
        <f>'COCO B'!AM133</f>
        <v>-1.4434000000000005</v>
      </c>
      <c r="F15" s="1">
        <f t="shared" si="8"/>
        <v>1</v>
      </c>
      <c r="G15" s="1">
        <f t="shared" si="0"/>
        <v>0</v>
      </c>
      <c r="H15" s="1">
        <f t="shared" si="2"/>
        <v>0</v>
      </c>
      <c r="I15" s="1">
        <f t="shared" si="7"/>
        <v>0</v>
      </c>
      <c r="N15" s="28"/>
      <c r="O15" s="3">
        <f>'B1'!F18</f>
        <v>2.25</v>
      </c>
      <c r="P15" s="3">
        <f>'B1'!V18</f>
        <v>1.58</v>
      </c>
      <c r="Q15" s="3">
        <f t="shared" si="4"/>
        <v>2.25</v>
      </c>
      <c r="R15" s="1">
        <f t="shared" si="5"/>
        <v>2250</v>
      </c>
      <c r="S15" s="1">
        <f t="shared" si="1"/>
        <v>0</v>
      </c>
      <c r="T15" s="1">
        <f t="shared" si="6"/>
        <v>0</v>
      </c>
      <c r="U15" s="1"/>
      <c r="V15" s="1"/>
      <c r="W15" s="1"/>
      <c r="X15" s="1"/>
      <c r="Y15" s="1"/>
      <c r="Z15" s="1"/>
      <c r="AA15" s="1"/>
      <c r="AB15" s="1"/>
      <c r="AC15" s="1"/>
    </row>
    <row r="16" spans="1:30" x14ac:dyDescent="0.2">
      <c r="B16" s="1">
        <v>13</v>
      </c>
      <c r="C16" s="1">
        <f>'A1'!V19</f>
        <v>-1</v>
      </c>
      <c r="D16" s="23">
        <f>'COCO A'!AA132</f>
        <v>-1.0239999999999991</v>
      </c>
      <c r="E16" s="23">
        <f>'COCO B'!AM134</f>
        <v>1.0731999999999999</v>
      </c>
      <c r="F16" s="1">
        <f t="shared" si="8"/>
        <v>1</v>
      </c>
      <c r="G16" s="1">
        <f t="shared" si="0"/>
        <v>0</v>
      </c>
      <c r="H16" s="1">
        <f t="shared" si="2"/>
        <v>0</v>
      </c>
      <c r="I16" s="1">
        <f t="shared" si="7"/>
        <v>0</v>
      </c>
      <c r="N16" s="28"/>
      <c r="O16" s="3">
        <f>'B1'!F19</f>
        <v>1.64</v>
      </c>
      <c r="P16" s="3">
        <f>'B1'!V19</f>
        <v>2.14</v>
      </c>
      <c r="Q16" s="3">
        <f t="shared" si="4"/>
        <v>2.14</v>
      </c>
      <c r="R16" s="1">
        <f t="shared" si="5"/>
        <v>2140</v>
      </c>
      <c r="S16" s="1">
        <f t="shared" si="1"/>
        <v>0</v>
      </c>
      <c r="T16" s="1">
        <f t="shared" si="6"/>
        <v>0</v>
      </c>
      <c r="U16" s="1"/>
      <c r="V16" s="1"/>
      <c r="W16" s="1"/>
      <c r="X16" s="3"/>
      <c r="Y16" s="3"/>
      <c r="Z16" s="1"/>
      <c r="AA16" s="1"/>
      <c r="AB16" s="1"/>
      <c r="AC16" s="1"/>
    </row>
    <row r="17" spans="2:29" x14ac:dyDescent="0.2">
      <c r="B17" s="1">
        <v>14</v>
      </c>
      <c r="C17" s="1">
        <f>'A1'!V20</f>
        <v>-1</v>
      </c>
      <c r="D17" s="23">
        <f>'COCO A'!AA133</f>
        <v>-1.0235000000000003</v>
      </c>
      <c r="E17" s="23">
        <f>'COCO B'!AM135</f>
        <v>-0.43679999999999986</v>
      </c>
      <c r="F17" s="1">
        <f t="shared" si="8"/>
        <v>1</v>
      </c>
      <c r="G17" s="1">
        <f t="shared" si="0"/>
        <v>1</v>
      </c>
      <c r="H17" s="1">
        <f t="shared" si="2"/>
        <v>1</v>
      </c>
      <c r="I17" s="1">
        <f t="shared" si="7"/>
        <v>0</v>
      </c>
      <c r="N17" s="28"/>
      <c r="O17" s="3">
        <f>'B1'!F20</f>
        <v>1.95</v>
      </c>
      <c r="P17" s="3">
        <f>'B1'!V20</f>
        <v>1.77</v>
      </c>
      <c r="Q17" s="3">
        <f t="shared" si="4"/>
        <v>1.77</v>
      </c>
      <c r="R17" s="1">
        <f t="shared" si="5"/>
        <v>1770</v>
      </c>
      <c r="S17" s="1">
        <f t="shared" si="1"/>
        <v>1770</v>
      </c>
      <c r="T17" s="1">
        <f t="shared" si="6"/>
        <v>1770</v>
      </c>
      <c r="U17" s="1"/>
      <c r="V17" s="1"/>
      <c r="W17" s="1"/>
      <c r="X17" s="3"/>
      <c r="Y17" s="3"/>
      <c r="Z17" s="1"/>
      <c r="AA17" s="1"/>
      <c r="AB17" s="1"/>
      <c r="AC17" s="1"/>
    </row>
    <row r="18" spans="2:29" x14ac:dyDescent="0.2">
      <c r="B18" s="1">
        <v>15</v>
      </c>
      <c r="C18" s="1">
        <f>'A1'!V21</f>
        <v>1</v>
      </c>
      <c r="D18" s="23">
        <f>'COCO A'!AA134</f>
        <v>4.2799999999999727E-2</v>
      </c>
      <c r="E18" s="23">
        <f>'COCO B'!AM136</f>
        <v>2.0799000000000003</v>
      </c>
      <c r="F18" s="1">
        <f t="shared" si="8"/>
        <v>1</v>
      </c>
      <c r="G18" s="1">
        <f t="shared" si="0"/>
        <v>1</v>
      </c>
      <c r="H18" s="1">
        <f t="shared" si="2"/>
        <v>1</v>
      </c>
      <c r="I18" s="1">
        <f t="shared" si="7"/>
        <v>0</v>
      </c>
      <c r="N18" s="28"/>
      <c r="O18" s="3">
        <f>'B1'!F21</f>
        <v>1.19</v>
      </c>
      <c r="P18" s="3">
        <f>'B1'!V21</f>
        <v>4.1500000000000004</v>
      </c>
      <c r="Q18" s="3">
        <f t="shared" si="4"/>
        <v>1.19</v>
      </c>
      <c r="R18" s="1">
        <f t="shared" si="5"/>
        <v>1190</v>
      </c>
      <c r="S18" s="1">
        <f t="shared" si="1"/>
        <v>1190</v>
      </c>
      <c r="T18" s="1">
        <f t="shared" si="6"/>
        <v>1190</v>
      </c>
      <c r="U18" s="1"/>
      <c r="V18" s="1"/>
      <c r="W18" s="1"/>
      <c r="X18" s="3"/>
      <c r="Y18" s="3"/>
      <c r="Z18" s="1"/>
      <c r="AA18" s="1"/>
      <c r="AB18" s="1"/>
      <c r="AC18" s="1"/>
    </row>
    <row r="19" spans="2:29" x14ac:dyDescent="0.2">
      <c r="B19" s="1">
        <v>16</v>
      </c>
      <c r="C19" s="1">
        <f>'A1'!V22</f>
        <v>1</v>
      </c>
      <c r="D19" s="23">
        <f>'COCO A'!AA135</f>
        <v>0.49670000000000059</v>
      </c>
      <c r="E19" s="23">
        <f>'COCO B'!AM137</f>
        <v>1.0731999999999999</v>
      </c>
      <c r="F19" s="1">
        <f t="shared" si="8"/>
        <v>1</v>
      </c>
      <c r="G19" s="1">
        <f t="shared" si="0"/>
        <v>1</v>
      </c>
      <c r="H19" s="1">
        <f t="shared" si="2"/>
        <v>1</v>
      </c>
      <c r="I19" s="1">
        <f t="shared" si="7"/>
        <v>0</v>
      </c>
      <c r="N19" s="28"/>
      <c r="O19" s="3">
        <f>'B1'!F22</f>
        <v>1.49</v>
      </c>
      <c r="P19" s="3">
        <f>'B1'!V22</f>
        <v>2.4500000000000002</v>
      </c>
      <c r="Q19" s="3">
        <f t="shared" si="4"/>
        <v>1.49</v>
      </c>
      <c r="R19" s="1">
        <f t="shared" si="5"/>
        <v>1490</v>
      </c>
      <c r="S19" s="1">
        <f t="shared" si="1"/>
        <v>1490</v>
      </c>
      <c r="T19" s="1">
        <f t="shared" si="6"/>
        <v>1490</v>
      </c>
      <c r="U19" s="1"/>
      <c r="V19" s="1"/>
      <c r="W19" s="1"/>
      <c r="X19" s="3"/>
      <c r="Y19" s="3"/>
      <c r="Z19" s="1"/>
      <c r="AA19" s="1"/>
      <c r="AB19" s="1"/>
      <c r="AC19" s="1"/>
    </row>
    <row r="20" spans="2:29" x14ac:dyDescent="0.2">
      <c r="B20" s="1">
        <v>17</v>
      </c>
      <c r="C20" s="1">
        <f>'A1'!V23</f>
        <v>3</v>
      </c>
      <c r="D20" s="23">
        <f>'COCO A'!AA136</f>
        <v>2.9664999999999999</v>
      </c>
      <c r="E20" s="23">
        <f>'COCO B'!AM138</f>
        <v>-0.43679999999999986</v>
      </c>
      <c r="F20" s="1">
        <f t="shared" si="8"/>
        <v>1</v>
      </c>
      <c r="G20" s="1">
        <f t="shared" si="0"/>
        <v>0</v>
      </c>
      <c r="H20" s="1">
        <f t="shared" si="2"/>
        <v>0</v>
      </c>
      <c r="I20" s="1">
        <f t="shared" si="7"/>
        <v>0</v>
      </c>
      <c r="N20" s="28"/>
      <c r="O20" s="3">
        <f>'B1'!F23</f>
        <v>1.87</v>
      </c>
      <c r="P20" s="3">
        <f>'B1'!V23</f>
        <v>1.84</v>
      </c>
      <c r="Q20" s="3">
        <f t="shared" si="4"/>
        <v>1.87</v>
      </c>
      <c r="R20" s="1">
        <f t="shared" si="5"/>
        <v>1870</v>
      </c>
      <c r="S20" s="1">
        <f t="shared" si="1"/>
        <v>0</v>
      </c>
      <c r="T20" s="1">
        <f t="shared" si="6"/>
        <v>0</v>
      </c>
      <c r="U20" s="1"/>
      <c r="V20" s="1"/>
      <c r="W20" s="1"/>
      <c r="X20" s="3"/>
      <c r="Y20" s="3"/>
      <c r="Z20" s="1"/>
      <c r="AA20" s="1"/>
      <c r="AB20" s="1"/>
      <c r="AC20" s="1"/>
    </row>
    <row r="21" spans="2:29" x14ac:dyDescent="0.2">
      <c r="B21" s="1">
        <v>18</v>
      </c>
      <c r="C21" s="1">
        <f>'A1'!V24</f>
        <v>-1</v>
      </c>
      <c r="D21" s="23">
        <f>'COCO A'!AA137</f>
        <v>-0.48939999999999984</v>
      </c>
      <c r="E21" s="23">
        <f>'COCO B'!AM139</f>
        <v>1.0731999999999999</v>
      </c>
      <c r="F21" s="1">
        <f t="shared" si="8"/>
        <v>1</v>
      </c>
      <c r="G21" s="1">
        <f t="shared" si="0"/>
        <v>0</v>
      </c>
      <c r="H21" s="1">
        <f t="shared" si="2"/>
        <v>0</v>
      </c>
      <c r="I21" s="1">
        <f t="shared" si="7"/>
        <v>0</v>
      </c>
      <c r="N21" s="28"/>
      <c r="O21" s="3">
        <f>'B1'!F24</f>
        <v>1.36</v>
      </c>
      <c r="P21" s="3">
        <f>'B1'!V24</f>
        <v>2.9</v>
      </c>
      <c r="Q21" s="3">
        <f t="shared" si="4"/>
        <v>2.9</v>
      </c>
      <c r="R21" s="1">
        <f t="shared" si="5"/>
        <v>2900</v>
      </c>
      <c r="S21" s="1">
        <f t="shared" si="1"/>
        <v>0</v>
      </c>
      <c r="T21" s="1">
        <f t="shared" si="6"/>
        <v>0</v>
      </c>
      <c r="U21" s="1"/>
      <c r="V21" s="1"/>
      <c r="W21" s="1"/>
      <c r="X21" s="3"/>
      <c r="Y21" s="3"/>
      <c r="Z21" s="1"/>
      <c r="AA21" s="1"/>
      <c r="AB21" s="1"/>
      <c r="AC21" s="1"/>
    </row>
    <row r="22" spans="2:29" x14ac:dyDescent="0.2">
      <c r="B22" s="1">
        <v>19</v>
      </c>
      <c r="C22" s="1">
        <f>'A1'!V25</f>
        <v>-3</v>
      </c>
      <c r="D22" s="23">
        <f>'COCO A'!AA138</f>
        <v>-3.0185000000000004</v>
      </c>
      <c r="E22" s="23">
        <f>'COCO B'!AM140</f>
        <v>-3.4566999999999997</v>
      </c>
      <c r="F22" s="1">
        <f t="shared" si="8"/>
        <v>1</v>
      </c>
      <c r="G22" s="1">
        <f t="shared" si="0"/>
        <v>1</v>
      </c>
      <c r="H22" s="1">
        <f t="shared" si="2"/>
        <v>1</v>
      </c>
      <c r="I22" s="1">
        <f t="shared" si="7"/>
        <v>0</v>
      </c>
      <c r="N22" s="28"/>
      <c r="O22" s="3">
        <f>'B1'!F25</f>
        <v>2.4</v>
      </c>
      <c r="P22" s="3">
        <f>'B1'!V25</f>
        <v>1.51</v>
      </c>
      <c r="Q22" s="3">
        <f t="shared" si="4"/>
        <v>1.51</v>
      </c>
      <c r="R22" s="1">
        <f t="shared" si="5"/>
        <v>1510</v>
      </c>
      <c r="S22" s="1">
        <f t="shared" si="1"/>
        <v>1510</v>
      </c>
      <c r="T22" s="1">
        <f t="shared" si="6"/>
        <v>1510</v>
      </c>
      <c r="U22" s="1"/>
      <c r="V22" s="1"/>
      <c r="W22" s="1"/>
      <c r="X22" s="3"/>
      <c r="Y22" s="3"/>
      <c r="Z22" s="1"/>
      <c r="AA22" s="1"/>
      <c r="AB22" s="1"/>
      <c r="AC22" s="1"/>
    </row>
    <row r="23" spans="2:29" x14ac:dyDescent="0.2">
      <c r="B23" s="1">
        <v>20</v>
      </c>
      <c r="C23" s="1">
        <f>'A1'!V26</f>
        <v>1</v>
      </c>
      <c r="D23" s="23">
        <f>'COCO A'!AA139</f>
        <v>0.9715000000000007</v>
      </c>
      <c r="E23" s="23">
        <f>'COCO B'!AM141</f>
        <v>6.6600000000001103E-2</v>
      </c>
      <c r="F23" s="1">
        <f t="shared" si="8"/>
        <v>1</v>
      </c>
      <c r="G23" s="1">
        <f t="shared" si="0"/>
        <v>1</v>
      </c>
      <c r="H23" s="1">
        <f t="shared" si="2"/>
        <v>1</v>
      </c>
      <c r="I23" s="1">
        <f t="shared" si="7"/>
        <v>0</v>
      </c>
      <c r="N23" s="28"/>
      <c r="O23" s="3">
        <f>'B1'!F26</f>
        <v>1.72</v>
      </c>
      <c r="P23" s="3">
        <f>'B1'!V26</f>
        <v>2.0099999999999998</v>
      </c>
      <c r="Q23" s="3">
        <f t="shared" si="4"/>
        <v>1.72</v>
      </c>
      <c r="R23" s="1">
        <f t="shared" si="5"/>
        <v>1720</v>
      </c>
      <c r="S23" s="1">
        <f t="shared" si="1"/>
        <v>1720</v>
      </c>
      <c r="T23" s="1">
        <f t="shared" si="6"/>
        <v>1720</v>
      </c>
      <c r="U23" s="1"/>
      <c r="V23" s="1"/>
      <c r="W23" s="1"/>
      <c r="X23" s="3"/>
      <c r="Y23" s="3"/>
      <c r="Z23" s="1"/>
      <c r="AA23" s="1"/>
      <c r="AB23" s="1"/>
      <c r="AC23" s="1"/>
    </row>
    <row r="24" spans="2:29" x14ac:dyDescent="0.2">
      <c r="B24" s="1">
        <v>21</v>
      </c>
      <c r="C24" s="1">
        <f>'A1'!V27</f>
        <v>1</v>
      </c>
      <c r="D24" s="23">
        <f>'COCO A'!AA140</f>
        <v>0.97199999999999953</v>
      </c>
      <c r="E24" s="23">
        <f>'COCO B'!AM142</f>
        <v>2.0799000000000003</v>
      </c>
      <c r="F24" s="1">
        <f t="shared" si="8"/>
        <v>1</v>
      </c>
      <c r="G24" s="1">
        <f t="shared" si="0"/>
        <v>1</v>
      </c>
      <c r="H24" s="1">
        <f t="shared" si="2"/>
        <v>1</v>
      </c>
      <c r="I24" s="1">
        <f t="shared" si="7"/>
        <v>0</v>
      </c>
      <c r="N24" s="28"/>
      <c r="O24" s="3">
        <f>'B1'!F27</f>
        <v>1.18</v>
      </c>
      <c r="P24" s="3">
        <f>'B1'!V27</f>
        <v>4.4000000000000004</v>
      </c>
      <c r="Q24" s="3">
        <f t="shared" si="4"/>
        <v>1.18</v>
      </c>
      <c r="R24" s="1">
        <f t="shared" si="5"/>
        <v>1180</v>
      </c>
      <c r="S24" s="1">
        <f t="shared" si="1"/>
        <v>1180</v>
      </c>
      <c r="T24" s="1">
        <f t="shared" si="6"/>
        <v>1180</v>
      </c>
      <c r="U24" s="1"/>
      <c r="V24" s="1"/>
      <c r="W24" s="1"/>
      <c r="X24" s="3"/>
      <c r="Y24" s="3"/>
      <c r="Z24" s="1"/>
      <c r="AA24" s="1"/>
      <c r="AB24" s="1"/>
      <c r="AC24" s="1"/>
    </row>
    <row r="25" spans="2:29" x14ac:dyDescent="0.2">
      <c r="B25" s="1">
        <v>22</v>
      </c>
      <c r="C25" s="1">
        <f>'A1'!V28</f>
        <v>2</v>
      </c>
      <c r="D25" s="23">
        <f>'COCO A'!AA141</f>
        <v>2.8242999999999991</v>
      </c>
      <c r="E25" s="23">
        <f>'COCO B'!AM143</f>
        <v>2.5832000000000015</v>
      </c>
      <c r="F25" s="1">
        <f t="shared" si="8"/>
        <v>1</v>
      </c>
      <c r="G25" s="1">
        <f t="shared" si="0"/>
        <v>1</v>
      </c>
      <c r="H25" s="1">
        <f t="shared" si="2"/>
        <v>1</v>
      </c>
      <c r="I25" s="1">
        <f t="shared" si="7"/>
        <v>0</v>
      </c>
      <c r="N25" s="28"/>
      <c r="O25" s="3">
        <f>'B1'!F28</f>
        <v>1.17</v>
      </c>
      <c r="P25" s="3">
        <f>'B1'!V28</f>
        <v>4.55</v>
      </c>
      <c r="Q25" s="3">
        <f t="shared" si="4"/>
        <v>1.17</v>
      </c>
      <c r="R25" s="1">
        <f t="shared" si="5"/>
        <v>1170</v>
      </c>
      <c r="S25" s="1">
        <f t="shared" si="1"/>
        <v>1170</v>
      </c>
      <c r="T25" s="1">
        <f t="shared" si="6"/>
        <v>1170</v>
      </c>
      <c r="U25" s="1"/>
      <c r="V25" s="1"/>
      <c r="W25" s="1"/>
      <c r="X25" s="3"/>
      <c r="Y25" s="3"/>
      <c r="Z25" s="1"/>
      <c r="AA25" s="1"/>
      <c r="AB25" s="1"/>
      <c r="AC25" s="1"/>
    </row>
    <row r="26" spans="2:29" x14ac:dyDescent="0.2">
      <c r="B26" s="1">
        <v>23</v>
      </c>
      <c r="C26" s="1">
        <f>'A1'!V29</f>
        <v>-4</v>
      </c>
      <c r="D26" s="23">
        <f>'COCO A'!AA142</f>
        <v>-3.5886000000000005</v>
      </c>
      <c r="E26" s="23">
        <f>'COCO B'!AM144</f>
        <v>-0.43679999999999986</v>
      </c>
      <c r="F26" s="1">
        <f t="shared" si="8"/>
        <v>1</v>
      </c>
      <c r="G26" s="1">
        <f t="shared" si="0"/>
        <v>1</v>
      </c>
      <c r="H26" s="1">
        <f t="shared" si="2"/>
        <v>1</v>
      </c>
      <c r="I26" s="1">
        <f t="shared" si="7"/>
        <v>0</v>
      </c>
      <c r="N26" s="28"/>
      <c r="O26" s="3">
        <f>'B1'!F29</f>
        <v>1.77</v>
      </c>
      <c r="P26" s="3">
        <f>'B1'!V29</f>
        <v>1.95</v>
      </c>
      <c r="Q26" s="3">
        <f t="shared" si="4"/>
        <v>1.95</v>
      </c>
      <c r="R26" s="1">
        <f t="shared" si="5"/>
        <v>1950</v>
      </c>
      <c r="S26" s="1">
        <f t="shared" si="1"/>
        <v>1950</v>
      </c>
      <c r="T26" s="1">
        <f t="shared" si="6"/>
        <v>1950</v>
      </c>
      <c r="U26" s="1"/>
      <c r="V26" s="1"/>
      <c r="W26" s="1"/>
      <c r="X26" s="3"/>
      <c r="Y26" s="3"/>
      <c r="Z26" s="1"/>
      <c r="AA26" s="1"/>
      <c r="AB26" s="1"/>
      <c r="AC26" s="1"/>
    </row>
    <row r="27" spans="2:29" x14ac:dyDescent="0.2">
      <c r="B27" s="1">
        <v>24</v>
      </c>
      <c r="C27" s="1">
        <f>'A1'!V30</f>
        <v>1</v>
      </c>
      <c r="D27" s="23">
        <f>'COCO A'!AA143</f>
        <v>0.97199999999999953</v>
      </c>
      <c r="E27" s="23">
        <f>'COCO B'!AM145</f>
        <v>1.0731999999999999</v>
      </c>
      <c r="F27" s="1">
        <f t="shared" si="8"/>
        <v>1</v>
      </c>
      <c r="G27" s="1">
        <f t="shared" si="0"/>
        <v>1</v>
      </c>
      <c r="H27" s="1">
        <f t="shared" si="2"/>
        <v>1</v>
      </c>
      <c r="I27" s="1">
        <f t="shared" si="7"/>
        <v>0</v>
      </c>
      <c r="N27" s="28"/>
      <c r="O27" s="3">
        <f>'B1'!F30</f>
        <v>1.44</v>
      </c>
      <c r="P27" s="3">
        <f>'B1'!V30</f>
        <v>2.6</v>
      </c>
      <c r="Q27" s="3">
        <f t="shared" si="4"/>
        <v>1.44</v>
      </c>
      <c r="R27" s="1">
        <f t="shared" si="5"/>
        <v>1440</v>
      </c>
      <c r="S27" s="1">
        <f t="shared" si="1"/>
        <v>1440</v>
      </c>
      <c r="T27" s="1">
        <f t="shared" si="6"/>
        <v>1440</v>
      </c>
      <c r="U27" s="1"/>
      <c r="V27" s="1"/>
      <c r="W27" s="1"/>
      <c r="X27" s="3"/>
      <c r="Y27" s="3"/>
      <c r="Z27" s="1"/>
      <c r="AA27" s="1"/>
      <c r="AB27" s="1"/>
      <c r="AC27" s="1"/>
    </row>
    <row r="28" spans="2:29" x14ac:dyDescent="0.2">
      <c r="B28" s="1">
        <v>25</v>
      </c>
      <c r="C28" s="1">
        <f>'A1'!V31</f>
        <v>-1</v>
      </c>
      <c r="D28" s="23">
        <f>'COCO A'!AA144</f>
        <v>-1.0229999999999997</v>
      </c>
      <c r="E28" s="23">
        <f>'COCO B'!AM146</f>
        <v>6.6600000000001103E-2</v>
      </c>
      <c r="F28" s="1">
        <f t="shared" si="8"/>
        <v>1</v>
      </c>
      <c r="G28" s="1">
        <f t="shared" si="0"/>
        <v>0</v>
      </c>
      <c r="H28" s="1">
        <f t="shared" si="2"/>
        <v>0</v>
      </c>
      <c r="I28" s="1">
        <f t="shared" si="7"/>
        <v>0</v>
      </c>
      <c r="N28" s="28"/>
      <c r="O28" s="3">
        <f>'B1'!F31</f>
        <v>1.55</v>
      </c>
      <c r="P28" s="3">
        <f>'B1'!V31</f>
        <v>2.31</v>
      </c>
      <c r="Q28" s="3">
        <f t="shared" si="4"/>
        <v>2.31</v>
      </c>
      <c r="R28" s="1">
        <f t="shared" si="5"/>
        <v>2310</v>
      </c>
      <c r="S28" s="1">
        <f t="shared" si="1"/>
        <v>0</v>
      </c>
      <c r="T28" s="1">
        <f t="shared" si="6"/>
        <v>0</v>
      </c>
      <c r="U28" s="1"/>
      <c r="V28" s="1"/>
      <c r="W28" s="1"/>
      <c r="X28" s="3"/>
      <c r="Y28" s="3"/>
      <c r="Z28" s="1"/>
      <c r="AA28" s="1"/>
      <c r="AB28" s="1"/>
      <c r="AC28" s="1"/>
    </row>
    <row r="29" spans="2:29" x14ac:dyDescent="0.2">
      <c r="B29" s="1">
        <v>26</v>
      </c>
      <c r="C29" s="1">
        <f>'A1'!V32</f>
        <v>1</v>
      </c>
      <c r="D29" s="23">
        <f>'COCO A'!AA145</f>
        <v>0.97199999999999953</v>
      </c>
      <c r="E29" s="23">
        <f>'COCO B'!AM147</f>
        <v>-0.43679999999999986</v>
      </c>
      <c r="F29" s="1">
        <f t="shared" si="8"/>
        <v>1</v>
      </c>
      <c r="G29" s="1">
        <f t="shared" si="0"/>
        <v>0</v>
      </c>
      <c r="H29" s="1">
        <f t="shared" si="2"/>
        <v>0</v>
      </c>
      <c r="I29" s="1">
        <f t="shared" si="7"/>
        <v>0</v>
      </c>
      <c r="N29" s="28"/>
      <c r="O29" s="3">
        <f>'B1'!F32</f>
        <v>1.63</v>
      </c>
      <c r="P29" s="3">
        <f>'B1'!V32</f>
        <v>2.15</v>
      </c>
      <c r="Q29" s="3">
        <f t="shared" si="4"/>
        <v>1.63</v>
      </c>
      <c r="R29" s="1">
        <f t="shared" si="5"/>
        <v>1630</v>
      </c>
      <c r="S29" s="1">
        <f t="shared" si="1"/>
        <v>0</v>
      </c>
      <c r="T29" s="1">
        <f t="shared" si="6"/>
        <v>0</v>
      </c>
      <c r="U29" s="1"/>
      <c r="V29" s="1"/>
      <c r="W29" s="1"/>
      <c r="X29" s="3"/>
      <c r="Y29" s="3"/>
      <c r="Z29" s="1"/>
      <c r="AA29" s="1"/>
      <c r="AB29" s="1"/>
      <c r="AC29" s="1"/>
    </row>
    <row r="30" spans="2:29" x14ac:dyDescent="0.2">
      <c r="B30" s="1">
        <v>27</v>
      </c>
      <c r="C30" s="1">
        <f>'A1'!V33</f>
        <v>4</v>
      </c>
      <c r="D30" s="23">
        <f>'COCO A'!AA146</f>
        <v>2.9914000000000005</v>
      </c>
      <c r="E30" s="23">
        <f>'COCO B'!AM148</f>
        <v>1.0731999999999999</v>
      </c>
      <c r="F30" s="1">
        <f t="shared" si="8"/>
        <v>1</v>
      </c>
      <c r="G30" s="1">
        <f t="shared" si="0"/>
        <v>1</v>
      </c>
      <c r="H30" s="1">
        <f t="shared" si="2"/>
        <v>1</v>
      </c>
      <c r="I30" s="1">
        <f t="shared" si="7"/>
        <v>0</v>
      </c>
      <c r="N30" s="28"/>
      <c r="O30" s="3">
        <f>'B1'!F33</f>
        <v>2.0099999999999998</v>
      </c>
      <c r="P30" s="3">
        <f>'B1'!V33</f>
        <v>1.72</v>
      </c>
      <c r="Q30" s="3">
        <f t="shared" si="4"/>
        <v>2.0099999999999998</v>
      </c>
      <c r="R30" s="1">
        <f t="shared" si="5"/>
        <v>2009.9999999999998</v>
      </c>
      <c r="S30" s="1">
        <f t="shared" si="1"/>
        <v>2009.9999999999998</v>
      </c>
      <c r="T30" s="1">
        <f t="shared" si="6"/>
        <v>2009.9999999999998</v>
      </c>
      <c r="U30" s="1"/>
      <c r="V30" s="1"/>
      <c r="W30" s="1"/>
      <c r="X30" s="3"/>
      <c r="Y30" s="3"/>
      <c r="Z30" s="1"/>
      <c r="AA30" s="1"/>
      <c r="AB30" s="1"/>
      <c r="AC30" s="1"/>
    </row>
    <row r="31" spans="2:29" x14ac:dyDescent="0.2">
      <c r="B31" s="1">
        <v>28</v>
      </c>
      <c r="C31" s="1">
        <f>'A1'!V34</f>
        <v>4</v>
      </c>
      <c r="D31" s="23">
        <f>'COCO A'!AA147</f>
        <v>2.4917000000000016</v>
      </c>
      <c r="E31" s="23">
        <f>'COCO B'!AM149</f>
        <v>1.0731999999999999</v>
      </c>
      <c r="F31" s="1">
        <f t="shared" si="8"/>
        <v>1</v>
      </c>
      <c r="G31" s="1">
        <f t="shared" si="0"/>
        <v>1</v>
      </c>
      <c r="H31" s="1">
        <f t="shared" si="2"/>
        <v>1</v>
      </c>
      <c r="I31" s="1">
        <f t="shared" si="7"/>
        <v>0</v>
      </c>
      <c r="N31" s="28"/>
      <c r="O31" s="3">
        <f>'B1'!F34</f>
        <v>2.15</v>
      </c>
      <c r="P31" s="3">
        <f>'B1'!V34</f>
        <v>1.63</v>
      </c>
      <c r="Q31" s="3">
        <f t="shared" si="4"/>
        <v>2.15</v>
      </c>
      <c r="R31" s="1">
        <f t="shared" si="5"/>
        <v>2150</v>
      </c>
      <c r="S31" s="1">
        <f t="shared" si="1"/>
        <v>2150</v>
      </c>
      <c r="T31" s="1">
        <f t="shared" si="6"/>
        <v>2150</v>
      </c>
      <c r="U31" s="1"/>
      <c r="V31" s="1"/>
      <c r="W31" s="1"/>
      <c r="X31" s="3"/>
      <c r="Y31" s="3"/>
      <c r="Z31" s="1"/>
      <c r="AA31" s="1"/>
      <c r="AB31" s="1"/>
      <c r="AC31" s="1"/>
    </row>
    <row r="32" spans="2:29" x14ac:dyDescent="0.2">
      <c r="B32" s="1">
        <v>29</v>
      </c>
      <c r="C32" s="1">
        <f>'A1'!V35</f>
        <v>-2</v>
      </c>
      <c r="D32" s="23">
        <f>'COCO A'!AA148</f>
        <v>-0.13229999999999897</v>
      </c>
      <c r="E32" s="23">
        <f>'COCO B'!AM150</f>
        <v>2.0799000000000003</v>
      </c>
      <c r="F32" s="1">
        <f t="shared" si="8"/>
        <v>1</v>
      </c>
      <c r="G32" s="1">
        <f t="shared" si="0"/>
        <v>0</v>
      </c>
      <c r="H32" s="1">
        <f t="shared" si="2"/>
        <v>0</v>
      </c>
      <c r="I32" s="1">
        <f t="shared" si="7"/>
        <v>0</v>
      </c>
      <c r="N32" s="28"/>
      <c r="O32" s="3">
        <f>'B1'!F35</f>
        <v>1.44</v>
      </c>
      <c r="P32" s="3">
        <f>'B1'!V35</f>
        <v>2.59</v>
      </c>
      <c r="Q32" s="3">
        <f t="shared" si="4"/>
        <v>2.59</v>
      </c>
      <c r="R32" s="1">
        <f t="shared" si="5"/>
        <v>2590</v>
      </c>
      <c r="S32" s="1">
        <f t="shared" si="1"/>
        <v>0</v>
      </c>
      <c r="T32" s="1">
        <f t="shared" si="6"/>
        <v>0</v>
      </c>
      <c r="U32" s="1"/>
      <c r="V32" s="1"/>
      <c r="W32" s="1"/>
      <c r="X32" s="3"/>
      <c r="Y32" s="3"/>
      <c r="Z32" s="1"/>
      <c r="AA32" s="1"/>
      <c r="AB32" s="1"/>
      <c r="AC32" s="1"/>
    </row>
    <row r="33" spans="2:29" x14ac:dyDescent="0.2">
      <c r="B33" s="1">
        <v>30</v>
      </c>
      <c r="C33" s="1">
        <f>'A1'!V36</f>
        <v>-2</v>
      </c>
      <c r="D33" s="23">
        <f>'COCO A'!AA149</f>
        <v>-2.0205000000000002</v>
      </c>
      <c r="E33" s="23">
        <f>'COCO B'!AM151</f>
        <v>-0.94010000000000105</v>
      </c>
      <c r="F33" s="1">
        <f t="shared" si="8"/>
        <v>1</v>
      </c>
      <c r="G33" s="1">
        <f t="shared" si="0"/>
        <v>1</v>
      </c>
      <c r="H33" s="1">
        <f t="shared" si="2"/>
        <v>1</v>
      </c>
      <c r="I33" s="1">
        <f t="shared" si="7"/>
        <v>0</v>
      </c>
      <c r="N33" s="28"/>
      <c r="O33" s="3">
        <f>'B1'!F36</f>
        <v>2.33</v>
      </c>
      <c r="P33" s="3">
        <f>'B1'!V36</f>
        <v>1.54</v>
      </c>
      <c r="Q33" s="3">
        <f t="shared" si="4"/>
        <v>1.54</v>
      </c>
      <c r="R33" s="1">
        <f t="shared" si="5"/>
        <v>1540</v>
      </c>
      <c r="S33" s="1">
        <f t="shared" si="1"/>
        <v>1540</v>
      </c>
      <c r="T33" s="1">
        <f t="shared" si="6"/>
        <v>1540</v>
      </c>
      <c r="U33" s="1"/>
      <c r="V33" s="1"/>
      <c r="W33" s="1"/>
      <c r="X33" s="3"/>
      <c r="Y33" s="3"/>
      <c r="Z33" s="1"/>
      <c r="AA33" s="1"/>
      <c r="AB33" s="1"/>
      <c r="AC33" s="1"/>
    </row>
    <row r="34" spans="2:29" x14ac:dyDescent="0.2">
      <c r="B34" s="1">
        <v>31</v>
      </c>
      <c r="C34" s="1">
        <f>'A1'!V37</f>
        <v>6</v>
      </c>
      <c r="D34" s="23">
        <f>'COCO A'!AA150</f>
        <v>4.0847000000000016</v>
      </c>
      <c r="E34" s="23">
        <f>'COCO B'!AM152</f>
        <v>2.0799000000000003</v>
      </c>
      <c r="F34" s="1">
        <f t="shared" si="8"/>
        <v>1</v>
      </c>
      <c r="G34" s="1">
        <f t="shared" si="0"/>
        <v>1</v>
      </c>
      <c r="H34" s="1">
        <f t="shared" si="2"/>
        <v>1</v>
      </c>
      <c r="I34" s="1">
        <f t="shared" si="7"/>
        <v>0</v>
      </c>
      <c r="N34" s="28"/>
      <c r="O34" s="3">
        <f>'B1'!F37</f>
        <v>1.96</v>
      </c>
      <c r="P34" s="3">
        <f>'B1'!V37</f>
        <v>1.76</v>
      </c>
      <c r="Q34" s="3">
        <f t="shared" si="4"/>
        <v>1.96</v>
      </c>
      <c r="R34" s="1">
        <f t="shared" si="5"/>
        <v>1960</v>
      </c>
      <c r="S34" s="1">
        <f t="shared" si="1"/>
        <v>1960</v>
      </c>
      <c r="T34" s="1">
        <f t="shared" si="6"/>
        <v>1960</v>
      </c>
      <c r="U34" s="1"/>
      <c r="V34" s="1"/>
      <c r="W34" s="1"/>
      <c r="X34" s="3"/>
      <c r="Y34" s="3"/>
      <c r="Z34" s="1"/>
      <c r="AA34" s="1"/>
      <c r="AB34" s="1"/>
      <c r="AC34" s="1"/>
    </row>
    <row r="35" spans="2:29" x14ac:dyDescent="0.2">
      <c r="B35" s="1">
        <v>32</v>
      </c>
      <c r="C35" s="1">
        <f>'A1'!V38</f>
        <v>7</v>
      </c>
      <c r="D35" s="23">
        <f>'COCO A'!AA151</f>
        <v>6.9574999999999996</v>
      </c>
      <c r="E35" s="23">
        <f>'COCO B'!AM153</f>
        <v>5.0998999999999999</v>
      </c>
      <c r="F35" s="1">
        <f t="shared" si="8"/>
        <v>1</v>
      </c>
      <c r="G35" s="1">
        <f t="shared" si="0"/>
        <v>1</v>
      </c>
      <c r="H35" s="1">
        <f t="shared" si="2"/>
        <v>1</v>
      </c>
      <c r="I35" s="1">
        <f t="shared" si="7"/>
        <v>0</v>
      </c>
      <c r="N35" s="28"/>
      <c r="O35" s="3">
        <f>'B1'!F38</f>
        <v>1.19</v>
      </c>
      <c r="P35" s="3">
        <f>'B1'!V38</f>
        <v>4.2</v>
      </c>
      <c r="Q35" s="3">
        <f t="shared" si="4"/>
        <v>1.19</v>
      </c>
      <c r="R35" s="1">
        <f t="shared" si="5"/>
        <v>1190</v>
      </c>
      <c r="S35" s="1">
        <f t="shared" si="1"/>
        <v>1190</v>
      </c>
      <c r="T35" s="1">
        <f t="shared" si="6"/>
        <v>1190</v>
      </c>
      <c r="U35" s="1"/>
      <c r="V35" s="1"/>
      <c r="W35" s="1"/>
      <c r="X35" s="3"/>
      <c r="Y35" s="3"/>
      <c r="Z35" s="1"/>
      <c r="AA35" s="1"/>
      <c r="AB35" s="1"/>
      <c r="AC35" s="1"/>
    </row>
    <row r="36" spans="2:29" x14ac:dyDescent="0.2">
      <c r="B36" s="1">
        <v>33</v>
      </c>
      <c r="C36" s="1">
        <f>'A1'!V39</f>
        <v>1</v>
      </c>
      <c r="D36" s="23">
        <f>'COCO A'!AA152</f>
        <v>2.0053999999999998</v>
      </c>
      <c r="E36" s="23">
        <f>'COCO B'!AM154</f>
        <v>3.0866000000000007</v>
      </c>
      <c r="F36" s="1">
        <f t="shared" si="8"/>
        <v>1</v>
      </c>
      <c r="G36" s="1">
        <f t="shared" si="0"/>
        <v>1</v>
      </c>
      <c r="H36" s="1">
        <f t="shared" si="2"/>
        <v>1</v>
      </c>
      <c r="I36" s="1">
        <f t="shared" si="7"/>
        <v>0</v>
      </c>
      <c r="N36" s="28"/>
      <c r="O36" s="3">
        <f>'B1'!F39</f>
        <v>1.23</v>
      </c>
      <c r="P36" s="3">
        <f>'B1'!V39</f>
        <v>3.76</v>
      </c>
      <c r="Q36" s="3">
        <f t="shared" si="4"/>
        <v>1.23</v>
      </c>
      <c r="R36" s="1">
        <f t="shared" si="5"/>
        <v>1230</v>
      </c>
      <c r="S36" s="1">
        <f t="shared" si="1"/>
        <v>1230</v>
      </c>
      <c r="T36" s="1">
        <f t="shared" si="6"/>
        <v>1230</v>
      </c>
      <c r="U36" s="1"/>
      <c r="V36" s="1"/>
      <c r="W36" s="1"/>
      <c r="X36" s="3"/>
      <c r="Y36" s="3"/>
      <c r="Z36" s="1"/>
      <c r="AA36" s="1"/>
      <c r="AB36" s="1"/>
      <c r="AC36" s="1"/>
    </row>
    <row r="37" spans="2:29" x14ac:dyDescent="0.2">
      <c r="B37" s="1">
        <v>34</v>
      </c>
      <c r="C37" s="1">
        <f>'A1'!V40</f>
        <v>-1</v>
      </c>
      <c r="D37" s="23">
        <f>'COCO A'!AA153</f>
        <v>-1.0225000000000009</v>
      </c>
      <c r="E37" s="23">
        <f>'COCO B'!AM155</f>
        <v>1.0731999999999999</v>
      </c>
      <c r="F37" s="1">
        <f t="shared" si="8"/>
        <v>1</v>
      </c>
      <c r="G37" s="1">
        <f t="shared" si="0"/>
        <v>0</v>
      </c>
      <c r="H37" s="1">
        <f t="shared" si="2"/>
        <v>0</v>
      </c>
      <c r="I37" s="1">
        <f t="shared" si="7"/>
        <v>0</v>
      </c>
      <c r="N37" s="28"/>
      <c r="O37" s="3">
        <f>'B1'!F40</f>
        <v>1.71</v>
      </c>
      <c r="P37" s="3">
        <f>'B1'!V40</f>
        <v>2.0299999999999998</v>
      </c>
      <c r="Q37" s="3">
        <f t="shared" si="4"/>
        <v>2.0299999999999998</v>
      </c>
      <c r="R37" s="1">
        <f t="shared" si="5"/>
        <v>2029.9999999999998</v>
      </c>
      <c r="S37" s="1">
        <f t="shared" si="1"/>
        <v>0</v>
      </c>
      <c r="T37" s="1">
        <f t="shared" si="6"/>
        <v>0</v>
      </c>
      <c r="U37" s="1"/>
      <c r="V37" s="1"/>
      <c r="W37" s="1"/>
      <c r="X37" s="3"/>
      <c r="Y37" s="3"/>
      <c r="Z37" s="1"/>
      <c r="AA37" s="1"/>
      <c r="AB37" s="1"/>
      <c r="AC37" s="1"/>
    </row>
    <row r="38" spans="2:29" x14ac:dyDescent="0.2">
      <c r="B38" s="1">
        <v>35</v>
      </c>
      <c r="C38" s="1">
        <f>'A1'!V41</f>
        <v>-1</v>
      </c>
      <c r="D38" s="23">
        <f>'COCO A'!AA154</f>
        <v>0.6872000000000007</v>
      </c>
      <c r="E38" s="23">
        <f>'COCO B'!AM156</f>
        <v>-0.94010000000000105</v>
      </c>
      <c r="F38" s="1">
        <f t="shared" si="8"/>
        <v>0</v>
      </c>
      <c r="G38" s="1">
        <f t="shared" si="0"/>
        <v>1</v>
      </c>
      <c r="H38" s="1">
        <f t="shared" si="2"/>
        <v>0</v>
      </c>
      <c r="I38" s="1">
        <f t="shared" si="7"/>
        <v>0</v>
      </c>
      <c r="N38" s="28"/>
      <c r="O38" s="3">
        <f>'B1'!F41</f>
        <v>1.58</v>
      </c>
      <c r="P38" s="3">
        <f>'B1'!V41</f>
        <v>2.25</v>
      </c>
      <c r="Q38" s="3">
        <f t="shared" si="4"/>
        <v>2.25</v>
      </c>
      <c r="R38" s="1">
        <f t="shared" si="5"/>
        <v>0</v>
      </c>
      <c r="S38" s="1">
        <f t="shared" si="1"/>
        <v>2250</v>
      </c>
      <c r="T38" s="1">
        <f t="shared" si="6"/>
        <v>0</v>
      </c>
      <c r="U38" s="1"/>
      <c r="V38" s="1"/>
      <c r="W38" s="1"/>
      <c r="X38" s="3"/>
      <c r="Y38" s="3"/>
      <c r="Z38" s="1"/>
      <c r="AA38" s="1"/>
      <c r="AB38" s="1"/>
      <c r="AC38" s="1"/>
    </row>
    <row r="39" spans="2:29" x14ac:dyDescent="0.2">
      <c r="B39" s="1">
        <v>36</v>
      </c>
      <c r="C39" s="1">
        <f>'A1'!V42</f>
        <v>2</v>
      </c>
      <c r="D39" s="23">
        <f>'COCO A'!AA155</f>
        <v>1.9700000000000006</v>
      </c>
      <c r="E39" s="23">
        <f>'COCO B'!AM157</f>
        <v>2.0799000000000003</v>
      </c>
      <c r="F39" s="1">
        <f t="shared" si="8"/>
        <v>1</v>
      </c>
      <c r="G39" s="1">
        <f t="shared" si="0"/>
        <v>1</v>
      </c>
      <c r="H39" s="1">
        <f t="shared" si="2"/>
        <v>1</v>
      </c>
      <c r="I39" s="1">
        <f t="shared" si="7"/>
        <v>0</v>
      </c>
      <c r="N39" s="28"/>
      <c r="O39" s="3">
        <f>'B1'!F42</f>
        <v>1.35</v>
      </c>
      <c r="P39" s="3">
        <f>'B1'!V42</f>
        <v>2.96</v>
      </c>
      <c r="Q39" s="3">
        <f t="shared" si="4"/>
        <v>1.35</v>
      </c>
      <c r="R39" s="1">
        <f t="shared" si="5"/>
        <v>1350</v>
      </c>
      <c r="S39" s="1">
        <f t="shared" si="1"/>
        <v>1350</v>
      </c>
      <c r="T39" s="1">
        <f t="shared" si="6"/>
        <v>1350</v>
      </c>
      <c r="U39" s="1"/>
      <c r="V39" s="1"/>
      <c r="W39" s="1"/>
      <c r="X39" s="3"/>
      <c r="Y39" s="3"/>
      <c r="Z39" s="1"/>
      <c r="AA39" s="1"/>
      <c r="AB39" s="1"/>
      <c r="AC3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C2D5-468B-0A43-A526-A0ACC8818E76}">
  <dimension ref="A1:V52"/>
  <sheetViews>
    <sheetView tabSelected="1" zoomScale="107" workbookViewId="0">
      <selection activeCell="N15" sqref="N15"/>
    </sheetView>
  </sheetViews>
  <sheetFormatPr baseColWidth="10" defaultRowHeight="16" x14ac:dyDescent="0.2"/>
  <cols>
    <col min="1" max="1" width="12.33203125" customWidth="1"/>
    <col min="2" max="2" width="9.5" customWidth="1"/>
    <col min="3" max="3" width="12.83203125" customWidth="1"/>
    <col min="4" max="4" width="15" customWidth="1"/>
    <col min="5" max="5" width="13" customWidth="1"/>
    <col min="6" max="6" width="10.1640625" bestFit="1" customWidth="1"/>
    <col min="7" max="7" width="16.6640625" customWidth="1"/>
    <col min="8" max="8" width="15.1640625" customWidth="1"/>
    <col min="9" max="9" width="12.5" customWidth="1"/>
    <col min="10" max="10" width="6" bestFit="1" customWidth="1"/>
    <col min="11" max="11" width="16" customWidth="1"/>
    <col min="12" max="12" width="11.6640625" customWidth="1"/>
    <col min="13" max="13" width="6" bestFit="1" customWidth="1"/>
    <col min="14" max="14" width="4.83203125" bestFit="1" customWidth="1"/>
    <col min="15" max="17" width="6" bestFit="1" customWidth="1"/>
    <col min="18" max="18" width="4.83203125" bestFit="1" customWidth="1"/>
    <col min="19" max="19" width="10.1640625" bestFit="1" customWidth="1"/>
    <col min="20" max="21" width="5" bestFit="1" customWidth="1"/>
    <col min="22" max="22" width="10.1640625" bestFit="1" customWidth="1"/>
  </cols>
  <sheetData>
    <row r="1" spans="1:22" x14ac:dyDescent="0.2">
      <c r="A1" s="1" t="s">
        <v>174</v>
      </c>
      <c r="B1" s="1" t="s">
        <v>290</v>
      </c>
      <c r="C1" s="1" t="s">
        <v>175</v>
      </c>
      <c r="D1" s="1" t="s">
        <v>176</v>
      </c>
      <c r="E1" s="1" t="s">
        <v>396</v>
      </c>
      <c r="F1" s="1" t="s">
        <v>243</v>
      </c>
      <c r="G1" s="1" t="s">
        <v>397</v>
      </c>
      <c r="H1" s="1" t="s">
        <v>245</v>
      </c>
      <c r="I1" s="1" t="s">
        <v>180</v>
      </c>
      <c r="K1" s="1" t="s">
        <v>398</v>
      </c>
      <c r="L1" s="1" t="s">
        <v>399</v>
      </c>
    </row>
    <row r="2" spans="1:22" ht="41" customHeight="1" x14ac:dyDescent="0.2">
      <c r="A2" s="1" t="s">
        <v>167</v>
      </c>
      <c r="B2" s="1" t="s">
        <v>168</v>
      </c>
      <c r="C2" s="1" t="s">
        <v>264</v>
      </c>
      <c r="D2" s="1" t="s">
        <v>264</v>
      </c>
      <c r="E2" s="1" t="s">
        <v>264</v>
      </c>
      <c r="F2" s="1" t="s">
        <v>264</v>
      </c>
      <c r="G2" s="1" t="s">
        <v>320</v>
      </c>
      <c r="H2" s="1" t="s">
        <v>320</v>
      </c>
      <c r="I2" s="1" t="s">
        <v>320</v>
      </c>
      <c r="J2" s="1"/>
      <c r="K2" s="1" t="s">
        <v>169</v>
      </c>
      <c r="L2" s="1" t="s">
        <v>319</v>
      </c>
      <c r="S2" s="1"/>
      <c r="T2" s="1"/>
      <c r="U2" s="1"/>
      <c r="V2" s="1"/>
    </row>
    <row r="3" spans="1:22" ht="62" customHeight="1" x14ac:dyDescent="0.2">
      <c r="B3" s="52" t="str">
        <f>'A1'!C6</f>
        <v>Mérkőzés azonosító</v>
      </c>
      <c r="C3" s="52" t="str">
        <f>'sportfogadási teljesítmény'!O3</f>
        <v>1xbet oddsai - FTC a nyertes</v>
      </c>
      <c r="D3" s="52" t="str">
        <f>'sportfogadási teljesítmény'!P3</f>
        <v>1xbet oddsai - Ellenfél a nyertes</v>
      </c>
      <c r="E3" s="53" t="s">
        <v>385</v>
      </c>
      <c r="F3" s="53" t="str">
        <f>'sportfogadási teljesítmény'!Q3</f>
        <v>Nyerő odds</v>
      </c>
      <c r="G3" s="52" t="s">
        <v>387</v>
      </c>
      <c r="H3" s="52" t="str">
        <f>'sportfogadási teljesítmény'!F3</f>
        <v>Gólkülönbség-előjel egyezés - COCO A</v>
      </c>
      <c r="I3" s="52" t="str">
        <f>'sportfogadási teljesítmény'!G3</f>
        <v>Gólkülönbség-előjel egyezés - COCO B</v>
      </c>
      <c r="J3" s="1"/>
      <c r="K3" s="52" t="s">
        <v>395</v>
      </c>
      <c r="L3" s="52" t="s">
        <v>386</v>
      </c>
      <c r="S3" s="1"/>
      <c r="T3" s="1"/>
      <c r="U3" s="1"/>
      <c r="V3" s="1"/>
    </row>
    <row r="4" spans="1:22" ht="17" x14ac:dyDescent="0.2">
      <c r="B4" s="2">
        <f>'A1'!C7</f>
        <v>1</v>
      </c>
      <c r="C4" s="3">
        <f>'sportfogadási teljesítmény'!O4</f>
        <v>1.44</v>
      </c>
      <c r="D4" s="3">
        <f>'sportfogadási teljesítmény'!P4</f>
        <v>2.59</v>
      </c>
      <c r="E4" s="3">
        <f>IF(C4&lt;D4,C4,D4)</f>
        <v>1.44</v>
      </c>
      <c r="F4" s="3">
        <f>'sportfogadási teljesítmény'!Q4</f>
        <v>2.59</v>
      </c>
      <c r="G4" s="50">
        <f>IF(E4=F4,1,0)</f>
        <v>0</v>
      </c>
      <c r="H4" s="51" t="str">
        <f>'sportfogadási teljesítmény'!F4</f>
        <v>Nincs érték</v>
      </c>
      <c r="I4" s="51">
        <f>'sportfogadási teljesítmény'!G4</f>
        <v>1</v>
      </c>
      <c r="J4" s="1"/>
      <c r="K4" s="1">
        <f>SUM(G5:G39)</f>
        <v>18</v>
      </c>
      <c r="L4" s="25">
        <f>K4/35</f>
        <v>0.51428571428571423</v>
      </c>
      <c r="S4" s="1"/>
      <c r="T4" s="1"/>
      <c r="U4" s="1"/>
      <c r="V4" s="1"/>
    </row>
    <row r="5" spans="1:22" x14ac:dyDescent="0.2">
      <c r="B5" s="2">
        <f>'A1'!C8</f>
        <v>2</v>
      </c>
      <c r="C5" s="3">
        <f>'sportfogadási teljesítmény'!O5</f>
        <v>1.54</v>
      </c>
      <c r="D5" s="3">
        <f>'sportfogadási teljesítmény'!P5</f>
        <v>2.33</v>
      </c>
      <c r="E5" s="3">
        <f t="shared" ref="E5:E39" si="0">IF(C5&lt;D5,C5,D5)</f>
        <v>1.54</v>
      </c>
      <c r="F5" s="3">
        <f>'sportfogadási teljesítmény'!Q5</f>
        <v>2.33</v>
      </c>
      <c r="G5" s="50">
        <f>IF(E5=F5,1,0)</f>
        <v>0</v>
      </c>
      <c r="H5" s="51">
        <f>'sportfogadási teljesítmény'!F5</f>
        <v>0</v>
      </c>
      <c r="I5" s="51">
        <f>'sportfogadási teljesítmény'!G5</f>
        <v>0</v>
      </c>
      <c r="J5" s="1"/>
      <c r="S5" s="1"/>
      <c r="T5" s="1"/>
      <c r="U5" s="1"/>
      <c r="V5" s="1"/>
    </row>
    <row r="6" spans="1:22" x14ac:dyDescent="0.2">
      <c r="B6" s="2">
        <f>'A1'!C9</f>
        <v>3</v>
      </c>
      <c r="C6" s="3">
        <f>'sportfogadási teljesítmény'!O6</f>
        <v>1.61</v>
      </c>
      <c r="D6" s="3">
        <f>'sportfogadási teljesítmény'!P6</f>
        <v>2.19</v>
      </c>
      <c r="E6" s="3">
        <f t="shared" si="0"/>
        <v>1.61</v>
      </c>
      <c r="F6" s="3">
        <f>'sportfogadási teljesítmény'!Q6</f>
        <v>1.61</v>
      </c>
      <c r="G6" s="50">
        <f t="shared" ref="G6:G39" si="1">IF(E6=F6,1,0)</f>
        <v>1</v>
      </c>
      <c r="H6" s="51">
        <f>'sportfogadási teljesítmény'!F6</f>
        <v>1</v>
      </c>
      <c r="I6" s="51">
        <f>'sportfogadási teljesítmény'!G6</f>
        <v>1</v>
      </c>
      <c r="J6" s="1"/>
      <c r="S6" s="1"/>
      <c r="T6" s="1"/>
      <c r="U6" s="1"/>
      <c r="V6" s="1"/>
    </row>
    <row r="7" spans="1:22" x14ac:dyDescent="0.2">
      <c r="B7" s="2">
        <f>'A1'!C10</f>
        <v>4</v>
      </c>
      <c r="C7" s="3">
        <f>'sportfogadási teljesítmény'!O7</f>
        <v>1.62</v>
      </c>
      <c r="D7" s="3">
        <f>'sportfogadási teljesítmény'!P7</f>
        <v>2.17</v>
      </c>
      <c r="E7" s="3">
        <f t="shared" si="0"/>
        <v>1.62</v>
      </c>
      <c r="F7" s="3">
        <f>'sportfogadási teljesítmény'!Q7</f>
        <v>2.17</v>
      </c>
      <c r="G7" s="50">
        <f t="shared" si="1"/>
        <v>0</v>
      </c>
      <c r="H7" s="51">
        <f>'sportfogadási teljesítmény'!F7</f>
        <v>1</v>
      </c>
      <c r="I7" s="51">
        <f>'sportfogadási teljesítmény'!G7</f>
        <v>1</v>
      </c>
      <c r="J7" s="1"/>
      <c r="S7" s="1"/>
      <c r="T7" s="1"/>
      <c r="U7" s="1"/>
      <c r="V7" s="1"/>
    </row>
    <row r="8" spans="1:22" x14ac:dyDescent="0.2">
      <c r="B8" s="2">
        <f>'A1'!C11</f>
        <v>5</v>
      </c>
      <c r="C8" s="3">
        <f>'sportfogadási teljesítmény'!O8</f>
        <v>2.1</v>
      </c>
      <c r="D8" s="3">
        <f>'sportfogadási teljesítmény'!P8</f>
        <v>1.66</v>
      </c>
      <c r="E8" s="3">
        <f t="shared" si="0"/>
        <v>1.66</v>
      </c>
      <c r="F8" s="3">
        <f>'sportfogadási teljesítmény'!Q8</f>
        <v>2.1</v>
      </c>
      <c r="G8" s="50">
        <f t="shared" si="1"/>
        <v>0</v>
      </c>
      <c r="H8" s="51">
        <f>'sportfogadási teljesítmény'!F8</f>
        <v>1</v>
      </c>
      <c r="I8" s="51">
        <f>'sportfogadási teljesítmény'!G8</f>
        <v>0</v>
      </c>
      <c r="J8" s="1"/>
      <c r="S8" s="1"/>
      <c r="T8" s="1"/>
      <c r="U8" s="1"/>
      <c r="V8" s="1"/>
    </row>
    <row r="9" spans="1:22" x14ac:dyDescent="0.2">
      <c r="B9" s="2">
        <f>'A1'!C12</f>
        <v>6</v>
      </c>
      <c r="C9" s="3">
        <f>'sportfogadási teljesítmény'!O9</f>
        <v>1.86</v>
      </c>
      <c r="D9" s="3">
        <f>'sportfogadási teljesítmény'!P9</f>
        <v>1.85</v>
      </c>
      <c r="E9" s="3">
        <f t="shared" si="0"/>
        <v>1.85</v>
      </c>
      <c r="F9" s="3">
        <f>'sportfogadási teljesítmény'!Q9</f>
        <v>1.85</v>
      </c>
      <c r="G9" s="50">
        <f t="shared" si="1"/>
        <v>1</v>
      </c>
      <c r="H9" s="51">
        <f>'sportfogadási teljesítmény'!F9</f>
        <v>1</v>
      </c>
      <c r="I9" s="51">
        <f>'sportfogadási teljesítmény'!G9</f>
        <v>1</v>
      </c>
      <c r="J9" s="1"/>
      <c r="S9" s="1"/>
      <c r="T9" s="1"/>
      <c r="U9" s="1"/>
      <c r="V9" s="1"/>
    </row>
    <row r="10" spans="1:22" x14ac:dyDescent="0.2">
      <c r="B10" s="2">
        <f>'A1'!C13</f>
        <v>7</v>
      </c>
      <c r="C10" s="3">
        <f>'sportfogadási teljesítmény'!O10</f>
        <v>1.42</v>
      </c>
      <c r="D10" s="3">
        <f>'sportfogadási teljesítmény'!P10</f>
        <v>2.67</v>
      </c>
      <c r="E10" s="3">
        <f t="shared" si="0"/>
        <v>1.42</v>
      </c>
      <c r="F10" s="3">
        <f>'sportfogadási teljesítmény'!Q10</f>
        <v>2.67</v>
      </c>
      <c r="G10" s="50">
        <f t="shared" si="1"/>
        <v>0</v>
      </c>
      <c r="H10" s="51">
        <f>'sportfogadási teljesítmény'!F10</f>
        <v>1</v>
      </c>
      <c r="I10" s="51">
        <f>'sportfogadási teljesítmény'!G10</f>
        <v>1</v>
      </c>
      <c r="J10" s="1"/>
      <c r="S10" s="1"/>
      <c r="T10" s="1"/>
      <c r="U10" s="1"/>
      <c r="V10" s="1"/>
    </row>
    <row r="11" spans="1:22" x14ac:dyDescent="0.2">
      <c r="B11" s="2">
        <f>'A1'!C14</f>
        <v>8</v>
      </c>
      <c r="C11" s="3">
        <f>'sportfogadási teljesítmény'!O11</f>
        <v>2.1</v>
      </c>
      <c r="D11" s="3">
        <f>'sportfogadási teljesítmény'!P11</f>
        <v>1.66</v>
      </c>
      <c r="E11" s="3">
        <f t="shared" si="0"/>
        <v>1.66</v>
      </c>
      <c r="F11" s="3">
        <f>'sportfogadási teljesítmény'!Q11</f>
        <v>1.66</v>
      </c>
      <c r="G11" s="50">
        <f t="shared" si="1"/>
        <v>1</v>
      </c>
      <c r="H11" s="51">
        <f>'sportfogadási teljesítmény'!F11</f>
        <v>1</v>
      </c>
      <c r="I11" s="51">
        <f>'sportfogadási teljesítmény'!G11</f>
        <v>1</v>
      </c>
      <c r="J11" s="1"/>
      <c r="S11" s="1"/>
      <c r="T11" s="1"/>
      <c r="U11" s="1"/>
      <c r="V11" s="1"/>
    </row>
    <row r="12" spans="1:22" x14ac:dyDescent="0.2">
      <c r="B12" s="2">
        <f>'A1'!C15</f>
        <v>9</v>
      </c>
      <c r="C12" s="3">
        <f>'sportfogadási teljesítmény'!O12</f>
        <v>1.18</v>
      </c>
      <c r="D12" s="3">
        <f>'sportfogadási teljesítmény'!P12</f>
        <v>4.33</v>
      </c>
      <c r="E12" s="3">
        <f t="shared" si="0"/>
        <v>1.18</v>
      </c>
      <c r="F12" s="3">
        <f>'sportfogadási teljesítmény'!Q12</f>
        <v>1.18</v>
      </c>
      <c r="G12" s="50">
        <f t="shared" si="1"/>
        <v>1</v>
      </c>
      <c r="H12" s="51">
        <f>'sportfogadási teljesítmény'!F12</f>
        <v>1</v>
      </c>
      <c r="I12" s="51">
        <f>'sportfogadási teljesítmény'!G12</f>
        <v>1</v>
      </c>
      <c r="J12" s="1"/>
      <c r="S12" s="1"/>
      <c r="T12" s="1"/>
      <c r="U12" s="1"/>
      <c r="V12" s="1"/>
    </row>
    <row r="13" spans="1:22" x14ac:dyDescent="0.2">
      <c r="B13" s="2">
        <f>'A1'!C16</f>
        <v>10</v>
      </c>
      <c r="C13" s="3">
        <f>'sportfogadási teljesítmény'!O13</f>
        <v>1.38</v>
      </c>
      <c r="D13" s="3">
        <f>'sportfogadási teljesítmény'!P13</f>
        <v>2.82</v>
      </c>
      <c r="E13" s="3">
        <f t="shared" si="0"/>
        <v>1.38</v>
      </c>
      <c r="F13" s="3">
        <f>'sportfogadási teljesítmény'!Q13</f>
        <v>2.82</v>
      </c>
      <c r="G13" s="50">
        <f t="shared" si="1"/>
        <v>0</v>
      </c>
      <c r="H13" s="51">
        <f>'sportfogadási teljesítmény'!F13</f>
        <v>1</v>
      </c>
      <c r="I13" s="51">
        <f>'sportfogadási teljesítmény'!G13</f>
        <v>0</v>
      </c>
      <c r="J13" s="1"/>
      <c r="S13" s="1"/>
      <c r="T13" s="1"/>
      <c r="U13" s="1"/>
      <c r="V13" s="1"/>
    </row>
    <row r="14" spans="1:22" x14ac:dyDescent="0.2">
      <c r="B14" s="2">
        <f>'A1'!C17</f>
        <v>11</v>
      </c>
      <c r="C14" s="3">
        <f>'sportfogadási teljesítmény'!O14</f>
        <v>1.55</v>
      </c>
      <c r="D14" s="3">
        <f>'sportfogadási teljesítmény'!P14</f>
        <v>2.31</v>
      </c>
      <c r="E14" s="3">
        <f t="shared" si="0"/>
        <v>1.55</v>
      </c>
      <c r="F14" s="3">
        <f>'sportfogadási teljesítmény'!Q14</f>
        <v>1.55</v>
      </c>
      <c r="G14" s="50">
        <f t="shared" si="1"/>
        <v>1</v>
      </c>
      <c r="H14" s="51">
        <f>'sportfogadási teljesítmény'!F14</f>
        <v>1</v>
      </c>
      <c r="I14" s="51">
        <f>'sportfogadási teljesítmény'!G14</f>
        <v>1</v>
      </c>
      <c r="J14" s="1"/>
      <c r="S14" s="1"/>
      <c r="T14" s="1"/>
      <c r="U14" s="1"/>
      <c r="V14" s="1"/>
    </row>
    <row r="15" spans="1:22" x14ac:dyDescent="0.2">
      <c r="B15" s="2">
        <f>'A1'!C18</f>
        <v>12</v>
      </c>
      <c r="C15" s="3">
        <f>'sportfogadási teljesítmény'!O15</f>
        <v>2.25</v>
      </c>
      <c r="D15" s="3">
        <f>'sportfogadási teljesítmény'!P15</f>
        <v>1.58</v>
      </c>
      <c r="E15" s="3">
        <f t="shared" si="0"/>
        <v>1.58</v>
      </c>
      <c r="F15" s="3">
        <f>'sportfogadási teljesítmény'!Q15</f>
        <v>2.25</v>
      </c>
      <c r="G15" s="50">
        <f t="shared" si="1"/>
        <v>0</v>
      </c>
      <c r="H15" s="51">
        <f>'sportfogadási teljesítmény'!F15</f>
        <v>1</v>
      </c>
      <c r="I15" s="51">
        <f>'sportfogadási teljesítmény'!G15</f>
        <v>0</v>
      </c>
      <c r="J15" s="1"/>
      <c r="S15" s="1"/>
      <c r="T15" s="1"/>
      <c r="U15" s="1"/>
      <c r="V15" s="1"/>
    </row>
    <row r="16" spans="1:22" x14ac:dyDescent="0.2">
      <c r="B16" s="2">
        <f>'A1'!C19</f>
        <v>13</v>
      </c>
      <c r="C16" s="3">
        <f>'sportfogadási teljesítmény'!O16</f>
        <v>1.64</v>
      </c>
      <c r="D16" s="3">
        <f>'sportfogadási teljesítmény'!P16</f>
        <v>2.14</v>
      </c>
      <c r="E16" s="3">
        <f t="shared" si="0"/>
        <v>1.64</v>
      </c>
      <c r="F16" s="3">
        <f>'sportfogadási teljesítmény'!Q16</f>
        <v>2.14</v>
      </c>
      <c r="G16" s="50">
        <f t="shared" si="1"/>
        <v>0</v>
      </c>
      <c r="H16" s="51">
        <f>'sportfogadási teljesítmény'!F16</f>
        <v>1</v>
      </c>
      <c r="I16" s="51">
        <f>'sportfogadási teljesítmény'!G16</f>
        <v>0</v>
      </c>
      <c r="J16" s="1"/>
      <c r="K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2" x14ac:dyDescent="0.2">
      <c r="B17" s="2">
        <f>'A1'!C20</f>
        <v>14</v>
      </c>
      <c r="C17" s="3">
        <f>'sportfogadási teljesítmény'!O17</f>
        <v>1.95</v>
      </c>
      <c r="D17" s="3">
        <f>'sportfogadási teljesítmény'!P17</f>
        <v>1.77</v>
      </c>
      <c r="E17" s="3">
        <f t="shared" si="0"/>
        <v>1.77</v>
      </c>
      <c r="F17" s="3">
        <f>'sportfogadási teljesítmény'!Q17</f>
        <v>1.77</v>
      </c>
      <c r="G17" s="50">
        <f t="shared" si="1"/>
        <v>1</v>
      </c>
      <c r="H17" s="51">
        <f>'sportfogadási teljesítmény'!F17</f>
        <v>1</v>
      </c>
      <c r="I17" s="51">
        <f>'sportfogadási teljesítmény'!G17</f>
        <v>1</v>
      </c>
      <c r="J17" s="1"/>
      <c r="S17" s="1"/>
    </row>
    <row r="18" spans="2:22" x14ac:dyDescent="0.2">
      <c r="B18" s="2">
        <f>'A1'!C21</f>
        <v>15</v>
      </c>
      <c r="C18" s="3">
        <f>'sportfogadási teljesítmény'!O18</f>
        <v>1.19</v>
      </c>
      <c r="D18" s="3">
        <f>'sportfogadási teljesítmény'!P18</f>
        <v>4.1500000000000004</v>
      </c>
      <c r="E18" s="3">
        <f t="shared" si="0"/>
        <v>1.19</v>
      </c>
      <c r="F18" s="3">
        <f>'sportfogadási teljesítmény'!Q18</f>
        <v>1.19</v>
      </c>
      <c r="G18" s="50">
        <f t="shared" si="1"/>
        <v>1</v>
      </c>
      <c r="H18" s="51">
        <f>'sportfogadási teljesítmény'!F18</f>
        <v>1</v>
      </c>
      <c r="I18" s="51">
        <f>'sportfogadási teljesítmény'!G18</f>
        <v>1</v>
      </c>
      <c r="J18" s="1"/>
      <c r="S18" s="1"/>
    </row>
    <row r="19" spans="2:22" x14ac:dyDescent="0.2">
      <c r="B19" s="2">
        <f>'A1'!C22</f>
        <v>16</v>
      </c>
      <c r="C19" s="3">
        <f>'sportfogadási teljesítmény'!O19</f>
        <v>1.49</v>
      </c>
      <c r="D19" s="3">
        <f>'sportfogadási teljesítmény'!P19</f>
        <v>2.4500000000000002</v>
      </c>
      <c r="E19" s="3">
        <f t="shared" si="0"/>
        <v>1.49</v>
      </c>
      <c r="F19" s="3">
        <f>'sportfogadási teljesítmény'!Q19</f>
        <v>1.49</v>
      </c>
      <c r="G19" s="50">
        <f t="shared" si="1"/>
        <v>1</v>
      </c>
      <c r="H19" s="51">
        <f>'sportfogadási teljesítmény'!F19</f>
        <v>1</v>
      </c>
      <c r="I19" s="51">
        <f>'sportfogadási teljesítmény'!G19</f>
        <v>1</v>
      </c>
      <c r="J19" s="1"/>
      <c r="S19" s="1"/>
    </row>
    <row r="20" spans="2:22" x14ac:dyDescent="0.2">
      <c r="B20" s="2">
        <f>'A1'!C23</f>
        <v>17</v>
      </c>
      <c r="C20" s="3">
        <f>'sportfogadási teljesítmény'!O20</f>
        <v>1.87</v>
      </c>
      <c r="D20" s="3">
        <f>'sportfogadási teljesítmény'!P20</f>
        <v>1.84</v>
      </c>
      <c r="E20" s="3">
        <f t="shared" si="0"/>
        <v>1.84</v>
      </c>
      <c r="F20" s="3">
        <f>'sportfogadási teljesítmény'!Q20</f>
        <v>1.87</v>
      </c>
      <c r="G20" s="50">
        <f t="shared" si="1"/>
        <v>0</v>
      </c>
      <c r="H20" s="51">
        <f>'sportfogadási teljesítmény'!F20</f>
        <v>1</v>
      </c>
      <c r="I20" s="51">
        <f>'sportfogadási teljesítmény'!G20</f>
        <v>0</v>
      </c>
      <c r="J20" s="1"/>
      <c r="S20" s="1"/>
    </row>
    <row r="21" spans="2:22" x14ac:dyDescent="0.2">
      <c r="B21" s="2">
        <f>'A1'!C24</f>
        <v>18</v>
      </c>
      <c r="C21" s="3">
        <f>'sportfogadási teljesítmény'!O21</f>
        <v>1.36</v>
      </c>
      <c r="D21" s="3">
        <f>'sportfogadási teljesítmény'!P21</f>
        <v>2.9</v>
      </c>
      <c r="E21" s="3">
        <f t="shared" si="0"/>
        <v>1.36</v>
      </c>
      <c r="F21" s="3">
        <f>'sportfogadási teljesítmény'!Q21</f>
        <v>2.9</v>
      </c>
      <c r="G21" s="50">
        <f>IF(E21=F21,1,0)</f>
        <v>0</v>
      </c>
      <c r="H21" s="51">
        <f>'sportfogadási teljesítmény'!F21</f>
        <v>1</v>
      </c>
      <c r="I21" s="51">
        <f>'sportfogadási teljesítmény'!G21</f>
        <v>0</v>
      </c>
      <c r="J21" s="1"/>
      <c r="S21" s="1"/>
    </row>
    <row r="22" spans="2:22" x14ac:dyDescent="0.2">
      <c r="B22" s="2">
        <f>'A1'!C25</f>
        <v>19</v>
      </c>
      <c r="C22" s="3">
        <f>'sportfogadási teljesítmény'!O22</f>
        <v>2.4</v>
      </c>
      <c r="D22" s="3">
        <f>'sportfogadási teljesítmény'!P22</f>
        <v>1.51</v>
      </c>
      <c r="E22" s="3">
        <f t="shared" si="0"/>
        <v>1.51</v>
      </c>
      <c r="F22" s="3">
        <f>'sportfogadási teljesítmény'!Q22</f>
        <v>1.51</v>
      </c>
      <c r="G22" s="50">
        <f t="shared" si="1"/>
        <v>1</v>
      </c>
      <c r="H22" s="51">
        <f>'sportfogadási teljesítmény'!F22</f>
        <v>1</v>
      </c>
      <c r="I22" s="51">
        <f>'sportfogadási teljesítmény'!G22</f>
        <v>1</v>
      </c>
      <c r="J22" s="1"/>
      <c r="S22" s="1"/>
    </row>
    <row r="23" spans="2:22" x14ac:dyDescent="0.2">
      <c r="B23" s="2">
        <f>'A1'!C26</f>
        <v>20</v>
      </c>
      <c r="C23" s="3">
        <f>'sportfogadási teljesítmény'!O23</f>
        <v>1.72</v>
      </c>
      <c r="D23" s="3">
        <f>'sportfogadási teljesítmény'!P23</f>
        <v>2.0099999999999998</v>
      </c>
      <c r="E23" s="3">
        <f t="shared" si="0"/>
        <v>1.72</v>
      </c>
      <c r="F23" s="3">
        <f>'sportfogadási teljesítmény'!Q23</f>
        <v>1.72</v>
      </c>
      <c r="G23" s="50">
        <f t="shared" si="1"/>
        <v>1</v>
      </c>
      <c r="H23" s="51">
        <f>'sportfogadási teljesítmény'!F23</f>
        <v>1</v>
      </c>
      <c r="I23" s="51">
        <f>'sportfogadási teljesítmény'!G23</f>
        <v>1</v>
      </c>
      <c r="J23" s="1"/>
      <c r="S23" s="1"/>
    </row>
    <row r="24" spans="2:22" x14ac:dyDescent="0.2">
      <c r="B24" s="2">
        <f>'A1'!C27</f>
        <v>21</v>
      </c>
      <c r="C24" s="3">
        <f>'sportfogadási teljesítmény'!O24</f>
        <v>1.18</v>
      </c>
      <c r="D24" s="3">
        <f>'sportfogadási teljesítmény'!P24</f>
        <v>4.4000000000000004</v>
      </c>
      <c r="E24" s="3">
        <f t="shared" si="0"/>
        <v>1.18</v>
      </c>
      <c r="F24" s="3">
        <f>'sportfogadási teljesítmény'!Q24</f>
        <v>1.18</v>
      </c>
      <c r="G24" s="50">
        <f t="shared" si="1"/>
        <v>1</v>
      </c>
      <c r="H24" s="51">
        <f>'sportfogadási teljesítmény'!F24</f>
        <v>1</v>
      </c>
      <c r="I24" s="51">
        <f>'sportfogadási teljesítmény'!G24</f>
        <v>1</v>
      </c>
      <c r="J24" s="1"/>
      <c r="S24" s="1"/>
    </row>
    <row r="25" spans="2:22" x14ac:dyDescent="0.2">
      <c r="B25" s="2">
        <f>'A1'!C28</f>
        <v>22</v>
      </c>
      <c r="C25" s="3">
        <f>'sportfogadási teljesítmény'!O25</f>
        <v>1.17</v>
      </c>
      <c r="D25" s="3">
        <f>'sportfogadási teljesítmény'!P25</f>
        <v>4.55</v>
      </c>
      <c r="E25" s="3">
        <f t="shared" si="0"/>
        <v>1.17</v>
      </c>
      <c r="F25" s="3">
        <f>'sportfogadási teljesítmény'!Q25</f>
        <v>1.17</v>
      </c>
      <c r="G25" s="50">
        <f t="shared" si="1"/>
        <v>1</v>
      </c>
      <c r="H25" s="51">
        <f>'sportfogadási teljesítmény'!F25</f>
        <v>1</v>
      </c>
      <c r="I25" s="51">
        <f>'sportfogadási teljesítmény'!G25</f>
        <v>1</v>
      </c>
      <c r="J25" s="1"/>
      <c r="S25" s="1"/>
    </row>
    <row r="26" spans="2:22" x14ac:dyDescent="0.2">
      <c r="B26" s="2">
        <f>'A1'!C29</f>
        <v>23</v>
      </c>
      <c r="C26" s="3">
        <f>'sportfogadási teljesítmény'!O26</f>
        <v>1.77</v>
      </c>
      <c r="D26" s="3">
        <f>'sportfogadási teljesítmény'!P26</f>
        <v>1.95</v>
      </c>
      <c r="E26" s="3">
        <f t="shared" si="0"/>
        <v>1.77</v>
      </c>
      <c r="F26" s="3">
        <f>'sportfogadási teljesítmény'!Q26</f>
        <v>1.95</v>
      </c>
      <c r="G26" s="50">
        <f t="shared" si="1"/>
        <v>0</v>
      </c>
      <c r="H26" s="51">
        <f>'sportfogadási teljesítmény'!F26</f>
        <v>1</v>
      </c>
      <c r="I26" s="51">
        <f>'sportfogadási teljesítmény'!G26</f>
        <v>1</v>
      </c>
      <c r="J26" s="1"/>
      <c r="S26" s="1"/>
    </row>
    <row r="27" spans="2:22" x14ac:dyDescent="0.2">
      <c r="B27" s="2">
        <f>'A1'!C30</f>
        <v>24</v>
      </c>
      <c r="C27" s="3">
        <f>'sportfogadási teljesítmény'!O27</f>
        <v>1.44</v>
      </c>
      <c r="D27" s="3">
        <f>'sportfogadási teljesítmény'!P27</f>
        <v>2.6</v>
      </c>
      <c r="E27" s="3">
        <f t="shared" si="0"/>
        <v>1.44</v>
      </c>
      <c r="F27" s="3">
        <f>'sportfogadási teljesítmény'!Q27</f>
        <v>1.44</v>
      </c>
      <c r="G27" s="50">
        <f t="shared" si="1"/>
        <v>1</v>
      </c>
      <c r="H27" s="51">
        <f>'sportfogadási teljesítmény'!F27</f>
        <v>1</v>
      </c>
      <c r="I27" s="51">
        <f>'sportfogadási teljesítmény'!G27</f>
        <v>1</v>
      </c>
      <c r="J27" s="1"/>
      <c r="S27" s="1"/>
    </row>
    <row r="28" spans="2:22" x14ac:dyDescent="0.2">
      <c r="B28" s="2">
        <f>'A1'!C31</f>
        <v>25</v>
      </c>
      <c r="C28" s="3">
        <f>'sportfogadási teljesítmény'!O28</f>
        <v>1.55</v>
      </c>
      <c r="D28" s="3">
        <f>'sportfogadási teljesítmény'!P28</f>
        <v>2.31</v>
      </c>
      <c r="E28" s="3">
        <f t="shared" si="0"/>
        <v>1.55</v>
      </c>
      <c r="F28" s="3">
        <f>'sportfogadási teljesítmény'!Q28</f>
        <v>2.31</v>
      </c>
      <c r="G28" s="50">
        <f t="shared" si="1"/>
        <v>0</v>
      </c>
      <c r="H28" s="51">
        <f>'sportfogadási teljesítmény'!F28</f>
        <v>1</v>
      </c>
      <c r="I28" s="51">
        <f>'sportfogadási teljesítmény'!G28</f>
        <v>0</v>
      </c>
      <c r="J28" s="1"/>
      <c r="S28" s="1"/>
    </row>
    <row r="29" spans="2:22" x14ac:dyDescent="0.2">
      <c r="B29" s="2">
        <f>'A1'!C32</f>
        <v>26</v>
      </c>
      <c r="C29" s="3">
        <f>'sportfogadási teljesítmény'!O29</f>
        <v>1.63</v>
      </c>
      <c r="D29" s="3">
        <f>'sportfogadási teljesítmény'!P29</f>
        <v>2.15</v>
      </c>
      <c r="E29" s="3">
        <f t="shared" si="0"/>
        <v>1.63</v>
      </c>
      <c r="F29" s="3">
        <f>'sportfogadási teljesítmény'!Q29</f>
        <v>1.63</v>
      </c>
      <c r="G29" s="50">
        <f t="shared" si="1"/>
        <v>1</v>
      </c>
      <c r="H29" s="51">
        <f>'sportfogadási teljesítmény'!F29</f>
        <v>1</v>
      </c>
      <c r="I29" s="51">
        <f>'sportfogadási teljesítmény'!G29</f>
        <v>0</v>
      </c>
      <c r="J29" s="1"/>
      <c r="S29" s="1"/>
    </row>
    <row r="30" spans="2:22" x14ac:dyDescent="0.2">
      <c r="B30" s="2">
        <f>'A1'!C33</f>
        <v>27</v>
      </c>
      <c r="C30" s="3">
        <f>'sportfogadási teljesítmény'!O30</f>
        <v>2.0099999999999998</v>
      </c>
      <c r="D30" s="3">
        <f>'sportfogadási teljesítmény'!P30</f>
        <v>1.72</v>
      </c>
      <c r="E30" s="3">
        <f t="shared" si="0"/>
        <v>1.72</v>
      </c>
      <c r="F30" s="3">
        <f>'sportfogadási teljesítmény'!Q30</f>
        <v>2.0099999999999998</v>
      </c>
      <c r="G30" s="50">
        <f t="shared" si="1"/>
        <v>0</v>
      </c>
      <c r="H30" s="51">
        <f>'sportfogadási teljesítmény'!F30</f>
        <v>1</v>
      </c>
      <c r="I30" s="51">
        <f>'sportfogadási teljesítmény'!G30</f>
        <v>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2" x14ac:dyDescent="0.2">
      <c r="B31" s="2">
        <f>'A1'!C34</f>
        <v>28</v>
      </c>
      <c r="C31" s="3">
        <f>'sportfogadási teljesítmény'!O31</f>
        <v>2.15</v>
      </c>
      <c r="D31" s="3">
        <f>'sportfogadási teljesítmény'!P31</f>
        <v>1.63</v>
      </c>
      <c r="E31" s="3">
        <f t="shared" si="0"/>
        <v>1.63</v>
      </c>
      <c r="F31" s="3">
        <f>'sportfogadási teljesítmény'!Q31</f>
        <v>2.15</v>
      </c>
      <c r="G31" s="50">
        <f t="shared" si="1"/>
        <v>0</v>
      </c>
      <c r="H31" s="51">
        <f>'sportfogadási teljesítmény'!F31</f>
        <v>1</v>
      </c>
      <c r="I31" s="51">
        <f>'sportfogadási teljesítmény'!G31</f>
        <v>1</v>
      </c>
      <c r="J31" s="1"/>
      <c r="U31" s="1"/>
      <c r="V31" s="1"/>
    </row>
    <row r="32" spans="2:22" x14ac:dyDescent="0.2">
      <c r="B32" s="2">
        <f>'A1'!C35</f>
        <v>29</v>
      </c>
      <c r="C32" s="3">
        <f>'sportfogadási teljesítmény'!O32</f>
        <v>1.44</v>
      </c>
      <c r="D32" s="3">
        <f>'sportfogadási teljesítmény'!P32</f>
        <v>2.59</v>
      </c>
      <c r="E32" s="3">
        <f t="shared" si="0"/>
        <v>1.44</v>
      </c>
      <c r="F32" s="3">
        <f>'sportfogadási teljesítmény'!Q32</f>
        <v>2.59</v>
      </c>
      <c r="G32" s="50">
        <f t="shared" si="1"/>
        <v>0</v>
      </c>
      <c r="H32" s="51">
        <f>'sportfogadási teljesítmény'!F32</f>
        <v>1</v>
      </c>
      <c r="I32" s="51">
        <f>'sportfogadási teljesítmény'!G32</f>
        <v>0</v>
      </c>
      <c r="J32" s="1"/>
      <c r="U32" s="1"/>
      <c r="V32" s="1"/>
    </row>
    <row r="33" spans="2:22" x14ac:dyDescent="0.2">
      <c r="B33" s="2">
        <f>'A1'!C36</f>
        <v>30</v>
      </c>
      <c r="C33" s="3">
        <f>'sportfogadási teljesítmény'!O33</f>
        <v>2.33</v>
      </c>
      <c r="D33" s="3">
        <f>'sportfogadási teljesítmény'!P33</f>
        <v>1.54</v>
      </c>
      <c r="E33" s="3">
        <f t="shared" si="0"/>
        <v>1.54</v>
      </c>
      <c r="F33" s="3">
        <f>'sportfogadási teljesítmény'!Q33</f>
        <v>1.54</v>
      </c>
      <c r="G33" s="50">
        <f t="shared" si="1"/>
        <v>1</v>
      </c>
      <c r="H33" s="51">
        <f>'sportfogadási teljesítmény'!F33</f>
        <v>1</v>
      </c>
      <c r="I33" s="51">
        <f>'sportfogadási teljesítmény'!G33</f>
        <v>1</v>
      </c>
      <c r="J33" s="1"/>
      <c r="U33" s="1"/>
      <c r="V33" s="1"/>
    </row>
    <row r="34" spans="2:22" x14ac:dyDescent="0.2">
      <c r="B34" s="2">
        <f>'A1'!C37</f>
        <v>31</v>
      </c>
      <c r="C34" s="3">
        <f>'sportfogadási teljesítmény'!O34</f>
        <v>1.96</v>
      </c>
      <c r="D34" s="3">
        <f>'sportfogadási teljesítmény'!P34</f>
        <v>1.76</v>
      </c>
      <c r="E34" s="3">
        <f t="shared" si="0"/>
        <v>1.76</v>
      </c>
      <c r="F34" s="3">
        <f>'sportfogadási teljesítmény'!Q34</f>
        <v>1.96</v>
      </c>
      <c r="G34" s="50">
        <f t="shared" si="1"/>
        <v>0</v>
      </c>
      <c r="H34" s="51">
        <f>'sportfogadási teljesítmény'!F34</f>
        <v>1</v>
      </c>
      <c r="I34" s="51">
        <f>'sportfogadási teljesítmény'!G34</f>
        <v>1</v>
      </c>
      <c r="J34" s="1"/>
      <c r="U34" s="1"/>
      <c r="V34" s="1"/>
    </row>
    <row r="35" spans="2:22" x14ac:dyDescent="0.2">
      <c r="B35" s="2">
        <f>'A1'!C38</f>
        <v>32</v>
      </c>
      <c r="C35" s="3">
        <f>'sportfogadási teljesítmény'!O35</f>
        <v>1.19</v>
      </c>
      <c r="D35" s="3">
        <f>'sportfogadási teljesítmény'!P35</f>
        <v>4.2</v>
      </c>
      <c r="E35" s="3">
        <f t="shared" si="0"/>
        <v>1.19</v>
      </c>
      <c r="F35" s="3">
        <f>'sportfogadási teljesítmény'!Q35</f>
        <v>1.19</v>
      </c>
      <c r="G35" s="50">
        <f t="shared" si="1"/>
        <v>1</v>
      </c>
      <c r="H35" s="51">
        <f>'sportfogadási teljesítmény'!F35</f>
        <v>1</v>
      </c>
      <c r="I35" s="51">
        <f>'sportfogadási teljesítmény'!G35</f>
        <v>1</v>
      </c>
      <c r="J35" s="1"/>
      <c r="U35" s="1"/>
      <c r="V35" s="1"/>
    </row>
    <row r="36" spans="2:22" x14ac:dyDescent="0.2">
      <c r="B36" s="2">
        <f>'A1'!C39</f>
        <v>33</v>
      </c>
      <c r="C36" s="3">
        <f>'sportfogadási teljesítmény'!O36</f>
        <v>1.23</v>
      </c>
      <c r="D36" s="3">
        <f>'sportfogadási teljesítmény'!P36</f>
        <v>3.76</v>
      </c>
      <c r="E36" s="3">
        <f t="shared" si="0"/>
        <v>1.23</v>
      </c>
      <c r="F36" s="3">
        <f>'sportfogadási teljesítmény'!Q36</f>
        <v>1.23</v>
      </c>
      <c r="G36" s="50">
        <f t="shared" si="1"/>
        <v>1</v>
      </c>
      <c r="H36" s="51">
        <f>'sportfogadási teljesítmény'!F36</f>
        <v>1</v>
      </c>
      <c r="I36" s="51">
        <f>'sportfogadási teljesítmény'!G36</f>
        <v>1</v>
      </c>
      <c r="J36" s="1"/>
      <c r="U36" s="1"/>
      <c r="V36" s="1"/>
    </row>
    <row r="37" spans="2:22" x14ac:dyDescent="0.2">
      <c r="B37" s="2">
        <f>'A1'!C40</f>
        <v>34</v>
      </c>
      <c r="C37" s="3">
        <f>'sportfogadási teljesítmény'!O37</f>
        <v>1.71</v>
      </c>
      <c r="D37" s="3">
        <f>'sportfogadási teljesítmény'!P37</f>
        <v>2.0299999999999998</v>
      </c>
      <c r="E37" s="3">
        <f t="shared" si="0"/>
        <v>1.71</v>
      </c>
      <c r="F37" s="3">
        <f>'sportfogadási teljesítmény'!Q37</f>
        <v>2.0299999999999998</v>
      </c>
      <c r="G37" s="50">
        <f t="shared" si="1"/>
        <v>0</v>
      </c>
      <c r="H37" s="51">
        <f>'sportfogadási teljesítmény'!F37</f>
        <v>1</v>
      </c>
      <c r="I37" s="51">
        <f>'sportfogadási teljesítmény'!G37</f>
        <v>0</v>
      </c>
      <c r="J37" s="1"/>
      <c r="U37" s="1"/>
      <c r="V37" s="1"/>
    </row>
    <row r="38" spans="2:22" x14ac:dyDescent="0.2">
      <c r="B38" s="2">
        <f>'A1'!C41</f>
        <v>35</v>
      </c>
      <c r="C38" s="3">
        <f>'sportfogadási teljesítmény'!O38</f>
        <v>1.58</v>
      </c>
      <c r="D38" s="3">
        <f>'sportfogadási teljesítmény'!P38</f>
        <v>2.25</v>
      </c>
      <c r="E38" s="3">
        <f t="shared" si="0"/>
        <v>1.58</v>
      </c>
      <c r="F38" s="3">
        <f>'sportfogadási teljesítmény'!Q38</f>
        <v>2.25</v>
      </c>
      <c r="G38" s="50">
        <f t="shared" si="1"/>
        <v>0</v>
      </c>
      <c r="H38" s="51">
        <f>'sportfogadási teljesítmény'!F38</f>
        <v>0</v>
      </c>
      <c r="I38" s="51">
        <f>'sportfogadási teljesítmény'!G38</f>
        <v>1</v>
      </c>
      <c r="J38" s="1"/>
      <c r="U38" s="1"/>
      <c r="V38" s="1"/>
    </row>
    <row r="39" spans="2:22" x14ac:dyDescent="0.2">
      <c r="B39" s="2">
        <f>'A1'!C42</f>
        <v>36</v>
      </c>
      <c r="C39" s="3">
        <f>'sportfogadási teljesítmény'!O39</f>
        <v>1.35</v>
      </c>
      <c r="D39" s="3">
        <f>'sportfogadási teljesítmény'!P39</f>
        <v>2.96</v>
      </c>
      <c r="E39" s="3">
        <f t="shared" si="0"/>
        <v>1.35</v>
      </c>
      <c r="F39" s="3">
        <f>'sportfogadási teljesítmény'!Q39</f>
        <v>1.35</v>
      </c>
      <c r="G39" s="50">
        <f t="shared" si="1"/>
        <v>1</v>
      </c>
      <c r="H39" s="51">
        <f>'sportfogadási teljesítmény'!F39</f>
        <v>1</v>
      </c>
      <c r="I39" s="51">
        <f>'sportfogadási teljesítmény'!G39</f>
        <v>1</v>
      </c>
      <c r="J39" s="1"/>
      <c r="U39" s="1"/>
      <c r="V39" s="1"/>
    </row>
    <row r="40" spans="2:22" x14ac:dyDescent="0.2">
      <c r="B40" s="1"/>
      <c r="C40" s="1"/>
      <c r="D40" s="1"/>
      <c r="E40" s="1"/>
      <c r="F40" s="1"/>
      <c r="G40" s="1"/>
      <c r="H40" s="1"/>
      <c r="I40" s="1"/>
      <c r="J40" s="1"/>
      <c r="U40" s="1"/>
      <c r="V40" s="1"/>
    </row>
    <row r="41" spans="2:22" ht="34" x14ac:dyDescent="0.2">
      <c r="G41" s="68" t="s">
        <v>412</v>
      </c>
      <c r="H41" s="4">
        <f>CORREL($G$5:$G$39,H5:H39)</f>
        <v>0.25332019855244936</v>
      </c>
      <c r="I41" s="4">
        <f>CORREL($G$5:$G$39,I5:I39)</f>
        <v>0.57348878283401727</v>
      </c>
      <c r="U41" s="1"/>
      <c r="V41" s="1"/>
    </row>
    <row r="42" spans="2:22" x14ac:dyDescent="0.2">
      <c r="U42" s="1"/>
      <c r="V42" s="1"/>
    </row>
    <row r="43" spans="2:22" x14ac:dyDescent="0.2">
      <c r="U43" s="1"/>
      <c r="V43" s="1"/>
    </row>
    <row r="44" spans="2:22" x14ac:dyDescent="0.2">
      <c r="U44" s="1"/>
      <c r="V44" s="1"/>
    </row>
    <row r="45" spans="2:22" x14ac:dyDescent="0.2">
      <c r="U45" s="1"/>
      <c r="V45" s="1"/>
    </row>
    <row r="46" spans="2:2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2:2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</sheetData>
  <conditionalFormatting sqref="G4:G3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I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FA83-8856-0842-8140-70853844FB83}">
  <dimension ref="A1:S38"/>
  <sheetViews>
    <sheetView topLeftCell="A2" zoomScale="125" workbookViewId="0">
      <selection activeCell="J37" sqref="J37"/>
    </sheetView>
  </sheetViews>
  <sheetFormatPr baseColWidth="10" defaultRowHeight="16" x14ac:dyDescent="0.2"/>
  <cols>
    <col min="1" max="1" width="12.1640625" bestFit="1" customWidth="1"/>
    <col min="2" max="2" width="12" customWidth="1"/>
    <col min="3" max="3" width="11.6640625" customWidth="1"/>
    <col min="4" max="4" width="12.6640625" bestFit="1" customWidth="1"/>
    <col min="5" max="6" width="11.6640625" customWidth="1"/>
    <col min="7" max="7" width="12.5" bestFit="1" customWidth="1"/>
    <col min="8" max="8" width="17.6640625" customWidth="1"/>
    <col min="9" max="18" width="5.6640625" customWidth="1"/>
    <col min="19" max="19" width="16.5" bestFit="1" customWidth="1"/>
  </cols>
  <sheetData>
    <row r="1" spans="1:19" ht="75" customHeight="1" x14ac:dyDescent="0.2">
      <c r="A1" s="1" t="s">
        <v>167</v>
      </c>
      <c r="B1" s="1" t="s">
        <v>168</v>
      </c>
      <c r="C1" s="1" t="s">
        <v>318</v>
      </c>
      <c r="D1" s="1" t="s">
        <v>320</v>
      </c>
      <c r="E1" s="1" t="s">
        <v>169</v>
      </c>
      <c r="F1" s="1"/>
      <c r="H1" s="45" t="s">
        <v>410</v>
      </c>
      <c r="I1" s="45" t="s">
        <v>274</v>
      </c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63" customHeight="1" x14ac:dyDescent="0.2">
      <c r="B2" s="52" t="str">
        <f>'A1'!C6</f>
        <v>Mérkőzés azonosító</v>
      </c>
      <c r="C2" s="52" t="str">
        <f>'COCO A'!V120</f>
        <v xml:space="preserve">Becslés - Y(A21) Alternatív gólkülönbség </v>
      </c>
      <c r="D2" s="52" t="str">
        <f>'COCO A'!AC120</f>
        <v>Gólkülönbség-előjel egyezés - COCO A</v>
      </c>
      <c r="E2" s="52" t="str">
        <f>'COCO A'!AB120</f>
        <v>Tényleges gólkülönbség</v>
      </c>
      <c r="F2" s="2"/>
      <c r="G2" s="2" t="s">
        <v>413</v>
      </c>
      <c r="H2" s="45" t="s">
        <v>391</v>
      </c>
      <c r="I2" s="1">
        <v>-4</v>
      </c>
      <c r="J2" s="1">
        <v>-3</v>
      </c>
      <c r="K2" s="1">
        <v>-2</v>
      </c>
      <c r="L2" s="46">
        <v>-1</v>
      </c>
      <c r="M2" s="1">
        <v>1</v>
      </c>
      <c r="N2" s="1">
        <v>2</v>
      </c>
      <c r="O2" s="1">
        <v>3</v>
      </c>
      <c r="P2" s="1">
        <v>4</v>
      </c>
      <c r="Q2" s="1">
        <v>6</v>
      </c>
      <c r="R2" s="1">
        <v>7</v>
      </c>
      <c r="S2" s="1" t="s">
        <v>390</v>
      </c>
    </row>
    <row r="3" spans="1:19" x14ac:dyDescent="0.2">
      <c r="B3" s="1">
        <f>'A1'!C8</f>
        <v>2</v>
      </c>
      <c r="C3" s="27">
        <f>'COCO A'!V121</f>
        <v>10473.200000000001</v>
      </c>
      <c r="D3" s="1">
        <f>'COCO A'!AC121</f>
        <v>0</v>
      </c>
      <c r="E3" s="1">
        <f>'COCO A'!AB121</f>
        <v>-1</v>
      </c>
      <c r="F3" s="1"/>
      <c r="G3" s="23">
        <f>H3/1000-10</f>
        <v>-3.5886000000000005</v>
      </c>
      <c r="H3" s="27">
        <v>6411.4</v>
      </c>
      <c r="I3" s="44">
        <v>1</v>
      </c>
      <c r="J3" s="44"/>
      <c r="K3" s="44"/>
      <c r="L3" s="47"/>
      <c r="M3" s="1"/>
      <c r="N3" s="1"/>
      <c r="O3" s="1"/>
      <c r="P3" s="1"/>
      <c r="Q3" s="1"/>
      <c r="R3" s="1"/>
      <c r="S3" s="1">
        <v>1</v>
      </c>
    </row>
    <row r="4" spans="1:19" x14ac:dyDescent="0.2">
      <c r="B4" s="1">
        <f>'A1'!C9</f>
        <v>3</v>
      </c>
      <c r="C4" s="27">
        <f>'COCO A'!V122</f>
        <v>13964</v>
      </c>
      <c r="D4" s="1">
        <f>'COCO A'!AC122</f>
        <v>1</v>
      </c>
      <c r="E4" s="1">
        <f>'COCO A'!AB122</f>
        <v>4</v>
      </c>
      <c r="F4" s="1"/>
      <c r="G4" s="23">
        <f t="shared" ref="G4:G33" si="0">H4/1000-10</f>
        <v>-3.0185000000000004</v>
      </c>
      <c r="H4" s="27">
        <v>6981.5</v>
      </c>
      <c r="I4" s="44"/>
      <c r="J4" s="44">
        <v>1</v>
      </c>
      <c r="K4" s="44"/>
      <c r="L4" s="47"/>
      <c r="M4" s="1"/>
      <c r="N4" s="1"/>
      <c r="O4" s="1"/>
      <c r="P4" s="1"/>
      <c r="Q4" s="1"/>
      <c r="R4" s="1"/>
      <c r="S4" s="1">
        <v>1</v>
      </c>
    </row>
    <row r="5" spans="1:19" x14ac:dyDescent="0.2">
      <c r="B5" s="1">
        <f>'A1'!C10</f>
        <v>4</v>
      </c>
      <c r="C5" s="27">
        <f>'COCO A'!V123</f>
        <v>7979</v>
      </c>
      <c r="D5" s="1">
        <f>'COCO A'!AC123</f>
        <v>1</v>
      </c>
      <c r="E5" s="1">
        <f>'COCO A'!AB123</f>
        <v>-2</v>
      </c>
      <c r="F5" s="1"/>
      <c r="G5" s="23">
        <f t="shared" si="0"/>
        <v>-2.0209999999999999</v>
      </c>
      <c r="H5" s="27">
        <v>7979</v>
      </c>
      <c r="I5" s="44"/>
      <c r="J5" s="44"/>
      <c r="K5" s="44">
        <v>1</v>
      </c>
      <c r="L5" s="47"/>
      <c r="M5" s="1"/>
      <c r="N5" s="1"/>
      <c r="O5" s="1"/>
      <c r="P5" s="1"/>
      <c r="Q5" s="1"/>
      <c r="R5" s="1"/>
      <c r="S5" s="1">
        <v>1</v>
      </c>
    </row>
    <row r="6" spans="1:19" x14ac:dyDescent="0.2">
      <c r="B6" s="1">
        <f>'A1'!C11</f>
        <v>5</v>
      </c>
      <c r="C6" s="27">
        <f>'COCO A'!V124</f>
        <v>10971.5</v>
      </c>
      <c r="D6" s="1">
        <f>'COCO A'!AC124</f>
        <v>1</v>
      </c>
      <c r="E6" s="1">
        <f>'COCO A'!AB124</f>
        <v>1</v>
      </c>
      <c r="F6" s="1"/>
      <c r="G6" s="23">
        <f t="shared" si="0"/>
        <v>-2.0205000000000002</v>
      </c>
      <c r="H6" s="27">
        <v>7979.5</v>
      </c>
      <c r="I6" s="44"/>
      <c r="J6" s="44"/>
      <c r="K6" s="44">
        <v>1</v>
      </c>
      <c r="L6" s="47"/>
      <c r="M6" s="1"/>
      <c r="N6" s="1"/>
      <c r="O6" s="1"/>
      <c r="P6" s="1"/>
      <c r="Q6" s="1"/>
      <c r="R6" s="1"/>
      <c r="S6" s="1">
        <v>1</v>
      </c>
    </row>
    <row r="7" spans="1:19" x14ac:dyDescent="0.2">
      <c r="B7" s="1">
        <f>'A1'!C12</f>
        <v>6</v>
      </c>
      <c r="C7" s="27">
        <f>'COCO A'!V125</f>
        <v>8228.4</v>
      </c>
      <c r="D7" s="1">
        <f>'COCO A'!AC125</f>
        <v>1</v>
      </c>
      <c r="E7" s="1">
        <f>'COCO A'!AB125</f>
        <v>-2</v>
      </c>
      <c r="F7" s="1"/>
      <c r="G7" s="23">
        <f t="shared" si="0"/>
        <v>-1.7716000000000012</v>
      </c>
      <c r="H7" s="27">
        <v>8228.4</v>
      </c>
      <c r="I7" s="44"/>
      <c r="J7" s="44"/>
      <c r="K7" s="44">
        <v>1</v>
      </c>
      <c r="L7" s="47"/>
      <c r="M7" s="1"/>
      <c r="N7" s="1"/>
      <c r="O7" s="1"/>
      <c r="P7" s="1"/>
      <c r="Q7" s="1"/>
      <c r="R7" s="1"/>
      <c r="S7" s="1">
        <v>1</v>
      </c>
    </row>
    <row r="8" spans="1:19" x14ac:dyDescent="0.2">
      <c r="B8" s="1">
        <f>'A1'!C13</f>
        <v>7</v>
      </c>
      <c r="C8" s="27">
        <f>'COCO A'!V126</f>
        <v>8976.5</v>
      </c>
      <c r="D8" s="1">
        <f>'COCO A'!AC126</f>
        <v>1</v>
      </c>
      <c r="E8" s="1">
        <f>'COCO A'!AB126</f>
        <v>-1</v>
      </c>
      <c r="F8" s="1"/>
      <c r="G8" s="23">
        <f t="shared" si="0"/>
        <v>-1.0239999999999991</v>
      </c>
      <c r="H8" s="27">
        <v>8976</v>
      </c>
      <c r="I8" s="44"/>
      <c r="J8" s="44"/>
      <c r="K8" s="44"/>
      <c r="L8" s="47">
        <v>1</v>
      </c>
      <c r="M8" s="1"/>
      <c r="N8" s="1"/>
      <c r="O8" s="1"/>
      <c r="P8" s="1"/>
      <c r="Q8" s="1"/>
      <c r="R8" s="1"/>
      <c r="S8" s="1">
        <v>1</v>
      </c>
    </row>
    <row r="9" spans="1:19" x14ac:dyDescent="0.2">
      <c r="B9" s="1">
        <f>'A1'!C14</f>
        <v>8</v>
      </c>
      <c r="C9" s="27">
        <f>'COCO A'!V127</f>
        <v>9333.1</v>
      </c>
      <c r="D9" s="1">
        <f>'COCO A'!AC127</f>
        <v>1</v>
      </c>
      <c r="E9" s="1">
        <f>'COCO A'!AB127</f>
        <v>-1</v>
      </c>
      <c r="F9" s="1"/>
      <c r="G9" s="23">
        <f t="shared" si="0"/>
        <v>-1.0235000000000003</v>
      </c>
      <c r="H9" s="27">
        <v>8976.5</v>
      </c>
      <c r="I9" s="44"/>
      <c r="J9" s="44"/>
      <c r="K9" s="44"/>
      <c r="L9" s="47">
        <v>2</v>
      </c>
      <c r="M9" s="1"/>
      <c r="N9" s="1"/>
      <c r="O9" s="1"/>
      <c r="P9" s="1"/>
      <c r="Q9" s="1"/>
      <c r="R9" s="1"/>
      <c r="S9" s="1">
        <v>2</v>
      </c>
    </row>
    <row r="10" spans="1:19" x14ac:dyDescent="0.2">
      <c r="B10" s="1">
        <f>'A1'!C15</f>
        <v>9</v>
      </c>
      <c r="C10" s="27">
        <f>'COCO A'!V128</f>
        <v>11969.5</v>
      </c>
      <c r="D10" s="1">
        <f>'COCO A'!AC128</f>
        <v>1</v>
      </c>
      <c r="E10" s="1">
        <f>'COCO A'!AB128</f>
        <v>2</v>
      </c>
      <c r="F10" s="1"/>
      <c r="G10" s="23">
        <f t="shared" si="0"/>
        <v>-1.0229999999999997</v>
      </c>
      <c r="H10" s="27">
        <v>8977</v>
      </c>
      <c r="I10" s="44"/>
      <c r="J10" s="44"/>
      <c r="K10" s="44"/>
      <c r="L10" s="47">
        <v>1</v>
      </c>
      <c r="M10" s="1"/>
      <c r="N10" s="1"/>
      <c r="O10" s="1"/>
      <c r="P10" s="1"/>
      <c r="Q10" s="1"/>
      <c r="R10" s="1"/>
      <c r="S10" s="1">
        <v>1</v>
      </c>
    </row>
    <row r="11" spans="1:19" x14ac:dyDescent="0.2">
      <c r="B11" s="1">
        <f>'A1'!C16</f>
        <v>10</v>
      </c>
      <c r="C11" s="27">
        <f>'COCO A'!V129</f>
        <v>9368.5</v>
      </c>
      <c r="D11" s="1">
        <f>'COCO A'!AC129</f>
        <v>1</v>
      </c>
      <c r="E11" s="1">
        <f>'COCO A'!AB129</f>
        <v>-1</v>
      </c>
      <c r="F11" s="1"/>
      <c r="G11" s="23">
        <f t="shared" si="0"/>
        <v>-1.0225000000000009</v>
      </c>
      <c r="H11" s="27">
        <v>8977.5</v>
      </c>
      <c r="I11" s="44"/>
      <c r="J11" s="44"/>
      <c r="K11" s="44"/>
      <c r="L11" s="47">
        <v>1</v>
      </c>
      <c r="M11" s="1"/>
      <c r="N11" s="1"/>
      <c r="O11" s="1"/>
      <c r="P11" s="1"/>
      <c r="Q11" s="1"/>
      <c r="R11" s="1"/>
      <c r="S11" s="1">
        <v>1</v>
      </c>
    </row>
    <row r="12" spans="1:19" x14ac:dyDescent="0.2">
      <c r="B12" s="1">
        <f>'A1'!C17</f>
        <v>11</v>
      </c>
      <c r="C12" s="27">
        <f>'COCO A'!V130</f>
        <v>11115.1</v>
      </c>
      <c r="D12" s="1">
        <f>'COCO A'!AC130</f>
        <v>1</v>
      </c>
      <c r="E12" s="1">
        <f>'COCO A'!AB130</f>
        <v>3</v>
      </c>
      <c r="F12" s="1"/>
      <c r="G12" s="23">
        <f t="shared" si="0"/>
        <v>-0.66690000000000005</v>
      </c>
      <c r="H12" s="27">
        <v>9333.1</v>
      </c>
      <c r="I12" s="44"/>
      <c r="J12" s="44"/>
      <c r="K12" s="44"/>
      <c r="L12" s="47">
        <v>1</v>
      </c>
      <c r="M12" s="1"/>
      <c r="N12" s="1"/>
      <c r="O12" s="1"/>
      <c r="P12" s="1"/>
      <c r="Q12" s="1"/>
      <c r="R12" s="1"/>
      <c r="S12" s="1">
        <v>1</v>
      </c>
    </row>
    <row r="13" spans="1:19" x14ac:dyDescent="0.2">
      <c r="B13" s="1">
        <f>'A1'!C18</f>
        <v>12</v>
      </c>
      <c r="C13" s="27">
        <f>'COCO A'!V131</f>
        <v>10560.5</v>
      </c>
      <c r="D13" s="1">
        <f>'COCO A'!AC131</f>
        <v>1</v>
      </c>
      <c r="E13" s="1">
        <f>'COCO A'!AB131</f>
        <v>1</v>
      </c>
      <c r="F13" s="1"/>
      <c r="G13" s="23">
        <f t="shared" si="0"/>
        <v>-0.63150000000000084</v>
      </c>
      <c r="H13" s="27">
        <v>9368.5</v>
      </c>
      <c r="I13" s="44"/>
      <c r="J13" s="44"/>
      <c r="K13" s="44"/>
      <c r="L13" s="47">
        <v>1</v>
      </c>
      <c r="M13" s="1"/>
      <c r="N13" s="1"/>
      <c r="O13" s="1"/>
      <c r="P13" s="1"/>
      <c r="Q13" s="1"/>
      <c r="R13" s="1"/>
      <c r="S13" s="1">
        <v>1</v>
      </c>
    </row>
    <row r="14" spans="1:19" x14ac:dyDescent="0.2">
      <c r="B14" s="1">
        <f>'A1'!C19</f>
        <v>13</v>
      </c>
      <c r="C14" s="27">
        <f>'COCO A'!V132</f>
        <v>8976</v>
      </c>
      <c r="D14" s="1">
        <f>'COCO A'!AC132</f>
        <v>1</v>
      </c>
      <c r="E14" s="1">
        <f>'COCO A'!AB132</f>
        <v>-1</v>
      </c>
      <c r="F14" s="1"/>
      <c r="G14" s="23">
        <f t="shared" si="0"/>
        <v>-0.48939999999999984</v>
      </c>
      <c r="H14" s="27">
        <v>9510.6</v>
      </c>
      <c r="I14" s="44"/>
      <c r="J14" s="44"/>
      <c r="K14" s="44"/>
      <c r="L14" s="47">
        <v>1</v>
      </c>
      <c r="M14" s="1"/>
      <c r="N14" s="1"/>
      <c r="O14" s="1"/>
      <c r="P14" s="1"/>
      <c r="Q14" s="1"/>
      <c r="R14" s="1"/>
      <c r="S14" s="1">
        <v>1</v>
      </c>
    </row>
    <row r="15" spans="1:19" x14ac:dyDescent="0.2">
      <c r="B15" s="1">
        <f>'A1'!C20</f>
        <v>14</v>
      </c>
      <c r="C15" s="27">
        <f>'COCO A'!V133</f>
        <v>8976.5</v>
      </c>
      <c r="D15" s="1">
        <f>'COCO A'!AC133</f>
        <v>1</v>
      </c>
      <c r="E15" s="1">
        <f>'COCO A'!AB133</f>
        <v>-1</v>
      </c>
      <c r="F15" s="1"/>
      <c r="G15" s="23">
        <f t="shared" si="0"/>
        <v>-0.13229999999999897</v>
      </c>
      <c r="H15" s="27">
        <v>9867.7000000000007</v>
      </c>
      <c r="I15" s="44"/>
      <c r="J15" s="44"/>
      <c r="K15" s="44">
        <v>1</v>
      </c>
      <c r="L15" s="47"/>
      <c r="M15" s="1"/>
      <c r="N15" s="1"/>
      <c r="O15" s="1"/>
      <c r="P15" s="1"/>
      <c r="Q15" s="1"/>
      <c r="R15" s="1"/>
      <c r="S15" s="1">
        <v>1</v>
      </c>
    </row>
    <row r="16" spans="1:19" x14ac:dyDescent="0.2">
      <c r="B16" s="1">
        <f>'A1'!C21</f>
        <v>15</v>
      </c>
      <c r="C16" s="27">
        <f>'COCO A'!V134</f>
        <v>10042.799999999999</v>
      </c>
      <c r="D16" s="1">
        <f>'COCO A'!AC134</f>
        <v>1</v>
      </c>
      <c r="E16" s="1">
        <f>'COCO A'!AB134</f>
        <v>1</v>
      </c>
      <c r="F16" s="1"/>
      <c r="G16" s="23">
        <f t="shared" si="0"/>
        <v>4.2799999999999727E-2</v>
      </c>
      <c r="H16" s="27">
        <v>10042.799999999999</v>
      </c>
      <c r="I16" s="1"/>
      <c r="J16" s="1"/>
      <c r="K16" s="1"/>
      <c r="L16" s="46"/>
      <c r="M16" s="48">
        <v>1</v>
      </c>
      <c r="N16" s="1"/>
      <c r="O16" s="1"/>
      <c r="P16" s="1"/>
      <c r="Q16" s="1"/>
      <c r="R16" s="1"/>
      <c r="S16" s="1">
        <v>1</v>
      </c>
    </row>
    <row r="17" spans="2:19" x14ac:dyDescent="0.2">
      <c r="B17" s="1">
        <f>'A1'!C22</f>
        <v>16</v>
      </c>
      <c r="C17" s="27">
        <f>'COCO A'!V135</f>
        <v>10496.7</v>
      </c>
      <c r="D17" s="1">
        <f>'COCO A'!AC135</f>
        <v>1</v>
      </c>
      <c r="E17" s="1">
        <f>'COCO A'!AB135</f>
        <v>1</v>
      </c>
      <c r="F17" s="1"/>
      <c r="G17" s="23">
        <f t="shared" si="0"/>
        <v>0.47320000000000029</v>
      </c>
      <c r="H17" s="27">
        <v>10473.200000000001</v>
      </c>
      <c r="I17" s="1"/>
      <c r="J17" s="1"/>
      <c r="K17" s="1"/>
      <c r="L17" s="46">
        <v>0</v>
      </c>
      <c r="M17" s="48"/>
      <c r="N17" s="1"/>
      <c r="O17" s="1"/>
      <c r="P17" s="1"/>
      <c r="Q17" s="1"/>
      <c r="R17" s="1"/>
      <c r="S17" s="1">
        <v>0</v>
      </c>
    </row>
    <row r="18" spans="2:19" x14ac:dyDescent="0.2">
      <c r="B18" s="1">
        <f>'A1'!C23</f>
        <v>17</v>
      </c>
      <c r="C18" s="27">
        <f>'COCO A'!V136</f>
        <v>12966.5</v>
      </c>
      <c r="D18" s="1">
        <f>'COCO A'!AC136</f>
        <v>1</v>
      </c>
      <c r="E18" s="1">
        <f>'COCO A'!AB136</f>
        <v>3</v>
      </c>
      <c r="F18" s="1"/>
      <c r="G18" s="23">
        <f t="shared" si="0"/>
        <v>0.49670000000000059</v>
      </c>
      <c r="H18" s="27">
        <v>10496.7</v>
      </c>
      <c r="I18" s="1"/>
      <c r="J18" s="1"/>
      <c r="K18" s="1"/>
      <c r="L18" s="46"/>
      <c r="M18" s="48">
        <v>1</v>
      </c>
      <c r="N18" s="1"/>
      <c r="O18" s="1"/>
      <c r="P18" s="1"/>
      <c r="Q18" s="1"/>
      <c r="R18" s="1"/>
      <c r="S18" s="1">
        <v>1</v>
      </c>
    </row>
    <row r="19" spans="2:19" x14ac:dyDescent="0.2">
      <c r="B19" s="1">
        <f>'A1'!C24</f>
        <v>18</v>
      </c>
      <c r="C19" s="27">
        <f>'COCO A'!V137</f>
        <v>9510.6</v>
      </c>
      <c r="D19" s="1">
        <f>'COCO A'!AC137</f>
        <v>1</v>
      </c>
      <c r="E19" s="1">
        <f>'COCO A'!AB137</f>
        <v>-1</v>
      </c>
      <c r="F19" s="1"/>
      <c r="G19" s="23">
        <f t="shared" si="0"/>
        <v>0.56049999999999933</v>
      </c>
      <c r="H19" s="27">
        <v>10560.5</v>
      </c>
      <c r="I19" s="1"/>
      <c r="J19" s="1"/>
      <c r="K19" s="1"/>
      <c r="L19" s="46"/>
      <c r="M19" s="48">
        <v>1</v>
      </c>
      <c r="N19" s="1"/>
      <c r="O19" s="1"/>
      <c r="P19" s="1"/>
      <c r="Q19" s="1"/>
      <c r="R19" s="1"/>
      <c r="S19" s="1">
        <v>1</v>
      </c>
    </row>
    <row r="20" spans="2:19" x14ac:dyDescent="0.2">
      <c r="B20" s="1">
        <f>'A1'!C25</f>
        <v>19</v>
      </c>
      <c r="C20" s="27">
        <f>'COCO A'!V138</f>
        <v>6981.5</v>
      </c>
      <c r="D20" s="1">
        <f>'COCO A'!AC138</f>
        <v>1</v>
      </c>
      <c r="E20" s="1">
        <f>'COCO A'!AB138</f>
        <v>-3</v>
      </c>
      <c r="F20" s="1"/>
      <c r="G20" s="23">
        <f t="shared" si="0"/>
        <v>0.6872000000000007</v>
      </c>
      <c r="H20" s="27">
        <v>10687.2</v>
      </c>
      <c r="I20" s="1"/>
      <c r="J20" s="1"/>
      <c r="K20" s="1"/>
      <c r="L20" s="46">
        <v>0</v>
      </c>
      <c r="M20" s="48"/>
      <c r="N20" s="1"/>
      <c r="O20" s="1"/>
      <c r="P20" s="1"/>
      <c r="Q20" s="1"/>
      <c r="R20" s="1"/>
      <c r="S20" s="1">
        <v>0</v>
      </c>
    </row>
    <row r="21" spans="2:19" x14ac:dyDescent="0.2">
      <c r="B21" s="1">
        <f>'A1'!C26</f>
        <v>20</v>
      </c>
      <c r="C21" s="27">
        <f>'COCO A'!V139</f>
        <v>10971.5</v>
      </c>
      <c r="D21" s="1">
        <f>'COCO A'!AC139</f>
        <v>1</v>
      </c>
      <c r="E21" s="1">
        <f>'COCO A'!AB139</f>
        <v>1</v>
      </c>
      <c r="F21" s="1"/>
      <c r="G21" s="23">
        <f t="shared" si="0"/>
        <v>0.9715000000000007</v>
      </c>
      <c r="H21" s="27">
        <v>10971.5</v>
      </c>
      <c r="I21" s="1"/>
      <c r="J21" s="1"/>
      <c r="K21" s="1"/>
      <c r="L21" s="46"/>
      <c r="M21" s="44">
        <v>2</v>
      </c>
      <c r="N21" s="44"/>
      <c r="O21" s="44"/>
      <c r="P21" s="44"/>
      <c r="Q21" s="44"/>
      <c r="R21" s="44"/>
      <c r="S21" s="1">
        <v>2</v>
      </c>
    </row>
    <row r="22" spans="2:19" x14ac:dyDescent="0.2">
      <c r="B22" s="1">
        <f>'A1'!C27</f>
        <v>21</v>
      </c>
      <c r="C22" s="27">
        <f>'COCO A'!V140</f>
        <v>10972</v>
      </c>
      <c r="D22" s="1">
        <f>'COCO A'!AC140</f>
        <v>1</v>
      </c>
      <c r="E22" s="1">
        <f>'COCO A'!AB140</f>
        <v>1</v>
      </c>
      <c r="F22" s="1"/>
      <c r="G22" s="23">
        <f t="shared" si="0"/>
        <v>0.97199999999999953</v>
      </c>
      <c r="H22" s="27">
        <v>10972</v>
      </c>
      <c r="I22" s="1"/>
      <c r="J22" s="1"/>
      <c r="K22" s="1"/>
      <c r="L22" s="46"/>
      <c r="M22" s="44">
        <v>3</v>
      </c>
      <c r="N22" s="44"/>
      <c r="O22" s="44"/>
      <c r="P22" s="44"/>
      <c r="Q22" s="44"/>
      <c r="R22" s="44"/>
      <c r="S22" s="1">
        <v>3</v>
      </c>
    </row>
    <row r="23" spans="2:19" x14ac:dyDescent="0.2">
      <c r="B23" s="1">
        <f>'A1'!C28</f>
        <v>22</v>
      </c>
      <c r="C23" s="27">
        <f>'COCO A'!V141</f>
        <v>12824.3</v>
      </c>
      <c r="D23" s="1">
        <f>'COCO A'!AC141</f>
        <v>1</v>
      </c>
      <c r="E23" s="1">
        <f>'COCO A'!AB141</f>
        <v>2</v>
      </c>
      <c r="F23" s="1"/>
      <c r="G23" s="23">
        <f t="shared" si="0"/>
        <v>1.1151</v>
      </c>
      <c r="H23" s="27">
        <v>11115.1</v>
      </c>
      <c r="I23" s="1"/>
      <c r="J23" s="1"/>
      <c r="K23" s="1"/>
      <c r="L23" s="46"/>
      <c r="M23" s="44"/>
      <c r="N23" s="44"/>
      <c r="O23" s="44">
        <v>1</v>
      </c>
      <c r="P23" s="44"/>
      <c r="Q23" s="44"/>
      <c r="R23" s="44"/>
      <c r="S23" s="1">
        <v>1</v>
      </c>
    </row>
    <row r="24" spans="2:19" x14ac:dyDescent="0.2">
      <c r="B24" s="1">
        <f>'A1'!C29</f>
        <v>23</v>
      </c>
      <c r="C24" s="27">
        <f>'COCO A'!V142</f>
        <v>6411.4</v>
      </c>
      <c r="D24" s="1">
        <f>'COCO A'!AC142</f>
        <v>1</v>
      </c>
      <c r="E24" s="1">
        <f>'COCO A'!AB142</f>
        <v>-4</v>
      </c>
      <c r="F24" s="1"/>
      <c r="G24" s="23">
        <f t="shared" si="0"/>
        <v>1.9695</v>
      </c>
      <c r="H24" s="27">
        <v>11969.5</v>
      </c>
      <c r="I24" s="1"/>
      <c r="J24" s="1"/>
      <c r="K24" s="1"/>
      <c r="L24" s="46"/>
      <c r="M24" s="44"/>
      <c r="N24" s="44">
        <v>1</v>
      </c>
      <c r="O24" s="44"/>
      <c r="P24" s="44"/>
      <c r="Q24" s="44"/>
      <c r="R24" s="44"/>
      <c r="S24" s="1">
        <v>1</v>
      </c>
    </row>
    <row r="25" spans="2:19" x14ac:dyDescent="0.2">
      <c r="B25" s="1">
        <f>'A1'!C30</f>
        <v>24</v>
      </c>
      <c r="C25" s="27">
        <f>'COCO A'!V143</f>
        <v>10972</v>
      </c>
      <c r="D25" s="1">
        <f>'COCO A'!AC143</f>
        <v>1</v>
      </c>
      <c r="E25" s="1">
        <f>'COCO A'!AB143</f>
        <v>1</v>
      </c>
      <c r="F25" s="1"/>
      <c r="G25" s="23">
        <f t="shared" si="0"/>
        <v>1.9700000000000006</v>
      </c>
      <c r="H25" s="27">
        <v>11970</v>
      </c>
      <c r="I25" s="1"/>
      <c r="J25" s="1"/>
      <c r="K25" s="1"/>
      <c r="L25" s="46"/>
      <c r="M25" s="44"/>
      <c r="N25" s="44">
        <v>1</v>
      </c>
      <c r="O25" s="44"/>
      <c r="P25" s="44"/>
      <c r="Q25" s="44"/>
      <c r="R25" s="44"/>
      <c r="S25" s="1">
        <v>1</v>
      </c>
    </row>
    <row r="26" spans="2:19" x14ac:dyDescent="0.2">
      <c r="B26" s="1">
        <f>'A1'!C31</f>
        <v>25</v>
      </c>
      <c r="C26" s="27">
        <f>'COCO A'!V144</f>
        <v>8977</v>
      </c>
      <c r="D26" s="1">
        <f>'COCO A'!AC144</f>
        <v>1</v>
      </c>
      <c r="E26" s="1">
        <f>'COCO A'!AB144</f>
        <v>-1</v>
      </c>
      <c r="F26" s="1"/>
      <c r="G26" s="23">
        <f t="shared" si="0"/>
        <v>2.0053999999999998</v>
      </c>
      <c r="H26" s="27">
        <v>12005.4</v>
      </c>
      <c r="I26" s="1"/>
      <c r="J26" s="1"/>
      <c r="K26" s="1"/>
      <c r="L26" s="46"/>
      <c r="M26" s="44">
        <v>1</v>
      </c>
      <c r="N26" s="44"/>
      <c r="O26" s="44"/>
      <c r="P26" s="44"/>
      <c r="Q26" s="44"/>
      <c r="R26" s="44"/>
      <c r="S26" s="1">
        <v>1</v>
      </c>
    </row>
    <row r="27" spans="2:19" x14ac:dyDescent="0.2">
      <c r="B27" s="1">
        <f>'A1'!C32</f>
        <v>26</v>
      </c>
      <c r="C27" s="27">
        <f>'COCO A'!V145</f>
        <v>10972</v>
      </c>
      <c r="D27" s="1">
        <f>'COCO A'!AC145</f>
        <v>1</v>
      </c>
      <c r="E27" s="1">
        <f>'COCO A'!AB145</f>
        <v>1</v>
      </c>
      <c r="F27" s="1"/>
      <c r="G27" s="23">
        <f t="shared" si="0"/>
        <v>2.4917000000000016</v>
      </c>
      <c r="H27" s="27">
        <v>12491.7</v>
      </c>
      <c r="I27" s="1"/>
      <c r="J27" s="1"/>
      <c r="K27" s="1"/>
      <c r="L27" s="46"/>
      <c r="M27" s="44"/>
      <c r="N27" s="44"/>
      <c r="O27" s="44"/>
      <c r="P27" s="44">
        <v>1</v>
      </c>
      <c r="Q27" s="44"/>
      <c r="R27" s="44"/>
      <c r="S27" s="1">
        <v>1</v>
      </c>
    </row>
    <row r="28" spans="2:19" x14ac:dyDescent="0.2">
      <c r="B28" s="1">
        <f>'A1'!C33</f>
        <v>27</v>
      </c>
      <c r="C28" s="27">
        <f>'COCO A'!V146</f>
        <v>12991.4</v>
      </c>
      <c r="D28" s="1">
        <f>'COCO A'!AC146</f>
        <v>1</v>
      </c>
      <c r="E28" s="1">
        <f>'COCO A'!AB146</f>
        <v>4</v>
      </c>
      <c r="F28" s="1"/>
      <c r="G28" s="23">
        <f t="shared" si="0"/>
        <v>2.8242999999999991</v>
      </c>
      <c r="H28" s="27">
        <v>12824.3</v>
      </c>
      <c r="I28" s="1"/>
      <c r="J28" s="1"/>
      <c r="K28" s="1"/>
      <c r="L28" s="46"/>
      <c r="M28" s="44"/>
      <c r="N28" s="44">
        <v>1</v>
      </c>
      <c r="O28" s="44"/>
      <c r="P28" s="44"/>
      <c r="Q28" s="44"/>
      <c r="R28" s="44"/>
      <c r="S28" s="1">
        <v>1</v>
      </c>
    </row>
    <row r="29" spans="2:19" x14ac:dyDescent="0.2">
      <c r="B29" s="1">
        <f>'A1'!C34</f>
        <v>28</v>
      </c>
      <c r="C29" s="27">
        <f>'COCO A'!V147</f>
        <v>12491.7</v>
      </c>
      <c r="D29" s="1">
        <f>'COCO A'!AC147</f>
        <v>1</v>
      </c>
      <c r="E29" s="1">
        <f>'COCO A'!AB147</f>
        <v>4</v>
      </c>
      <c r="F29" s="1"/>
      <c r="G29" s="23">
        <f t="shared" si="0"/>
        <v>2.9664999999999999</v>
      </c>
      <c r="H29" s="27">
        <v>12966.5</v>
      </c>
      <c r="I29" s="1"/>
      <c r="J29" s="1"/>
      <c r="K29" s="1"/>
      <c r="L29" s="46"/>
      <c r="M29" s="44"/>
      <c r="N29" s="44"/>
      <c r="O29" s="44">
        <v>1</v>
      </c>
      <c r="P29" s="44"/>
      <c r="Q29" s="44"/>
      <c r="R29" s="44"/>
      <c r="S29" s="1">
        <v>1</v>
      </c>
    </row>
    <row r="30" spans="2:19" x14ac:dyDescent="0.2">
      <c r="B30" s="1">
        <f>'A1'!C35</f>
        <v>29</v>
      </c>
      <c r="C30" s="27">
        <f>'COCO A'!V148</f>
        <v>9867.7000000000007</v>
      </c>
      <c r="D30" s="1">
        <f>'COCO A'!AC148</f>
        <v>1</v>
      </c>
      <c r="E30" s="1">
        <f>'COCO A'!AB148</f>
        <v>-2</v>
      </c>
      <c r="F30" s="1"/>
      <c r="G30" s="23">
        <f t="shared" si="0"/>
        <v>2.9914000000000005</v>
      </c>
      <c r="H30" s="27">
        <v>12991.4</v>
      </c>
      <c r="I30" s="1"/>
      <c r="J30" s="1"/>
      <c r="K30" s="1"/>
      <c r="L30" s="46"/>
      <c r="M30" s="44"/>
      <c r="N30" s="44"/>
      <c r="O30" s="44"/>
      <c r="P30" s="44">
        <v>1</v>
      </c>
      <c r="Q30" s="44"/>
      <c r="R30" s="44"/>
      <c r="S30" s="1">
        <v>1</v>
      </c>
    </row>
    <row r="31" spans="2:19" x14ac:dyDescent="0.2">
      <c r="B31" s="1">
        <f>'A1'!C36</f>
        <v>30</v>
      </c>
      <c r="C31" s="27">
        <f>'COCO A'!V149</f>
        <v>7979.5</v>
      </c>
      <c r="D31" s="1">
        <f>'COCO A'!AC149</f>
        <v>1</v>
      </c>
      <c r="E31" s="1">
        <f>'COCO A'!AB149</f>
        <v>-2</v>
      </c>
      <c r="F31" s="1"/>
      <c r="G31" s="23">
        <f t="shared" si="0"/>
        <v>3.9640000000000004</v>
      </c>
      <c r="H31" s="27">
        <v>13964</v>
      </c>
      <c r="I31" s="1"/>
      <c r="J31" s="1"/>
      <c r="K31" s="1"/>
      <c r="L31" s="46"/>
      <c r="M31" s="44"/>
      <c r="N31" s="44"/>
      <c r="O31" s="44"/>
      <c r="P31" s="44">
        <v>1</v>
      </c>
      <c r="Q31" s="44"/>
      <c r="R31" s="44"/>
      <c r="S31" s="1">
        <v>1</v>
      </c>
    </row>
    <row r="32" spans="2:19" x14ac:dyDescent="0.2">
      <c r="B32" s="1">
        <f>'A1'!C37</f>
        <v>31</v>
      </c>
      <c r="C32" s="27">
        <f>'COCO A'!V150</f>
        <v>14084.7</v>
      </c>
      <c r="D32" s="1">
        <f>'COCO A'!AC150</f>
        <v>1</v>
      </c>
      <c r="E32" s="1">
        <f>'COCO A'!AB150</f>
        <v>6</v>
      </c>
      <c r="F32" s="1"/>
      <c r="G32" s="23">
        <f t="shared" si="0"/>
        <v>4.0847000000000016</v>
      </c>
      <c r="H32" s="27">
        <v>14084.7</v>
      </c>
      <c r="I32" s="1"/>
      <c r="J32" s="1"/>
      <c r="K32" s="1"/>
      <c r="L32" s="46"/>
      <c r="M32" s="44"/>
      <c r="N32" s="44"/>
      <c r="O32" s="44"/>
      <c r="P32" s="44"/>
      <c r="Q32" s="44">
        <v>1</v>
      </c>
      <c r="R32" s="44"/>
      <c r="S32" s="1">
        <v>1</v>
      </c>
    </row>
    <row r="33" spans="2:19" x14ac:dyDescent="0.2">
      <c r="B33" s="1">
        <f>'A1'!C38</f>
        <v>32</v>
      </c>
      <c r="C33" s="27">
        <f>'COCO A'!V151</f>
        <v>16957.5</v>
      </c>
      <c r="D33" s="1">
        <f>'COCO A'!AC151</f>
        <v>1</v>
      </c>
      <c r="E33" s="1">
        <f>'COCO A'!AB151</f>
        <v>7</v>
      </c>
      <c r="F33" s="1"/>
      <c r="G33" s="23">
        <f t="shared" si="0"/>
        <v>6.9574999999999996</v>
      </c>
      <c r="H33" s="27">
        <v>16957.5</v>
      </c>
      <c r="I33" s="1"/>
      <c r="J33" s="1"/>
      <c r="K33" s="1"/>
      <c r="L33" s="46"/>
      <c r="M33" s="44"/>
      <c r="N33" s="44"/>
      <c r="O33" s="44"/>
      <c r="P33" s="44"/>
      <c r="Q33" s="44"/>
      <c r="R33" s="44">
        <v>1</v>
      </c>
      <c r="S33" s="1">
        <v>1</v>
      </c>
    </row>
    <row r="34" spans="2:19" x14ac:dyDescent="0.2">
      <c r="B34" s="1">
        <f>'A1'!C39</f>
        <v>33</v>
      </c>
      <c r="C34" s="27">
        <f>'COCO A'!V152</f>
        <v>12005.4</v>
      </c>
      <c r="D34" s="1">
        <f>'COCO A'!AC152</f>
        <v>1</v>
      </c>
      <c r="E34" s="1">
        <f>'COCO A'!AB152</f>
        <v>1</v>
      </c>
      <c r="F34" s="1"/>
      <c r="H34" s="1" t="s">
        <v>390</v>
      </c>
      <c r="I34" s="1">
        <v>1</v>
      </c>
      <c r="J34" s="1">
        <v>1</v>
      </c>
      <c r="K34" s="1">
        <v>4</v>
      </c>
      <c r="L34" s="46">
        <v>8</v>
      </c>
      <c r="M34" s="1">
        <v>9</v>
      </c>
      <c r="N34" s="1">
        <v>3</v>
      </c>
      <c r="O34" s="1">
        <v>2</v>
      </c>
      <c r="P34" s="1">
        <v>3</v>
      </c>
      <c r="Q34" s="1">
        <v>1</v>
      </c>
      <c r="R34" s="1">
        <v>1</v>
      </c>
      <c r="S34" s="1">
        <v>33</v>
      </c>
    </row>
    <row r="35" spans="2:19" x14ac:dyDescent="0.2">
      <c r="B35" s="1">
        <f>'A1'!C40</f>
        <v>34</v>
      </c>
      <c r="C35" s="27">
        <f>'COCO A'!V153</f>
        <v>8977.5</v>
      </c>
      <c r="D35" s="1">
        <f>'COCO A'!AC153</f>
        <v>1</v>
      </c>
      <c r="E35" s="1">
        <f>'COCO A'!AB153</f>
        <v>-1</v>
      </c>
      <c r="F35" s="1"/>
    </row>
    <row r="36" spans="2:19" x14ac:dyDescent="0.2">
      <c r="B36" s="1">
        <f>'A1'!C41</f>
        <v>35</v>
      </c>
      <c r="C36" s="27">
        <f>'COCO A'!V154</f>
        <v>10687.2</v>
      </c>
      <c r="D36" s="1">
        <f>'COCO A'!AC154</f>
        <v>0</v>
      </c>
      <c r="E36" s="1">
        <f>'COCO A'!AB154</f>
        <v>-1</v>
      </c>
      <c r="F36" s="1"/>
    </row>
    <row r="37" spans="2:19" x14ac:dyDescent="0.2">
      <c r="B37" s="1">
        <f>'A1'!C42</f>
        <v>36</v>
      </c>
      <c r="C37" s="27">
        <f>'COCO A'!V155</f>
        <v>11970</v>
      </c>
      <c r="D37" s="1">
        <f>'COCO A'!AC155</f>
        <v>1</v>
      </c>
      <c r="E37" s="1">
        <f>'COCO A'!AB155</f>
        <v>2</v>
      </c>
      <c r="F37" s="1"/>
    </row>
    <row r="38" spans="2:19" x14ac:dyDescent="0.2"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A1</vt:lpstr>
      <vt:lpstr>A2</vt:lpstr>
      <vt:lpstr>COCO A</vt:lpstr>
      <vt:lpstr>B1</vt:lpstr>
      <vt:lpstr>B2</vt:lpstr>
      <vt:lpstr>COCO B</vt:lpstr>
      <vt:lpstr>sportfogadási teljesítmény</vt:lpstr>
      <vt:lpstr>odds - benchmark</vt:lpstr>
      <vt:lpstr>becslési eloszlás COCO A</vt:lpstr>
      <vt:lpstr>becslési eloszlás COCO B</vt:lpstr>
      <vt:lpstr>becslési eloszlás benchmark</vt:lpstr>
      <vt:lpstr>segéd</vt:lpstr>
      <vt:lpstr>odds-profitmarzs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Boldizsar Farkas</dc:creator>
  <cp:lastModifiedBy>Boldizsar Farkas</cp:lastModifiedBy>
  <dcterms:created xsi:type="dcterms:W3CDTF">2025-03-11T21:34:28Z</dcterms:created>
  <dcterms:modified xsi:type="dcterms:W3CDTF">2025-11-10T15:36:23Z</dcterms:modified>
</cp:coreProperties>
</file>