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atitude\AppData\Local\Temp\scp22095\var\www\miau\data\miau\327\hdi\"/>
    </mc:Choice>
  </mc:AlternateContent>
  <xr:revisionPtr revIDLastSave="0" documentId="13_ncr:1_{F715152E-2CCC-4101-8662-D7CB401AD953}" xr6:coauthVersionLast="47" xr6:coauthVersionMax="47" xr10:uidLastSave="{00000000-0000-0000-0000-000000000000}"/>
  <bookViews>
    <workbookView xWindow="-108" yWindow="-108" windowWidth="23256" windowHeight="12456" firstSheet="5" activeTab="11" xr2:uid="{986B6B50-AE78-4139-BF31-AA1B0983F12A}"/>
  </bookViews>
  <sheets>
    <sheet name="raw_all" sheetId="3" r:id="rId1"/>
    <sheet name="raw_years" sheetId="9" r:id="rId2"/>
    <sheet name="Raw_internet" sheetId="23" r:id="rId3"/>
    <sheet name="HDI2023" sheetId="1" r:id="rId4"/>
    <sheet name="DATAOFHDI" sheetId="37" r:id="rId5"/>
    <sheet name="Years" sheetId="18" r:id="rId6"/>
    <sheet name="Education_Index" sheetId="43" r:id="rId7"/>
    <sheet name="Internet_Usage" sheetId="22" r:id="rId8"/>
    <sheet name="HDI" sheetId="28" r:id="rId9"/>
    <sheet name="10(EducationIndex)" sheetId="35" r:id="rId10"/>
    <sheet name="R" sheetId="45" r:id="rId11"/>
    <sheet name="2023(EI;IU;HDI)" sheetId="36" r:id="rId12"/>
    <sheet name="COCO(EI;IU;HDI)" sheetId="40" r:id="rId13"/>
    <sheet name="Performance Gap" sheetId="41" r:id="rId14"/>
    <sheet name="PerformanceCOCO" sheetId="42"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36" l="1"/>
  <c r="AH8" i="36"/>
  <c r="AH9" i="36"/>
  <c r="AH10" i="36"/>
  <c r="AH11" i="36"/>
  <c r="AH12" i="36"/>
  <c r="AH13" i="36"/>
  <c r="AH14" i="36"/>
  <c r="AH15" i="36"/>
  <c r="AH16" i="36"/>
  <c r="AH17" i="36"/>
  <c r="AH18" i="36"/>
  <c r="AH19" i="36"/>
  <c r="AH20" i="36"/>
  <c r="AH21" i="36"/>
  <c r="AH22" i="36"/>
  <c r="AH23" i="36"/>
  <c r="AH24" i="36"/>
  <c r="AH25" i="36"/>
  <c r="AH26" i="36"/>
  <c r="AH27" i="36"/>
  <c r="AH28" i="36"/>
  <c r="AH29" i="36"/>
  <c r="AH30" i="36"/>
  <c r="AH31" i="36"/>
  <c r="AH32" i="36"/>
  <c r="AH33" i="36"/>
  <c r="AH34" i="36"/>
  <c r="AH35" i="36"/>
  <c r="AH36" i="36"/>
  <c r="AH37" i="36"/>
  <c r="AH38" i="36"/>
  <c r="AH39" i="36"/>
  <c r="AH40" i="36"/>
  <c r="AH41" i="36"/>
  <c r="AH42" i="36"/>
  <c r="AH43" i="36"/>
  <c r="AH44" i="36"/>
  <c r="AH45" i="36"/>
  <c r="AH46" i="36"/>
  <c r="AH47" i="36"/>
  <c r="AH48" i="36"/>
  <c r="AH49" i="36"/>
  <c r="AH50" i="36"/>
  <c r="AH51" i="36"/>
  <c r="AH52" i="36"/>
  <c r="AH53" i="36"/>
  <c r="AH54" i="36"/>
  <c r="AH55" i="36"/>
  <c r="AH56" i="36"/>
  <c r="AH57" i="36"/>
  <c r="AH58" i="36"/>
  <c r="AH59" i="36"/>
  <c r="AH60" i="36"/>
  <c r="AH61" i="36"/>
  <c r="AH62" i="36"/>
  <c r="AH63" i="36"/>
  <c r="AH64" i="36"/>
  <c r="AH65" i="36"/>
  <c r="AH66" i="36"/>
  <c r="AH67" i="36"/>
  <c r="AH68" i="36"/>
  <c r="AH69" i="36"/>
  <c r="AH70" i="36"/>
  <c r="AH71" i="36"/>
  <c r="AH72" i="36"/>
  <c r="AH73" i="36"/>
  <c r="AH74" i="36"/>
  <c r="AH75" i="36"/>
  <c r="AH76" i="36"/>
  <c r="AH77" i="36"/>
  <c r="AH78" i="36"/>
  <c r="AH79" i="36"/>
  <c r="AH80" i="36"/>
  <c r="AH81" i="36"/>
  <c r="AH82" i="36"/>
  <c r="AH83" i="36"/>
  <c r="AH84" i="36"/>
  <c r="AH85" i="36"/>
  <c r="AH86" i="36"/>
  <c r="AH87" i="36"/>
  <c r="AH88" i="36"/>
  <c r="AH89" i="36"/>
  <c r="AH90" i="36"/>
  <c r="AH91" i="36"/>
  <c r="AH92" i="36"/>
  <c r="AH93" i="36"/>
  <c r="AH94" i="36"/>
  <c r="AH95" i="36"/>
  <c r="AH96" i="36"/>
  <c r="AH97" i="36"/>
  <c r="AH98" i="36"/>
  <c r="AH99" i="36"/>
  <c r="AH100" i="36"/>
  <c r="AH101" i="36"/>
  <c r="AH102" i="36"/>
  <c r="AH103" i="36"/>
  <c r="AH104" i="36"/>
  <c r="AH105" i="36"/>
  <c r="AH106" i="36"/>
  <c r="AH107" i="36"/>
  <c r="AH108" i="36"/>
  <c r="AH109" i="36"/>
  <c r="AH110" i="36"/>
  <c r="AH111" i="36"/>
  <c r="AH112" i="36"/>
  <c r="AH113" i="36"/>
  <c r="AH114" i="36"/>
  <c r="AH115" i="36"/>
  <c r="AH116" i="36"/>
  <c r="AH117" i="36"/>
  <c r="AH118" i="36"/>
  <c r="AH119" i="36"/>
  <c r="AH120" i="36"/>
  <c r="AH121" i="36"/>
  <c r="AH122" i="36"/>
  <c r="AH123" i="36"/>
  <c r="AH124" i="36"/>
  <c r="AH125" i="36"/>
  <c r="AH126" i="36"/>
  <c r="AH127" i="36"/>
  <c r="AH128" i="36"/>
  <c r="AH129" i="36"/>
  <c r="AH130" i="36"/>
  <c r="AH131" i="36"/>
  <c r="AH132" i="36"/>
  <c r="AH133" i="36"/>
  <c r="AH134" i="36"/>
  <c r="AH135" i="36"/>
  <c r="AH136" i="36"/>
  <c r="AH137" i="36"/>
  <c r="AH6" i="36"/>
  <c r="F4" i="45"/>
  <c r="S39" i="45"/>
  <c r="R39" i="45"/>
  <c r="Q39" i="45"/>
  <c r="S38" i="45"/>
  <c r="R38" i="45"/>
  <c r="Q38" i="45"/>
  <c r="S37" i="45"/>
  <c r="R37" i="45"/>
  <c r="Q37" i="45"/>
  <c r="S36" i="45"/>
  <c r="R36" i="45"/>
  <c r="Q36" i="45"/>
  <c r="S35" i="45"/>
  <c r="R35" i="45"/>
  <c r="Q35" i="45"/>
  <c r="S34" i="45"/>
  <c r="R34" i="45"/>
  <c r="Q34" i="45"/>
  <c r="S33" i="45"/>
  <c r="R33" i="45"/>
  <c r="Q33" i="45"/>
  <c r="S32" i="45"/>
  <c r="R32" i="45"/>
  <c r="Q32" i="45"/>
  <c r="S31" i="45"/>
  <c r="R31" i="45"/>
  <c r="Q31" i="45"/>
  <c r="S30" i="45"/>
  <c r="R30" i="45"/>
  <c r="Q30" i="45"/>
  <c r="S15" i="45"/>
  <c r="R15" i="45"/>
  <c r="Q15" i="45"/>
  <c r="S14" i="45"/>
  <c r="R14" i="45"/>
  <c r="Q14" i="45"/>
  <c r="S13" i="45"/>
  <c r="R13" i="45"/>
  <c r="Q13" i="45"/>
  <c r="S12" i="45"/>
  <c r="R12" i="45"/>
  <c r="Q12" i="45"/>
  <c r="S11" i="45"/>
  <c r="R11" i="45"/>
  <c r="Q11" i="45"/>
  <c r="S10" i="45"/>
  <c r="R10" i="45"/>
  <c r="Q10" i="45"/>
  <c r="S9" i="45"/>
  <c r="R9" i="45"/>
  <c r="Q9" i="45"/>
  <c r="S8" i="45"/>
  <c r="R8" i="45"/>
  <c r="Q8" i="45"/>
  <c r="S7" i="45"/>
  <c r="R7" i="45"/>
  <c r="Q7" i="45"/>
  <c r="S6" i="45"/>
  <c r="R6" i="45"/>
  <c r="Q6" i="45"/>
  <c r="S19" i="45"/>
  <c r="S20" i="45"/>
  <c r="S21" i="45"/>
  <c r="S22" i="45"/>
  <c r="S23" i="45"/>
  <c r="S24" i="45"/>
  <c r="S25" i="45"/>
  <c r="S26" i="45"/>
  <c r="S27" i="45"/>
  <c r="S18" i="45"/>
  <c r="C6" i="43"/>
  <c r="D6" i="43"/>
  <c r="E6" i="43"/>
  <c r="F6" i="43"/>
  <c r="G6" i="43"/>
  <c r="H6" i="43"/>
  <c r="I6" i="43"/>
  <c r="J6" i="43"/>
  <c r="K6" i="43"/>
  <c r="L6" i="43"/>
  <c r="M6" i="43"/>
  <c r="N6" i="43"/>
  <c r="O6" i="43"/>
  <c r="P6" i="43"/>
  <c r="R6" i="43"/>
  <c r="S6" i="43"/>
  <c r="C7" i="43"/>
  <c r="D7" i="43"/>
  <c r="E7" i="43"/>
  <c r="F7" i="43"/>
  <c r="G7" i="43"/>
  <c r="H7" i="43"/>
  <c r="I7" i="43"/>
  <c r="J7" i="43"/>
  <c r="K7" i="43"/>
  <c r="L7" i="43"/>
  <c r="M7" i="43"/>
  <c r="N7" i="43"/>
  <c r="O7" i="43"/>
  <c r="P7" i="43"/>
  <c r="R7" i="43"/>
  <c r="S7" i="43"/>
  <c r="C8" i="43"/>
  <c r="D8" i="43"/>
  <c r="E8" i="43"/>
  <c r="F8" i="43"/>
  <c r="G8" i="43"/>
  <c r="H8" i="43"/>
  <c r="I8" i="43"/>
  <c r="J8" i="43"/>
  <c r="K8" i="43"/>
  <c r="L8" i="43"/>
  <c r="M8" i="43"/>
  <c r="N8" i="43"/>
  <c r="O8" i="43"/>
  <c r="P8" i="43"/>
  <c r="R8" i="43"/>
  <c r="S8" i="43"/>
  <c r="C9" i="43"/>
  <c r="D9" i="43"/>
  <c r="E9" i="43"/>
  <c r="F9" i="43"/>
  <c r="G9" i="43"/>
  <c r="H9" i="43"/>
  <c r="I9" i="43"/>
  <c r="J9" i="43"/>
  <c r="K9" i="43"/>
  <c r="L9" i="43"/>
  <c r="M9" i="43"/>
  <c r="N9" i="43"/>
  <c r="O9" i="43"/>
  <c r="P9" i="43"/>
  <c r="R9" i="43"/>
  <c r="S9" i="43"/>
  <c r="C10" i="43"/>
  <c r="D10" i="43"/>
  <c r="E10" i="43"/>
  <c r="F10" i="43"/>
  <c r="G10" i="43"/>
  <c r="H10" i="43"/>
  <c r="I10" i="43"/>
  <c r="J10" i="43"/>
  <c r="K10" i="43"/>
  <c r="L10" i="43"/>
  <c r="M10" i="43"/>
  <c r="N10" i="43"/>
  <c r="O10" i="43"/>
  <c r="P10" i="43"/>
  <c r="R10" i="43"/>
  <c r="S10" i="43"/>
  <c r="C11" i="43"/>
  <c r="D11" i="43"/>
  <c r="E11" i="43"/>
  <c r="F11" i="43"/>
  <c r="G11" i="43"/>
  <c r="H11" i="43"/>
  <c r="I11" i="43"/>
  <c r="J11" i="43"/>
  <c r="K11" i="43"/>
  <c r="L11" i="43"/>
  <c r="M11" i="43"/>
  <c r="N11" i="43"/>
  <c r="O11" i="43"/>
  <c r="P11" i="43"/>
  <c r="R11" i="43"/>
  <c r="S11" i="43"/>
  <c r="C12" i="43"/>
  <c r="D12" i="43"/>
  <c r="E12" i="43"/>
  <c r="F12" i="43"/>
  <c r="G12" i="43"/>
  <c r="H12" i="43"/>
  <c r="I12" i="43"/>
  <c r="J12" i="43"/>
  <c r="K12" i="43"/>
  <c r="L12" i="43"/>
  <c r="M12" i="43"/>
  <c r="N12" i="43"/>
  <c r="O12" i="43"/>
  <c r="P12" i="43"/>
  <c r="R12" i="43"/>
  <c r="S12" i="43"/>
  <c r="C13" i="43"/>
  <c r="D13" i="43"/>
  <c r="E13" i="43"/>
  <c r="F13" i="43"/>
  <c r="G13" i="43"/>
  <c r="H13" i="43"/>
  <c r="I13" i="43"/>
  <c r="J13" i="43"/>
  <c r="K13" i="43"/>
  <c r="L13" i="43"/>
  <c r="M13" i="43"/>
  <c r="N13" i="43"/>
  <c r="O13" i="43"/>
  <c r="P13" i="43"/>
  <c r="R13" i="43"/>
  <c r="S13" i="43"/>
  <c r="C14" i="43"/>
  <c r="D14" i="43"/>
  <c r="E14" i="43"/>
  <c r="F14" i="43"/>
  <c r="G14" i="43"/>
  <c r="H14" i="43"/>
  <c r="I14" i="43"/>
  <c r="J14" i="43"/>
  <c r="K14" i="43"/>
  <c r="L14" i="43"/>
  <c r="M14" i="43"/>
  <c r="N14" i="43"/>
  <c r="O14" i="43"/>
  <c r="P14" i="43"/>
  <c r="R14" i="43"/>
  <c r="S14" i="43"/>
  <c r="C15" i="43"/>
  <c r="D15" i="43"/>
  <c r="E15" i="43"/>
  <c r="F15" i="43"/>
  <c r="G15" i="43"/>
  <c r="H15" i="43"/>
  <c r="I15" i="43"/>
  <c r="J15" i="43"/>
  <c r="K15" i="43"/>
  <c r="L15" i="43"/>
  <c r="M15" i="43"/>
  <c r="N15" i="43"/>
  <c r="O15" i="43"/>
  <c r="P15" i="43"/>
  <c r="R15" i="43"/>
  <c r="S15" i="43"/>
  <c r="C16" i="43"/>
  <c r="D16" i="43"/>
  <c r="E16" i="43"/>
  <c r="F16" i="43"/>
  <c r="G16" i="43"/>
  <c r="H16" i="43"/>
  <c r="I16" i="43"/>
  <c r="J16" i="43"/>
  <c r="K16" i="43"/>
  <c r="L16" i="43"/>
  <c r="M16" i="43"/>
  <c r="N16" i="43"/>
  <c r="O16" i="43"/>
  <c r="P16" i="43"/>
  <c r="R16" i="43"/>
  <c r="S16" i="43"/>
  <c r="C19" i="43"/>
  <c r="P27" i="45"/>
  <c r="O27" i="45"/>
  <c r="N27" i="45"/>
  <c r="M27" i="45"/>
  <c r="L27" i="45"/>
  <c r="K27" i="45"/>
  <c r="J27" i="45"/>
  <c r="I27" i="45"/>
  <c r="H27" i="45"/>
  <c r="G27" i="45"/>
  <c r="F27" i="45"/>
  <c r="E27" i="45"/>
  <c r="D27" i="45"/>
  <c r="C27" i="45"/>
  <c r="P26" i="45"/>
  <c r="O26" i="45"/>
  <c r="N26" i="45"/>
  <c r="M26" i="45"/>
  <c r="L26" i="45"/>
  <c r="K26" i="45"/>
  <c r="J26" i="45"/>
  <c r="I26" i="45"/>
  <c r="H26" i="45"/>
  <c r="G26" i="45"/>
  <c r="F26" i="45"/>
  <c r="E26" i="45"/>
  <c r="D26" i="45"/>
  <c r="C26" i="45"/>
  <c r="P25" i="45"/>
  <c r="O25" i="45"/>
  <c r="N25" i="45"/>
  <c r="M25" i="45"/>
  <c r="L25" i="45"/>
  <c r="K25" i="45"/>
  <c r="J25" i="45"/>
  <c r="I25" i="45"/>
  <c r="H25" i="45"/>
  <c r="G25" i="45"/>
  <c r="F25" i="45"/>
  <c r="E25" i="45"/>
  <c r="D25" i="45"/>
  <c r="C25" i="45"/>
  <c r="P24" i="45"/>
  <c r="O24" i="45"/>
  <c r="N24" i="45"/>
  <c r="M24" i="45"/>
  <c r="L24" i="45"/>
  <c r="K24" i="45"/>
  <c r="J24" i="45"/>
  <c r="I24" i="45"/>
  <c r="H24" i="45"/>
  <c r="G24" i="45"/>
  <c r="F24" i="45"/>
  <c r="E24" i="45"/>
  <c r="D24" i="45"/>
  <c r="C24" i="45"/>
  <c r="P23" i="45"/>
  <c r="O23" i="45"/>
  <c r="N23" i="45"/>
  <c r="M23" i="45"/>
  <c r="L23" i="45"/>
  <c r="K23" i="45"/>
  <c r="J23" i="45"/>
  <c r="I23" i="45"/>
  <c r="H23" i="45"/>
  <c r="G23" i="45"/>
  <c r="F23" i="45"/>
  <c r="E23" i="45"/>
  <c r="D23" i="45"/>
  <c r="C23" i="45"/>
  <c r="P22" i="45"/>
  <c r="O22" i="45"/>
  <c r="N22" i="45"/>
  <c r="M22" i="45"/>
  <c r="L22" i="45"/>
  <c r="K22" i="45"/>
  <c r="J22" i="45"/>
  <c r="I22" i="45"/>
  <c r="H22" i="45"/>
  <c r="G22" i="45"/>
  <c r="F22" i="45"/>
  <c r="E22" i="45"/>
  <c r="D22" i="45"/>
  <c r="C22" i="45"/>
  <c r="P21" i="45"/>
  <c r="O21" i="45"/>
  <c r="N21" i="45"/>
  <c r="M21" i="45"/>
  <c r="L21" i="45"/>
  <c r="K21" i="45"/>
  <c r="J21" i="45"/>
  <c r="I21" i="45"/>
  <c r="H21" i="45"/>
  <c r="G21" i="45"/>
  <c r="F21" i="45"/>
  <c r="E21" i="45"/>
  <c r="D21" i="45"/>
  <c r="C21" i="45"/>
  <c r="P20" i="45"/>
  <c r="O20" i="45"/>
  <c r="N20" i="45"/>
  <c r="M20" i="45"/>
  <c r="L20" i="45"/>
  <c r="K20" i="45"/>
  <c r="J20" i="45"/>
  <c r="I20" i="45"/>
  <c r="H20" i="45"/>
  <c r="G20" i="45"/>
  <c r="F20" i="45"/>
  <c r="E20" i="45"/>
  <c r="D20" i="45"/>
  <c r="C20" i="45"/>
  <c r="P19" i="45"/>
  <c r="O19" i="45"/>
  <c r="N19" i="45"/>
  <c r="M19" i="45"/>
  <c r="L19" i="45"/>
  <c r="K19" i="45"/>
  <c r="J19" i="45"/>
  <c r="I19" i="45"/>
  <c r="H19" i="45"/>
  <c r="G19" i="45"/>
  <c r="F19" i="45"/>
  <c r="E19" i="45"/>
  <c r="D19" i="45"/>
  <c r="C19" i="45"/>
  <c r="P18" i="45"/>
  <c r="O18" i="45"/>
  <c r="N18" i="45"/>
  <c r="M18" i="45"/>
  <c r="L18" i="45"/>
  <c r="K18" i="45"/>
  <c r="J18" i="45"/>
  <c r="I18" i="45"/>
  <c r="H18" i="45"/>
  <c r="G18" i="45"/>
  <c r="F18" i="45"/>
  <c r="E18" i="45"/>
  <c r="D18" i="45"/>
  <c r="C18" i="45"/>
  <c r="S137" i="22"/>
  <c r="S136" i="22"/>
  <c r="S135" i="22"/>
  <c r="S134" i="22"/>
  <c r="S133" i="22"/>
  <c r="S132" i="22"/>
  <c r="S131" i="22"/>
  <c r="S130" i="22"/>
  <c r="S129" i="22"/>
  <c r="S128" i="22"/>
  <c r="S127" i="22"/>
  <c r="S126" i="22"/>
  <c r="S125" i="22"/>
  <c r="S124" i="22"/>
  <c r="S123" i="22"/>
  <c r="S122" i="22"/>
  <c r="S121" i="22"/>
  <c r="S120" i="22"/>
  <c r="S119" i="22"/>
  <c r="S118" i="22"/>
  <c r="S117" i="22"/>
  <c r="S116" i="22"/>
  <c r="S115" i="22"/>
  <c r="S114" i="22"/>
  <c r="S113" i="22"/>
  <c r="S112" i="22"/>
  <c r="S111" i="22"/>
  <c r="S110" i="22"/>
  <c r="S109" i="22"/>
  <c r="S108" i="22"/>
  <c r="S107" i="22"/>
  <c r="S106" i="22"/>
  <c r="S105" i="22"/>
  <c r="S104" i="22"/>
  <c r="S103" i="22"/>
  <c r="S102" i="22"/>
  <c r="S101" i="22"/>
  <c r="S100" i="22"/>
  <c r="S99" i="22"/>
  <c r="S98" i="22"/>
  <c r="S97" i="22"/>
  <c r="S96" i="22"/>
  <c r="S95" i="22"/>
  <c r="S94" i="22"/>
  <c r="S93" i="22"/>
  <c r="S92" i="22"/>
  <c r="S91" i="22"/>
  <c r="S90" i="22"/>
  <c r="S89" i="22"/>
  <c r="S88" i="22"/>
  <c r="S87" i="22"/>
  <c r="S86" i="22"/>
  <c r="S85" i="22"/>
  <c r="S84" i="22"/>
  <c r="S83" i="22"/>
  <c r="S82" i="22"/>
  <c r="S81" i="22"/>
  <c r="S80" i="22"/>
  <c r="S79" i="22"/>
  <c r="S78" i="22"/>
  <c r="S77" i="22"/>
  <c r="S76" i="22"/>
  <c r="S75" i="22"/>
  <c r="S74" i="22"/>
  <c r="S73" i="22"/>
  <c r="S72" i="22"/>
  <c r="S71" i="22"/>
  <c r="S70" i="22"/>
  <c r="S69" i="22"/>
  <c r="S68" i="22"/>
  <c r="S67" i="22"/>
  <c r="S66" i="22"/>
  <c r="S65" i="22"/>
  <c r="S64" i="22"/>
  <c r="S63" i="22"/>
  <c r="S62" i="22"/>
  <c r="S61" i="22"/>
  <c r="S60" i="22"/>
  <c r="S59" i="22"/>
  <c r="S58" i="22"/>
  <c r="S57" i="22"/>
  <c r="S56" i="22"/>
  <c r="S55" i="22"/>
  <c r="S54" i="22"/>
  <c r="S53" i="22"/>
  <c r="S52" i="22"/>
  <c r="S51" i="22"/>
  <c r="S50" i="22"/>
  <c r="S49" i="22"/>
  <c r="S48" i="22"/>
  <c r="S47" i="22"/>
  <c r="S46" i="22"/>
  <c r="S45" i="22"/>
  <c r="S44" i="22"/>
  <c r="S43" i="22"/>
  <c r="S42" i="22"/>
  <c r="S41" i="22"/>
  <c r="S40" i="22"/>
  <c r="S39" i="22"/>
  <c r="S38" i="22"/>
  <c r="S37" i="22"/>
  <c r="S36" i="22"/>
  <c r="S35" i="22"/>
  <c r="S34" i="22"/>
  <c r="S33" i="22"/>
  <c r="S32" i="22"/>
  <c r="S31" i="22"/>
  <c r="S30" i="22"/>
  <c r="S29" i="22"/>
  <c r="S28" i="22"/>
  <c r="S27" i="22"/>
  <c r="S26" i="22"/>
  <c r="S25" i="22"/>
  <c r="S24" i="22"/>
  <c r="S23" i="22"/>
  <c r="S22" i="22"/>
  <c r="S21" i="22"/>
  <c r="S20" i="22"/>
  <c r="S19" i="22"/>
  <c r="S18" i="22"/>
  <c r="S17" i="22"/>
  <c r="S16" i="22"/>
  <c r="S15" i="22"/>
  <c r="S14" i="22"/>
  <c r="S13" i="22"/>
  <c r="S12" i="22"/>
  <c r="S11" i="22"/>
  <c r="S10" i="22"/>
  <c r="S9" i="22"/>
  <c r="S8" i="22"/>
  <c r="S7" i="22"/>
  <c r="S6" i="22"/>
  <c r="H7" i="36"/>
  <c r="H8" i="36"/>
  <c r="H9" i="36"/>
  <c r="H10"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6" i="36"/>
  <c r="C17" i="43"/>
  <c r="D17" i="43"/>
  <c r="E17" i="43"/>
  <c r="F17" i="43"/>
  <c r="G17" i="43"/>
  <c r="H17" i="43"/>
  <c r="I17" i="43"/>
  <c r="J17" i="43"/>
  <c r="K17" i="43"/>
  <c r="L17" i="43"/>
  <c r="M17" i="43"/>
  <c r="N17" i="43"/>
  <c r="O17" i="43"/>
  <c r="P17" i="43"/>
  <c r="C18" i="43"/>
  <c r="D18" i="43"/>
  <c r="E18" i="43"/>
  <c r="F18" i="43"/>
  <c r="G18" i="43"/>
  <c r="H18" i="43"/>
  <c r="I18" i="43"/>
  <c r="J18" i="43"/>
  <c r="K18" i="43"/>
  <c r="L18" i="43"/>
  <c r="M18" i="43"/>
  <c r="N18" i="43"/>
  <c r="O18" i="43"/>
  <c r="P18" i="43"/>
  <c r="D19" i="43"/>
  <c r="E19" i="43"/>
  <c r="F19" i="43"/>
  <c r="G19" i="43"/>
  <c r="H19" i="43"/>
  <c r="I19" i="43"/>
  <c r="J19" i="43"/>
  <c r="K19" i="43"/>
  <c r="L19" i="43"/>
  <c r="M19" i="43"/>
  <c r="N19" i="43"/>
  <c r="O19" i="43"/>
  <c r="P19" i="43"/>
  <c r="C20" i="43"/>
  <c r="D20" i="43"/>
  <c r="E20" i="43"/>
  <c r="F20" i="43"/>
  <c r="G20" i="43"/>
  <c r="H20" i="43"/>
  <c r="I20" i="43"/>
  <c r="J20" i="43"/>
  <c r="K20" i="43"/>
  <c r="L20" i="43"/>
  <c r="M20" i="43"/>
  <c r="N20" i="43"/>
  <c r="O20" i="43"/>
  <c r="P20" i="43"/>
  <c r="C21" i="43"/>
  <c r="D21" i="43"/>
  <c r="E21" i="43"/>
  <c r="F21" i="43"/>
  <c r="G21" i="43"/>
  <c r="H21" i="43"/>
  <c r="I21" i="43"/>
  <c r="J21" i="43"/>
  <c r="K21" i="43"/>
  <c r="L21" i="43"/>
  <c r="M21" i="43"/>
  <c r="N21" i="43"/>
  <c r="O21" i="43"/>
  <c r="P21" i="43"/>
  <c r="C22" i="43"/>
  <c r="D22" i="43"/>
  <c r="E22" i="43"/>
  <c r="F22" i="43"/>
  <c r="G22" i="43"/>
  <c r="H22" i="43"/>
  <c r="I22" i="43"/>
  <c r="J22" i="43"/>
  <c r="K22" i="43"/>
  <c r="L22" i="43"/>
  <c r="M22" i="43"/>
  <c r="N22" i="43"/>
  <c r="O22" i="43"/>
  <c r="P22" i="43"/>
  <c r="C23" i="43"/>
  <c r="D23" i="43"/>
  <c r="E23" i="43"/>
  <c r="F23" i="43"/>
  <c r="G23" i="43"/>
  <c r="H23" i="43"/>
  <c r="I23" i="43"/>
  <c r="J23" i="43"/>
  <c r="K23" i="43"/>
  <c r="L23" i="43"/>
  <c r="M23" i="43"/>
  <c r="N23" i="43"/>
  <c r="O23" i="43"/>
  <c r="P23" i="43"/>
  <c r="C24" i="43"/>
  <c r="D24" i="43"/>
  <c r="E24" i="43"/>
  <c r="F24" i="43"/>
  <c r="G24" i="43"/>
  <c r="H24" i="43"/>
  <c r="I24" i="43"/>
  <c r="J24" i="43"/>
  <c r="K24" i="43"/>
  <c r="L24" i="43"/>
  <c r="M24" i="43"/>
  <c r="N24" i="43"/>
  <c r="O24" i="43"/>
  <c r="P24" i="43"/>
  <c r="C25" i="43"/>
  <c r="D25" i="43"/>
  <c r="E25" i="43"/>
  <c r="F25" i="43"/>
  <c r="G25" i="43"/>
  <c r="H25" i="43"/>
  <c r="I25" i="43"/>
  <c r="J25" i="43"/>
  <c r="K25" i="43"/>
  <c r="L25" i="43"/>
  <c r="M25" i="43"/>
  <c r="N25" i="43"/>
  <c r="O25" i="43"/>
  <c r="P25" i="43"/>
  <c r="C26" i="43"/>
  <c r="D26" i="43"/>
  <c r="E26" i="43"/>
  <c r="F26" i="43"/>
  <c r="G26" i="43"/>
  <c r="H26" i="43"/>
  <c r="I26" i="43"/>
  <c r="J26" i="43"/>
  <c r="K26" i="43"/>
  <c r="L26" i="43"/>
  <c r="M26" i="43"/>
  <c r="N26" i="43"/>
  <c r="O26" i="43"/>
  <c r="P26" i="43"/>
  <c r="C27" i="43"/>
  <c r="D27" i="43"/>
  <c r="E27" i="43"/>
  <c r="F27" i="43"/>
  <c r="G27" i="43"/>
  <c r="H27" i="43"/>
  <c r="I27" i="43"/>
  <c r="J27" i="43"/>
  <c r="K27" i="43"/>
  <c r="L27" i="43"/>
  <c r="M27" i="43"/>
  <c r="N27" i="43"/>
  <c r="O27" i="43"/>
  <c r="P27" i="43"/>
  <c r="C28" i="43"/>
  <c r="D28" i="43"/>
  <c r="E28" i="43"/>
  <c r="F28" i="43"/>
  <c r="G28" i="43"/>
  <c r="H28" i="43"/>
  <c r="I28" i="43"/>
  <c r="J28" i="43"/>
  <c r="K28" i="43"/>
  <c r="L28" i="43"/>
  <c r="M28" i="43"/>
  <c r="N28" i="43"/>
  <c r="O28" i="43"/>
  <c r="P28" i="43"/>
  <c r="C29" i="43"/>
  <c r="D29" i="43"/>
  <c r="E29" i="43"/>
  <c r="F29" i="43"/>
  <c r="G29" i="43"/>
  <c r="H29" i="43"/>
  <c r="I29" i="43"/>
  <c r="J29" i="43"/>
  <c r="K29" i="43"/>
  <c r="L29" i="43"/>
  <c r="M29" i="43"/>
  <c r="N29" i="43"/>
  <c r="O29" i="43"/>
  <c r="P29" i="43"/>
  <c r="C30" i="43"/>
  <c r="D30" i="43"/>
  <c r="E30" i="43"/>
  <c r="F30" i="43"/>
  <c r="G30" i="43"/>
  <c r="H30" i="43"/>
  <c r="I30" i="43"/>
  <c r="J30" i="43"/>
  <c r="K30" i="43"/>
  <c r="L30" i="43"/>
  <c r="M30" i="43"/>
  <c r="N30" i="43"/>
  <c r="O30" i="43"/>
  <c r="P30" i="43"/>
  <c r="C31" i="43"/>
  <c r="D31" i="43"/>
  <c r="E31" i="43"/>
  <c r="F31" i="43"/>
  <c r="G31" i="43"/>
  <c r="H31" i="43"/>
  <c r="I31" i="43"/>
  <c r="J31" i="43"/>
  <c r="K31" i="43"/>
  <c r="L31" i="43"/>
  <c r="M31" i="43"/>
  <c r="N31" i="43"/>
  <c r="O31" i="43"/>
  <c r="P31" i="43"/>
  <c r="C32" i="43"/>
  <c r="D32" i="43"/>
  <c r="E32" i="43"/>
  <c r="F32" i="43"/>
  <c r="G32" i="43"/>
  <c r="H32" i="43"/>
  <c r="I32" i="43"/>
  <c r="J32" i="43"/>
  <c r="K32" i="43"/>
  <c r="L32" i="43"/>
  <c r="M32" i="43"/>
  <c r="N32" i="43"/>
  <c r="O32" i="43"/>
  <c r="P32" i="43"/>
  <c r="C33" i="43"/>
  <c r="D33" i="43"/>
  <c r="E33" i="43"/>
  <c r="F33" i="43"/>
  <c r="G33" i="43"/>
  <c r="H33" i="43"/>
  <c r="I33" i="43"/>
  <c r="J33" i="43"/>
  <c r="K33" i="43"/>
  <c r="L33" i="43"/>
  <c r="M33" i="43"/>
  <c r="N33" i="43"/>
  <c r="O33" i="43"/>
  <c r="P33" i="43"/>
  <c r="C34" i="43"/>
  <c r="D34" i="43"/>
  <c r="E34" i="43"/>
  <c r="F34" i="43"/>
  <c r="G34" i="43"/>
  <c r="H34" i="43"/>
  <c r="I34" i="43"/>
  <c r="J34" i="43"/>
  <c r="K34" i="43"/>
  <c r="L34" i="43"/>
  <c r="M34" i="43"/>
  <c r="N34" i="43"/>
  <c r="O34" i="43"/>
  <c r="P34" i="43"/>
  <c r="C35" i="43"/>
  <c r="D35" i="43"/>
  <c r="E35" i="43"/>
  <c r="F35" i="43"/>
  <c r="G35" i="43"/>
  <c r="H35" i="43"/>
  <c r="I35" i="43"/>
  <c r="J35" i="43"/>
  <c r="K35" i="43"/>
  <c r="L35" i="43"/>
  <c r="M35" i="43"/>
  <c r="N35" i="43"/>
  <c r="O35" i="43"/>
  <c r="P35" i="43"/>
  <c r="C36" i="43"/>
  <c r="D36" i="43"/>
  <c r="E36" i="43"/>
  <c r="F36" i="43"/>
  <c r="G36" i="43"/>
  <c r="H36" i="43"/>
  <c r="I36" i="43"/>
  <c r="J36" i="43"/>
  <c r="K36" i="43"/>
  <c r="L36" i="43"/>
  <c r="M36" i="43"/>
  <c r="N36" i="43"/>
  <c r="O36" i="43"/>
  <c r="P36" i="43"/>
  <c r="C37" i="43"/>
  <c r="D37" i="43"/>
  <c r="E37" i="43"/>
  <c r="F37" i="43"/>
  <c r="G37" i="43"/>
  <c r="H37" i="43"/>
  <c r="I37" i="43"/>
  <c r="J37" i="43"/>
  <c r="K37" i="43"/>
  <c r="L37" i="43"/>
  <c r="M37" i="43"/>
  <c r="N37" i="43"/>
  <c r="O37" i="43"/>
  <c r="P37" i="43"/>
  <c r="C38" i="43"/>
  <c r="D38" i="43"/>
  <c r="E38" i="43"/>
  <c r="F38" i="43"/>
  <c r="G38" i="43"/>
  <c r="H38" i="43"/>
  <c r="I38" i="43"/>
  <c r="J38" i="43"/>
  <c r="K38" i="43"/>
  <c r="L38" i="43"/>
  <c r="M38" i="43"/>
  <c r="N38" i="43"/>
  <c r="O38" i="43"/>
  <c r="P38" i="43"/>
  <c r="C39" i="43"/>
  <c r="D39" i="43"/>
  <c r="E39" i="43"/>
  <c r="F39" i="43"/>
  <c r="G39" i="43"/>
  <c r="H39" i="43"/>
  <c r="I39" i="43"/>
  <c r="J39" i="43"/>
  <c r="K39" i="43"/>
  <c r="L39" i="43"/>
  <c r="M39" i="43"/>
  <c r="N39" i="43"/>
  <c r="O39" i="43"/>
  <c r="P39" i="43"/>
  <c r="C40" i="43"/>
  <c r="D40" i="43"/>
  <c r="E40" i="43"/>
  <c r="F40" i="43"/>
  <c r="G40" i="43"/>
  <c r="H40" i="43"/>
  <c r="I40" i="43"/>
  <c r="J40" i="43"/>
  <c r="K40" i="43"/>
  <c r="L40" i="43"/>
  <c r="M40" i="43"/>
  <c r="N40" i="43"/>
  <c r="O40" i="43"/>
  <c r="P40" i="43"/>
  <c r="C41" i="43"/>
  <c r="D41" i="43"/>
  <c r="E41" i="43"/>
  <c r="F41" i="43"/>
  <c r="G41" i="43"/>
  <c r="H41" i="43"/>
  <c r="I41" i="43"/>
  <c r="J41" i="43"/>
  <c r="K41" i="43"/>
  <c r="L41" i="43"/>
  <c r="M41" i="43"/>
  <c r="N41" i="43"/>
  <c r="O41" i="43"/>
  <c r="P41" i="43"/>
  <c r="C42" i="43"/>
  <c r="D42" i="43"/>
  <c r="E42" i="43"/>
  <c r="F42" i="43"/>
  <c r="G42" i="43"/>
  <c r="H42" i="43"/>
  <c r="I42" i="43"/>
  <c r="J42" i="43"/>
  <c r="K42" i="43"/>
  <c r="L42" i="43"/>
  <c r="M42" i="43"/>
  <c r="N42" i="43"/>
  <c r="O42" i="43"/>
  <c r="P42" i="43"/>
  <c r="C43" i="43"/>
  <c r="D43" i="43"/>
  <c r="E43" i="43"/>
  <c r="F43" i="43"/>
  <c r="G43" i="43"/>
  <c r="H43" i="43"/>
  <c r="I43" i="43"/>
  <c r="J43" i="43"/>
  <c r="K43" i="43"/>
  <c r="L43" i="43"/>
  <c r="M43" i="43"/>
  <c r="N43" i="43"/>
  <c r="O43" i="43"/>
  <c r="P43" i="43"/>
  <c r="C44" i="43"/>
  <c r="D44" i="43"/>
  <c r="E44" i="43"/>
  <c r="F44" i="43"/>
  <c r="G44" i="43"/>
  <c r="H44" i="43"/>
  <c r="I44" i="43"/>
  <c r="J44" i="43"/>
  <c r="K44" i="43"/>
  <c r="L44" i="43"/>
  <c r="M44" i="43"/>
  <c r="N44" i="43"/>
  <c r="O44" i="43"/>
  <c r="P44" i="43"/>
  <c r="C45" i="43"/>
  <c r="D45" i="43"/>
  <c r="E45" i="43"/>
  <c r="F45" i="43"/>
  <c r="G45" i="43"/>
  <c r="H45" i="43"/>
  <c r="I45" i="43"/>
  <c r="J45" i="43"/>
  <c r="K45" i="43"/>
  <c r="L45" i="43"/>
  <c r="M45" i="43"/>
  <c r="N45" i="43"/>
  <c r="O45" i="43"/>
  <c r="P45" i="43"/>
  <c r="C46" i="43"/>
  <c r="D46" i="43"/>
  <c r="E46" i="43"/>
  <c r="F46" i="43"/>
  <c r="G46" i="43"/>
  <c r="H46" i="43"/>
  <c r="I46" i="43"/>
  <c r="J46" i="43"/>
  <c r="K46" i="43"/>
  <c r="L46" i="43"/>
  <c r="M46" i="43"/>
  <c r="N46" i="43"/>
  <c r="O46" i="43"/>
  <c r="P46" i="43"/>
  <c r="C47" i="43"/>
  <c r="D47" i="43"/>
  <c r="E47" i="43"/>
  <c r="F47" i="43"/>
  <c r="G47" i="43"/>
  <c r="H47" i="43"/>
  <c r="I47" i="43"/>
  <c r="J47" i="43"/>
  <c r="K47" i="43"/>
  <c r="L47" i="43"/>
  <c r="M47" i="43"/>
  <c r="N47" i="43"/>
  <c r="O47" i="43"/>
  <c r="P47" i="43"/>
  <c r="C48" i="43"/>
  <c r="D48" i="43"/>
  <c r="E48" i="43"/>
  <c r="F48" i="43"/>
  <c r="G48" i="43"/>
  <c r="H48" i="43"/>
  <c r="I48" i="43"/>
  <c r="J48" i="43"/>
  <c r="K48" i="43"/>
  <c r="L48" i="43"/>
  <c r="M48" i="43"/>
  <c r="N48" i="43"/>
  <c r="O48" i="43"/>
  <c r="P48" i="43"/>
  <c r="C49" i="43"/>
  <c r="D49" i="43"/>
  <c r="E49" i="43"/>
  <c r="F49" i="43"/>
  <c r="G49" i="43"/>
  <c r="H49" i="43"/>
  <c r="I49" i="43"/>
  <c r="J49" i="43"/>
  <c r="K49" i="43"/>
  <c r="L49" i="43"/>
  <c r="M49" i="43"/>
  <c r="N49" i="43"/>
  <c r="O49" i="43"/>
  <c r="P49" i="43"/>
  <c r="C50" i="43"/>
  <c r="D50" i="43"/>
  <c r="E50" i="43"/>
  <c r="F50" i="43"/>
  <c r="G50" i="43"/>
  <c r="H50" i="43"/>
  <c r="I50" i="43"/>
  <c r="J50" i="43"/>
  <c r="K50" i="43"/>
  <c r="L50" i="43"/>
  <c r="M50" i="43"/>
  <c r="N50" i="43"/>
  <c r="O50" i="43"/>
  <c r="P50" i="43"/>
  <c r="C51" i="43"/>
  <c r="D51" i="43"/>
  <c r="E51" i="43"/>
  <c r="F51" i="43"/>
  <c r="G51" i="43"/>
  <c r="H51" i="43"/>
  <c r="I51" i="43"/>
  <c r="J51" i="43"/>
  <c r="K51" i="43"/>
  <c r="L51" i="43"/>
  <c r="M51" i="43"/>
  <c r="N51" i="43"/>
  <c r="O51" i="43"/>
  <c r="P51" i="43"/>
  <c r="C52" i="43"/>
  <c r="D52" i="43"/>
  <c r="E52" i="43"/>
  <c r="F52" i="43"/>
  <c r="G52" i="43"/>
  <c r="H52" i="43"/>
  <c r="I52" i="43"/>
  <c r="J52" i="43"/>
  <c r="K52" i="43"/>
  <c r="L52" i="43"/>
  <c r="M52" i="43"/>
  <c r="N52" i="43"/>
  <c r="O52" i="43"/>
  <c r="P52" i="43"/>
  <c r="C53" i="43"/>
  <c r="D53" i="43"/>
  <c r="E53" i="43"/>
  <c r="F53" i="43"/>
  <c r="G53" i="43"/>
  <c r="H53" i="43"/>
  <c r="I53" i="43"/>
  <c r="J53" i="43"/>
  <c r="K53" i="43"/>
  <c r="L53" i="43"/>
  <c r="M53" i="43"/>
  <c r="N53" i="43"/>
  <c r="O53" i="43"/>
  <c r="P53" i="43"/>
  <c r="C54" i="43"/>
  <c r="D54" i="43"/>
  <c r="E54" i="43"/>
  <c r="F54" i="43"/>
  <c r="G54" i="43"/>
  <c r="H54" i="43"/>
  <c r="I54" i="43"/>
  <c r="J54" i="43"/>
  <c r="K54" i="43"/>
  <c r="L54" i="43"/>
  <c r="M54" i="43"/>
  <c r="N54" i="43"/>
  <c r="O54" i="43"/>
  <c r="P54" i="43"/>
  <c r="C55" i="43"/>
  <c r="D55" i="43"/>
  <c r="E55" i="43"/>
  <c r="F55" i="43"/>
  <c r="G55" i="43"/>
  <c r="H55" i="43"/>
  <c r="I55" i="43"/>
  <c r="J55" i="43"/>
  <c r="K55" i="43"/>
  <c r="L55" i="43"/>
  <c r="M55" i="43"/>
  <c r="N55" i="43"/>
  <c r="O55" i="43"/>
  <c r="P55" i="43"/>
  <c r="C56" i="43"/>
  <c r="D56" i="43"/>
  <c r="E56" i="43"/>
  <c r="F56" i="43"/>
  <c r="G56" i="43"/>
  <c r="H56" i="43"/>
  <c r="I56" i="43"/>
  <c r="J56" i="43"/>
  <c r="K56" i="43"/>
  <c r="L56" i="43"/>
  <c r="M56" i="43"/>
  <c r="N56" i="43"/>
  <c r="O56" i="43"/>
  <c r="P56" i="43"/>
  <c r="C57" i="43"/>
  <c r="D57" i="43"/>
  <c r="E57" i="43"/>
  <c r="F57" i="43"/>
  <c r="G57" i="43"/>
  <c r="H57" i="43"/>
  <c r="I57" i="43"/>
  <c r="J57" i="43"/>
  <c r="K57" i="43"/>
  <c r="L57" i="43"/>
  <c r="M57" i="43"/>
  <c r="N57" i="43"/>
  <c r="O57" i="43"/>
  <c r="P57" i="43"/>
  <c r="C58" i="43"/>
  <c r="D58" i="43"/>
  <c r="E58" i="43"/>
  <c r="F58" i="43"/>
  <c r="G58" i="43"/>
  <c r="H58" i="43"/>
  <c r="I58" i="43"/>
  <c r="J58" i="43"/>
  <c r="K58" i="43"/>
  <c r="L58" i="43"/>
  <c r="M58" i="43"/>
  <c r="N58" i="43"/>
  <c r="O58" i="43"/>
  <c r="P58" i="43"/>
  <c r="C59" i="43"/>
  <c r="D59" i="43"/>
  <c r="E59" i="43"/>
  <c r="F59" i="43"/>
  <c r="G59" i="43"/>
  <c r="H59" i="43"/>
  <c r="I59" i="43"/>
  <c r="J59" i="43"/>
  <c r="K59" i="43"/>
  <c r="L59" i="43"/>
  <c r="M59" i="43"/>
  <c r="N59" i="43"/>
  <c r="O59" i="43"/>
  <c r="P59" i="43"/>
  <c r="C60" i="43"/>
  <c r="D60" i="43"/>
  <c r="E60" i="43"/>
  <c r="F60" i="43"/>
  <c r="G60" i="43"/>
  <c r="H60" i="43"/>
  <c r="I60" i="43"/>
  <c r="J60" i="43"/>
  <c r="K60" i="43"/>
  <c r="L60" i="43"/>
  <c r="M60" i="43"/>
  <c r="N60" i="43"/>
  <c r="O60" i="43"/>
  <c r="P60" i="43"/>
  <c r="C61" i="43"/>
  <c r="D61" i="43"/>
  <c r="E61" i="43"/>
  <c r="F61" i="43"/>
  <c r="G61" i="43"/>
  <c r="H61" i="43"/>
  <c r="I61" i="43"/>
  <c r="J61" i="43"/>
  <c r="K61" i="43"/>
  <c r="L61" i="43"/>
  <c r="M61" i="43"/>
  <c r="N61" i="43"/>
  <c r="O61" i="43"/>
  <c r="P61" i="43"/>
  <c r="C62" i="43"/>
  <c r="D62" i="43"/>
  <c r="E62" i="43"/>
  <c r="F62" i="43"/>
  <c r="G62" i="43"/>
  <c r="H62" i="43"/>
  <c r="I62" i="43"/>
  <c r="J62" i="43"/>
  <c r="K62" i="43"/>
  <c r="L62" i="43"/>
  <c r="M62" i="43"/>
  <c r="N62" i="43"/>
  <c r="O62" i="43"/>
  <c r="P62" i="43"/>
  <c r="C63" i="43"/>
  <c r="D63" i="43"/>
  <c r="E63" i="43"/>
  <c r="F63" i="43"/>
  <c r="G63" i="43"/>
  <c r="H63" i="43"/>
  <c r="I63" i="43"/>
  <c r="J63" i="43"/>
  <c r="K63" i="43"/>
  <c r="L63" i="43"/>
  <c r="M63" i="43"/>
  <c r="N63" i="43"/>
  <c r="O63" i="43"/>
  <c r="P63" i="43"/>
  <c r="C64" i="43"/>
  <c r="D64" i="43"/>
  <c r="E64" i="43"/>
  <c r="F64" i="43"/>
  <c r="G64" i="43"/>
  <c r="H64" i="43"/>
  <c r="I64" i="43"/>
  <c r="J64" i="43"/>
  <c r="K64" i="43"/>
  <c r="L64" i="43"/>
  <c r="M64" i="43"/>
  <c r="N64" i="43"/>
  <c r="O64" i="43"/>
  <c r="P64" i="43"/>
  <c r="C65" i="43"/>
  <c r="D65" i="43"/>
  <c r="E65" i="43"/>
  <c r="F65" i="43"/>
  <c r="G65" i="43"/>
  <c r="H65" i="43"/>
  <c r="I65" i="43"/>
  <c r="J65" i="43"/>
  <c r="K65" i="43"/>
  <c r="L65" i="43"/>
  <c r="M65" i="43"/>
  <c r="N65" i="43"/>
  <c r="O65" i="43"/>
  <c r="P65" i="43"/>
  <c r="C66" i="43"/>
  <c r="D66" i="43"/>
  <c r="E66" i="43"/>
  <c r="F66" i="43"/>
  <c r="G66" i="43"/>
  <c r="H66" i="43"/>
  <c r="I66" i="43"/>
  <c r="J66" i="43"/>
  <c r="K66" i="43"/>
  <c r="L66" i="43"/>
  <c r="M66" i="43"/>
  <c r="N66" i="43"/>
  <c r="O66" i="43"/>
  <c r="P66" i="43"/>
  <c r="C67" i="43"/>
  <c r="D67" i="43"/>
  <c r="E67" i="43"/>
  <c r="F67" i="43"/>
  <c r="G67" i="43"/>
  <c r="H67" i="43"/>
  <c r="I67" i="43"/>
  <c r="J67" i="43"/>
  <c r="K67" i="43"/>
  <c r="L67" i="43"/>
  <c r="M67" i="43"/>
  <c r="N67" i="43"/>
  <c r="O67" i="43"/>
  <c r="P67" i="43"/>
  <c r="C68" i="43"/>
  <c r="D68" i="43"/>
  <c r="E68" i="43"/>
  <c r="F68" i="43"/>
  <c r="G68" i="43"/>
  <c r="H68" i="43"/>
  <c r="I68" i="43"/>
  <c r="J68" i="43"/>
  <c r="K68" i="43"/>
  <c r="L68" i="43"/>
  <c r="M68" i="43"/>
  <c r="N68" i="43"/>
  <c r="O68" i="43"/>
  <c r="P68" i="43"/>
  <c r="C69" i="43"/>
  <c r="D69" i="43"/>
  <c r="E69" i="43"/>
  <c r="F69" i="43"/>
  <c r="G69" i="43"/>
  <c r="H69" i="43"/>
  <c r="I69" i="43"/>
  <c r="J69" i="43"/>
  <c r="K69" i="43"/>
  <c r="L69" i="43"/>
  <c r="M69" i="43"/>
  <c r="N69" i="43"/>
  <c r="O69" i="43"/>
  <c r="P69" i="43"/>
  <c r="C70" i="43"/>
  <c r="D70" i="43"/>
  <c r="E70" i="43"/>
  <c r="F70" i="43"/>
  <c r="G70" i="43"/>
  <c r="H70" i="43"/>
  <c r="I70" i="43"/>
  <c r="J70" i="43"/>
  <c r="K70" i="43"/>
  <c r="L70" i="43"/>
  <c r="M70" i="43"/>
  <c r="N70" i="43"/>
  <c r="O70" i="43"/>
  <c r="P70" i="43"/>
  <c r="C71" i="43"/>
  <c r="D71" i="43"/>
  <c r="E71" i="43"/>
  <c r="F71" i="43"/>
  <c r="G71" i="43"/>
  <c r="H71" i="43"/>
  <c r="I71" i="43"/>
  <c r="J71" i="43"/>
  <c r="K71" i="43"/>
  <c r="L71" i="43"/>
  <c r="M71" i="43"/>
  <c r="N71" i="43"/>
  <c r="O71" i="43"/>
  <c r="P71" i="43"/>
  <c r="C72" i="43"/>
  <c r="D72" i="43"/>
  <c r="E72" i="43"/>
  <c r="F72" i="43"/>
  <c r="G72" i="43"/>
  <c r="H72" i="43"/>
  <c r="I72" i="43"/>
  <c r="J72" i="43"/>
  <c r="K72" i="43"/>
  <c r="L72" i="43"/>
  <c r="M72" i="43"/>
  <c r="N72" i="43"/>
  <c r="O72" i="43"/>
  <c r="P72" i="43"/>
  <c r="C73" i="43"/>
  <c r="D73" i="43"/>
  <c r="E73" i="43"/>
  <c r="F73" i="43"/>
  <c r="G73" i="43"/>
  <c r="H73" i="43"/>
  <c r="I73" i="43"/>
  <c r="J73" i="43"/>
  <c r="K73" i="43"/>
  <c r="L73" i="43"/>
  <c r="M73" i="43"/>
  <c r="N73" i="43"/>
  <c r="O73" i="43"/>
  <c r="P73" i="43"/>
  <c r="C74" i="43"/>
  <c r="D74" i="43"/>
  <c r="E74" i="43"/>
  <c r="F74" i="43"/>
  <c r="G74" i="43"/>
  <c r="H74" i="43"/>
  <c r="I74" i="43"/>
  <c r="J74" i="43"/>
  <c r="K74" i="43"/>
  <c r="L74" i="43"/>
  <c r="M74" i="43"/>
  <c r="N74" i="43"/>
  <c r="O74" i="43"/>
  <c r="P74" i="43"/>
  <c r="C75" i="43"/>
  <c r="D75" i="43"/>
  <c r="E75" i="43"/>
  <c r="F75" i="43"/>
  <c r="G75" i="43"/>
  <c r="H75" i="43"/>
  <c r="I75" i="43"/>
  <c r="J75" i="43"/>
  <c r="K75" i="43"/>
  <c r="L75" i="43"/>
  <c r="M75" i="43"/>
  <c r="N75" i="43"/>
  <c r="O75" i="43"/>
  <c r="P75" i="43"/>
  <c r="C76" i="43"/>
  <c r="D76" i="43"/>
  <c r="E76" i="43"/>
  <c r="F76" i="43"/>
  <c r="G76" i="43"/>
  <c r="H76" i="43"/>
  <c r="I76" i="43"/>
  <c r="J76" i="43"/>
  <c r="K76" i="43"/>
  <c r="L76" i="43"/>
  <c r="M76" i="43"/>
  <c r="N76" i="43"/>
  <c r="O76" i="43"/>
  <c r="P76" i="43"/>
  <c r="C77" i="43"/>
  <c r="D77" i="43"/>
  <c r="E77" i="43"/>
  <c r="F77" i="43"/>
  <c r="G77" i="43"/>
  <c r="H77" i="43"/>
  <c r="I77" i="43"/>
  <c r="J77" i="43"/>
  <c r="K77" i="43"/>
  <c r="L77" i="43"/>
  <c r="M77" i="43"/>
  <c r="N77" i="43"/>
  <c r="O77" i="43"/>
  <c r="P77" i="43"/>
  <c r="C78" i="43"/>
  <c r="D78" i="43"/>
  <c r="E78" i="43"/>
  <c r="F78" i="43"/>
  <c r="G78" i="43"/>
  <c r="H78" i="43"/>
  <c r="I78" i="43"/>
  <c r="J78" i="43"/>
  <c r="K78" i="43"/>
  <c r="L78" i="43"/>
  <c r="M78" i="43"/>
  <c r="N78" i="43"/>
  <c r="O78" i="43"/>
  <c r="P78" i="43"/>
  <c r="C79" i="43"/>
  <c r="D79" i="43"/>
  <c r="E79" i="43"/>
  <c r="F79" i="43"/>
  <c r="G79" i="43"/>
  <c r="H79" i="43"/>
  <c r="I79" i="43"/>
  <c r="J79" i="43"/>
  <c r="K79" i="43"/>
  <c r="L79" i="43"/>
  <c r="M79" i="43"/>
  <c r="N79" i="43"/>
  <c r="O79" i="43"/>
  <c r="P79" i="43"/>
  <c r="C80" i="43"/>
  <c r="D80" i="43"/>
  <c r="E80" i="43"/>
  <c r="F80" i="43"/>
  <c r="G80" i="43"/>
  <c r="H80" i="43"/>
  <c r="I80" i="43"/>
  <c r="J80" i="43"/>
  <c r="K80" i="43"/>
  <c r="L80" i="43"/>
  <c r="M80" i="43"/>
  <c r="N80" i="43"/>
  <c r="O80" i="43"/>
  <c r="P80" i="43"/>
  <c r="C81" i="43"/>
  <c r="D81" i="43"/>
  <c r="E81" i="43"/>
  <c r="F81" i="43"/>
  <c r="G81" i="43"/>
  <c r="H81" i="43"/>
  <c r="I81" i="43"/>
  <c r="J81" i="43"/>
  <c r="K81" i="43"/>
  <c r="L81" i="43"/>
  <c r="M81" i="43"/>
  <c r="N81" i="43"/>
  <c r="O81" i="43"/>
  <c r="P81" i="43"/>
  <c r="C82" i="43"/>
  <c r="D82" i="43"/>
  <c r="E82" i="43"/>
  <c r="F82" i="43"/>
  <c r="G82" i="43"/>
  <c r="H82" i="43"/>
  <c r="I82" i="43"/>
  <c r="J82" i="43"/>
  <c r="K82" i="43"/>
  <c r="L82" i="43"/>
  <c r="M82" i="43"/>
  <c r="N82" i="43"/>
  <c r="O82" i="43"/>
  <c r="P82" i="43"/>
  <c r="C83" i="43"/>
  <c r="D83" i="43"/>
  <c r="E83" i="43"/>
  <c r="F83" i="43"/>
  <c r="G83" i="43"/>
  <c r="H83" i="43"/>
  <c r="I83" i="43"/>
  <c r="J83" i="43"/>
  <c r="K83" i="43"/>
  <c r="L83" i="43"/>
  <c r="M83" i="43"/>
  <c r="N83" i="43"/>
  <c r="O83" i="43"/>
  <c r="P83" i="43"/>
  <c r="C84" i="43"/>
  <c r="D84" i="43"/>
  <c r="E84" i="43"/>
  <c r="F84" i="43"/>
  <c r="G84" i="43"/>
  <c r="H84" i="43"/>
  <c r="I84" i="43"/>
  <c r="J84" i="43"/>
  <c r="K84" i="43"/>
  <c r="L84" i="43"/>
  <c r="M84" i="43"/>
  <c r="N84" i="43"/>
  <c r="O84" i="43"/>
  <c r="P84" i="43"/>
  <c r="C85" i="43"/>
  <c r="D85" i="43"/>
  <c r="E85" i="43"/>
  <c r="F85" i="43"/>
  <c r="G85" i="43"/>
  <c r="H85" i="43"/>
  <c r="I85" i="43"/>
  <c r="J85" i="43"/>
  <c r="K85" i="43"/>
  <c r="L85" i="43"/>
  <c r="M85" i="43"/>
  <c r="N85" i="43"/>
  <c r="O85" i="43"/>
  <c r="P85" i="43"/>
  <c r="C86" i="43"/>
  <c r="D86" i="43"/>
  <c r="E86" i="43"/>
  <c r="F86" i="43"/>
  <c r="G86" i="43"/>
  <c r="H86" i="43"/>
  <c r="I86" i="43"/>
  <c r="J86" i="43"/>
  <c r="K86" i="43"/>
  <c r="L86" i="43"/>
  <c r="M86" i="43"/>
  <c r="N86" i="43"/>
  <c r="O86" i="43"/>
  <c r="P86" i="43"/>
  <c r="C87" i="43"/>
  <c r="D87" i="43"/>
  <c r="E87" i="43"/>
  <c r="F87" i="43"/>
  <c r="G87" i="43"/>
  <c r="H87" i="43"/>
  <c r="I87" i="43"/>
  <c r="J87" i="43"/>
  <c r="K87" i="43"/>
  <c r="L87" i="43"/>
  <c r="M87" i="43"/>
  <c r="N87" i="43"/>
  <c r="O87" i="43"/>
  <c r="P87" i="43"/>
  <c r="C88" i="43"/>
  <c r="D88" i="43"/>
  <c r="E88" i="43"/>
  <c r="F88" i="43"/>
  <c r="G88" i="43"/>
  <c r="H88" i="43"/>
  <c r="I88" i="43"/>
  <c r="J88" i="43"/>
  <c r="K88" i="43"/>
  <c r="L88" i="43"/>
  <c r="M88" i="43"/>
  <c r="N88" i="43"/>
  <c r="O88" i="43"/>
  <c r="P88" i="43"/>
  <c r="C89" i="43"/>
  <c r="D89" i="43"/>
  <c r="E89" i="43"/>
  <c r="F89" i="43"/>
  <c r="G89" i="43"/>
  <c r="H89" i="43"/>
  <c r="I89" i="43"/>
  <c r="J89" i="43"/>
  <c r="K89" i="43"/>
  <c r="L89" i="43"/>
  <c r="M89" i="43"/>
  <c r="N89" i="43"/>
  <c r="O89" i="43"/>
  <c r="P89" i="43"/>
  <c r="C90" i="43"/>
  <c r="D90" i="43"/>
  <c r="E90" i="43"/>
  <c r="F90" i="43"/>
  <c r="G90" i="43"/>
  <c r="H90" i="43"/>
  <c r="I90" i="43"/>
  <c r="J90" i="43"/>
  <c r="K90" i="43"/>
  <c r="L90" i="43"/>
  <c r="M90" i="43"/>
  <c r="N90" i="43"/>
  <c r="O90" i="43"/>
  <c r="P90" i="43"/>
  <c r="C91" i="43"/>
  <c r="D91" i="43"/>
  <c r="E91" i="43"/>
  <c r="F91" i="43"/>
  <c r="G91" i="43"/>
  <c r="H91" i="43"/>
  <c r="I91" i="43"/>
  <c r="J91" i="43"/>
  <c r="K91" i="43"/>
  <c r="L91" i="43"/>
  <c r="M91" i="43"/>
  <c r="N91" i="43"/>
  <c r="O91" i="43"/>
  <c r="P91" i="43"/>
  <c r="C92" i="43"/>
  <c r="D92" i="43"/>
  <c r="E92" i="43"/>
  <c r="F92" i="43"/>
  <c r="G92" i="43"/>
  <c r="H92" i="43"/>
  <c r="I92" i="43"/>
  <c r="J92" i="43"/>
  <c r="K92" i="43"/>
  <c r="L92" i="43"/>
  <c r="M92" i="43"/>
  <c r="N92" i="43"/>
  <c r="O92" i="43"/>
  <c r="P92" i="43"/>
  <c r="C93" i="43"/>
  <c r="D93" i="43"/>
  <c r="E93" i="43"/>
  <c r="F93" i="43"/>
  <c r="G93" i="43"/>
  <c r="H93" i="43"/>
  <c r="I93" i="43"/>
  <c r="J93" i="43"/>
  <c r="K93" i="43"/>
  <c r="L93" i="43"/>
  <c r="M93" i="43"/>
  <c r="N93" i="43"/>
  <c r="O93" i="43"/>
  <c r="P93" i="43"/>
  <c r="C94" i="43"/>
  <c r="D94" i="43"/>
  <c r="E94" i="43"/>
  <c r="F94" i="43"/>
  <c r="G94" i="43"/>
  <c r="H94" i="43"/>
  <c r="I94" i="43"/>
  <c r="J94" i="43"/>
  <c r="K94" i="43"/>
  <c r="L94" i="43"/>
  <c r="M94" i="43"/>
  <c r="N94" i="43"/>
  <c r="O94" i="43"/>
  <c r="P94" i="43"/>
  <c r="C95" i="43"/>
  <c r="D95" i="43"/>
  <c r="E95" i="43"/>
  <c r="F95" i="43"/>
  <c r="G95" i="43"/>
  <c r="H95" i="43"/>
  <c r="I95" i="43"/>
  <c r="J95" i="43"/>
  <c r="K95" i="43"/>
  <c r="L95" i="43"/>
  <c r="M95" i="43"/>
  <c r="N95" i="43"/>
  <c r="O95" i="43"/>
  <c r="P95" i="43"/>
  <c r="C96" i="43"/>
  <c r="D96" i="43"/>
  <c r="E96" i="43"/>
  <c r="F96" i="43"/>
  <c r="G96" i="43"/>
  <c r="H96" i="43"/>
  <c r="I96" i="43"/>
  <c r="J96" i="43"/>
  <c r="K96" i="43"/>
  <c r="L96" i="43"/>
  <c r="M96" i="43"/>
  <c r="N96" i="43"/>
  <c r="O96" i="43"/>
  <c r="P96" i="43"/>
  <c r="C97" i="43"/>
  <c r="D97" i="43"/>
  <c r="E97" i="43"/>
  <c r="F97" i="43"/>
  <c r="G97" i="43"/>
  <c r="H97" i="43"/>
  <c r="I97" i="43"/>
  <c r="J97" i="43"/>
  <c r="K97" i="43"/>
  <c r="L97" i="43"/>
  <c r="M97" i="43"/>
  <c r="N97" i="43"/>
  <c r="O97" i="43"/>
  <c r="P97" i="43"/>
  <c r="C98" i="43"/>
  <c r="D98" i="43"/>
  <c r="E98" i="43"/>
  <c r="F98" i="43"/>
  <c r="G98" i="43"/>
  <c r="H98" i="43"/>
  <c r="I98" i="43"/>
  <c r="J98" i="43"/>
  <c r="K98" i="43"/>
  <c r="L98" i="43"/>
  <c r="M98" i="43"/>
  <c r="N98" i="43"/>
  <c r="O98" i="43"/>
  <c r="P98" i="43"/>
  <c r="C99" i="43"/>
  <c r="D99" i="43"/>
  <c r="E99" i="43"/>
  <c r="F99" i="43"/>
  <c r="G99" i="43"/>
  <c r="H99" i="43"/>
  <c r="I99" i="43"/>
  <c r="J99" i="43"/>
  <c r="K99" i="43"/>
  <c r="L99" i="43"/>
  <c r="M99" i="43"/>
  <c r="N99" i="43"/>
  <c r="O99" i="43"/>
  <c r="P99" i="43"/>
  <c r="C100" i="43"/>
  <c r="D100" i="43"/>
  <c r="E100" i="43"/>
  <c r="F100" i="43"/>
  <c r="G100" i="43"/>
  <c r="H100" i="43"/>
  <c r="I100" i="43"/>
  <c r="J100" i="43"/>
  <c r="K100" i="43"/>
  <c r="L100" i="43"/>
  <c r="M100" i="43"/>
  <c r="N100" i="43"/>
  <c r="O100" i="43"/>
  <c r="P100" i="43"/>
  <c r="C101" i="43"/>
  <c r="D101" i="43"/>
  <c r="E101" i="43"/>
  <c r="F101" i="43"/>
  <c r="G101" i="43"/>
  <c r="H101" i="43"/>
  <c r="I101" i="43"/>
  <c r="J101" i="43"/>
  <c r="K101" i="43"/>
  <c r="L101" i="43"/>
  <c r="M101" i="43"/>
  <c r="N101" i="43"/>
  <c r="O101" i="43"/>
  <c r="P101" i="43"/>
  <c r="C102" i="43"/>
  <c r="D102" i="43"/>
  <c r="E102" i="43"/>
  <c r="F102" i="43"/>
  <c r="G102" i="43"/>
  <c r="H102" i="43"/>
  <c r="I102" i="43"/>
  <c r="J102" i="43"/>
  <c r="K102" i="43"/>
  <c r="L102" i="43"/>
  <c r="M102" i="43"/>
  <c r="N102" i="43"/>
  <c r="O102" i="43"/>
  <c r="P102" i="43"/>
  <c r="C103" i="43"/>
  <c r="D103" i="43"/>
  <c r="E103" i="43"/>
  <c r="F103" i="43"/>
  <c r="G103" i="43"/>
  <c r="H103" i="43"/>
  <c r="I103" i="43"/>
  <c r="J103" i="43"/>
  <c r="K103" i="43"/>
  <c r="L103" i="43"/>
  <c r="M103" i="43"/>
  <c r="N103" i="43"/>
  <c r="O103" i="43"/>
  <c r="P103" i="43"/>
  <c r="C104" i="43"/>
  <c r="D104" i="43"/>
  <c r="E104" i="43"/>
  <c r="F104" i="43"/>
  <c r="G104" i="43"/>
  <c r="H104" i="43"/>
  <c r="I104" i="43"/>
  <c r="J104" i="43"/>
  <c r="K104" i="43"/>
  <c r="L104" i="43"/>
  <c r="M104" i="43"/>
  <c r="N104" i="43"/>
  <c r="O104" i="43"/>
  <c r="P104" i="43"/>
  <c r="C105" i="43"/>
  <c r="D105" i="43"/>
  <c r="E105" i="43"/>
  <c r="F105" i="43"/>
  <c r="G105" i="43"/>
  <c r="H105" i="43"/>
  <c r="I105" i="43"/>
  <c r="J105" i="43"/>
  <c r="K105" i="43"/>
  <c r="L105" i="43"/>
  <c r="M105" i="43"/>
  <c r="N105" i="43"/>
  <c r="O105" i="43"/>
  <c r="P105" i="43"/>
  <c r="C106" i="43"/>
  <c r="D106" i="43"/>
  <c r="E106" i="43"/>
  <c r="F106" i="43"/>
  <c r="G106" i="43"/>
  <c r="H106" i="43"/>
  <c r="I106" i="43"/>
  <c r="J106" i="43"/>
  <c r="K106" i="43"/>
  <c r="L106" i="43"/>
  <c r="M106" i="43"/>
  <c r="N106" i="43"/>
  <c r="O106" i="43"/>
  <c r="P106" i="43"/>
  <c r="C107" i="43"/>
  <c r="D107" i="43"/>
  <c r="E107" i="43"/>
  <c r="F107" i="43"/>
  <c r="G107" i="43"/>
  <c r="H107" i="43"/>
  <c r="I107" i="43"/>
  <c r="J107" i="43"/>
  <c r="K107" i="43"/>
  <c r="L107" i="43"/>
  <c r="M107" i="43"/>
  <c r="N107" i="43"/>
  <c r="O107" i="43"/>
  <c r="P107" i="43"/>
  <c r="C108" i="43"/>
  <c r="D108" i="43"/>
  <c r="E108" i="43"/>
  <c r="F108" i="43"/>
  <c r="G108" i="43"/>
  <c r="H108" i="43"/>
  <c r="I108" i="43"/>
  <c r="J108" i="43"/>
  <c r="K108" i="43"/>
  <c r="L108" i="43"/>
  <c r="M108" i="43"/>
  <c r="N108" i="43"/>
  <c r="O108" i="43"/>
  <c r="P108" i="43"/>
  <c r="C109" i="43"/>
  <c r="D109" i="43"/>
  <c r="E109" i="43"/>
  <c r="F109" i="43"/>
  <c r="G109" i="43"/>
  <c r="H109" i="43"/>
  <c r="I109" i="43"/>
  <c r="J109" i="43"/>
  <c r="K109" i="43"/>
  <c r="L109" i="43"/>
  <c r="M109" i="43"/>
  <c r="N109" i="43"/>
  <c r="O109" i="43"/>
  <c r="P109" i="43"/>
  <c r="C110" i="43"/>
  <c r="D110" i="43"/>
  <c r="E110" i="43"/>
  <c r="F110" i="43"/>
  <c r="G110" i="43"/>
  <c r="H110" i="43"/>
  <c r="I110" i="43"/>
  <c r="J110" i="43"/>
  <c r="K110" i="43"/>
  <c r="L110" i="43"/>
  <c r="M110" i="43"/>
  <c r="N110" i="43"/>
  <c r="O110" i="43"/>
  <c r="P110" i="43"/>
  <c r="C111" i="43"/>
  <c r="D111" i="43"/>
  <c r="E111" i="43"/>
  <c r="F111" i="43"/>
  <c r="G111" i="43"/>
  <c r="H111" i="43"/>
  <c r="I111" i="43"/>
  <c r="J111" i="43"/>
  <c r="K111" i="43"/>
  <c r="L111" i="43"/>
  <c r="M111" i="43"/>
  <c r="N111" i="43"/>
  <c r="O111" i="43"/>
  <c r="P111" i="43"/>
  <c r="C112" i="43"/>
  <c r="D112" i="43"/>
  <c r="E112" i="43"/>
  <c r="F112" i="43"/>
  <c r="G112" i="43"/>
  <c r="H112" i="43"/>
  <c r="I112" i="43"/>
  <c r="J112" i="43"/>
  <c r="K112" i="43"/>
  <c r="L112" i="43"/>
  <c r="M112" i="43"/>
  <c r="N112" i="43"/>
  <c r="O112" i="43"/>
  <c r="P112" i="43"/>
  <c r="C113" i="43"/>
  <c r="D113" i="43"/>
  <c r="E113" i="43"/>
  <c r="F113" i="43"/>
  <c r="G113" i="43"/>
  <c r="H113" i="43"/>
  <c r="I113" i="43"/>
  <c r="J113" i="43"/>
  <c r="K113" i="43"/>
  <c r="L113" i="43"/>
  <c r="M113" i="43"/>
  <c r="N113" i="43"/>
  <c r="O113" i="43"/>
  <c r="P113" i="43"/>
  <c r="C114" i="43"/>
  <c r="D114" i="43"/>
  <c r="E114" i="43"/>
  <c r="F114" i="43"/>
  <c r="G114" i="43"/>
  <c r="H114" i="43"/>
  <c r="I114" i="43"/>
  <c r="J114" i="43"/>
  <c r="K114" i="43"/>
  <c r="L114" i="43"/>
  <c r="M114" i="43"/>
  <c r="N114" i="43"/>
  <c r="O114" i="43"/>
  <c r="P114" i="43"/>
  <c r="C115" i="43"/>
  <c r="D115" i="43"/>
  <c r="E115" i="43"/>
  <c r="F115" i="43"/>
  <c r="G115" i="43"/>
  <c r="H115" i="43"/>
  <c r="I115" i="43"/>
  <c r="J115" i="43"/>
  <c r="K115" i="43"/>
  <c r="L115" i="43"/>
  <c r="M115" i="43"/>
  <c r="N115" i="43"/>
  <c r="O115" i="43"/>
  <c r="P115" i="43"/>
  <c r="C116" i="43"/>
  <c r="D116" i="43"/>
  <c r="E116" i="43"/>
  <c r="F116" i="43"/>
  <c r="G116" i="43"/>
  <c r="H116" i="43"/>
  <c r="I116" i="43"/>
  <c r="J116" i="43"/>
  <c r="K116" i="43"/>
  <c r="L116" i="43"/>
  <c r="M116" i="43"/>
  <c r="N116" i="43"/>
  <c r="O116" i="43"/>
  <c r="P116" i="43"/>
  <c r="C117" i="43"/>
  <c r="D117" i="43"/>
  <c r="E117" i="43"/>
  <c r="F117" i="43"/>
  <c r="G117" i="43"/>
  <c r="H117" i="43"/>
  <c r="I117" i="43"/>
  <c r="J117" i="43"/>
  <c r="K117" i="43"/>
  <c r="L117" i="43"/>
  <c r="M117" i="43"/>
  <c r="N117" i="43"/>
  <c r="O117" i="43"/>
  <c r="P117" i="43"/>
  <c r="C118" i="43"/>
  <c r="D118" i="43"/>
  <c r="E118" i="43"/>
  <c r="F118" i="43"/>
  <c r="G118" i="43"/>
  <c r="H118" i="43"/>
  <c r="I118" i="43"/>
  <c r="J118" i="43"/>
  <c r="K118" i="43"/>
  <c r="L118" i="43"/>
  <c r="M118" i="43"/>
  <c r="N118" i="43"/>
  <c r="O118" i="43"/>
  <c r="P118" i="43"/>
  <c r="C119" i="43"/>
  <c r="D119" i="43"/>
  <c r="E119" i="43"/>
  <c r="F119" i="43"/>
  <c r="G119" i="43"/>
  <c r="H119" i="43"/>
  <c r="I119" i="43"/>
  <c r="J119" i="43"/>
  <c r="K119" i="43"/>
  <c r="L119" i="43"/>
  <c r="M119" i="43"/>
  <c r="N119" i="43"/>
  <c r="O119" i="43"/>
  <c r="P119" i="43"/>
  <c r="C120" i="43"/>
  <c r="D120" i="43"/>
  <c r="E120" i="43"/>
  <c r="F120" i="43"/>
  <c r="G120" i="43"/>
  <c r="H120" i="43"/>
  <c r="I120" i="43"/>
  <c r="J120" i="43"/>
  <c r="K120" i="43"/>
  <c r="L120" i="43"/>
  <c r="M120" i="43"/>
  <c r="N120" i="43"/>
  <c r="O120" i="43"/>
  <c r="P120" i="43"/>
  <c r="C121" i="43"/>
  <c r="D121" i="43"/>
  <c r="E121" i="43"/>
  <c r="F121" i="43"/>
  <c r="G121" i="43"/>
  <c r="H121" i="43"/>
  <c r="I121" i="43"/>
  <c r="J121" i="43"/>
  <c r="K121" i="43"/>
  <c r="L121" i="43"/>
  <c r="M121" i="43"/>
  <c r="N121" i="43"/>
  <c r="O121" i="43"/>
  <c r="P121" i="43"/>
  <c r="C122" i="43"/>
  <c r="D122" i="43"/>
  <c r="E122" i="43"/>
  <c r="F122" i="43"/>
  <c r="G122" i="43"/>
  <c r="H122" i="43"/>
  <c r="I122" i="43"/>
  <c r="J122" i="43"/>
  <c r="K122" i="43"/>
  <c r="L122" i="43"/>
  <c r="M122" i="43"/>
  <c r="N122" i="43"/>
  <c r="O122" i="43"/>
  <c r="P122" i="43"/>
  <c r="C123" i="43"/>
  <c r="D123" i="43"/>
  <c r="E123" i="43"/>
  <c r="F123" i="43"/>
  <c r="G123" i="43"/>
  <c r="H123" i="43"/>
  <c r="I123" i="43"/>
  <c r="J123" i="43"/>
  <c r="K123" i="43"/>
  <c r="L123" i="43"/>
  <c r="M123" i="43"/>
  <c r="N123" i="43"/>
  <c r="O123" i="43"/>
  <c r="P123" i="43"/>
  <c r="C124" i="43"/>
  <c r="D124" i="43"/>
  <c r="E124" i="43"/>
  <c r="F124" i="43"/>
  <c r="G124" i="43"/>
  <c r="H124" i="43"/>
  <c r="I124" i="43"/>
  <c r="J124" i="43"/>
  <c r="K124" i="43"/>
  <c r="L124" i="43"/>
  <c r="M124" i="43"/>
  <c r="N124" i="43"/>
  <c r="O124" i="43"/>
  <c r="P124" i="43"/>
  <c r="C125" i="43"/>
  <c r="D125" i="43"/>
  <c r="E125" i="43"/>
  <c r="F125" i="43"/>
  <c r="G125" i="43"/>
  <c r="H125" i="43"/>
  <c r="I125" i="43"/>
  <c r="J125" i="43"/>
  <c r="K125" i="43"/>
  <c r="L125" i="43"/>
  <c r="M125" i="43"/>
  <c r="N125" i="43"/>
  <c r="O125" i="43"/>
  <c r="P125" i="43"/>
  <c r="C126" i="43"/>
  <c r="D126" i="43"/>
  <c r="E126" i="43"/>
  <c r="F126" i="43"/>
  <c r="G126" i="43"/>
  <c r="H126" i="43"/>
  <c r="I126" i="43"/>
  <c r="J126" i="43"/>
  <c r="K126" i="43"/>
  <c r="L126" i="43"/>
  <c r="M126" i="43"/>
  <c r="N126" i="43"/>
  <c r="O126" i="43"/>
  <c r="P126" i="43"/>
  <c r="C127" i="43"/>
  <c r="D127" i="43"/>
  <c r="E127" i="43"/>
  <c r="F127" i="43"/>
  <c r="G127" i="43"/>
  <c r="H127" i="43"/>
  <c r="I127" i="43"/>
  <c r="J127" i="43"/>
  <c r="K127" i="43"/>
  <c r="L127" i="43"/>
  <c r="M127" i="43"/>
  <c r="N127" i="43"/>
  <c r="O127" i="43"/>
  <c r="P127" i="43"/>
  <c r="C129" i="43"/>
  <c r="D129" i="43"/>
  <c r="E129" i="43"/>
  <c r="F129" i="43"/>
  <c r="G129" i="43"/>
  <c r="H129" i="43"/>
  <c r="I129" i="43"/>
  <c r="J129" i="43"/>
  <c r="K129" i="43"/>
  <c r="L129" i="43"/>
  <c r="M129" i="43"/>
  <c r="N129" i="43"/>
  <c r="O129" i="43"/>
  <c r="P129" i="43"/>
  <c r="C128" i="43"/>
  <c r="D128" i="43"/>
  <c r="E128" i="43"/>
  <c r="F128" i="43"/>
  <c r="G128" i="43"/>
  <c r="H128" i="43"/>
  <c r="I128" i="43"/>
  <c r="J128" i="43"/>
  <c r="K128" i="43"/>
  <c r="L128" i="43"/>
  <c r="M128" i="43"/>
  <c r="N128" i="43"/>
  <c r="O128" i="43"/>
  <c r="P128" i="43"/>
  <c r="C130" i="43"/>
  <c r="D130" i="43"/>
  <c r="E130" i="43"/>
  <c r="F130" i="43"/>
  <c r="G130" i="43"/>
  <c r="H130" i="43"/>
  <c r="I130" i="43"/>
  <c r="J130" i="43"/>
  <c r="K130" i="43"/>
  <c r="L130" i="43"/>
  <c r="M130" i="43"/>
  <c r="N130" i="43"/>
  <c r="O130" i="43"/>
  <c r="P130" i="43"/>
  <c r="C131" i="43"/>
  <c r="D131" i="43"/>
  <c r="E131" i="43"/>
  <c r="F131" i="43"/>
  <c r="G131" i="43"/>
  <c r="H131" i="43"/>
  <c r="I131" i="43"/>
  <c r="J131" i="43"/>
  <c r="K131" i="43"/>
  <c r="L131" i="43"/>
  <c r="M131" i="43"/>
  <c r="N131" i="43"/>
  <c r="O131" i="43"/>
  <c r="P131" i="43"/>
  <c r="C132" i="43"/>
  <c r="D132" i="43"/>
  <c r="E132" i="43"/>
  <c r="F132" i="43"/>
  <c r="G132" i="43"/>
  <c r="H132" i="43"/>
  <c r="I132" i="43"/>
  <c r="J132" i="43"/>
  <c r="K132" i="43"/>
  <c r="L132" i="43"/>
  <c r="M132" i="43"/>
  <c r="N132" i="43"/>
  <c r="O132" i="43"/>
  <c r="P132" i="43"/>
  <c r="C133" i="43"/>
  <c r="D133" i="43"/>
  <c r="E133" i="43"/>
  <c r="F133" i="43"/>
  <c r="G133" i="43"/>
  <c r="H133" i="43"/>
  <c r="I133" i="43"/>
  <c r="J133" i="43"/>
  <c r="K133" i="43"/>
  <c r="L133" i="43"/>
  <c r="M133" i="43"/>
  <c r="N133" i="43"/>
  <c r="O133" i="43"/>
  <c r="P133" i="43"/>
  <c r="C134" i="43"/>
  <c r="D134" i="43"/>
  <c r="E134" i="43"/>
  <c r="F134" i="43"/>
  <c r="G134" i="43"/>
  <c r="H134" i="43"/>
  <c r="I134" i="43"/>
  <c r="J134" i="43"/>
  <c r="K134" i="43"/>
  <c r="L134" i="43"/>
  <c r="M134" i="43"/>
  <c r="N134" i="43"/>
  <c r="O134" i="43"/>
  <c r="P134" i="43"/>
  <c r="C135" i="43"/>
  <c r="D135" i="43"/>
  <c r="E135" i="43"/>
  <c r="F135" i="43"/>
  <c r="G135" i="43"/>
  <c r="H135" i="43"/>
  <c r="I135" i="43"/>
  <c r="J135" i="43"/>
  <c r="K135" i="43"/>
  <c r="L135" i="43"/>
  <c r="M135" i="43"/>
  <c r="N135" i="43"/>
  <c r="O135" i="43"/>
  <c r="P135" i="43"/>
  <c r="C136" i="43"/>
  <c r="D136" i="43"/>
  <c r="E136" i="43"/>
  <c r="F136" i="43"/>
  <c r="G136" i="43"/>
  <c r="H136" i="43"/>
  <c r="I136" i="43"/>
  <c r="J136" i="43"/>
  <c r="K136" i="43"/>
  <c r="L136" i="43"/>
  <c r="M136" i="43"/>
  <c r="N136" i="43"/>
  <c r="O136" i="43"/>
  <c r="P136" i="43"/>
  <c r="C137" i="43"/>
  <c r="D137" i="43"/>
  <c r="E137" i="43"/>
  <c r="F137" i="43"/>
  <c r="G137" i="43"/>
  <c r="H137" i="43"/>
  <c r="I137" i="43"/>
  <c r="J137" i="43"/>
  <c r="K137" i="43"/>
  <c r="L137" i="43"/>
  <c r="M137" i="43"/>
  <c r="N137" i="43"/>
  <c r="O137" i="43"/>
  <c r="P137" i="43"/>
  <c r="Z7" i="41"/>
  <c r="Z8" i="41"/>
  <c r="Z9" i="41"/>
  <c r="Z10" i="41"/>
  <c r="Z11" i="41"/>
  <c r="Z12" i="41"/>
  <c r="Z13" i="41"/>
  <c r="Z14" i="41"/>
  <c r="Z15" i="41"/>
  <c r="Z16" i="41"/>
  <c r="Z17" i="41"/>
  <c r="Z18" i="41"/>
  <c r="Z19" i="41"/>
  <c r="Z20" i="41"/>
  <c r="Z21" i="41"/>
  <c r="Z22" i="41"/>
  <c r="Z23" i="41"/>
  <c r="Z24" i="41"/>
  <c r="Z25" i="41"/>
  <c r="Z26" i="41"/>
  <c r="Z27" i="41"/>
  <c r="Z28" i="41"/>
  <c r="Z29" i="41"/>
  <c r="Z30" i="41"/>
  <c r="Z31" i="41"/>
  <c r="Z32" i="41"/>
  <c r="Z33" i="41"/>
  <c r="Z34" i="41"/>
  <c r="Z35" i="41"/>
  <c r="Z36" i="41"/>
  <c r="Z37" i="41"/>
  <c r="Z38" i="41"/>
  <c r="Z39" i="41"/>
  <c r="Z40" i="41"/>
  <c r="Z41" i="41"/>
  <c r="Z42" i="41"/>
  <c r="Z43" i="41"/>
  <c r="Z44" i="41"/>
  <c r="Z45" i="41"/>
  <c r="Z46" i="41"/>
  <c r="Z47" i="41"/>
  <c r="Z48" i="41"/>
  <c r="Z49" i="41"/>
  <c r="Z50" i="41"/>
  <c r="Z51" i="41"/>
  <c r="Z52" i="41"/>
  <c r="Z53" i="41"/>
  <c r="Z54" i="41"/>
  <c r="Z55" i="41"/>
  <c r="Z56" i="41"/>
  <c r="Z57" i="41"/>
  <c r="Z58" i="41"/>
  <c r="Z59" i="41"/>
  <c r="Z60" i="41"/>
  <c r="Z61" i="41"/>
  <c r="Z62" i="41"/>
  <c r="Z63" i="41"/>
  <c r="Z64" i="41"/>
  <c r="Z65" i="41"/>
  <c r="Z66" i="41"/>
  <c r="Z67" i="41"/>
  <c r="Z68" i="41"/>
  <c r="Z69" i="41"/>
  <c r="Z70" i="41"/>
  <c r="Z71" i="41"/>
  <c r="Z72" i="41"/>
  <c r="Z73" i="41"/>
  <c r="Z74" i="41"/>
  <c r="Z75" i="41"/>
  <c r="Z76" i="41"/>
  <c r="Z77" i="41"/>
  <c r="Z78" i="41"/>
  <c r="Z79" i="41"/>
  <c r="Z80" i="41"/>
  <c r="Z81" i="41"/>
  <c r="Z82" i="41"/>
  <c r="Z83" i="41"/>
  <c r="Z84" i="41"/>
  <c r="Z85" i="41"/>
  <c r="Z86" i="41"/>
  <c r="Z87" i="41"/>
  <c r="Z88" i="41"/>
  <c r="Z89" i="41"/>
  <c r="Z90" i="41"/>
  <c r="Z91" i="41"/>
  <c r="Z92" i="41"/>
  <c r="Z93" i="41"/>
  <c r="Z94" i="41"/>
  <c r="Z95" i="41"/>
  <c r="Z96" i="41"/>
  <c r="Z97" i="41"/>
  <c r="Z98" i="41"/>
  <c r="Z99" i="41"/>
  <c r="Z100" i="41"/>
  <c r="Z101" i="41"/>
  <c r="Z102" i="41"/>
  <c r="Z103" i="41"/>
  <c r="Z104" i="41"/>
  <c r="Z105" i="41"/>
  <c r="Z106" i="41"/>
  <c r="Z107" i="41"/>
  <c r="Z108" i="41"/>
  <c r="Z109" i="41"/>
  <c r="Z110" i="41"/>
  <c r="Z111" i="41"/>
  <c r="Z112" i="41"/>
  <c r="Z113" i="41"/>
  <c r="Z114" i="41"/>
  <c r="Z115" i="41"/>
  <c r="Z116" i="41"/>
  <c r="Z117" i="41"/>
  <c r="Z118" i="41"/>
  <c r="Z119" i="41"/>
  <c r="Z120" i="41"/>
  <c r="Z121" i="41"/>
  <c r="Z122" i="41"/>
  <c r="Z123" i="41"/>
  <c r="Z124" i="41"/>
  <c r="Z125" i="41"/>
  <c r="Z126" i="41"/>
  <c r="Z127" i="41"/>
  <c r="Z128" i="41"/>
  <c r="Z129" i="41"/>
  <c r="Z130" i="41"/>
  <c r="Z131" i="41"/>
  <c r="Z132" i="41"/>
  <c r="Z133" i="41"/>
  <c r="Z134" i="41"/>
  <c r="Z135" i="41"/>
  <c r="Z136" i="41"/>
  <c r="Z137" i="41"/>
  <c r="Z6" i="41"/>
  <c r="Y7" i="41"/>
  <c r="Y8" i="41"/>
  <c r="Y9" i="41"/>
  <c r="Y10" i="41"/>
  <c r="Y11" i="41"/>
  <c r="Y12" i="41"/>
  <c r="Y13" i="41"/>
  <c r="Y14" i="41"/>
  <c r="Y15" i="41"/>
  <c r="Y16" i="41"/>
  <c r="Y17" i="41"/>
  <c r="Y18" i="41"/>
  <c r="Y19" i="41"/>
  <c r="Y20" i="41"/>
  <c r="Y21" i="41"/>
  <c r="Y22" i="41"/>
  <c r="Y23" i="41"/>
  <c r="Y24" i="41"/>
  <c r="Y25" i="41"/>
  <c r="Y26" i="41"/>
  <c r="Y27" i="41"/>
  <c r="Y28" i="41"/>
  <c r="Y29" i="41"/>
  <c r="Y30" i="41"/>
  <c r="Y31" i="41"/>
  <c r="Y32" i="41"/>
  <c r="Y33" i="41"/>
  <c r="Y34" i="41"/>
  <c r="Y35" i="41"/>
  <c r="Y36" i="41"/>
  <c r="Y37" i="41"/>
  <c r="Y38" i="41"/>
  <c r="Y39" i="41"/>
  <c r="Y40" i="41"/>
  <c r="Y41" i="41"/>
  <c r="Y42" i="41"/>
  <c r="Y43" i="41"/>
  <c r="Y44" i="41"/>
  <c r="Y45" i="41"/>
  <c r="Y46" i="41"/>
  <c r="Y47" i="41"/>
  <c r="Y48" i="41"/>
  <c r="Y49" i="41"/>
  <c r="Y50" i="41"/>
  <c r="Y51" i="41"/>
  <c r="Y52" i="41"/>
  <c r="Y53" i="41"/>
  <c r="Y54" i="41"/>
  <c r="Y55" i="41"/>
  <c r="Y56" i="41"/>
  <c r="Y57" i="41"/>
  <c r="Y58" i="41"/>
  <c r="Y59" i="41"/>
  <c r="Y60" i="41"/>
  <c r="Y61" i="41"/>
  <c r="Y62" i="41"/>
  <c r="Y63" i="41"/>
  <c r="Y64" i="41"/>
  <c r="Y65" i="41"/>
  <c r="Y66" i="41"/>
  <c r="Y67" i="41"/>
  <c r="Y68" i="41"/>
  <c r="Y69" i="41"/>
  <c r="Y70" i="41"/>
  <c r="Y71" i="41"/>
  <c r="Y72" i="41"/>
  <c r="Y73" i="41"/>
  <c r="Y74" i="41"/>
  <c r="Y75" i="41"/>
  <c r="Y76" i="41"/>
  <c r="Y77" i="41"/>
  <c r="Y78" i="41"/>
  <c r="Y79" i="41"/>
  <c r="Y80" i="41"/>
  <c r="Y81" i="41"/>
  <c r="Y82" i="41"/>
  <c r="Y83" i="41"/>
  <c r="Y84" i="41"/>
  <c r="Y85" i="41"/>
  <c r="Y86" i="41"/>
  <c r="Y87" i="41"/>
  <c r="Y88" i="41"/>
  <c r="Y89" i="41"/>
  <c r="Y90" i="41"/>
  <c r="Y91" i="41"/>
  <c r="Y92" i="41"/>
  <c r="Y93" i="41"/>
  <c r="Y94" i="41"/>
  <c r="Y95" i="41"/>
  <c r="Y96" i="41"/>
  <c r="Y97" i="41"/>
  <c r="Y98" i="41"/>
  <c r="Y99" i="41"/>
  <c r="Y100" i="41"/>
  <c r="Y101" i="41"/>
  <c r="Y102" i="41"/>
  <c r="Y103" i="41"/>
  <c r="Y104" i="41"/>
  <c r="Y105" i="41"/>
  <c r="Y106" i="41"/>
  <c r="Y107" i="41"/>
  <c r="Y108" i="41"/>
  <c r="Y109" i="41"/>
  <c r="Y110" i="41"/>
  <c r="Y111" i="41"/>
  <c r="Y112" i="41"/>
  <c r="Y113" i="41"/>
  <c r="Y114" i="41"/>
  <c r="Y115" i="41"/>
  <c r="Y116" i="41"/>
  <c r="Y117" i="41"/>
  <c r="Y118" i="41"/>
  <c r="Y119" i="41"/>
  <c r="Y120" i="41"/>
  <c r="Y121" i="41"/>
  <c r="Y122" i="41"/>
  <c r="Y123" i="41"/>
  <c r="Y124" i="41"/>
  <c r="Y125" i="41"/>
  <c r="Y126" i="41"/>
  <c r="Y127" i="41"/>
  <c r="Y128" i="41"/>
  <c r="Y129" i="41"/>
  <c r="Y130" i="41"/>
  <c r="Y131" i="41"/>
  <c r="Y132" i="41"/>
  <c r="Y133" i="41"/>
  <c r="Y134" i="41"/>
  <c r="Y135" i="41"/>
  <c r="Y136" i="41"/>
  <c r="Y137" i="41"/>
  <c r="Y6" i="41"/>
  <c r="J9" i="42"/>
  <c r="K9" i="42"/>
  <c r="L9" i="42"/>
  <c r="M9" i="42"/>
  <c r="N9" i="42"/>
  <c r="O9" i="42"/>
  <c r="J10" i="42"/>
  <c r="K10" i="42"/>
  <c r="L10" i="42"/>
  <c r="M10" i="42"/>
  <c r="N10" i="42"/>
  <c r="O10" i="42"/>
  <c r="J11" i="42"/>
  <c r="K11" i="42"/>
  <c r="L11" i="42"/>
  <c r="M11" i="42"/>
  <c r="N11" i="42"/>
  <c r="O11" i="42"/>
  <c r="J12" i="42"/>
  <c r="K12" i="42"/>
  <c r="L12" i="42"/>
  <c r="M12" i="42"/>
  <c r="N12" i="42"/>
  <c r="O12" i="42"/>
  <c r="J13" i="42"/>
  <c r="K13" i="42"/>
  <c r="L13" i="42"/>
  <c r="M13" i="42"/>
  <c r="N13" i="42"/>
  <c r="O13" i="42"/>
  <c r="J14" i="42"/>
  <c r="K14" i="42"/>
  <c r="L14" i="42"/>
  <c r="M14" i="42"/>
  <c r="N14" i="42"/>
  <c r="O14" i="42"/>
  <c r="J15" i="42"/>
  <c r="K15" i="42"/>
  <c r="L15" i="42"/>
  <c r="M15" i="42"/>
  <c r="N15" i="42"/>
  <c r="O15" i="42"/>
  <c r="J16" i="42"/>
  <c r="K16" i="42"/>
  <c r="L16" i="42"/>
  <c r="M16" i="42"/>
  <c r="N16" i="42"/>
  <c r="O16" i="42"/>
  <c r="J17" i="42"/>
  <c r="K17" i="42"/>
  <c r="L17" i="42"/>
  <c r="M17" i="42"/>
  <c r="N17" i="42"/>
  <c r="O17" i="42"/>
  <c r="J18" i="42"/>
  <c r="K18" i="42"/>
  <c r="L18" i="42"/>
  <c r="M18" i="42"/>
  <c r="N18" i="42"/>
  <c r="O18" i="42"/>
  <c r="J19" i="42"/>
  <c r="K19" i="42"/>
  <c r="L19" i="42"/>
  <c r="M19" i="42"/>
  <c r="N19" i="42"/>
  <c r="O19" i="42"/>
  <c r="J20" i="42"/>
  <c r="K20" i="42"/>
  <c r="L20" i="42"/>
  <c r="M20" i="42"/>
  <c r="N20" i="42"/>
  <c r="O20" i="42"/>
  <c r="J21" i="42"/>
  <c r="K21" i="42"/>
  <c r="L21" i="42"/>
  <c r="M21" i="42"/>
  <c r="N21" i="42"/>
  <c r="O21" i="42"/>
  <c r="J22" i="42"/>
  <c r="K22" i="42"/>
  <c r="L22" i="42"/>
  <c r="M22" i="42"/>
  <c r="N22" i="42"/>
  <c r="O22" i="42"/>
  <c r="J23" i="42"/>
  <c r="K23" i="42"/>
  <c r="L23" i="42"/>
  <c r="M23" i="42"/>
  <c r="N23" i="42"/>
  <c r="O23" i="42"/>
  <c r="J24" i="42"/>
  <c r="K24" i="42"/>
  <c r="L24" i="42"/>
  <c r="M24" i="42"/>
  <c r="N24" i="42"/>
  <c r="O24" i="42"/>
  <c r="J25" i="42"/>
  <c r="K25" i="42"/>
  <c r="L25" i="42"/>
  <c r="M25" i="42"/>
  <c r="N25" i="42"/>
  <c r="O25" i="42"/>
  <c r="J26" i="42"/>
  <c r="K26" i="42"/>
  <c r="L26" i="42"/>
  <c r="M26" i="42"/>
  <c r="N26" i="42"/>
  <c r="O26" i="42"/>
  <c r="J27" i="42"/>
  <c r="K27" i="42"/>
  <c r="L27" i="42"/>
  <c r="M27" i="42"/>
  <c r="N27" i="42"/>
  <c r="O27" i="42"/>
  <c r="J28" i="42"/>
  <c r="K28" i="42"/>
  <c r="L28" i="42"/>
  <c r="M28" i="42"/>
  <c r="N28" i="42"/>
  <c r="O28" i="42"/>
  <c r="J29" i="42"/>
  <c r="K29" i="42"/>
  <c r="L29" i="42"/>
  <c r="M29" i="42"/>
  <c r="N29" i="42"/>
  <c r="O29" i="42"/>
  <c r="J30" i="42"/>
  <c r="K30" i="42"/>
  <c r="L30" i="42"/>
  <c r="M30" i="42"/>
  <c r="N30" i="42"/>
  <c r="O30" i="42"/>
  <c r="J31" i="42"/>
  <c r="K31" i="42"/>
  <c r="L31" i="42"/>
  <c r="M31" i="42"/>
  <c r="N31" i="42"/>
  <c r="O31" i="42"/>
  <c r="J32" i="42"/>
  <c r="K32" i="42"/>
  <c r="L32" i="42"/>
  <c r="M32" i="42"/>
  <c r="N32" i="42"/>
  <c r="O32" i="42"/>
  <c r="J33" i="42"/>
  <c r="K33" i="42"/>
  <c r="L33" i="42"/>
  <c r="M33" i="42"/>
  <c r="N33" i="42"/>
  <c r="O33" i="42"/>
  <c r="J34" i="42"/>
  <c r="K34" i="42"/>
  <c r="L34" i="42"/>
  <c r="M34" i="42"/>
  <c r="N34" i="42"/>
  <c r="O34" i="42"/>
  <c r="J35" i="42"/>
  <c r="K35" i="42"/>
  <c r="L35" i="42"/>
  <c r="M35" i="42"/>
  <c r="N35" i="42"/>
  <c r="O35" i="42"/>
  <c r="J36" i="42"/>
  <c r="K36" i="42"/>
  <c r="L36" i="42"/>
  <c r="M36" i="42"/>
  <c r="N36" i="42"/>
  <c r="O36" i="42"/>
  <c r="J37" i="42"/>
  <c r="K37" i="42"/>
  <c r="L37" i="42"/>
  <c r="M37" i="42"/>
  <c r="N37" i="42"/>
  <c r="O37" i="42"/>
  <c r="J38" i="42"/>
  <c r="K38" i="42"/>
  <c r="L38" i="42"/>
  <c r="M38" i="42"/>
  <c r="N38" i="42"/>
  <c r="O38" i="42"/>
  <c r="J39" i="42"/>
  <c r="K39" i="42"/>
  <c r="L39" i="42"/>
  <c r="M39" i="42"/>
  <c r="N39" i="42"/>
  <c r="O39" i="42"/>
  <c r="J40" i="42"/>
  <c r="K40" i="42"/>
  <c r="L40" i="42"/>
  <c r="M40" i="42"/>
  <c r="N40" i="42"/>
  <c r="O40" i="42"/>
  <c r="J41" i="42"/>
  <c r="K41" i="42"/>
  <c r="L41" i="42"/>
  <c r="M41" i="42"/>
  <c r="N41" i="42"/>
  <c r="O41" i="42"/>
  <c r="J42" i="42"/>
  <c r="K42" i="42"/>
  <c r="L42" i="42"/>
  <c r="M42" i="42"/>
  <c r="N42" i="42"/>
  <c r="O42" i="42"/>
  <c r="J43" i="42"/>
  <c r="K43" i="42"/>
  <c r="L43" i="42"/>
  <c r="M43" i="42"/>
  <c r="N43" i="42"/>
  <c r="O43" i="42"/>
  <c r="J44" i="42"/>
  <c r="K44" i="42"/>
  <c r="L44" i="42"/>
  <c r="M44" i="42"/>
  <c r="N44" i="42"/>
  <c r="O44" i="42"/>
  <c r="J45" i="42"/>
  <c r="K45" i="42"/>
  <c r="L45" i="42"/>
  <c r="M45" i="42"/>
  <c r="N45" i="42"/>
  <c r="O45" i="42"/>
  <c r="J46" i="42"/>
  <c r="K46" i="42"/>
  <c r="L46" i="42"/>
  <c r="M46" i="42"/>
  <c r="N46" i="42"/>
  <c r="O46" i="42"/>
  <c r="J47" i="42"/>
  <c r="K47" i="42"/>
  <c r="L47" i="42"/>
  <c r="M47" i="42"/>
  <c r="N47" i="42"/>
  <c r="O47" i="42"/>
  <c r="J48" i="42"/>
  <c r="K48" i="42"/>
  <c r="L48" i="42"/>
  <c r="M48" i="42"/>
  <c r="N48" i="42"/>
  <c r="O48" i="42"/>
  <c r="J49" i="42"/>
  <c r="K49" i="42"/>
  <c r="L49" i="42"/>
  <c r="M49" i="42"/>
  <c r="N49" i="42"/>
  <c r="O49" i="42"/>
  <c r="J50" i="42"/>
  <c r="K50" i="42"/>
  <c r="L50" i="42"/>
  <c r="M50" i="42"/>
  <c r="N50" i="42"/>
  <c r="O50" i="42"/>
  <c r="J51" i="42"/>
  <c r="K51" i="42"/>
  <c r="L51" i="42"/>
  <c r="M51" i="42"/>
  <c r="N51" i="42"/>
  <c r="O51" i="42"/>
  <c r="J52" i="42"/>
  <c r="K52" i="42"/>
  <c r="L52" i="42"/>
  <c r="M52" i="42"/>
  <c r="N52" i="42"/>
  <c r="O52" i="42"/>
  <c r="J53" i="42"/>
  <c r="K53" i="42"/>
  <c r="L53" i="42"/>
  <c r="M53" i="42"/>
  <c r="N53" i="42"/>
  <c r="O53" i="42"/>
  <c r="J54" i="42"/>
  <c r="K54" i="42"/>
  <c r="L54" i="42"/>
  <c r="M54" i="42"/>
  <c r="N54" i="42"/>
  <c r="O54" i="42"/>
  <c r="J55" i="42"/>
  <c r="K55" i="42"/>
  <c r="L55" i="42"/>
  <c r="M55" i="42"/>
  <c r="N55" i="42"/>
  <c r="O55" i="42"/>
  <c r="J56" i="42"/>
  <c r="K56" i="42"/>
  <c r="L56" i="42"/>
  <c r="M56" i="42"/>
  <c r="N56" i="42"/>
  <c r="O56" i="42"/>
  <c r="J57" i="42"/>
  <c r="K57" i="42"/>
  <c r="L57" i="42"/>
  <c r="M57" i="42"/>
  <c r="N57" i="42"/>
  <c r="O57" i="42"/>
  <c r="J58" i="42"/>
  <c r="K58" i="42"/>
  <c r="L58" i="42"/>
  <c r="M58" i="42"/>
  <c r="N58" i="42"/>
  <c r="O58" i="42"/>
  <c r="J59" i="42"/>
  <c r="K59" i="42"/>
  <c r="L59" i="42"/>
  <c r="M59" i="42"/>
  <c r="N59" i="42"/>
  <c r="O59" i="42"/>
  <c r="J60" i="42"/>
  <c r="K60" i="42"/>
  <c r="L60" i="42"/>
  <c r="M60" i="42"/>
  <c r="N60" i="42"/>
  <c r="O60" i="42"/>
  <c r="J61" i="42"/>
  <c r="K61" i="42"/>
  <c r="L61" i="42"/>
  <c r="M61" i="42"/>
  <c r="N61" i="42"/>
  <c r="O61" i="42"/>
  <c r="J62" i="42"/>
  <c r="K62" i="42"/>
  <c r="L62" i="42"/>
  <c r="M62" i="42"/>
  <c r="N62" i="42"/>
  <c r="O62" i="42"/>
  <c r="J63" i="42"/>
  <c r="K63" i="42"/>
  <c r="L63" i="42"/>
  <c r="M63" i="42"/>
  <c r="N63" i="42"/>
  <c r="O63" i="42"/>
  <c r="J64" i="42"/>
  <c r="K64" i="42"/>
  <c r="L64" i="42"/>
  <c r="M64" i="42"/>
  <c r="N64" i="42"/>
  <c r="O64" i="42"/>
  <c r="J65" i="42"/>
  <c r="K65" i="42"/>
  <c r="L65" i="42"/>
  <c r="M65" i="42"/>
  <c r="N65" i="42"/>
  <c r="O65" i="42"/>
  <c r="J66" i="42"/>
  <c r="K66" i="42"/>
  <c r="L66" i="42"/>
  <c r="M66" i="42"/>
  <c r="N66" i="42"/>
  <c r="O66" i="42"/>
  <c r="J67" i="42"/>
  <c r="K67" i="42"/>
  <c r="L67" i="42"/>
  <c r="M67" i="42"/>
  <c r="N67" i="42"/>
  <c r="O67" i="42"/>
  <c r="J68" i="42"/>
  <c r="K68" i="42"/>
  <c r="L68" i="42"/>
  <c r="M68" i="42"/>
  <c r="N68" i="42"/>
  <c r="O68" i="42"/>
  <c r="J69" i="42"/>
  <c r="K69" i="42"/>
  <c r="L69" i="42"/>
  <c r="M69" i="42"/>
  <c r="N69" i="42"/>
  <c r="O69" i="42"/>
  <c r="J70" i="42"/>
  <c r="K70" i="42"/>
  <c r="L70" i="42"/>
  <c r="M70" i="42"/>
  <c r="N70" i="42"/>
  <c r="O70" i="42"/>
  <c r="J71" i="42"/>
  <c r="K71" i="42"/>
  <c r="L71" i="42"/>
  <c r="M71" i="42"/>
  <c r="N71" i="42"/>
  <c r="O71" i="42"/>
  <c r="J72" i="42"/>
  <c r="K72" i="42"/>
  <c r="L72" i="42"/>
  <c r="M72" i="42"/>
  <c r="N72" i="42"/>
  <c r="O72" i="42"/>
  <c r="J73" i="42"/>
  <c r="K73" i="42"/>
  <c r="L73" i="42"/>
  <c r="M73" i="42"/>
  <c r="N73" i="42"/>
  <c r="O73" i="42"/>
  <c r="J74" i="42"/>
  <c r="K74" i="42"/>
  <c r="L74" i="42"/>
  <c r="M74" i="42"/>
  <c r="N74" i="42"/>
  <c r="O74" i="42"/>
  <c r="J75" i="42"/>
  <c r="K75" i="42"/>
  <c r="L75" i="42"/>
  <c r="M75" i="42"/>
  <c r="N75" i="42"/>
  <c r="O75" i="42"/>
  <c r="J76" i="42"/>
  <c r="K76" i="42"/>
  <c r="L76" i="42"/>
  <c r="M76" i="42"/>
  <c r="N76" i="42"/>
  <c r="O76" i="42"/>
  <c r="J77" i="42"/>
  <c r="K77" i="42"/>
  <c r="L77" i="42"/>
  <c r="M77" i="42"/>
  <c r="N77" i="42"/>
  <c r="O77" i="42"/>
  <c r="J78" i="42"/>
  <c r="K78" i="42"/>
  <c r="L78" i="42"/>
  <c r="M78" i="42"/>
  <c r="N78" i="42"/>
  <c r="O78" i="42"/>
  <c r="J79" i="42"/>
  <c r="K79" i="42"/>
  <c r="L79" i="42"/>
  <c r="M79" i="42"/>
  <c r="N79" i="42"/>
  <c r="O79" i="42"/>
  <c r="J80" i="42"/>
  <c r="K80" i="42"/>
  <c r="L80" i="42"/>
  <c r="M80" i="42"/>
  <c r="N80" i="42"/>
  <c r="O80" i="42"/>
  <c r="J81" i="42"/>
  <c r="K81" i="42"/>
  <c r="L81" i="42"/>
  <c r="M81" i="42"/>
  <c r="N81" i="42"/>
  <c r="O81" i="42"/>
  <c r="J82" i="42"/>
  <c r="K82" i="42"/>
  <c r="L82" i="42"/>
  <c r="M82" i="42"/>
  <c r="N82" i="42"/>
  <c r="O82" i="42"/>
  <c r="J83" i="42"/>
  <c r="K83" i="42"/>
  <c r="L83" i="42"/>
  <c r="M83" i="42"/>
  <c r="N83" i="42"/>
  <c r="O83" i="42"/>
  <c r="J84" i="42"/>
  <c r="K84" i="42"/>
  <c r="L84" i="42"/>
  <c r="M84" i="42"/>
  <c r="N84" i="42"/>
  <c r="O84" i="42"/>
  <c r="J85" i="42"/>
  <c r="K85" i="42"/>
  <c r="L85" i="42"/>
  <c r="M85" i="42"/>
  <c r="N85" i="42"/>
  <c r="O85" i="42"/>
  <c r="J86" i="42"/>
  <c r="K86" i="42"/>
  <c r="L86" i="42"/>
  <c r="M86" i="42"/>
  <c r="N86" i="42"/>
  <c r="O86" i="42"/>
  <c r="J87" i="42"/>
  <c r="K87" i="42"/>
  <c r="L87" i="42"/>
  <c r="M87" i="42"/>
  <c r="N87" i="42"/>
  <c r="O87" i="42"/>
  <c r="J88" i="42"/>
  <c r="K88" i="42"/>
  <c r="L88" i="42"/>
  <c r="M88" i="42"/>
  <c r="N88" i="42"/>
  <c r="O88" i="42"/>
  <c r="J89" i="42"/>
  <c r="K89" i="42"/>
  <c r="L89" i="42"/>
  <c r="M89" i="42"/>
  <c r="N89" i="42"/>
  <c r="O89" i="42"/>
  <c r="J90" i="42"/>
  <c r="K90" i="42"/>
  <c r="L90" i="42"/>
  <c r="M90" i="42"/>
  <c r="N90" i="42"/>
  <c r="O90" i="42"/>
  <c r="J91" i="42"/>
  <c r="K91" i="42"/>
  <c r="L91" i="42"/>
  <c r="M91" i="42"/>
  <c r="N91" i="42"/>
  <c r="O91" i="42"/>
  <c r="J92" i="42"/>
  <c r="K92" i="42"/>
  <c r="L92" i="42"/>
  <c r="M92" i="42"/>
  <c r="N92" i="42"/>
  <c r="O92" i="42"/>
  <c r="J93" i="42"/>
  <c r="K93" i="42"/>
  <c r="L93" i="42"/>
  <c r="M93" i="42"/>
  <c r="N93" i="42"/>
  <c r="O93" i="42"/>
  <c r="J94" i="42"/>
  <c r="K94" i="42"/>
  <c r="L94" i="42"/>
  <c r="M94" i="42"/>
  <c r="N94" i="42"/>
  <c r="O94" i="42"/>
  <c r="J95" i="42"/>
  <c r="K95" i="42"/>
  <c r="L95" i="42"/>
  <c r="M95" i="42"/>
  <c r="N95" i="42"/>
  <c r="O95" i="42"/>
  <c r="J96" i="42"/>
  <c r="K96" i="42"/>
  <c r="L96" i="42"/>
  <c r="M96" i="42"/>
  <c r="N96" i="42"/>
  <c r="O96" i="42"/>
  <c r="J97" i="42"/>
  <c r="K97" i="42"/>
  <c r="L97" i="42"/>
  <c r="M97" i="42"/>
  <c r="N97" i="42"/>
  <c r="O97" i="42"/>
  <c r="J98" i="42"/>
  <c r="K98" i="42"/>
  <c r="L98" i="42"/>
  <c r="M98" i="42"/>
  <c r="N98" i="42"/>
  <c r="O98" i="42"/>
  <c r="J99" i="42"/>
  <c r="K99" i="42"/>
  <c r="L99" i="42"/>
  <c r="M99" i="42"/>
  <c r="N99" i="42"/>
  <c r="O99" i="42"/>
  <c r="J100" i="42"/>
  <c r="K100" i="42"/>
  <c r="L100" i="42"/>
  <c r="M100" i="42"/>
  <c r="N100" i="42"/>
  <c r="O100" i="42"/>
  <c r="J101" i="42"/>
  <c r="K101" i="42"/>
  <c r="L101" i="42"/>
  <c r="M101" i="42"/>
  <c r="N101" i="42"/>
  <c r="O101" i="42"/>
  <c r="J102" i="42"/>
  <c r="K102" i="42"/>
  <c r="L102" i="42"/>
  <c r="M102" i="42"/>
  <c r="N102" i="42"/>
  <c r="O102" i="42"/>
  <c r="J103" i="42"/>
  <c r="K103" i="42"/>
  <c r="L103" i="42"/>
  <c r="M103" i="42"/>
  <c r="N103" i="42"/>
  <c r="O103" i="42"/>
  <c r="J104" i="42"/>
  <c r="K104" i="42"/>
  <c r="L104" i="42"/>
  <c r="M104" i="42"/>
  <c r="N104" i="42"/>
  <c r="O104" i="42"/>
  <c r="J105" i="42"/>
  <c r="K105" i="42"/>
  <c r="L105" i="42"/>
  <c r="M105" i="42"/>
  <c r="N105" i="42"/>
  <c r="O105" i="42"/>
  <c r="J106" i="42"/>
  <c r="K106" i="42"/>
  <c r="L106" i="42"/>
  <c r="M106" i="42"/>
  <c r="N106" i="42"/>
  <c r="O106" i="42"/>
  <c r="J107" i="42"/>
  <c r="K107" i="42"/>
  <c r="L107" i="42"/>
  <c r="M107" i="42"/>
  <c r="N107" i="42"/>
  <c r="O107" i="42"/>
  <c r="J108" i="42"/>
  <c r="K108" i="42"/>
  <c r="L108" i="42"/>
  <c r="M108" i="42"/>
  <c r="N108" i="42"/>
  <c r="O108" i="42"/>
  <c r="J109" i="42"/>
  <c r="K109" i="42"/>
  <c r="L109" i="42"/>
  <c r="M109" i="42"/>
  <c r="N109" i="42"/>
  <c r="O109" i="42"/>
  <c r="J110" i="42"/>
  <c r="K110" i="42"/>
  <c r="L110" i="42"/>
  <c r="M110" i="42"/>
  <c r="N110" i="42"/>
  <c r="O110" i="42"/>
  <c r="J111" i="42"/>
  <c r="K111" i="42"/>
  <c r="L111" i="42"/>
  <c r="M111" i="42"/>
  <c r="N111" i="42"/>
  <c r="O111" i="42"/>
  <c r="J112" i="42"/>
  <c r="K112" i="42"/>
  <c r="L112" i="42"/>
  <c r="M112" i="42"/>
  <c r="N112" i="42"/>
  <c r="O112" i="42"/>
  <c r="J113" i="42"/>
  <c r="K113" i="42"/>
  <c r="L113" i="42"/>
  <c r="M113" i="42"/>
  <c r="N113" i="42"/>
  <c r="O113" i="42"/>
  <c r="J114" i="42"/>
  <c r="K114" i="42"/>
  <c r="L114" i="42"/>
  <c r="M114" i="42"/>
  <c r="N114" i="42"/>
  <c r="O114" i="42"/>
  <c r="J115" i="42"/>
  <c r="K115" i="42"/>
  <c r="L115" i="42"/>
  <c r="M115" i="42"/>
  <c r="N115" i="42"/>
  <c r="O115" i="42"/>
  <c r="J116" i="42"/>
  <c r="K116" i="42"/>
  <c r="L116" i="42"/>
  <c r="M116" i="42"/>
  <c r="N116" i="42"/>
  <c r="O116" i="42"/>
  <c r="J117" i="42"/>
  <c r="K117" i="42"/>
  <c r="L117" i="42"/>
  <c r="M117" i="42"/>
  <c r="N117" i="42"/>
  <c r="O117" i="42"/>
  <c r="J118" i="42"/>
  <c r="K118" i="42"/>
  <c r="L118" i="42"/>
  <c r="M118" i="42"/>
  <c r="N118" i="42"/>
  <c r="O118" i="42"/>
  <c r="J119" i="42"/>
  <c r="K119" i="42"/>
  <c r="L119" i="42"/>
  <c r="M119" i="42"/>
  <c r="N119" i="42"/>
  <c r="O119" i="42"/>
  <c r="J120" i="42"/>
  <c r="K120" i="42"/>
  <c r="L120" i="42"/>
  <c r="M120" i="42"/>
  <c r="N120" i="42"/>
  <c r="O120" i="42"/>
  <c r="J121" i="42"/>
  <c r="K121" i="42"/>
  <c r="L121" i="42"/>
  <c r="M121" i="42"/>
  <c r="N121" i="42"/>
  <c r="O121" i="42"/>
  <c r="J122" i="42"/>
  <c r="K122" i="42"/>
  <c r="L122" i="42"/>
  <c r="M122" i="42"/>
  <c r="N122" i="42"/>
  <c r="O122" i="42"/>
  <c r="J123" i="42"/>
  <c r="K123" i="42"/>
  <c r="L123" i="42"/>
  <c r="M123" i="42"/>
  <c r="N123" i="42"/>
  <c r="O123" i="42"/>
  <c r="J124" i="42"/>
  <c r="K124" i="42"/>
  <c r="L124" i="42"/>
  <c r="M124" i="42"/>
  <c r="N124" i="42"/>
  <c r="O124" i="42"/>
  <c r="J125" i="42"/>
  <c r="K125" i="42"/>
  <c r="L125" i="42"/>
  <c r="M125" i="42"/>
  <c r="N125" i="42"/>
  <c r="O125" i="42"/>
  <c r="J126" i="42"/>
  <c r="K126" i="42"/>
  <c r="L126" i="42"/>
  <c r="M126" i="42"/>
  <c r="N126" i="42"/>
  <c r="O126" i="42"/>
  <c r="J127" i="42"/>
  <c r="K127" i="42"/>
  <c r="L127" i="42"/>
  <c r="M127" i="42"/>
  <c r="N127" i="42"/>
  <c r="O127" i="42"/>
  <c r="J128" i="42"/>
  <c r="K128" i="42"/>
  <c r="L128" i="42"/>
  <c r="M128" i="42"/>
  <c r="N128" i="42"/>
  <c r="O128" i="42"/>
  <c r="J129" i="42"/>
  <c r="K129" i="42"/>
  <c r="L129" i="42"/>
  <c r="M129" i="42"/>
  <c r="N129" i="42"/>
  <c r="O129" i="42"/>
  <c r="J130" i="42"/>
  <c r="K130" i="42"/>
  <c r="L130" i="42"/>
  <c r="M130" i="42"/>
  <c r="N130" i="42"/>
  <c r="O130" i="42"/>
  <c r="J131" i="42"/>
  <c r="K131" i="42"/>
  <c r="L131" i="42"/>
  <c r="M131" i="42"/>
  <c r="N131" i="42"/>
  <c r="O131" i="42"/>
  <c r="J132" i="42"/>
  <c r="K132" i="42"/>
  <c r="L132" i="42"/>
  <c r="M132" i="42"/>
  <c r="N132" i="42"/>
  <c r="O132" i="42"/>
  <c r="J133" i="42"/>
  <c r="K133" i="42"/>
  <c r="L133" i="42"/>
  <c r="M133" i="42"/>
  <c r="N133" i="42"/>
  <c r="O133" i="42"/>
  <c r="J134" i="42"/>
  <c r="K134" i="42"/>
  <c r="L134" i="42"/>
  <c r="M134" i="42"/>
  <c r="N134" i="42"/>
  <c r="O134" i="42"/>
  <c r="J135" i="42"/>
  <c r="K135" i="42"/>
  <c r="L135" i="42"/>
  <c r="M135" i="42"/>
  <c r="N135" i="42"/>
  <c r="O135" i="42"/>
  <c r="J136" i="42"/>
  <c r="K136" i="42"/>
  <c r="L136" i="42"/>
  <c r="M136" i="42"/>
  <c r="N136" i="42"/>
  <c r="O136" i="42"/>
  <c r="J137" i="42"/>
  <c r="K137" i="42"/>
  <c r="L137" i="42"/>
  <c r="M137" i="42"/>
  <c r="N137" i="42"/>
  <c r="O137" i="42"/>
  <c r="J138" i="42"/>
  <c r="K138" i="42"/>
  <c r="L138" i="42"/>
  <c r="M138" i="42"/>
  <c r="N138" i="42"/>
  <c r="O138" i="42"/>
  <c r="J139" i="42"/>
  <c r="K139" i="42"/>
  <c r="L139" i="42"/>
  <c r="M139" i="42"/>
  <c r="N139" i="42"/>
  <c r="O139" i="42"/>
  <c r="K8" i="42"/>
  <c r="L8" i="42"/>
  <c r="M8" i="42"/>
  <c r="N8" i="42"/>
  <c r="O8" i="42"/>
  <c r="J8" i="42"/>
  <c r="R7" i="41"/>
  <c r="S7" i="41"/>
  <c r="T7" i="41"/>
  <c r="R8" i="41"/>
  <c r="S8" i="41"/>
  <c r="T8" i="41"/>
  <c r="R9" i="41"/>
  <c r="S9" i="41"/>
  <c r="T9" i="41"/>
  <c r="R10" i="41"/>
  <c r="S10" i="41"/>
  <c r="T10" i="41"/>
  <c r="R11" i="41"/>
  <c r="S11" i="41"/>
  <c r="T11" i="41"/>
  <c r="R12" i="41"/>
  <c r="S12" i="41"/>
  <c r="T12" i="41"/>
  <c r="R13" i="41"/>
  <c r="S13" i="41"/>
  <c r="T13" i="41"/>
  <c r="R14" i="41"/>
  <c r="S14" i="41"/>
  <c r="T14" i="41"/>
  <c r="R15" i="41"/>
  <c r="S15" i="41"/>
  <c r="T15" i="41"/>
  <c r="R16" i="41"/>
  <c r="S16" i="41"/>
  <c r="T16" i="41"/>
  <c r="R17" i="41"/>
  <c r="S17" i="41"/>
  <c r="T17" i="41"/>
  <c r="R18" i="41"/>
  <c r="S18" i="41"/>
  <c r="T18" i="41"/>
  <c r="R19" i="41"/>
  <c r="S19" i="41"/>
  <c r="T19" i="41"/>
  <c r="R20" i="41"/>
  <c r="S20" i="41"/>
  <c r="T20" i="41"/>
  <c r="R21" i="41"/>
  <c r="S21" i="41"/>
  <c r="T21" i="41"/>
  <c r="R22" i="41"/>
  <c r="S22" i="41"/>
  <c r="T22" i="41"/>
  <c r="R23" i="41"/>
  <c r="S23" i="41"/>
  <c r="T23" i="41"/>
  <c r="R24" i="41"/>
  <c r="S24" i="41"/>
  <c r="T24" i="41"/>
  <c r="R25" i="41"/>
  <c r="S25" i="41"/>
  <c r="T25" i="41"/>
  <c r="R26" i="41"/>
  <c r="S26" i="41"/>
  <c r="T26" i="41"/>
  <c r="R27" i="41"/>
  <c r="S27" i="41"/>
  <c r="T27" i="41"/>
  <c r="R28" i="41"/>
  <c r="S28" i="41"/>
  <c r="T28" i="41"/>
  <c r="R29" i="41"/>
  <c r="S29" i="41"/>
  <c r="T29" i="41"/>
  <c r="R30" i="41"/>
  <c r="S30" i="41"/>
  <c r="T30" i="41"/>
  <c r="R31" i="41"/>
  <c r="S31" i="41"/>
  <c r="T31" i="41"/>
  <c r="R32" i="41"/>
  <c r="S32" i="41"/>
  <c r="T32" i="41"/>
  <c r="R33" i="41"/>
  <c r="S33" i="41"/>
  <c r="T33" i="41"/>
  <c r="R34" i="41"/>
  <c r="S34" i="41"/>
  <c r="T34" i="41"/>
  <c r="R35" i="41"/>
  <c r="S35" i="41"/>
  <c r="T35" i="41"/>
  <c r="R36" i="41"/>
  <c r="S36" i="41"/>
  <c r="T36" i="41"/>
  <c r="R37" i="41"/>
  <c r="S37" i="41"/>
  <c r="T37" i="41"/>
  <c r="R38" i="41"/>
  <c r="S38" i="41"/>
  <c r="T38" i="41"/>
  <c r="R39" i="41"/>
  <c r="S39" i="41"/>
  <c r="T39" i="41"/>
  <c r="R40" i="41"/>
  <c r="S40" i="41"/>
  <c r="T40" i="41"/>
  <c r="R41" i="41"/>
  <c r="S41" i="41"/>
  <c r="T41" i="41"/>
  <c r="R42" i="41"/>
  <c r="S42" i="41"/>
  <c r="T42" i="41"/>
  <c r="R43" i="41"/>
  <c r="S43" i="41"/>
  <c r="T43" i="41"/>
  <c r="R44" i="41"/>
  <c r="S44" i="41"/>
  <c r="T44" i="41"/>
  <c r="R45" i="41"/>
  <c r="S45" i="41"/>
  <c r="T45" i="41"/>
  <c r="R46" i="41"/>
  <c r="S46" i="41"/>
  <c r="T46" i="41"/>
  <c r="R47" i="41"/>
  <c r="S47" i="41"/>
  <c r="T47" i="41"/>
  <c r="R48" i="41"/>
  <c r="S48" i="41"/>
  <c r="T48" i="41"/>
  <c r="R49" i="41"/>
  <c r="S49" i="41"/>
  <c r="T49" i="41"/>
  <c r="R50" i="41"/>
  <c r="S50" i="41"/>
  <c r="T50" i="41"/>
  <c r="R51" i="41"/>
  <c r="S51" i="41"/>
  <c r="T51" i="41"/>
  <c r="R52" i="41"/>
  <c r="S52" i="41"/>
  <c r="T52" i="41"/>
  <c r="R53" i="41"/>
  <c r="S53" i="41"/>
  <c r="T53" i="41"/>
  <c r="R54" i="41"/>
  <c r="S54" i="41"/>
  <c r="T54" i="41"/>
  <c r="R55" i="41"/>
  <c r="S55" i="41"/>
  <c r="T55" i="41"/>
  <c r="R56" i="41"/>
  <c r="S56" i="41"/>
  <c r="T56" i="41"/>
  <c r="R57" i="41"/>
  <c r="S57" i="41"/>
  <c r="T57" i="41"/>
  <c r="R58" i="41"/>
  <c r="S58" i="41"/>
  <c r="T58" i="41"/>
  <c r="R59" i="41"/>
  <c r="S59" i="41"/>
  <c r="T59" i="41"/>
  <c r="R60" i="41"/>
  <c r="S60" i="41"/>
  <c r="T60" i="41"/>
  <c r="R61" i="41"/>
  <c r="S61" i="41"/>
  <c r="T61" i="41"/>
  <c r="R62" i="41"/>
  <c r="S62" i="41"/>
  <c r="T62" i="41"/>
  <c r="R63" i="41"/>
  <c r="S63" i="41"/>
  <c r="T63" i="41"/>
  <c r="R64" i="41"/>
  <c r="S64" i="41"/>
  <c r="T64" i="41"/>
  <c r="R65" i="41"/>
  <c r="S65" i="41"/>
  <c r="T65" i="41"/>
  <c r="R66" i="41"/>
  <c r="S66" i="41"/>
  <c r="T66" i="41"/>
  <c r="R67" i="41"/>
  <c r="S67" i="41"/>
  <c r="T67" i="41"/>
  <c r="R68" i="41"/>
  <c r="S68" i="41"/>
  <c r="T68" i="41"/>
  <c r="R69" i="41"/>
  <c r="S69" i="41"/>
  <c r="T69" i="41"/>
  <c r="R70" i="41"/>
  <c r="S70" i="41"/>
  <c r="T70" i="41"/>
  <c r="R71" i="41"/>
  <c r="S71" i="41"/>
  <c r="T71" i="41"/>
  <c r="R72" i="41"/>
  <c r="S72" i="41"/>
  <c r="T72" i="41"/>
  <c r="R73" i="41"/>
  <c r="S73" i="41"/>
  <c r="T73" i="41"/>
  <c r="R74" i="41"/>
  <c r="S74" i="41"/>
  <c r="T74" i="41"/>
  <c r="R75" i="41"/>
  <c r="S75" i="41"/>
  <c r="T75" i="41"/>
  <c r="R76" i="41"/>
  <c r="S76" i="41"/>
  <c r="T76" i="41"/>
  <c r="R77" i="41"/>
  <c r="S77" i="41"/>
  <c r="T77" i="41"/>
  <c r="R78" i="41"/>
  <c r="S78" i="41"/>
  <c r="T78" i="41"/>
  <c r="R79" i="41"/>
  <c r="S79" i="41"/>
  <c r="T79" i="41"/>
  <c r="R80" i="41"/>
  <c r="S80" i="41"/>
  <c r="T80" i="41"/>
  <c r="R81" i="41"/>
  <c r="S81" i="41"/>
  <c r="T81" i="41"/>
  <c r="R82" i="41"/>
  <c r="S82" i="41"/>
  <c r="T82" i="41"/>
  <c r="R83" i="41"/>
  <c r="S83" i="41"/>
  <c r="T83" i="41"/>
  <c r="R84" i="41"/>
  <c r="S84" i="41"/>
  <c r="T84" i="41"/>
  <c r="R85" i="41"/>
  <c r="S85" i="41"/>
  <c r="T85" i="41"/>
  <c r="R86" i="41"/>
  <c r="S86" i="41"/>
  <c r="T86" i="41"/>
  <c r="R87" i="41"/>
  <c r="S87" i="41"/>
  <c r="T87" i="41"/>
  <c r="R88" i="41"/>
  <c r="S88" i="41"/>
  <c r="T88" i="41"/>
  <c r="R89" i="41"/>
  <c r="S89" i="41"/>
  <c r="T89" i="41"/>
  <c r="R90" i="41"/>
  <c r="S90" i="41"/>
  <c r="T90" i="41"/>
  <c r="R91" i="41"/>
  <c r="S91" i="41"/>
  <c r="T91" i="41"/>
  <c r="R92" i="41"/>
  <c r="S92" i="41"/>
  <c r="T92" i="41"/>
  <c r="R93" i="41"/>
  <c r="S93" i="41"/>
  <c r="T93" i="41"/>
  <c r="R94" i="41"/>
  <c r="S94" i="41"/>
  <c r="T94" i="41"/>
  <c r="R95" i="41"/>
  <c r="S95" i="41"/>
  <c r="T95" i="41"/>
  <c r="R96" i="41"/>
  <c r="S96" i="41"/>
  <c r="T96" i="41"/>
  <c r="R97" i="41"/>
  <c r="S97" i="41"/>
  <c r="T97" i="41"/>
  <c r="R98" i="41"/>
  <c r="S98" i="41"/>
  <c r="T98" i="41"/>
  <c r="R99" i="41"/>
  <c r="S99" i="41"/>
  <c r="T99" i="41"/>
  <c r="R100" i="41"/>
  <c r="S100" i="41"/>
  <c r="T100" i="41"/>
  <c r="R101" i="41"/>
  <c r="S101" i="41"/>
  <c r="T101" i="41"/>
  <c r="R102" i="41"/>
  <c r="S102" i="41"/>
  <c r="T102" i="41"/>
  <c r="R103" i="41"/>
  <c r="S103" i="41"/>
  <c r="T103" i="41"/>
  <c r="R104" i="41"/>
  <c r="S104" i="41"/>
  <c r="T104" i="41"/>
  <c r="R105" i="41"/>
  <c r="S105" i="41"/>
  <c r="T105" i="41"/>
  <c r="R106" i="41"/>
  <c r="S106" i="41"/>
  <c r="T106" i="41"/>
  <c r="R107" i="41"/>
  <c r="S107" i="41"/>
  <c r="T107" i="41"/>
  <c r="R108" i="41"/>
  <c r="S108" i="41"/>
  <c r="T108" i="41"/>
  <c r="R109" i="41"/>
  <c r="S109" i="41"/>
  <c r="T109" i="41"/>
  <c r="R110" i="41"/>
  <c r="S110" i="41"/>
  <c r="T110" i="41"/>
  <c r="R111" i="41"/>
  <c r="S111" i="41"/>
  <c r="T111" i="41"/>
  <c r="R112" i="41"/>
  <c r="S112" i="41"/>
  <c r="T112" i="41"/>
  <c r="R113" i="41"/>
  <c r="S113" i="41"/>
  <c r="T113" i="41"/>
  <c r="R114" i="41"/>
  <c r="S114" i="41"/>
  <c r="T114" i="41"/>
  <c r="R115" i="41"/>
  <c r="S115" i="41"/>
  <c r="T115" i="41"/>
  <c r="R116" i="41"/>
  <c r="S116" i="41"/>
  <c r="T116" i="41"/>
  <c r="R117" i="41"/>
  <c r="S117" i="41"/>
  <c r="T117" i="41"/>
  <c r="R118" i="41"/>
  <c r="S118" i="41"/>
  <c r="T118" i="41"/>
  <c r="R119" i="41"/>
  <c r="S119" i="41"/>
  <c r="T119" i="41"/>
  <c r="R120" i="41"/>
  <c r="S120" i="41"/>
  <c r="T120" i="41"/>
  <c r="R121" i="41"/>
  <c r="S121" i="41"/>
  <c r="T121" i="41"/>
  <c r="R122" i="41"/>
  <c r="S122" i="41"/>
  <c r="T122" i="41"/>
  <c r="R123" i="41"/>
  <c r="S123" i="41"/>
  <c r="T123" i="41"/>
  <c r="R124" i="41"/>
  <c r="S124" i="41"/>
  <c r="T124" i="41"/>
  <c r="R125" i="41"/>
  <c r="S125" i="41"/>
  <c r="T125" i="41"/>
  <c r="R126" i="41"/>
  <c r="S126" i="41"/>
  <c r="T126" i="41"/>
  <c r="R127" i="41"/>
  <c r="S127" i="41"/>
  <c r="T127" i="41"/>
  <c r="R128" i="41"/>
  <c r="S128" i="41"/>
  <c r="T128" i="41"/>
  <c r="R129" i="41"/>
  <c r="S129" i="41"/>
  <c r="T129" i="41"/>
  <c r="R130" i="41"/>
  <c r="S130" i="41"/>
  <c r="T130" i="41"/>
  <c r="R131" i="41"/>
  <c r="S131" i="41"/>
  <c r="T131" i="41"/>
  <c r="R132" i="41"/>
  <c r="S132" i="41"/>
  <c r="T132" i="41"/>
  <c r="R133" i="41"/>
  <c r="S133" i="41"/>
  <c r="T133" i="41"/>
  <c r="R134" i="41"/>
  <c r="S134" i="41"/>
  <c r="T134" i="41"/>
  <c r="R135" i="41"/>
  <c r="S135" i="41"/>
  <c r="T135" i="41"/>
  <c r="R136" i="41"/>
  <c r="S136" i="41"/>
  <c r="T136" i="41"/>
  <c r="R137" i="41"/>
  <c r="S137" i="41"/>
  <c r="T137" i="41"/>
  <c r="S6" i="41"/>
  <c r="T6" i="41"/>
  <c r="R6" i="41"/>
  <c r="F6" i="41"/>
  <c r="F7" i="41"/>
  <c r="F8" i="41"/>
  <c r="F9" i="41"/>
  <c r="F10" i="41"/>
  <c r="F11" i="41"/>
  <c r="F12" i="41"/>
  <c r="F13" i="41"/>
  <c r="F14" i="41"/>
  <c r="F15" i="41"/>
  <c r="F16" i="41"/>
  <c r="F17" i="41"/>
  <c r="F18" i="41"/>
  <c r="F19" i="41"/>
  <c r="F20" i="41"/>
  <c r="F21" i="41"/>
  <c r="F22" i="41"/>
  <c r="F23" i="41"/>
  <c r="F24" i="41"/>
  <c r="F25" i="41"/>
  <c r="F26" i="41"/>
  <c r="F27" i="41"/>
  <c r="F28" i="41"/>
  <c r="F29" i="41"/>
  <c r="F30" i="41"/>
  <c r="F31" i="41"/>
  <c r="F32" i="41"/>
  <c r="F33" i="41"/>
  <c r="F34" i="41"/>
  <c r="F35" i="41"/>
  <c r="F36" i="41"/>
  <c r="F37" i="41"/>
  <c r="F38" i="41"/>
  <c r="F39" i="41"/>
  <c r="F40" i="41"/>
  <c r="F41" i="41"/>
  <c r="F42" i="41"/>
  <c r="F43" i="41"/>
  <c r="F44" i="41"/>
  <c r="F45" i="41"/>
  <c r="F46" i="41"/>
  <c r="F47" i="41"/>
  <c r="F48" i="41"/>
  <c r="F49" i="41"/>
  <c r="F50" i="41"/>
  <c r="F51" i="41"/>
  <c r="F52" i="41"/>
  <c r="F53" i="41"/>
  <c r="F54" i="41"/>
  <c r="F55" i="41"/>
  <c r="F56" i="41"/>
  <c r="F57" i="41"/>
  <c r="F58" i="41"/>
  <c r="F59" i="41"/>
  <c r="F60" i="41"/>
  <c r="F61" i="41"/>
  <c r="F62" i="41"/>
  <c r="F63" i="41"/>
  <c r="F64" i="41"/>
  <c r="F65" i="41"/>
  <c r="F66" i="41"/>
  <c r="F67" i="41"/>
  <c r="F68" i="41"/>
  <c r="F69" i="41"/>
  <c r="F70" i="41"/>
  <c r="F71" i="41"/>
  <c r="F72" i="41"/>
  <c r="F73" i="41"/>
  <c r="F74" i="41"/>
  <c r="F75" i="41"/>
  <c r="F76" i="41"/>
  <c r="F77" i="41"/>
  <c r="F78" i="41"/>
  <c r="F79" i="41"/>
  <c r="F80" i="41"/>
  <c r="F81" i="41"/>
  <c r="F82" i="41"/>
  <c r="F83" i="41"/>
  <c r="F84" i="41"/>
  <c r="F85" i="41"/>
  <c r="F86" i="41"/>
  <c r="F87" i="41"/>
  <c r="F88" i="41"/>
  <c r="F89" i="41"/>
  <c r="F90" i="41"/>
  <c r="F91" i="41"/>
  <c r="F92" i="41"/>
  <c r="F93" i="41"/>
  <c r="F94" i="41"/>
  <c r="F95" i="41"/>
  <c r="F96" i="41"/>
  <c r="F97" i="41"/>
  <c r="F98" i="41"/>
  <c r="F99" i="41"/>
  <c r="F100" i="41"/>
  <c r="F101" i="41"/>
  <c r="F102" i="41"/>
  <c r="F103" i="41"/>
  <c r="F104" i="41"/>
  <c r="F105" i="41"/>
  <c r="F106" i="41"/>
  <c r="F107" i="41"/>
  <c r="F108" i="41"/>
  <c r="F109" i="41"/>
  <c r="F110" i="41"/>
  <c r="F111" i="41"/>
  <c r="F112" i="41"/>
  <c r="F113" i="41"/>
  <c r="F114" i="41"/>
  <c r="F115" i="41"/>
  <c r="F116" i="41"/>
  <c r="F117" i="41"/>
  <c r="F118" i="41"/>
  <c r="F119" i="41"/>
  <c r="F120" i="41"/>
  <c r="F121" i="41"/>
  <c r="F122" i="41"/>
  <c r="F123" i="41"/>
  <c r="F124" i="41"/>
  <c r="F125" i="41"/>
  <c r="F126" i="41"/>
  <c r="F127" i="41"/>
  <c r="F129" i="41"/>
  <c r="F128" i="41"/>
  <c r="F130" i="41"/>
  <c r="F131" i="41"/>
  <c r="F132" i="41"/>
  <c r="F133" i="41"/>
  <c r="F134" i="41"/>
  <c r="F135" i="41"/>
  <c r="F136" i="41"/>
  <c r="F137" i="41"/>
  <c r="P8" i="40"/>
  <c r="K9" i="40"/>
  <c r="L9" i="40"/>
  <c r="M9" i="40"/>
  <c r="N9" i="40"/>
  <c r="O9" i="40"/>
  <c r="P9" i="40"/>
  <c r="Q9" i="40"/>
  <c r="K10" i="40"/>
  <c r="L10" i="40"/>
  <c r="M10" i="40"/>
  <c r="N10" i="40"/>
  <c r="O10" i="40"/>
  <c r="P10" i="40"/>
  <c r="Q10" i="40"/>
  <c r="K11" i="40"/>
  <c r="L11" i="40"/>
  <c r="M11" i="40"/>
  <c r="N11" i="40"/>
  <c r="O11" i="40"/>
  <c r="P11" i="40"/>
  <c r="Q11" i="40"/>
  <c r="K12" i="40"/>
  <c r="L12" i="40"/>
  <c r="M12" i="40"/>
  <c r="N12" i="40"/>
  <c r="O12" i="40"/>
  <c r="P12" i="40"/>
  <c r="Q12" i="40"/>
  <c r="K13" i="40"/>
  <c r="L13" i="40"/>
  <c r="M13" i="40"/>
  <c r="N13" i="40"/>
  <c r="O13" i="40"/>
  <c r="P13" i="40"/>
  <c r="Q13" i="40"/>
  <c r="K14" i="40"/>
  <c r="L14" i="40"/>
  <c r="M14" i="40"/>
  <c r="N14" i="40"/>
  <c r="O14" i="40"/>
  <c r="P14" i="40"/>
  <c r="Q14" i="40"/>
  <c r="K15" i="40"/>
  <c r="L15" i="40"/>
  <c r="M15" i="40"/>
  <c r="N15" i="40"/>
  <c r="O15" i="40"/>
  <c r="P15" i="40"/>
  <c r="Q15" i="40"/>
  <c r="K16" i="40"/>
  <c r="L16" i="40"/>
  <c r="M16" i="40"/>
  <c r="N16" i="40"/>
  <c r="O16" i="40"/>
  <c r="P16" i="40"/>
  <c r="Q16" i="40"/>
  <c r="K17" i="40"/>
  <c r="L17" i="40"/>
  <c r="M17" i="40"/>
  <c r="N17" i="40"/>
  <c r="O17" i="40"/>
  <c r="P17" i="40"/>
  <c r="Q17" i="40"/>
  <c r="K18" i="40"/>
  <c r="L18" i="40"/>
  <c r="M18" i="40"/>
  <c r="N18" i="40"/>
  <c r="O18" i="40"/>
  <c r="P18" i="40"/>
  <c r="Q18" i="40"/>
  <c r="K19" i="40"/>
  <c r="L19" i="40"/>
  <c r="M19" i="40"/>
  <c r="N19" i="40"/>
  <c r="O19" i="40"/>
  <c r="P19" i="40"/>
  <c r="Q19" i="40"/>
  <c r="K20" i="40"/>
  <c r="L20" i="40"/>
  <c r="M20" i="40"/>
  <c r="N20" i="40"/>
  <c r="O20" i="40"/>
  <c r="P20" i="40"/>
  <c r="Q20" i="40"/>
  <c r="K21" i="40"/>
  <c r="L21" i="40"/>
  <c r="M21" i="40"/>
  <c r="N21" i="40"/>
  <c r="O21" i="40"/>
  <c r="P21" i="40"/>
  <c r="Q21" i="40"/>
  <c r="K22" i="40"/>
  <c r="L22" i="40"/>
  <c r="M22" i="40"/>
  <c r="N22" i="40"/>
  <c r="O22" i="40"/>
  <c r="P22" i="40"/>
  <c r="Q22" i="40"/>
  <c r="K23" i="40"/>
  <c r="L23" i="40"/>
  <c r="M23" i="40"/>
  <c r="N23" i="40"/>
  <c r="O23" i="40"/>
  <c r="P23" i="40"/>
  <c r="Q23" i="40"/>
  <c r="K24" i="40"/>
  <c r="L24" i="40"/>
  <c r="M24" i="40"/>
  <c r="N24" i="40"/>
  <c r="O24" i="40"/>
  <c r="P24" i="40"/>
  <c r="Q24" i="40"/>
  <c r="K25" i="40"/>
  <c r="L25" i="40"/>
  <c r="M25" i="40"/>
  <c r="N25" i="40"/>
  <c r="O25" i="40"/>
  <c r="P25" i="40"/>
  <c r="Q25" i="40"/>
  <c r="K26" i="40"/>
  <c r="L26" i="40"/>
  <c r="M26" i="40"/>
  <c r="N26" i="40"/>
  <c r="O26" i="40"/>
  <c r="P26" i="40"/>
  <c r="Q26" i="40"/>
  <c r="K27" i="40"/>
  <c r="L27" i="40"/>
  <c r="M27" i="40"/>
  <c r="N27" i="40"/>
  <c r="O27" i="40"/>
  <c r="P27" i="40"/>
  <c r="Q27" i="40"/>
  <c r="K28" i="40"/>
  <c r="L28" i="40"/>
  <c r="M28" i="40"/>
  <c r="N28" i="40"/>
  <c r="O28" i="40"/>
  <c r="P28" i="40"/>
  <c r="Q28" i="40"/>
  <c r="K29" i="40"/>
  <c r="L29" i="40"/>
  <c r="M29" i="40"/>
  <c r="N29" i="40"/>
  <c r="O29" i="40"/>
  <c r="P29" i="40"/>
  <c r="Q29" i="40"/>
  <c r="K30" i="40"/>
  <c r="L30" i="40"/>
  <c r="M30" i="40"/>
  <c r="N30" i="40"/>
  <c r="O30" i="40"/>
  <c r="P30" i="40"/>
  <c r="Q30" i="40"/>
  <c r="K31" i="40"/>
  <c r="L31" i="40"/>
  <c r="M31" i="40"/>
  <c r="N31" i="40"/>
  <c r="O31" i="40"/>
  <c r="P31" i="40"/>
  <c r="Q31" i="40"/>
  <c r="K32" i="40"/>
  <c r="L32" i="40"/>
  <c r="M32" i="40"/>
  <c r="N32" i="40"/>
  <c r="O32" i="40"/>
  <c r="P32" i="40"/>
  <c r="Q32" i="40"/>
  <c r="K33" i="40"/>
  <c r="L33" i="40"/>
  <c r="M33" i="40"/>
  <c r="N33" i="40"/>
  <c r="O33" i="40"/>
  <c r="P33" i="40"/>
  <c r="Q33" i="40"/>
  <c r="K34" i="40"/>
  <c r="L34" i="40"/>
  <c r="M34" i="40"/>
  <c r="N34" i="40"/>
  <c r="O34" i="40"/>
  <c r="P34" i="40"/>
  <c r="Q34" i="40"/>
  <c r="K35" i="40"/>
  <c r="L35" i="40"/>
  <c r="M35" i="40"/>
  <c r="N35" i="40"/>
  <c r="O35" i="40"/>
  <c r="P35" i="40"/>
  <c r="Q35" i="40"/>
  <c r="K36" i="40"/>
  <c r="L36" i="40"/>
  <c r="M36" i="40"/>
  <c r="N36" i="40"/>
  <c r="O36" i="40"/>
  <c r="P36" i="40"/>
  <c r="Q36" i="40"/>
  <c r="K37" i="40"/>
  <c r="L37" i="40"/>
  <c r="M37" i="40"/>
  <c r="N37" i="40"/>
  <c r="O37" i="40"/>
  <c r="P37" i="40"/>
  <c r="Q37" i="40"/>
  <c r="K38" i="40"/>
  <c r="L38" i="40"/>
  <c r="M38" i="40"/>
  <c r="N38" i="40"/>
  <c r="O38" i="40"/>
  <c r="P38" i="40"/>
  <c r="Q38" i="40"/>
  <c r="K39" i="40"/>
  <c r="L39" i="40"/>
  <c r="M39" i="40"/>
  <c r="N39" i="40"/>
  <c r="O39" i="40"/>
  <c r="P39" i="40"/>
  <c r="Q39" i="40"/>
  <c r="K40" i="40"/>
  <c r="L40" i="40"/>
  <c r="M40" i="40"/>
  <c r="N40" i="40"/>
  <c r="O40" i="40"/>
  <c r="P40" i="40"/>
  <c r="Q40" i="40"/>
  <c r="K41" i="40"/>
  <c r="L41" i="40"/>
  <c r="M41" i="40"/>
  <c r="N41" i="40"/>
  <c r="O41" i="40"/>
  <c r="P41" i="40"/>
  <c r="Q41" i="40"/>
  <c r="K42" i="40"/>
  <c r="L42" i="40"/>
  <c r="M42" i="40"/>
  <c r="N42" i="40"/>
  <c r="O42" i="40"/>
  <c r="P42" i="40"/>
  <c r="Q42" i="40"/>
  <c r="K43" i="40"/>
  <c r="L43" i="40"/>
  <c r="M43" i="40"/>
  <c r="N43" i="40"/>
  <c r="O43" i="40"/>
  <c r="P43" i="40"/>
  <c r="Q43" i="40"/>
  <c r="K44" i="40"/>
  <c r="L44" i="40"/>
  <c r="M44" i="40"/>
  <c r="N44" i="40"/>
  <c r="O44" i="40"/>
  <c r="P44" i="40"/>
  <c r="Q44" i="40"/>
  <c r="K45" i="40"/>
  <c r="L45" i="40"/>
  <c r="M45" i="40"/>
  <c r="N45" i="40"/>
  <c r="O45" i="40"/>
  <c r="P45" i="40"/>
  <c r="Q45" i="40"/>
  <c r="K46" i="40"/>
  <c r="L46" i="40"/>
  <c r="M46" i="40"/>
  <c r="N46" i="40"/>
  <c r="O46" i="40"/>
  <c r="P46" i="40"/>
  <c r="Q46" i="40"/>
  <c r="K47" i="40"/>
  <c r="L47" i="40"/>
  <c r="M47" i="40"/>
  <c r="N47" i="40"/>
  <c r="O47" i="40"/>
  <c r="P47" i="40"/>
  <c r="Q47" i="40"/>
  <c r="K48" i="40"/>
  <c r="L48" i="40"/>
  <c r="M48" i="40"/>
  <c r="N48" i="40"/>
  <c r="O48" i="40"/>
  <c r="P48" i="40"/>
  <c r="Q48" i="40"/>
  <c r="K49" i="40"/>
  <c r="L49" i="40"/>
  <c r="M49" i="40"/>
  <c r="N49" i="40"/>
  <c r="O49" i="40"/>
  <c r="P49" i="40"/>
  <c r="Q49" i="40"/>
  <c r="K50" i="40"/>
  <c r="L50" i="40"/>
  <c r="M50" i="40"/>
  <c r="N50" i="40"/>
  <c r="O50" i="40"/>
  <c r="P50" i="40"/>
  <c r="Q50" i="40"/>
  <c r="K51" i="40"/>
  <c r="L51" i="40"/>
  <c r="M51" i="40"/>
  <c r="N51" i="40"/>
  <c r="O51" i="40"/>
  <c r="P51" i="40"/>
  <c r="Q51" i="40"/>
  <c r="K52" i="40"/>
  <c r="L52" i="40"/>
  <c r="M52" i="40"/>
  <c r="N52" i="40"/>
  <c r="O52" i="40"/>
  <c r="P52" i="40"/>
  <c r="Q52" i="40"/>
  <c r="K53" i="40"/>
  <c r="L53" i="40"/>
  <c r="M53" i="40"/>
  <c r="N53" i="40"/>
  <c r="O53" i="40"/>
  <c r="P53" i="40"/>
  <c r="Q53" i="40"/>
  <c r="K54" i="40"/>
  <c r="L54" i="40"/>
  <c r="M54" i="40"/>
  <c r="N54" i="40"/>
  <c r="O54" i="40"/>
  <c r="P54" i="40"/>
  <c r="Q54" i="40"/>
  <c r="K55" i="40"/>
  <c r="L55" i="40"/>
  <c r="M55" i="40"/>
  <c r="N55" i="40"/>
  <c r="O55" i="40"/>
  <c r="P55" i="40"/>
  <c r="Q55" i="40"/>
  <c r="K56" i="40"/>
  <c r="L56" i="40"/>
  <c r="M56" i="40"/>
  <c r="N56" i="40"/>
  <c r="O56" i="40"/>
  <c r="P56" i="40"/>
  <c r="Q56" i="40"/>
  <c r="K57" i="40"/>
  <c r="L57" i="40"/>
  <c r="M57" i="40"/>
  <c r="N57" i="40"/>
  <c r="O57" i="40"/>
  <c r="P57" i="40"/>
  <c r="Q57" i="40"/>
  <c r="K58" i="40"/>
  <c r="L58" i="40"/>
  <c r="M58" i="40"/>
  <c r="N58" i="40"/>
  <c r="O58" i="40"/>
  <c r="P58" i="40"/>
  <c r="Q58" i="40"/>
  <c r="K59" i="40"/>
  <c r="L59" i="40"/>
  <c r="M59" i="40"/>
  <c r="N59" i="40"/>
  <c r="O59" i="40"/>
  <c r="P59" i="40"/>
  <c r="Q59" i="40"/>
  <c r="K60" i="40"/>
  <c r="L60" i="40"/>
  <c r="M60" i="40"/>
  <c r="N60" i="40"/>
  <c r="O60" i="40"/>
  <c r="P60" i="40"/>
  <c r="Q60" i="40"/>
  <c r="K61" i="40"/>
  <c r="L61" i="40"/>
  <c r="M61" i="40"/>
  <c r="N61" i="40"/>
  <c r="O61" i="40"/>
  <c r="P61" i="40"/>
  <c r="Q61" i="40"/>
  <c r="K62" i="40"/>
  <c r="L62" i="40"/>
  <c r="M62" i="40"/>
  <c r="N62" i="40"/>
  <c r="O62" i="40"/>
  <c r="P62" i="40"/>
  <c r="Q62" i="40"/>
  <c r="K63" i="40"/>
  <c r="L63" i="40"/>
  <c r="M63" i="40"/>
  <c r="N63" i="40"/>
  <c r="O63" i="40"/>
  <c r="P63" i="40"/>
  <c r="Q63" i="40"/>
  <c r="K64" i="40"/>
  <c r="L64" i="40"/>
  <c r="M64" i="40"/>
  <c r="N64" i="40"/>
  <c r="O64" i="40"/>
  <c r="P64" i="40"/>
  <c r="Q64" i="40"/>
  <c r="K65" i="40"/>
  <c r="L65" i="40"/>
  <c r="M65" i="40"/>
  <c r="N65" i="40"/>
  <c r="O65" i="40"/>
  <c r="P65" i="40"/>
  <c r="Q65" i="40"/>
  <c r="K66" i="40"/>
  <c r="L66" i="40"/>
  <c r="M66" i="40"/>
  <c r="N66" i="40"/>
  <c r="O66" i="40"/>
  <c r="P66" i="40"/>
  <c r="Q66" i="40"/>
  <c r="K67" i="40"/>
  <c r="L67" i="40"/>
  <c r="M67" i="40"/>
  <c r="N67" i="40"/>
  <c r="O67" i="40"/>
  <c r="P67" i="40"/>
  <c r="Q67" i="40"/>
  <c r="K68" i="40"/>
  <c r="L68" i="40"/>
  <c r="M68" i="40"/>
  <c r="N68" i="40"/>
  <c r="O68" i="40"/>
  <c r="P68" i="40"/>
  <c r="Q68" i="40"/>
  <c r="K69" i="40"/>
  <c r="L69" i="40"/>
  <c r="M69" i="40"/>
  <c r="N69" i="40"/>
  <c r="O69" i="40"/>
  <c r="P69" i="40"/>
  <c r="Q69" i="40"/>
  <c r="K70" i="40"/>
  <c r="L70" i="40"/>
  <c r="M70" i="40"/>
  <c r="N70" i="40"/>
  <c r="O70" i="40"/>
  <c r="P70" i="40"/>
  <c r="Q70" i="40"/>
  <c r="K71" i="40"/>
  <c r="L71" i="40"/>
  <c r="M71" i="40"/>
  <c r="N71" i="40"/>
  <c r="O71" i="40"/>
  <c r="P71" i="40"/>
  <c r="Q71" i="40"/>
  <c r="K72" i="40"/>
  <c r="L72" i="40"/>
  <c r="M72" i="40"/>
  <c r="N72" i="40"/>
  <c r="O72" i="40"/>
  <c r="P72" i="40"/>
  <c r="Q72" i="40"/>
  <c r="K73" i="40"/>
  <c r="L73" i="40"/>
  <c r="M73" i="40"/>
  <c r="N73" i="40"/>
  <c r="O73" i="40"/>
  <c r="P73" i="40"/>
  <c r="Q73" i="40"/>
  <c r="K74" i="40"/>
  <c r="L74" i="40"/>
  <c r="M74" i="40"/>
  <c r="N74" i="40"/>
  <c r="O74" i="40"/>
  <c r="P74" i="40"/>
  <c r="Q74" i="40"/>
  <c r="K75" i="40"/>
  <c r="L75" i="40"/>
  <c r="M75" i="40"/>
  <c r="N75" i="40"/>
  <c r="O75" i="40"/>
  <c r="P75" i="40"/>
  <c r="Q75" i="40"/>
  <c r="K76" i="40"/>
  <c r="L76" i="40"/>
  <c r="M76" i="40"/>
  <c r="N76" i="40"/>
  <c r="O76" i="40"/>
  <c r="P76" i="40"/>
  <c r="Q76" i="40"/>
  <c r="K77" i="40"/>
  <c r="L77" i="40"/>
  <c r="M77" i="40"/>
  <c r="N77" i="40"/>
  <c r="O77" i="40"/>
  <c r="P77" i="40"/>
  <c r="Q77" i="40"/>
  <c r="K78" i="40"/>
  <c r="L78" i="40"/>
  <c r="M78" i="40"/>
  <c r="N78" i="40"/>
  <c r="O78" i="40"/>
  <c r="P78" i="40"/>
  <c r="Q78" i="40"/>
  <c r="K79" i="40"/>
  <c r="L79" i="40"/>
  <c r="M79" i="40"/>
  <c r="N79" i="40"/>
  <c r="O79" i="40"/>
  <c r="P79" i="40"/>
  <c r="Q79" i="40"/>
  <c r="K80" i="40"/>
  <c r="L80" i="40"/>
  <c r="M80" i="40"/>
  <c r="N80" i="40"/>
  <c r="O80" i="40"/>
  <c r="P80" i="40"/>
  <c r="Q80" i="40"/>
  <c r="K81" i="40"/>
  <c r="L81" i="40"/>
  <c r="M81" i="40"/>
  <c r="N81" i="40"/>
  <c r="O81" i="40"/>
  <c r="P81" i="40"/>
  <c r="Q81" i="40"/>
  <c r="K82" i="40"/>
  <c r="L82" i="40"/>
  <c r="M82" i="40"/>
  <c r="N82" i="40"/>
  <c r="O82" i="40"/>
  <c r="P82" i="40"/>
  <c r="Q82" i="40"/>
  <c r="K83" i="40"/>
  <c r="L83" i="40"/>
  <c r="M83" i="40"/>
  <c r="N83" i="40"/>
  <c r="O83" i="40"/>
  <c r="P83" i="40"/>
  <c r="Q83" i="40"/>
  <c r="K84" i="40"/>
  <c r="L84" i="40"/>
  <c r="M84" i="40"/>
  <c r="N84" i="40"/>
  <c r="O84" i="40"/>
  <c r="P84" i="40"/>
  <c r="Q84" i="40"/>
  <c r="K85" i="40"/>
  <c r="L85" i="40"/>
  <c r="M85" i="40"/>
  <c r="N85" i="40"/>
  <c r="O85" i="40"/>
  <c r="P85" i="40"/>
  <c r="Q85" i="40"/>
  <c r="K86" i="40"/>
  <c r="L86" i="40"/>
  <c r="M86" i="40"/>
  <c r="N86" i="40"/>
  <c r="O86" i="40"/>
  <c r="P86" i="40"/>
  <c r="Q86" i="40"/>
  <c r="K87" i="40"/>
  <c r="L87" i="40"/>
  <c r="M87" i="40"/>
  <c r="N87" i="40"/>
  <c r="O87" i="40"/>
  <c r="P87" i="40"/>
  <c r="Q87" i="40"/>
  <c r="K88" i="40"/>
  <c r="L88" i="40"/>
  <c r="M88" i="40"/>
  <c r="N88" i="40"/>
  <c r="O88" i="40"/>
  <c r="P88" i="40"/>
  <c r="Q88" i="40"/>
  <c r="K89" i="40"/>
  <c r="L89" i="40"/>
  <c r="M89" i="40"/>
  <c r="N89" i="40"/>
  <c r="O89" i="40"/>
  <c r="P89" i="40"/>
  <c r="Q89" i="40"/>
  <c r="K90" i="40"/>
  <c r="L90" i="40"/>
  <c r="M90" i="40"/>
  <c r="N90" i="40"/>
  <c r="O90" i="40"/>
  <c r="P90" i="40"/>
  <c r="Q90" i="40"/>
  <c r="K91" i="40"/>
  <c r="L91" i="40"/>
  <c r="M91" i="40"/>
  <c r="N91" i="40"/>
  <c r="O91" i="40"/>
  <c r="P91" i="40"/>
  <c r="Q91" i="40"/>
  <c r="K92" i="40"/>
  <c r="L92" i="40"/>
  <c r="M92" i="40"/>
  <c r="N92" i="40"/>
  <c r="O92" i="40"/>
  <c r="P92" i="40"/>
  <c r="Q92" i="40"/>
  <c r="K93" i="40"/>
  <c r="L93" i="40"/>
  <c r="M93" i="40"/>
  <c r="N93" i="40"/>
  <c r="O93" i="40"/>
  <c r="P93" i="40"/>
  <c r="Q93" i="40"/>
  <c r="K94" i="40"/>
  <c r="L94" i="40"/>
  <c r="M94" i="40"/>
  <c r="N94" i="40"/>
  <c r="O94" i="40"/>
  <c r="P94" i="40"/>
  <c r="Q94" i="40"/>
  <c r="K95" i="40"/>
  <c r="L95" i="40"/>
  <c r="M95" i="40"/>
  <c r="N95" i="40"/>
  <c r="O95" i="40"/>
  <c r="P95" i="40"/>
  <c r="Q95" i="40"/>
  <c r="K96" i="40"/>
  <c r="L96" i="40"/>
  <c r="M96" i="40"/>
  <c r="N96" i="40"/>
  <c r="O96" i="40"/>
  <c r="P96" i="40"/>
  <c r="Q96" i="40"/>
  <c r="K97" i="40"/>
  <c r="L97" i="40"/>
  <c r="M97" i="40"/>
  <c r="N97" i="40"/>
  <c r="O97" i="40"/>
  <c r="P97" i="40"/>
  <c r="Q97" i="40"/>
  <c r="K98" i="40"/>
  <c r="L98" i="40"/>
  <c r="M98" i="40"/>
  <c r="N98" i="40"/>
  <c r="O98" i="40"/>
  <c r="P98" i="40"/>
  <c r="Q98" i="40"/>
  <c r="K99" i="40"/>
  <c r="L99" i="40"/>
  <c r="M99" i="40"/>
  <c r="N99" i="40"/>
  <c r="O99" i="40"/>
  <c r="P99" i="40"/>
  <c r="Q99" i="40"/>
  <c r="K100" i="40"/>
  <c r="L100" i="40"/>
  <c r="M100" i="40"/>
  <c r="N100" i="40"/>
  <c r="O100" i="40"/>
  <c r="P100" i="40"/>
  <c r="Q100" i="40"/>
  <c r="K101" i="40"/>
  <c r="L101" i="40"/>
  <c r="M101" i="40"/>
  <c r="N101" i="40"/>
  <c r="O101" i="40"/>
  <c r="P101" i="40"/>
  <c r="Q101" i="40"/>
  <c r="K102" i="40"/>
  <c r="L102" i="40"/>
  <c r="M102" i="40"/>
  <c r="N102" i="40"/>
  <c r="O102" i="40"/>
  <c r="P102" i="40"/>
  <c r="Q102" i="40"/>
  <c r="K103" i="40"/>
  <c r="L103" i="40"/>
  <c r="M103" i="40"/>
  <c r="N103" i="40"/>
  <c r="O103" i="40"/>
  <c r="P103" i="40"/>
  <c r="Q103" i="40"/>
  <c r="K104" i="40"/>
  <c r="L104" i="40"/>
  <c r="M104" i="40"/>
  <c r="N104" i="40"/>
  <c r="O104" i="40"/>
  <c r="P104" i="40"/>
  <c r="Q104" i="40"/>
  <c r="K105" i="40"/>
  <c r="L105" i="40"/>
  <c r="M105" i="40"/>
  <c r="N105" i="40"/>
  <c r="O105" i="40"/>
  <c r="P105" i="40"/>
  <c r="Q105" i="40"/>
  <c r="K106" i="40"/>
  <c r="L106" i="40"/>
  <c r="M106" i="40"/>
  <c r="N106" i="40"/>
  <c r="O106" i="40"/>
  <c r="P106" i="40"/>
  <c r="Q106" i="40"/>
  <c r="K107" i="40"/>
  <c r="L107" i="40"/>
  <c r="M107" i="40"/>
  <c r="N107" i="40"/>
  <c r="O107" i="40"/>
  <c r="P107" i="40"/>
  <c r="Q107" i="40"/>
  <c r="K108" i="40"/>
  <c r="L108" i="40"/>
  <c r="M108" i="40"/>
  <c r="N108" i="40"/>
  <c r="O108" i="40"/>
  <c r="P108" i="40"/>
  <c r="Q108" i="40"/>
  <c r="K109" i="40"/>
  <c r="L109" i="40"/>
  <c r="M109" i="40"/>
  <c r="N109" i="40"/>
  <c r="O109" i="40"/>
  <c r="P109" i="40"/>
  <c r="Q109" i="40"/>
  <c r="K110" i="40"/>
  <c r="L110" i="40"/>
  <c r="M110" i="40"/>
  <c r="N110" i="40"/>
  <c r="O110" i="40"/>
  <c r="P110" i="40"/>
  <c r="Q110" i="40"/>
  <c r="K111" i="40"/>
  <c r="L111" i="40"/>
  <c r="M111" i="40"/>
  <c r="N111" i="40"/>
  <c r="O111" i="40"/>
  <c r="P111" i="40"/>
  <c r="Q111" i="40"/>
  <c r="K112" i="40"/>
  <c r="L112" i="40"/>
  <c r="M112" i="40"/>
  <c r="N112" i="40"/>
  <c r="O112" i="40"/>
  <c r="P112" i="40"/>
  <c r="Q112" i="40"/>
  <c r="K113" i="40"/>
  <c r="L113" i="40"/>
  <c r="M113" i="40"/>
  <c r="N113" i="40"/>
  <c r="O113" i="40"/>
  <c r="P113" i="40"/>
  <c r="Q113" i="40"/>
  <c r="K114" i="40"/>
  <c r="L114" i="40"/>
  <c r="M114" i="40"/>
  <c r="N114" i="40"/>
  <c r="O114" i="40"/>
  <c r="P114" i="40"/>
  <c r="Q114" i="40"/>
  <c r="K115" i="40"/>
  <c r="L115" i="40"/>
  <c r="M115" i="40"/>
  <c r="N115" i="40"/>
  <c r="O115" i="40"/>
  <c r="P115" i="40"/>
  <c r="Q115" i="40"/>
  <c r="K116" i="40"/>
  <c r="L116" i="40"/>
  <c r="M116" i="40"/>
  <c r="N116" i="40"/>
  <c r="O116" i="40"/>
  <c r="P116" i="40"/>
  <c r="Q116" i="40"/>
  <c r="K117" i="40"/>
  <c r="L117" i="40"/>
  <c r="M117" i="40"/>
  <c r="N117" i="40"/>
  <c r="O117" i="40"/>
  <c r="P117" i="40"/>
  <c r="Q117" i="40"/>
  <c r="K118" i="40"/>
  <c r="L118" i="40"/>
  <c r="M118" i="40"/>
  <c r="N118" i="40"/>
  <c r="O118" i="40"/>
  <c r="P118" i="40"/>
  <c r="Q118" i="40"/>
  <c r="K119" i="40"/>
  <c r="L119" i="40"/>
  <c r="M119" i="40"/>
  <c r="N119" i="40"/>
  <c r="O119" i="40"/>
  <c r="P119" i="40"/>
  <c r="Q119" i="40"/>
  <c r="K120" i="40"/>
  <c r="L120" i="40"/>
  <c r="M120" i="40"/>
  <c r="N120" i="40"/>
  <c r="O120" i="40"/>
  <c r="P120" i="40"/>
  <c r="Q120" i="40"/>
  <c r="K121" i="40"/>
  <c r="L121" i="40"/>
  <c r="M121" i="40"/>
  <c r="N121" i="40"/>
  <c r="O121" i="40"/>
  <c r="P121" i="40"/>
  <c r="Q121" i="40"/>
  <c r="K122" i="40"/>
  <c r="L122" i="40"/>
  <c r="M122" i="40"/>
  <c r="N122" i="40"/>
  <c r="O122" i="40"/>
  <c r="P122" i="40"/>
  <c r="Q122" i="40"/>
  <c r="K123" i="40"/>
  <c r="L123" i="40"/>
  <c r="M123" i="40"/>
  <c r="N123" i="40"/>
  <c r="O123" i="40"/>
  <c r="P123" i="40"/>
  <c r="Q123" i="40"/>
  <c r="K124" i="40"/>
  <c r="L124" i="40"/>
  <c r="M124" i="40"/>
  <c r="N124" i="40"/>
  <c r="O124" i="40"/>
  <c r="P124" i="40"/>
  <c r="Q124" i="40"/>
  <c r="K125" i="40"/>
  <c r="L125" i="40"/>
  <c r="M125" i="40"/>
  <c r="N125" i="40"/>
  <c r="O125" i="40"/>
  <c r="P125" i="40"/>
  <c r="Q125" i="40"/>
  <c r="K126" i="40"/>
  <c r="L126" i="40"/>
  <c r="M126" i="40"/>
  <c r="N126" i="40"/>
  <c r="O126" i="40"/>
  <c r="P126" i="40"/>
  <c r="Q126" i="40"/>
  <c r="K127" i="40"/>
  <c r="L127" i="40"/>
  <c r="M127" i="40"/>
  <c r="N127" i="40"/>
  <c r="O127" i="40"/>
  <c r="P127" i="40"/>
  <c r="Q127" i="40"/>
  <c r="K128" i="40"/>
  <c r="L128" i="40"/>
  <c r="M128" i="40"/>
  <c r="N128" i="40"/>
  <c r="O128" i="40"/>
  <c r="P128" i="40"/>
  <c r="Q128" i="40"/>
  <c r="K129" i="40"/>
  <c r="L129" i="40"/>
  <c r="M129" i="40"/>
  <c r="N129" i="40"/>
  <c r="O129" i="40"/>
  <c r="P129" i="40"/>
  <c r="Q129" i="40"/>
  <c r="K130" i="40"/>
  <c r="L130" i="40"/>
  <c r="M130" i="40"/>
  <c r="N130" i="40"/>
  <c r="O130" i="40"/>
  <c r="P130" i="40"/>
  <c r="Q130" i="40"/>
  <c r="K131" i="40"/>
  <c r="L131" i="40"/>
  <c r="M131" i="40"/>
  <c r="N131" i="40"/>
  <c r="O131" i="40"/>
  <c r="P131" i="40"/>
  <c r="Q131" i="40"/>
  <c r="K132" i="40"/>
  <c r="L132" i="40"/>
  <c r="M132" i="40"/>
  <c r="N132" i="40"/>
  <c r="O132" i="40"/>
  <c r="P132" i="40"/>
  <c r="Q132" i="40"/>
  <c r="K133" i="40"/>
  <c r="L133" i="40"/>
  <c r="M133" i="40"/>
  <c r="N133" i="40"/>
  <c r="O133" i="40"/>
  <c r="P133" i="40"/>
  <c r="Q133" i="40"/>
  <c r="K134" i="40"/>
  <c r="L134" i="40"/>
  <c r="M134" i="40"/>
  <c r="N134" i="40"/>
  <c r="O134" i="40"/>
  <c r="P134" i="40"/>
  <c r="Q134" i="40"/>
  <c r="K135" i="40"/>
  <c r="L135" i="40"/>
  <c r="M135" i="40"/>
  <c r="N135" i="40"/>
  <c r="O135" i="40"/>
  <c r="P135" i="40"/>
  <c r="Q135" i="40"/>
  <c r="K136" i="40"/>
  <c r="L136" i="40"/>
  <c r="M136" i="40"/>
  <c r="N136" i="40"/>
  <c r="O136" i="40"/>
  <c r="P136" i="40"/>
  <c r="Q136" i="40"/>
  <c r="K137" i="40"/>
  <c r="L137" i="40"/>
  <c r="M137" i="40"/>
  <c r="N137" i="40"/>
  <c r="O137" i="40"/>
  <c r="P137" i="40"/>
  <c r="Q137" i="40"/>
  <c r="K138" i="40"/>
  <c r="L138" i="40"/>
  <c r="M138" i="40"/>
  <c r="N138" i="40"/>
  <c r="O138" i="40"/>
  <c r="P138" i="40"/>
  <c r="Q138" i="40"/>
  <c r="K139" i="40"/>
  <c r="L139" i="40"/>
  <c r="M139" i="40"/>
  <c r="N139" i="40"/>
  <c r="O139" i="40"/>
  <c r="P139" i="40"/>
  <c r="Q139" i="40"/>
  <c r="L8" i="40"/>
  <c r="M8" i="40"/>
  <c r="N8" i="40"/>
  <c r="O8" i="40"/>
  <c r="Q8" i="40"/>
  <c r="K8" i="40"/>
  <c r="AA7" i="36"/>
  <c r="AA8" i="36"/>
  <c r="AA9" i="36"/>
  <c r="AA10" i="36"/>
  <c r="AA11" i="36"/>
  <c r="AA12" i="36"/>
  <c r="AA13" i="36"/>
  <c r="AA14" i="36"/>
  <c r="AA15" i="36"/>
  <c r="AA16" i="36"/>
  <c r="AA17" i="36"/>
  <c r="AA18" i="36"/>
  <c r="AA19" i="36"/>
  <c r="AA20" i="36"/>
  <c r="AA21" i="36"/>
  <c r="AA22" i="36"/>
  <c r="AA23" i="36"/>
  <c r="AA24" i="36"/>
  <c r="AA25" i="36"/>
  <c r="AA26" i="36"/>
  <c r="AA27" i="36"/>
  <c r="AA28" i="36"/>
  <c r="AA29" i="36"/>
  <c r="AA30" i="36"/>
  <c r="AA31" i="36"/>
  <c r="AA32" i="36"/>
  <c r="AA33" i="36"/>
  <c r="AA34" i="36"/>
  <c r="AA35" i="36"/>
  <c r="AA36" i="36"/>
  <c r="AA37" i="36"/>
  <c r="AA38" i="36"/>
  <c r="AA39" i="36"/>
  <c r="AA40" i="36"/>
  <c r="AA41" i="36"/>
  <c r="AA42" i="36"/>
  <c r="AA43" i="36"/>
  <c r="AA44" i="36"/>
  <c r="AA45" i="36"/>
  <c r="AA46" i="36"/>
  <c r="AA47" i="36"/>
  <c r="AA48" i="36"/>
  <c r="AA49" i="36"/>
  <c r="AA50" i="36"/>
  <c r="AA51" i="36"/>
  <c r="AA52" i="36"/>
  <c r="AA53" i="36"/>
  <c r="AA54" i="36"/>
  <c r="AA55" i="36"/>
  <c r="AA56" i="36"/>
  <c r="AA57" i="36"/>
  <c r="AA58" i="36"/>
  <c r="AA59" i="36"/>
  <c r="AA60" i="36"/>
  <c r="AA61" i="36"/>
  <c r="AA62" i="36"/>
  <c r="AA63" i="36"/>
  <c r="AA64" i="36"/>
  <c r="AA65" i="36"/>
  <c r="AA66" i="36"/>
  <c r="AA67" i="36"/>
  <c r="AA68" i="36"/>
  <c r="AA69" i="36"/>
  <c r="AA70" i="36"/>
  <c r="AA71" i="36"/>
  <c r="AA72" i="36"/>
  <c r="AA73" i="36"/>
  <c r="AA74" i="36"/>
  <c r="AA75" i="36"/>
  <c r="AA76" i="36"/>
  <c r="AA77" i="36"/>
  <c r="AA78" i="36"/>
  <c r="AA79" i="36"/>
  <c r="AA80" i="36"/>
  <c r="AA81" i="36"/>
  <c r="AA82" i="36"/>
  <c r="AA83" i="36"/>
  <c r="AA84" i="36"/>
  <c r="AA85" i="36"/>
  <c r="AA86" i="36"/>
  <c r="AA87" i="36"/>
  <c r="AA88" i="36"/>
  <c r="AA89" i="36"/>
  <c r="AA90" i="36"/>
  <c r="AA91" i="36"/>
  <c r="AA92" i="36"/>
  <c r="AA93" i="36"/>
  <c r="AA94" i="36"/>
  <c r="AA95" i="36"/>
  <c r="AA96" i="36"/>
  <c r="AA97" i="36"/>
  <c r="AA98" i="36"/>
  <c r="AA99" i="36"/>
  <c r="AA100" i="36"/>
  <c r="AA101" i="36"/>
  <c r="AA102" i="36"/>
  <c r="AA103" i="36"/>
  <c r="AA104" i="36"/>
  <c r="AA105" i="36"/>
  <c r="AA106" i="36"/>
  <c r="AA107" i="36"/>
  <c r="AA108" i="36"/>
  <c r="AA109" i="36"/>
  <c r="AA110" i="36"/>
  <c r="AA111" i="36"/>
  <c r="AA112" i="36"/>
  <c r="AA113" i="36"/>
  <c r="AA114" i="36"/>
  <c r="AA115" i="36"/>
  <c r="AA116" i="36"/>
  <c r="AA117" i="36"/>
  <c r="AA118" i="36"/>
  <c r="AA119" i="36"/>
  <c r="AA120" i="36"/>
  <c r="AA121" i="36"/>
  <c r="AA122" i="36"/>
  <c r="AA123" i="36"/>
  <c r="AA124" i="36"/>
  <c r="AA125" i="36"/>
  <c r="AA126" i="36"/>
  <c r="AA127" i="36"/>
  <c r="AA128" i="36"/>
  <c r="AA129" i="36"/>
  <c r="AA130" i="36"/>
  <c r="AA131" i="36"/>
  <c r="AA132" i="36"/>
  <c r="AA133" i="36"/>
  <c r="AA134" i="36"/>
  <c r="AA135" i="36"/>
  <c r="AA136" i="36"/>
  <c r="AA137" i="36"/>
  <c r="AA6" i="36"/>
  <c r="Z7" i="36"/>
  <c r="Z8" i="36"/>
  <c r="Z9" i="36"/>
  <c r="Z10" i="36"/>
  <c r="Z11" i="36"/>
  <c r="Z12" i="36"/>
  <c r="Z13" i="36"/>
  <c r="Z14" i="36"/>
  <c r="Z15" i="36"/>
  <c r="Z16" i="36"/>
  <c r="Z17" i="36"/>
  <c r="Z18" i="36"/>
  <c r="Z19" i="36"/>
  <c r="Z20" i="36"/>
  <c r="Z21" i="36"/>
  <c r="Z22" i="36"/>
  <c r="Z23" i="36"/>
  <c r="Z24" i="36"/>
  <c r="Z25" i="36"/>
  <c r="Z26" i="36"/>
  <c r="Z27" i="36"/>
  <c r="Z28" i="36"/>
  <c r="Z29" i="36"/>
  <c r="Z30" i="36"/>
  <c r="Z31" i="36"/>
  <c r="Z32" i="36"/>
  <c r="Z33" i="36"/>
  <c r="Z34" i="36"/>
  <c r="Z35" i="36"/>
  <c r="Z36" i="36"/>
  <c r="Z37" i="36"/>
  <c r="Z38" i="36"/>
  <c r="Z39" i="36"/>
  <c r="Z40" i="36"/>
  <c r="Z41" i="36"/>
  <c r="Z42" i="36"/>
  <c r="Z43" i="36"/>
  <c r="Z44" i="36"/>
  <c r="Z45" i="36"/>
  <c r="Z46" i="36"/>
  <c r="Z47" i="36"/>
  <c r="Z48" i="36"/>
  <c r="Z49" i="36"/>
  <c r="Z50" i="36"/>
  <c r="Z51" i="36"/>
  <c r="Z52" i="36"/>
  <c r="Z53" i="36"/>
  <c r="Z54" i="36"/>
  <c r="Z55" i="36"/>
  <c r="Z56" i="36"/>
  <c r="Z57" i="36"/>
  <c r="Z58" i="36"/>
  <c r="Z59" i="36"/>
  <c r="Z60" i="36"/>
  <c r="Z61" i="36"/>
  <c r="Z62" i="36"/>
  <c r="Z63" i="36"/>
  <c r="Z64" i="36"/>
  <c r="Z65" i="36"/>
  <c r="Z66" i="36"/>
  <c r="Z67" i="36"/>
  <c r="Z68" i="36"/>
  <c r="Z69" i="36"/>
  <c r="Z70" i="36"/>
  <c r="Z71" i="36"/>
  <c r="Z72" i="36"/>
  <c r="Z73" i="36"/>
  <c r="Z74" i="36"/>
  <c r="Z75" i="36"/>
  <c r="Z76" i="36"/>
  <c r="Z77" i="36"/>
  <c r="Z78" i="36"/>
  <c r="Z79" i="36"/>
  <c r="Z80" i="36"/>
  <c r="Z81" i="36"/>
  <c r="Z82" i="36"/>
  <c r="Z83" i="36"/>
  <c r="Z84" i="36"/>
  <c r="Z85" i="36"/>
  <c r="Z86" i="36"/>
  <c r="Z87" i="36"/>
  <c r="Z88" i="36"/>
  <c r="Z89" i="36"/>
  <c r="Z90" i="36"/>
  <c r="Z91" i="36"/>
  <c r="Z92" i="36"/>
  <c r="Z93" i="36"/>
  <c r="Z94" i="36"/>
  <c r="Z95" i="36"/>
  <c r="Z96" i="36"/>
  <c r="Z97" i="36"/>
  <c r="Z98" i="36"/>
  <c r="Z99" i="36"/>
  <c r="Z100" i="36"/>
  <c r="Z101" i="36"/>
  <c r="Z102" i="36"/>
  <c r="Z103" i="36"/>
  <c r="Z104" i="36"/>
  <c r="Z105" i="36"/>
  <c r="Z106" i="36"/>
  <c r="Z107" i="36"/>
  <c r="Z108" i="36"/>
  <c r="Z109" i="36"/>
  <c r="Z110" i="36"/>
  <c r="Z111" i="36"/>
  <c r="Z112" i="36"/>
  <c r="Z113" i="36"/>
  <c r="Z114" i="36"/>
  <c r="Z115" i="36"/>
  <c r="Z116" i="36"/>
  <c r="Z117" i="36"/>
  <c r="Z118" i="36"/>
  <c r="Z119" i="36"/>
  <c r="Z120" i="36"/>
  <c r="Z121" i="36"/>
  <c r="Z122" i="36"/>
  <c r="Z123" i="36"/>
  <c r="Z124" i="36"/>
  <c r="Z125" i="36"/>
  <c r="Z126" i="36"/>
  <c r="Z127" i="36"/>
  <c r="Z128" i="36"/>
  <c r="Z129" i="36"/>
  <c r="Z130" i="36"/>
  <c r="Z131" i="36"/>
  <c r="Z132" i="36"/>
  <c r="Z133" i="36"/>
  <c r="Z134" i="36"/>
  <c r="Z135" i="36"/>
  <c r="Z136" i="36"/>
  <c r="Z137" i="36"/>
  <c r="Z6" i="36"/>
  <c r="AB6" i="36" s="1"/>
  <c r="U6" i="36"/>
  <c r="U7" i="36"/>
  <c r="U8" i="36"/>
  <c r="U9" i="36"/>
  <c r="U10" i="36"/>
  <c r="U11" i="36"/>
  <c r="U12" i="36"/>
  <c r="U13" i="36"/>
  <c r="U14" i="36"/>
  <c r="U15" i="36"/>
  <c r="U16" i="36"/>
  <c r="U17" i="36"/>
  <c r="U18" i="36"/>
  <c r="U19" i="36"/>
  <c r="U20" i="36"/>
  <c r="U21" i="36"/>
  <c r="U22" i="36"/>
  <c r="U23" i="36"/>
  <c r="U24" i="36"/>
  <c r="U25" i="36"/>
  <c r="U26" i="36"/>
  <c r="U27" i="36"/>
  <c r="U28" i="36"/>
  <c r="U29" i="36"/>
  <c r="U30" i="36"/>
  <c r="U31" i="36"/>
  <c r="U32" i="36"/>
  <c r="U33" i="36"/>
  <c r="U34" i="36"/>
  <c r="U35" i="36"/>
  <c r="U36" i="36"/>
  <c r="U37" i="36"/>
  <c r="U38" i="36"/>
  <c r="U39" i="36"/>
  <c r="U40" i="36"/>
  <c r="U41" i="36"/>
  <c r="U42" i="36"/>
  <c r="U43" i="36"/>
  <c r="U44" i="36"/>
  <c r="U45" i="36"/>
  <c r="U46" i="36"/>
  <c r="U47" i="36"/>
  <c r="U48" i="36"/>
  <c r="U49" i="36"/>
  <c r="U50" i="36"/>
  <c r="U51" i="36"/>
  <c r="U52" i="36"/>
  <c r="U53" i="36"/>
  <c r="U54" i="36"/>
  <c r="U55" i="36"/>
  <c r="U56" i="36"/>
  <c r="U57" i="36"/>
  <c r="U58" i="36"/>
  <c r="U59" i="36"/>
  <c r="U60" i="36"/>
  <c r="U61" i="36"/>
  <c r="U62" i="36"/>
  <c r="U63" i="36"/>
  <c r="U64" i="36"/>
  <c r="U65" i="36"/>
  <c r="U66" i="36"/>
  <c r="U67" i="36"/>
  <c r="U68" i="36"/>
  <c r="U69" i="36"/>
  <c r="U70" i="36"/>
  <c r="U71" i="36"/>
  <c r="U72" i="36"/>
  <c r="U73" i="36"/>
  <c r="U74" i="36"/>
  <c r="U75" i="36"/>
  <c r="U76" i="36"/>
  <c r="U77" i="36"/>
  <c r="U78" i="36"/>
  <c r="U79" i="36"/>
  <c r="U80" i="36"/>
  <c r="U81" i="36"/>
  <c r="U82" i="36"/>
  <c r="U83" i="36"/>
  <c r="U84" i="36"/>
  <c r="U85" i="36"/>
  <c r="U86" i="36"/>
  <c r="U87" i="36"/>
  <c r="U88" i="36"/>
  <c r="U89" i="36"/>
  <c r="U90" i="36"/>
  <c r="U91" i="36"/>
  <c r="U92" i="36"/>
  <c r="U93" i="36"/>
  <c r="U94" i="36"/>
  <c r="U95" i="36"/>
  <c r="U96" i="36"/>
  <c r="U97" i="36"/>
  <c r="U98" i="36"/>
  <c r="U99" i="36"/>
  <c r="U100" i="36"/>
  <c r="U101" i="36"/>
  <c r="U102" i="36"/>
  <c r="U103" i="36"/>
  <c r="U104" i="36"/>
  <c r="U105" i="36"/>
  <c r="U106" i="36"/>
  <c r="U107" i="36"/>
  <c r="U108" i="36"/>
  <c r="U109" i="36"/>
  <c r="U110" i="36"/>
  <c r="U111" i="36"/>
  <c r="U112" i="36"/>
  <c r="U113" i="36"/>
  <c r="U114" i="36"/>
  <c r="U115" i="36"/>
  <c r="U116" i="36"/>
  <c r="U117" i="36"/>
  <c r="U118" i="36"/>
  <c r="U119" i="36"/>
  <c r="U120" i="36"/>
  <c r="U121" i="36"/>
  <c r="U122" i="36"/>
  <c r="U123" i="36"/>
  <c r="U124" i="36"/>
  <c r="U125" i="36"/>
  <c r="U126" i="36"/>
  <c r="U127" i="36"/>
  <c r="U128" i="36"/>
  <c r="U129" i="36"/>
  <c r="U130" i="36"/>
  <c r="U131" i="36"/>
  <c r="U132" i="36"/>
  <c r="U133" i="36"/>
  <c r="U134" i="36"/>
  <c r="U135" i="36"/>
  <c r="U136" i="36"/>
  <c r="U137" i="36"/>
  <c r="T7" i="36"/>
  <c r="T8" i="36"/>
  <c r="T9" i="36"/>
  <c r="T10" i="36"/>
  <c r="T11" i="36"/>
  <c r="T12" i="36"/>
  <c r="T13" i="36"/>
  <c r="T14" i="36"/>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6" i="36"/>
  <c r="L4" i="36"/>
  <c r="S6" i="28"/>
  <c r="S7" i="28"/>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S62" i="28"/>
  <c r="S63" i="28"/>
  <c r="S64" i="28"/>
  <c r="S65" i="28"/>
  <c r="S66" i="28"/>
  <c r="S67" i="28"/>
  <c r="S68" i="28"/>
  <c r="S69" i="28"/>
  <c r="S70" i="28"/>
  <c r="S71" i="28"/>
  <c r="S72" i="28"/>
  <c r="S73" i="28"/>
  <c r="S74" i="28"/>
  <c r="S75" i="28"/>
  <c r="S76" i="28"/>
  <c r="S77" i="28"/>
  <c r="S78" i="28"/>
  <c r="S79" i="28"/>
  <c r="S80" i="28"/>
  <c r="S81" i="28"/>
  <c r="S82" i="28"/>
  <c r="S83" i="28"/>
  <c r="S84" i="28"/>
  <c r="S85" i="28"/>
  <c r="S86" i="28"/>
  <c r="S87" i="28"/>
  <c r="S88" i="28"/>
  <c r="S89" i="28"/>
  <c r="S90" i="28"/>
  <c r="S91" i="28"/>
  <c r="S92" i="28"/>
  <c r="S93" i="28"/>
  <c r="S94" i="28"/>
  <c r="S95" i="28"/>
  <c r="S96" i="28"/>
  <c r="S97" i="28"/>
  <c r="S98" i="28"/>
  <c r="S99" i="28"/>
  <c r="S100" i="28"/>
  <c r="S101" i="28"/>
  <c r="S102" i="28"/>
  <c r="S103" i="28"/>
  <c r="S104" i="28"/>
  <c r="S105" i="28"/>
  <c r="S106" i="28"/>
  <c r="S107" i="28"/>
  <c r="S108" i="28"/>
  <c r="S109" i="28"/>
  <c r="S110" i="28"/>
  <c r="S111" i="28"/>
  <c r="S112" i="28"/>
  <c r="S113" i="28"/>
  <c r="S114" i="28"/>
  <c r="S115" i="28"/>
  <c r="S116" i="28"/>
  <c r="S117" i="28"/>
  <c r="S118" i="28"/>
  <c r="S119" i="28"/>
  <c r="S120" i="28"/>
  <c r="S121" i="28"/>
  <c r="S122" i="28"/>
  <c r="S123" i="28"/>
  <c r="S124" i="28"/>
  <c r="S125" i="28"/>
  <c r="S126" i="28"/>
  <c r="S127" i="28"/>
  <c r="S129" i="28"/>
  <c r="S128" i="28"/>
  <c r="S130" i="28"/>
  <c r="S131" i="28"/>
  <c r="S132" i="28"/>
  <c r="S133" i="28"/>
  <c r="S134" i="28"/>
  <c r="S135" i="28"/>
  <c r="S136" i="28"/>
  <c r="S137" i="28"/>
  <c r="R6" i="28"/>
  <c r="R7" i="28"/>
  <c r="R8" i="28"/>
  <c r="R9" i="28"/>
  <c r="R10" i="28"/>
  <c r="R11" i="28"/>
  <c r="R12" i="28"/>
  <c r="R13" i="28"/>
  <c r="R14" i="28"/>
  <c r="R15" i="28"/>
  <c r="R16" i="28"/>
  <c r="R17" i="28"/>
  <c r="R18" i="28"/>
  <c r="R19" i="28"/>
  <c r="R20" i="28"/>
  <c r="R21" i="28"/>
  <c r="R22" i="28"/>
  <c r="R23" i="28"/>
  <c r="R24" i="28"/>
  <c r="R25" i="28"/>
  <c r="R26" i="28"/>
  <c r="R27" i="28"/>
  <c r="R28" i="28"/>
  <c r="R29" i="28"/>
  <c r="R30" i="28"/>
  <c r="R31" i="28"/>
  <c r="R32" i="28"/>
  <c r="R33" i="28"/>
  <c r="R34" i="28"/>
  <c r="R35" i="28"/>
  <c r="R36" i="28"/>
  <c r="R37" i="28"/>
  <c r="R38" i="28"/>
  <c r="R39" i="28"/>
  <c r="R40" i="28"/>
  <c r="R41" i="28"/>
  <c r="R42" i="28"/>
  <c r="R43" i="28"/>
  <c r="R44" i="28"/>
  <c r="R45" i="28"/>
  <c r="R46" i="28"/>
  <c r="R47" i="28"/>
  <c r="R48" i="28"/>
  <c r="R49" i="28"/>
  <c r="R50" i="28"/>
  <c r="R51" i="28"/>
  <c r="R52" i="28"/>
  <c r="R53" i="28"/>
  <c r="R54" i="28"/>
  <c r="R55" i="28"/>
  <c r="R56" i="28"/>
  <c r="R57" i="28"/>
  <c r="R58" i="28"/>
  <c r="R59" i="28"/>
  <c r="R60" i="28"/>
  <c r="R61" i="28"/>
  <c r="R62" i="28"/>
  <c r="R63" i="28"/>
  <c r="R64" i="28"/>
  <c r="R65" i="28"/>
  <c r="R66" i="28"/>
  <c r="R67" i="28"/>
  <c r="R68" i="28"/>
  <c r="R69" i="28"/>
  <c r="R70" i="28"/>
  <c r="R71" i="28"/>
  <c r="R72" i="28"/>
  <c r="R73" i="28"/>
  <c r="R74" i="28"/>
  <c r="R75" i="28"/>
  <c r="R76" i="28"/>
  <c r="R77" i="28"/>
  <c r="R78" i="28"/>
  <c r="R79" i="28"/>
  <c r="R80" i="28"/>
  <c r="R81" i="28"/>
  <c r="R82" i="28"/>
  <c r="R83" i="28"/>
  <c r="R84" i="28"/>
  <c r="R85" i="28"/>
  <c r="R86" i="28"/>
  <c r="R87" i="28"/>
  <c r="R88" i="28"/>
  <c r="R89" i="28"/>
  <c r="R90" i="28"/>
  <c r="R91" i="28"/>
  <c r="R92" i="28"/>
  <c r="R93" i="28"/>
  <c r="R94" i="28"/>
  <c r="R95" i="28"/>
  <c r="R96" i="28"/>
  <c r="R97" i="28"/>
  <c r="R98" i="28"/>
  <c r="R99" i="28"/>
  <c r="R100" i="28"/>
  <c r="R101" i="28"/>
  <c r="R102" i="28"/>
  <c r="R103" i="28"/>
  <c r="R104" i="28"/>
  <c r="R105" i="28"/>
  <c r="R106" i="28"/>
  <c r="R107" i="28"/>
  <c r="R108" i="28"/>
  <c r="R109" i="28"/>
  <c r="R110" i="28"/>
  <c r="R111" i="28"/>
  <c r="R112" i="28"/>
  <c r="R113" i="28"/>
  <c r="R114" i="28"/>
  <c r="R115" i="28"/>
  <c r="R116" i="28"/>
  <c r="R117" i="28"/>
  <c r="R118" i="28"/>
  <c r="R119" i="28"/>
  <c r="R120" i="28"/>
  <c r="R121" i="28"/>
  <c r="R122" i="28"/>
  <c r="R123" i="28"/>
  <c r="R124" i="28"/>
  <c r="R125" i="28"/>
  <c r="R126" i="28"/>
  <c r="R127" i="28"/>
  <c r="R129" i="28"/>
  <c r="R128" i="28"/>
  <c r="R130" i="28"/>
  <c r="R131" i="28"/>
  <c r="R132" i="28"/>
  <c r="R133" i="28"/>
  <c r="R134" i="28"/>
  <c r="R135" i="28"/>
  <c r="R136" i="28"/>
  <c r="R137" i="28"/>
  <c r="R6" i="22"/>
  <c r="R7" i="22"/>
  <c r="R8" i="22"/>
  <c r="R9" i="22"/>
  <c r="R10" i="22"/>
  <c r="R11" i="22"/>
  <c r="R12" i="22"/>
  <c r="R13" i="22"/>
  <c r="R14"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45" i="22"/>
  <c r="R46" i="22"/>
  <c r="R47" i="22"/>
  <c r="R48" i="22"/>
  <c r="R49" i="22"/>
  <c r="R50" i="22"/>
  <c r="R51" i="22"/>
  <c r="R52" i="22"/>
  <c r="R53" i="22"/>
  <c r="R54" i="22"/>
  <c r="R55" i="22"/>
  <c r="R56" i="22"/>
  <c r="R57" i="22"/>
  <c r="R58" i="22"/>
  <c r="R59" i="22"/>
  <c r="R60" i="22"/>
  <c r="R61" i="22"/>
  <c r="R62" i="22"/>
  <c r="R63" i="22"/>
  <c r="R64" i="22"/>
  <c r="R65" i="22"/>
  <c r="R66" i="22"/>
  <c r="R67" i="22"/>
  <c r="R68" i="22"/>
  <c r="R69" i="22"/>
  <c r="R70" i="22"/>
  <c r="R71" i="22"/>
  <c r="R72" i="22"/>
  <c r="R73" i="22"/>
  <c r="R74" i="22"/>
  <c r="R75" i="22"/>
  <c r="R76" i="22"/>
  <c r="R77" i="22"/>
  <c r="R78" i="22"/>
  <c r="R79" i="22"/>
  <c r="R80" i="22"/>
  <c r="R81" i="22"/>
  <c r="R82" i="22"/>
  <c r="R83" i="22"/>
  <c r="R84" i="22"/>
  <c r="R85" i="22"/>
  <c r="R86" i="22"/>
  <c r="R87" i="22"/>
  <c r="R88" i="22"/>
  <c r="R89" i="22"/>
  <c r="R90" i="22"/>
  <c r="R91" i="22"/>
  <c r="R92" i="22"/>
  <c r="R93" i="22"/>
  <c r="R94" i="22"/>
  <c r="R95" i="22"/>
  <c r="R96" i="22"/>
  <c r="R97" i="22"/>
  <c r="R98" i="22"/>
  <c r="R99" i="22"/>
  <c r="R100" i="22"/>
  <c r="R101" i="22"/>
  <c r="R102" i="22"/>
  <c r="R103" i="22"/>
  <c r="R104" i="22"/>
  <c r="R105" i="22"/>
  <c r="R106" i="22"/>
  <c r="R107" i="22"/>
  <c r="R108" i="22"/>
  <c r="R109" i="22"/>
  <c r="R110" i="22"/>
  <c r="R111" i="22"/>
  <c r="R112" i="22"/>
  <c r="R113" i="22"/>
  <c r="R114" i="22"/>
  <c r="R115" i="22"/>
  <c r="R116" i="22"/>
  <c r="R117" i="22"/>
  <c r="R118" i="22"/>
  <c r="R119" i="22"/>
  <c r="R120" i="22"/>
  <c r="R121" i="22"/>
  <c r="R122" i="22"/>
  <c r="R123" i="22"/>
  <c r="R124" i="22"/>
  <c r="R125" i="22"/>
  <c r="R126" i="22"/>
  <c r="R127" i="22"/>
  <c r="R128" i="22"/>
  <c r="R129" i="22"/>
  <c r="R130" i="22"/>
  <c r="R131" i="22"/>
  <c r="R132" i="22"/>
  <c r="R133" i="22"/>
  <c r="R134" i="22"/>
  <c r="R135" i="22"/>
  <c r="R136" i="22"/>
  <c r="R137" i="22"/>
  <c r="Q6" i="28"/>
  <c r="Q7" i="28"/>
  <c r="Q8" i="28"/>
  <c r="Q9"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114" i="28"/>
  <c r="Q115" i="28"/>
  <c r="Q116" i="28"/>
  <c r="Q117" i="28"/>
  <c r="Q118" i="28"/>
  <c r="Q119" i="28"/>
  <c r="Q120" i="28"/>
  <c r="Q121" i="28"/>
  <c r="Q122" i="28"/>
  <c r="Q123" i="28"/>
  <c r="Q124" i="28"/>
  <c r="Q125" i="28"/>
  <c r="Q126" i="28"/>
  <c r="Q127" i="28"/>
  <c r="Q129" i="28"/>
  <c r="Q128" i="28"/>
  <c r="Q130" i="28"/>
  <c r="Q131" i="28"/>
  <c r="Q132" i="28"/>
  <c r="Q133" i="28"/>
  <c r="Q134" i="28"/>
  <c r="Q135" i="28"/>
  <c r="Q136" i="28"/>
  <c r="Q137" i="28"/>
  <c r="C137" i="36"/>
  <c r="F137" i="36" s="1"/>
  <c r="C136" i="36"/>
  <c r="F136" i="36" s="1"/>
  <c r="C135" i="36"/>
  <c r="F135" i="36" s="1"/>
  <c r="C134" i="36"/>
  <c r="F134" i="36" s="1"/>
  <c r="C133" i="36"/>
  <c r="F133" i="36" s="1"/>
  <c r="C132" i="36"/>
  <c r="F132" i="36" s="1"/>
  <c r="C131" i="36"/>
  <c r="F131" i="36" s="1"/>
  <c r="C130" i="36"/>
  <c r="F130" i="36" s="1"/>
  <c r="C129" i="36"/>
  <c r="F129" i="36" s="1"/>
  <c r="C128" i="36"/>
  <c r="F128" i="36" s="1"/>
  <c r="C127" i="36"/>
  <c r="F127" i="36" s="1"/>
  <c r="C126" i="36"/>
  <c r="F126" i="36" s="1"/>
  <c r="C125" i="36"/>
  <c r="F125" i="36" s="1"/>
  <c r="C124" i="36"/>
  <c r="F124" i="36" s="1"/>
  <c r="C123" i="36"/>
  <c r="F123" i="36" s="1"/>
  <c r="C122" i="36"/>
  <c r="F122" i="36" s="1"/>
  <c r="C121" i="36"/>
  <c r="F121" i="36" s="1"/>
  <c r="C120" i="36"/>
  <c r="F120" i="36" s="1"/>
  <c r="C119" i="36"/>
  <c r="F119" i="36" s="1"/>
  <c r="C118" i="36"/>
  <c r="F118" i="36" s="1"/>
  <c r="C117" i="36"/>
  <c r="F117" i="36" s="1"/>
  <c r="C116" i="36"/>
  <c r="F116" i="36" s="1"/>
  <c r="C115" i="36"/>
  <c r="F115" i="36" s="1"/>
  <c r="C114" i="36"/>
  <c r="F114" i="36" s="1"/>
  <c r="C113" i="36"/>
  <c r="F113" i="36" s="1"/>
  <c r="C112" i="36"/>
  <c r="F112" i="36" s="1"/>
  <c r="C111" i="36"/>
  <c r="F111" i="36" s="1"/>
  <c r="C110" i="36"/>
  <c r="F110" i="36" s="1"/>
  <c r="C109" i="36"/>
  <c r="F109" i="36" s="1"/>
  <c r="C108" i="36"/>
  <c r="F108" i="36" s="1"/>
  <c r="C107" i="36"/>
  <c r="F107" i="36" s="1"/>
  <c r="C106" i="36"/>
  <c r="F106" i="36" s="1"/>
  <c r="C105" i="36"/>
  <c r="F105" i="36" s="1"/>
  <c r="C104" i="36"/>
  <c r="F104" i="36" s="1"/>
  <c r="C103" i="36"/>
  <c r="F103" i="36" s="1"/>
  <c r="C102" i="36"/>
  <c r="F102" i="36" s="1"/>
  <c r="C101" i="36"/>
  <c r="F101" i="36" s="1"/>
  <c r="C100" i="36"/>
  <c r="F100" i="36" s="1"/>
  <c r="C99" i="36"/>
  <c r="F99" i="36" s="1"/>
  <c r="C98" i="36"/>
  <c r="F98" i="36" s="1"/>
  <c r="C97" i="36"/>
  <c r="F97" i="36" s="1"/>
  <c r="C96" i="36"/>
  <c r="F96" i="36" s="1"/>
  <c r="C95" i="36"/>
  <c r="F95" i="36" s="1"/>
  <c r="C94" i="36"/>
  <c r="F94" i="36" s="1"/>
  <c r="C93" i="36"/>
  <c r="F93" i="36" s="1"/>
  <c r="C92" i="36"/>
  <c r="F92" i="36" s="1"/>
  <c r="C91" i="36"/>
  <c r="F91" i="36" s="1"/>
  <c r="C90" i="36"/>
  <c r="F90" i="36" s="1"/>
  <c r="C89" i="36"/>
  <c r="F89" i="36" s="1"/>
  <c r="C88" i="36"/>
  <c r="F88" i="36" s="1"/>
  <c r="C87" i="36"/>
  <c r="F87" i="36" s="1"/>
  <c r="C86" i="36"/>
  <c r="F86" i="36" s="1"/>
  <c r="C85" i="36"/>
  <c r="F85" i="36" s="1"/>
  <c r="C84" i="36"/>
  <c r="F84" i="36" s="1"/>
  <c r="C83" i="36"/>
  <c r="F83" i="36" s="1"/>
  <c r="C82" i="36"/>
  <c r="F82" i="36" s="1"/>
  <c r="C81" i="36"/>
  <c r="F81" i="36" s="1"/>
  <c r="C80" i="36"/>
  <c r="F80" i="36" s="1"/>
  <c r="C79" i="36"/>
  <c r="F79" i="36" s="1"/>
  <c r="C78" i="36"/>
  <c r="F78" i="36" s="1"/>
  <c r="C77" i="36"/>
  <c r="F77" i="36" s="1"/>
  <c r="C76" i="36"/>
  <c r="F76" i="36" s="1"/>
  <c r="C75" i="36"/>
  <c r="F75" i="36" s="1"/>
  <c r="C74" i="36"/>
  <c r="F74" i="36" s="1"/>
  <c r="C73" i="36"/>
  <c r="F73" i="36" s="1"/>
  <c r="C72" i="36"/>
  <c r="F72" i="36" s="1"/>
  <c r="C71" i="36"/>
  <c r="F71" i="36" s="1"/>
  <c r="C70" i="36"/>
  <c r="F70" i="36" s="1"/>
  <c r="C69" i="36"/>
  <c r="F69" i="36" s="1"/>
  <c r="C68" i="36"/>
  <c r="F68" i="36" s="1"/>
  <c r="C67" i="36"/>
  <c r="F67" i="36" s="1"/>
  <c r="C66" i="36"/>
  <c r="F66" i="36" s="1"/>
  <c r="C65" i="36"/>
  <c r="F65" i="36" s="1"/>
  <c r="C64" i="36"/>
  <c r="F64" i="36" s="1"/>
  <c r="C63" i="36"/>
  <c r="F63" i="36" s="1"/>
  <c r="C62" i="36"/>
  <c r="F62" i="36" s="1"/>
  <c r="C61" i="36"/>
  <c r="F61" i="36" s="1"/>
  <c r="C60" i="36"/>
  <c r="F60" i="36" s="1"/>
  <c r="C59" i="36"/>
  <c r="F59" i="36" s="1"/>
  <c r="C58" i="36"/>
  <c r="F58" i="36" s="1"/>
  <c r="C57" i="36"/>
  <c r="F57" i="36" s="1"/>
  <c r="C56" i="36"/>
  <c r="F56" i="36" s="1"/>
  <c r="C55" i="36"/>
  <c r="F55" i="36" s="1"/>
  <c r="C54" i="36"/>
  <c r="F54" i="36" s="1"/>
  <c r="C53" i="36"/>
  <c r="F53" i="36" s="1"/>
  <c r="C52" i="36"/>
  <c r="F52" i="36" s="1"/>
  <c r="C51" i="36"/>
  <c r="F51" i="36" s="1"/>
  <c r="C50" i="36"/>
  <c r="F50" i="36" s="1"/>
  <c r="C49" i="36"/>
  <c r="F49" i="36" s="1"/>
  <c r="C48" i="36"/>
  <c r="F48" i="36" s="1"/>
  <c r="C47" i="36"/>
  <c r="F47" i="36" s="1"/>
  <c r="C46" i="36"/>
  <c r="F46" i="36" s="1"/>
  <c r="C45" i="36"/>
  <c r="F45" i="36" s="1"/>
  <c r="C44" i="36"/>
  <c r="F44" i="36" s="1"/>
  <c r="C43" i="36"/>
  <c r="F43" i="36" s="1"/>
  <c r="C42" i="36"/>
  <c r="F42" i="36" s="1"/>
  <c r="C41" i="36"/>
  <c r="F41" i="36" s="1"/>
  <c r="C40" i="36"/>
  <c r="F40" i="36" s="1"/>
  <c r="C39" i="36"/>
  <c r="F39" i="36" s="1"/>
  <c r="C38" i="36"/>
  <c r="F38" i="36" s="1"/>
  <c r="C37" i="36"/>
  <c r="F37" i="36" s="1"/>
  <c r="C36" i="36"/>
  <c r="F36" i="36" s="1"/>
  <c r="C35" i="36"/>
  <c r="F35" i="36" s="1"/>
  <c r="C34" i="36"/>
  <c r="F34" i="36" s="1"/>
  <c r="C33" i="36"/>
  <c r="F33" i="36" s="1"/>
  <c r="C32" i="36"/>
  <c r="F32" i="36" s="1"/>
  <c r="C31" i="36"/>
  <c r="F31" i="36" s="1"/>
  <c r="C30" i="36"/>
  <c r="F30" i="36" s="1"/>
  <c r="C29" i="36"/>
  <c r="F29" i="36" s="1"/>
  <c r="C28" i="36"/>
  <c r="F28" i="36" s="1"/>
  <c r="C27" i="36"/>
  <c r="F27" i="36" s="1"/>
  <c r="C26" i="36"/>
  <c r="F26" i="36" s="1"/>
  <c r="C25" i="36"/>
  <c r="F25" i="36" s="1"/>
  <c r="C24" i="36"/>
  <c r="F24" i="36" s="1"/>
  <c r="C23" i="36"/>
  <c r="F23" i="36" s="1"/>
  <c r="C22" i="36"/>
  <c r="F22" i="36" s="1"/>
  <c r="C21" i="36"/>
  <c r="F21" i="36" s="1"/>
  <c r="C20" i="36"/>
  <c r="F20" i="36" s="1"/>
  <c r="C19" i="36"/>
  <c r="F19" i="36" s="1"/>
  <c r="C18" i="36"/>
  <c r="F18" i="36" s="1"/>
  <c r="C17" i="36"/>
  <c r="F17" i="36" s="1"/>
  <c r="C16" i="36"/>
  <c r="F16" i="36" s="1"/>
  <c r="C15" i="36"/>
  <c r="F15" i="36" s="1"/>
  <c r="C14" i="36"/>
  <c r="F14" i="36" s="1"/>
  <c r="C13" i="36"/>
  <c r="F13" i="36" s="1"/>
  <c r="C12" i="36"/>
  <c r="F12" i="36" s="1"/>
  <c r="C11" i="36"/>
  <c r="F11" i="36" s="1"/>
  <c r="C10" i="36"/>
  <c r="F10" i="36" s="1"/>
  <c r="C9" i="36"/>
  <c r="F9" i="36" s="1"/>
  <c r="C8" i="36"/>
  <c r="F8" i="36" s="1"/>
  <c r="C7" i="36"/>
  <c r="F7" i="36" s="1"/>
  <c r="C6" i="36"/>
  <c r="F6" i="36" s="1"/>
  <c r="R19" i="35"/>
  <c r="R20" i="35"/>
  <c r="R21" i="35"/>
  <c r="R22" i="35"/>
  <c r="R23" i="35"/>
  <c r="R24" i="35"/>
  <c r="R25" i="35"/>
  <c r="R26" i="35"/>
  <c r="R27" i="35"/>
  <c r="R28" i="35"/>
  <c r="Q19" i="35"/>
  <c r="Q20" i="35"/>
  <c r="Q21" i="35"/>
  <c r="Q22" i="35"/>
  <c r="Q23" i="35"/>
  <c r="Q24" i="35"/>
  <c r="Q25" i="35"/>
  <c r="Q26" i="35"/>
  <c r="Q27" i="35"/>
  <c r="Q28" i="35"/>
  <c r="Q6"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112" i="22"/>
  <c r="Q113" i="22"/>
  <c r="Q114" i="22"/>
  <c r="Q115" i="22"/>
  <c r="Q116" i="22"/>
  <c r="Q117" i="22"/>
  <c r="Q118" i="22"/>
  <c r="Q119" i="22"/>
  <c r="Q120" i="22"/>
  <c r="Q121" i="22"/>
  <c r="Q122" i="22"/>
  <c r="Q123" i="22"/>
  <c r="Q124" i="22"/>
  <c r="Q125" i="22"/>
  <c r="Q126" i="22"/>
  <c r="Q127" i="22"/>
  <c r="Q128" i="22"/>
  <c r="Q129" i="22"/>
  <c r="Q130" i="22"/>
  <c r="Q131" i="22"/>
  <c r="Q132" i="22"/>
  <c r="Q133" i="22"/>
  <c r="Q134" i="22"/>
  <c r="Q135" i="22"/>
  <c r="Q136" i="22"/>
  <c r="Q137" i="22"/>
  <c r="D14" i="35"/>
  <c r="E14" i="35"/>
  <c r="F14" i="35"/>
  <c r="G14" i="35"/>
  <c r="H14" i="35"/>
  <c r="I14" i="35"/>
  <c r="J14" i="35"/>
  <c r="K14" i="35"/>
  <c r="L14" i="35"/>
  <c r="M14" i="35"/>
  <c r="N14" i="35"/>
  <c r="O14" i="35"/>
  <c r="P14" i="35"/>
  <c r="R14" i="35" s="1"/>
  <c r="C14" i="35"/>
  <c r="D11" i="35"/>
  <c r="E11" i="35"/>
  <c r="F11" i="35"/>
  <c r="G11" i="35"/>
  <c r="H11" i="35"/>
  <c r="I11" i="35"/>
  <c r="J11" i="35"/>
  <c r="K11" i="35"/>
  <c r="L11" i="35"/>
  <c r="M11" i="35"/>
  <c r="N11" i="35"/>
  <c r="O11" i="35"/>
  <c r="P11" i="35"/>
  <c r="R11" i="35" s="1"/>
  <c r="C11" i="35"/>
  <c r="D9" i="35"/>
  <c r="E9" i="35"/>
  <c r="F9" i="35"/>
  <c r="G9" i="35"/>
  <c r="H9" i="35"/>
  <c r="I9" i="35"/>
  <c r="J9" i="35"/>
  <c r="K9" i="35"/>
  <c r="L9" i="35"/>
  <c r="M9" i="35"/>
  <c r="N9" i="35"/>
  <c r="O9" i="35"/>
  <c r="P9" i="35"/>
  <c r="R9" i="35" s="1"/>
  <c r="C9" i="35"/>
  <c r="D7" i="35"/>
  <c r="E7" i="35"/>
  <c r="F7" i="35"/>
  <c r="G7" i="35"/>
  <c r="H7" i="35"/>
  <c r="I7" i="35"/>
  <c r="J7" i="35"/>
  <c r="K7" i="35"/>
  <c r="L7" i="35"/>
  <c r="M7" i="35"/>
  <c r="N7" i="35"/>
  <c r="O7" i="35"/>
  <c r="P7" i="35"/>
  <c r="R7" i="35" s="1"/>
  <c r="C7" i="35"/>
  <c r="D10" i="35"/>
  <c r="E10" i="35"/>
  <c r="F10" i="35"/>
  <c r="G10" i="35"/>
  <c r="H10" i="35"/>
  <c r="I10" i="35"/>
  <c r="J10" i="35"/>
  <c r="K10" i="35"/>
  <c r="L10" i="35"/>
  <c r="M10" i="35"/>
  <c r="N10" i="35"/>
  <c r="O10" i="35"/>
  <c r="P10" i="35"/>
  <c r="R10" i="35" s="1"/>
  <c r="C10" i="35"/>
  <c r="D12" i="35"/>
  <c r="E12" i="35"/>
  <c r="F12" i="35"/>
  <c r="G12" i="35"/>
  <c r="H12" i="35"/>
  <c r="I12" i="35"/>
  <c r="J12" i="35"/>
  <c r="K12" i="35"/>
  <c r="L12" i="35"/>
  <c r="M12" i="35"/>
  <c r="N12" i="35"/>
  <c r="O12" i="35"/>
  <c r="P12" i="35"/>
  <c r="R12" i="35" s="1"/>
  <c r="C12" i="35"/>
  <c r="D8" i="35"/>
  <c r="E8" i="35"/>
  <c r="F8" i="35"/>
  <c r="G8" i="35"/>
  <c r="H8" i="35"/>
  <c r="I8" i="35"/>
  <c r="J8" i="35"/>
  <c r="K8" i="35"/>
  <c r="L8" i="35"/>
  <c r="M8" i="35"/>
  <c r="N8" i="35"/>
  <c r="O8" i="35"/>
  <c r="P8" i="35"/>
  <c r="R8" i="35" s="1"/>
  <c r="C8" i="35"/>
  <c r="D13" i="35"/>
  <c r="E13" i="35"/>
  <c r="F13" i="35"/>
  <c r="G13" i="35"/>
  <c r="H13" i="35"/>
  <c r="I13" i="35"/>
  <c r="J13" i="35"/>
  <c r="K13" i="35"/>
  <c r="L13" i="35"/>
  <c r="M13" i="35"/>
  <c r="N13" i="35"/>
  <c r="O13" i="35"/>
  <c r="P13" i="35"/>
  <c r="R13" i="35" s="1"/>
  <c r="C13" i="35"/>
  <c r="D15" i="35"/>
  <c r="E15" i="35"/>
  <c r="F15" i="35"/>
  <c r="G15" i="35"/>
  <c r="H15" i="35"/>
  <c r="I15" i="35"/>
  <c r="J15" i="35"/>
  <c r="K15" i="35"/>
  <c r="L15" i="35"/>
  <c r="M15" i="35"/>
  <c r="N15" i="35"/>
  <c r="O15" i="35"/>
  <c r="P15" i="35"/>
  <c r="R15" i="35" s="1"/>
  <c r="C15" i="35"/>
  <c r="D6" i="35"/>
  <c r="E6" i="35"/>
  <c r="F6" i="35"/>
  <c r="G6" i="35"/>
  <c r="H6" i="35"/>
  <c r="I6" i="35"/>
  <c r="J6" i="35"/>
  <c r="K6" i="35"/>
  <c r="L6" i="35"/>
  <c r="M6" i="35"/>
  <c r="N6" i="35"/>
  <c r="O6" i="35"/>
  <c r="P6" i="35"/>
  <c r="R6" i="35" s="1"/>
  <c r="C6" i="35"/>
  <c r="Q16" i="43" l="1"/>
  <c r="Q15" i="43"/>
  <c r="Q14" i="43"/>
  <c r="Q13" i="43"/>
  <c r="Q12" i="43"/>
  <c r="Q11" i="43"/>
  <c r="Q10" i="43"/>
  <c r="Q9" i="43"/>
  <c r="Q8" i="43"/>
  <c r="Q7" i="43"/>
  <c r="Q6" i="43"/>
  <c r="R18" i="45"/>
  <c r="Q18" i="45"/>
  <c r="R27" i="45"/>
  <c r="Q27" i="45"/>
  <c r="R26" i="45"/>
  <c r="Q26" i="45"/>
  <c r="R25" i="45"/>
  <c r="Q25" i="45"/>
  <c r="R24" i="45"/>
  <c r="Q24" i="45"/>
  <c r="R23" i="45"/>
  <c r="Q23" i="45"/>
  <c r="R22" i="45"/>
  <c r="Q22" i="45"/>
  <c r="R21" i="45"/>
  <c r="Q21" i="45"/>
  <c r="R20" i="45"/>
  <c r="Q20" i="45"/>
  <c r="R19" i="45"/>
  <c r="Q19" i="45"/>
  <c r="T6" i="28"/>
  <c r="AB137" i="36"/>
  <c r="AB136" i="36"/>
  <c r="AB135" i="36"/>
  <c r="AB134" i="36"/>
  <c r="AB133" i="36"/>
  <c r="AB132" i="36"/>
  <c r="AB131" i="36"/>
  <c r="AB130" i="36"/>
  <c r="AB129" i="36"/>
  <c r="AB128" i="36"/>
  <c r="AB127" i="36"/>
  <c r="AB126" i="36"/>
  <c r="AB125" i="36"/>
  <c r="AB124" i="36"/>
  <c r="AB123" i="36"/>
  <c r="AB122" i="36"/>
  <c r="AB121" i="36"/>
  <c r="AB120" i="36"/>
  <c r="AB119" i="36"/>
  <c r="AB118" i="36"/>
  <c r="AB117" i="36"/>
  <c r="AB116" i="36"/>
  <c r="AB115" i="36"/>
  <c r="AB114" i="36"/>
  <c r="AB113" i="36"/>
  <c r="AB112" i="36"/>
  <c r="AB111" i="36"/>
  <c r="AB110" i="36"/>
  <c r="AB109" i="36"/>
  <c r="AB108" i="36"/>
  <c r="AB107" i="36"/>
  <c r="AB106" i="36"/>
  <c r="AB105" i="36"/>
  <c r="AB104" i="36"/>
  <c r="AB103" i="36"/>
  <c r="AB102" i="36"/>
  <c r="AB101" i="36"/>
  <c r="AB100" i="36"/>
  <c r="AB99" i="36"/>
  <c r="AB98" i="36"/>
  <c r="AB97" i="36"/>
  <c r="AB96" i="36"/>
  <c r="AB95" i="36"/>
  <c r="AB94" i="36"/>
  <c r="AB93" i="36"/>
  <c r="AB92" i="36"/>
  <c r="AB91" i="36"/>
  <c r="AB90" i="36"/>
  <c r="AB89" i="36"/>
  <c r="AB88" i="36"/>
  <c r="AB87" i="36"/>
  <c r="AB86" i="36"/>
  <c r="AB85" i="36"/>
  <c r="AB84" i="36"/>
  <c r="AB83" i="36"/>
  <c r="AB82" i="36"/>
  <c r="AB81" i="36"/>
  <c r="AB80" i="36"/>
  <c r="AB79" i="36"/>
  <c r="AB78" i="36"/>
  <c r="AB77" i="36"/>
  <c r="AB76" i="36"/>
  <c r="AB75" i="36"/>
  <c r="AB74" i="36"/>
  <c r="AB73" i="36"/>
  <c r="AB72" i="36"/>
  <c r="AB71" i="36"/>
  <c r="AB70" i="36"/>
  <c r="AB69" i="36"/>
  <c r="AB68" i="36"/>
  <c r="AB67" i="36"/>
  <c r="AB66" i="36"/>
  <c r="AB65" i="36"/>
  <c r="AB64" i="36"/>
  <c r="AB63" i="36"/>
  <c r="AB62" i="36"/>
  <c r="AB61" i="36"/>
  <c r="AB60" i="36"/>
  <c r="AB59" i="36"/>
  <c r="AB58" i="36"/>
  <c r="AB57" i="36"/>
  <c r="AB56" i="36"/>
  <c r="AB55" i="36"/>
  <c r="AB54" i="36"/>
  <c r="AB53" i="36"/>
  <c r="AB52" i="36"/>
  <c r="AB51" i="36"/>
  <c r="AB50" i="36"/>
  <c r="AB49" i="36"/>
  <c r="AB48" i="36"/>
  <c r="AB47" i="36"/>
  <c r="AB46" i="36"/>
  <c r="AB45" i="36"/>
  <c r="AB44" i="36"/>
  <c r="AB43" i="36"/>
  <c r="AB42" i="36"/>
  <c r="AB41" i="36"/>
  <c r="AB40" i="36"/>
  <c r="AB39" i="36"/>
  <c r="AB38" i="36"/>
  <c r="AB37" i="36"/>
  <c r="AB36" i="36"/>
  <c r="AB35" i="36"/>
  <c r="AB34" i="36"/>
  <c r="AB33" i="36"/>
  <c r="AB32" i="36"/>
  <c r="AB31" i="36"/>
  <c r="AB30" i="36"/>
  <c r="AB29" i="36"/>
  <c r="AB28" i="36"/>
  <c r="AB27" i="36"/>
  <c r="AB26" i="36"/>
  <c r="AB25" i="36"/>
  <c r="AB24" i="36"/>
  <c r="AB23" i="36"/>
  <c r="AB22" i="36"/>
  <c r="AB21" i="36"/>
  <c r="AB20" i="36"/>
  <c r="AB19" i="36"/>
  <c r="AB18" i="36"/>
  <c r="AB17" i="36"/>
  <c r="AB16" i="36"/>
  <c r="AB15" i="36"/>
  <c r="AB14" i="36"/>
  <c r="AB13" i="36"/>
  <c r="AB12" i="36"/>
  <c r="AB11" i="36"/>
  <c r="AB10" i="36"/>
  <c r="AB9" i="36"/>
  <c r="AB8" i="36"/>
  <c r="AB7" i="36"/>
  <c r="S137" i="43"/>
  <c r="Q137" i="43"/>
  <c r="R137" i="43"/>
  <c r="S136" i="43"/>
  <c r="Q136" i="43"/>
  <c r="R136" i="43"/>
  <c r="S135" i="43"/>
  <c r="Q135" i="43"/>
  <c r="R135" i="43"/>
  <c r="S134" i="43"/>
  <c r="Q134" i="43"/>
  <c r="R134" i="43"/>
  <c r="S133" i="43"/>
  <c r="Q133" i="43"/>
  <c r="R133" i="43"/>
  <c r="S132" i="43"/>
  <c r="Q132" i="43"/>
  <c r="R132" i="43"/>
  <c r="S131" i="43"/>
  <c r="Q131" i="43"/>
  <c r="R131" i="43"/>
  <c r="S130" i="43"/>
  <c r="Q130" i="43"/>
  <c r="R130" i="43"/>
  <c r="S128" i="43"/>
  <c r="Q128" i="43"/>
  <c r="R128" i="43"/>
  <c r="S129" i="43"/>
  <c r="Q129" i="43"/>
  <c r="R129" i="43"/>
  <c r="S127" i="43"/>
  <c r="Q127" i="43"/>
  <c r="R127" i="43"/>
  <c r="S126" i="43"/>
  <c r="Q126" i="43"/>
  <c r="R126" i="43"/>
  <c r="S125" i="43"/>
  <c r="Q125" i="43"/>
  <c r="R125" i="43"/>
  <c r="S124" i="43"/>
  <c r="Q124" i="43"/>
  <c r="R124" i="43"/>
  <c r="S123" i="43"/>
  <c r="Q123" i="43"/>
  <c r="R123" i="43"/>
  <c r="S122" i="43"/>
  <c r="Q122" i="43"/>
  <c r="R122" i="43"/>
  <c r="S121" i="43"/>
  <c r="Q121" i="43"/>
  <c r="R121" i="43"/>
  <c r="S120" i="43"/>
  <c r="Q120" i="43"/>
  <c r="R120" i="43"/>
  <c r="S119" i="43"/>
  <c r="Q119" i="43"/>
  <c r="R119" i="43"/>
  <c r="S118" i="43"/>
  <c r="Q118" i="43"/>
  <c r="R118" i="43"/>
  <c r="S117" i="43"/>
  <c r="Q117" i="43"/>
  <c r="R117" i="43"/>
  <c r="S116" i="43"/>
  <c r="Q116" i="43"/>
  <c r="R116" i="43"/>
  <c r="S115" i="43"/>
  <c r="Q115" i="43"/>
  <c r="R115" i="43"/>
  <c r="S114" i="43"/>
  <c r="Q114" i="43"/>
  <c r="R114" i="43"/>
  <c r="S113" i="43"/>
  <c r="Q113" i="43"/>
  <c r="R113" i="43"/>
  <c r="S112" i="43"/>
  <c r="Q112" i="43"/>
  <c r="R112" i="43"/>
  <c r="S111" i="43"/>
  <c r="Q111" i="43"/>
  <c r="R111" i="43"/>
  <c r="S110" i="43"/>
  <c r="Q110" i="43"/>
  <c r="R110" i="43"/>
  <c r="S109" i="43"/>
  <c r="Q109" i="43"/>
  <c r="R109" i="43"/>
  <c r="S108" i="43"/>
  <c r="Q108" i="43"/>
  <c r="R108" i="43"/>
  <c r="S107" i="43"/>
  <c r="Q107" i="43"/>
  <c r="R107" i="43"/>
  <c r="S106" i="43"/>
  <c r="Q106" i="43"/>
  <c r="R106" i="43"/>
  <c r="S105" i="43"/>
  <c r="Q105" i="43"/>
  <c r="R105" i="43"/>
  <c r="S104" i="43"/>
  <c r="Q104" i="43"/>
  <c r="R104" i="43"/>
  <c r="S103" i="43"/>
  <c r="Q103" i="43"/>
  <c r="R103" i="43"/>
  <c r="S102" i="43"/>
  <c r="Q102" i="43"/>
  <c r="R102" i="43"/>
  <c r="S101" i="43"/>
  <c r="Q101" i="43"/>
  <c r="R101" i="43"/>
  <c r="S100" i="43"/>
  <c r="Q100" i="43"/>
  <c r="R100" i="43"/>
  <c r="S99" i="43"/>
  <c r="Q99" i="43"/>
  <c r="R99" i="43"/>
  <c r="S98" i="43"/>
  <c r="Q98" i="43"/>
  <c r="R98" i="43"/>
  <c r="S97" i="43"/>
  <c r="Q97" i="43"/>
  <c r="R97" i="43"/>
  <c r="S96" i="43"/>
  <c r="Q96" i="43"/>
  <c r="R96" i="43"/>
  <c r="S95" i="43"/>
  <c r="Q95" i="43"/>
  <c r="R95" i="43"/>
  <c r="S94" i="43"/>
  <c r="Q94" i="43"/>
  <c r="R94" i="43"/>
  <c r="S93" i="43"/>
  <c r="Q93" i="43"/>
  <c r="R93" i="43"/>
  <c r="S92" i="43"/>
  <c r="Q92" i="43"/>
  <c r="R92" i="43"/>
  <c r="S91" i="43"/>
  <c r="Q91" i="43"/>
  <c r="R91" i="43"/>
  <c r="S90" i="43"/>
  <c r="Q90" i="43"/>
  <c r="R90" i="43"/>
  <c r="S89" i="43"/>
  <c r="Q89" i="43"/>
  <c r="R89" i="43"/>
  <c r="S88" i="43"/>
  <c r="Q88" i="43"/>
  <c r="R88" i="43"/>
  <c r="S87" i="43"/>
  <c r="Q87" i="43"/>
  <c r="R87" i="43"/>
  <c r="S86" i="43"/>
  <c r="Q86" i="43"/>
  <c r="R86" i="43"/>
  <c r="S85" i="43"/>
  <c r="Q85" i="43"/>
  <c r="R85" i="43"/>
  <c r="S84" i="43"/>
  <c r="Q84" i="43"/>
  <c r="R84" i="43"/>
  <c r="S83" i="43"/>
  <c r="Q83" i="43"/>
  <c r="R83" i="43"/>
  <c r="S82" i="43"/>
  <c r="Q82" i="43"/>
  <c r="R82" i="43"/>
  <c r="S81" i="43"/>
  <c r="Q81" i="43"/>
  <c r="R81" i="43"/>
  <c r="S80" i="43"/>
  <c r="Q80" i="43"/>
  <c r="R80" i="43"/>
  <c r="S79" i="43"/>
  <c r="Q79" i="43"/>
  <c r="R79" i="43"/>
  <c r="S78" i="43"/>
  <c r="Q78" i="43"/>
  <c r="R78" i="43"/>
  <c r="S77" i="43"/>
  <c r="Q77" i="43"/>
  <c r="R77" i="43"/>
  <c r="S76" i="43"/>
  <c r="Q76" i="43"/>
  <c r="R76" i="43"/>
  <c r="S75" i="43"/>
  <c r="Q75" i="43"/>
  <c r="R75" i="43"/>
  <c r="S74" i="43"/>
  <c r="Q74" i="43"/>
  <c r="R74" i="43"/>
  <c r="S73" i="43"/>
  <c r="Q73" i="43"/>
  <c r="R73" i="43"/>
  <c r="S72" i="43"/>
  <c r="Q72" i="43"/>
  <c r="R72" i="43"/>
  <c r="S71" i="43"/>
  <c r="Q71" i="43"/>
  <c r="R71" i="43"/>
  <c r="S70" i="43"/>
  <c r="Q70" i="43"/>
  <c r="R70" i="43"/>
  <c r="S69" i="43"/>
  <c r="Q69" i="43"/>
  <c r="R69" i="43"/>
  <c r="S68" i="43"/>
  <c r="Q68" i="43"/>
  <c r="R68" i="43"/>
  <c r="S67" i="43"/>
  <c r="Q67" i="43"/>
  <c r="R67" i="43"/>
  <c r="S66" i="43"/>
  <c r="Q66" i="43"/>
  <c r="R66" i="43"/>
  <c r="S65" i="43"/>
  <c r="Q65" i="43"/>
  <c r="R65" i="43"/>
  <c r="S64" i="43"/>
  <c r="Q64" i="43"/>
  <c r="R64" i="43"/>
  <c r="S63" i="43"/>
  <c r="Q63" i="43"/>
  <c r="R63" i="43"/>
  <c r="S62" i="43"/>
  <c r="Q62" i="43"/>
  <c r="R62" i="43"/>
  <c r="S61" i="43"/>
  <c r="Q61" i="43"/>
  <c r="R61" i="43"/>
  <c r="S60" i="43"/>
  <c r="Q60" i="43"/>
  <c r="R60" i="43"/>
  <c r="S59" i="43"/>
  <c r="Q59" i="43"/>
  <c r="R59" i="43"/>
  <c r="S58" i="43"/>
  <c r="Q58" i="43"/>
  <c r="R58" i="43"/>
  <c r="S57" i="43"/>
  <c r="Q57" i="43"/>
  <c r="R57" i="43"/>
  <c r="S56" i="43"/>
  <c r="Q56" i="43"/>
  <c r="R56" i="43"/>
  <c r="S55" i="43"/>
  <c r="Q55" i="43"/>
  <c r="R55" i="43"/>
  <c r="S54" i="43"/>
  <c r="Q54" i="43"/>
  <c r="R54" i="43"/>
  <c r="S53" i="43"/>
  <c r="Q53" i="43"/>
  <c r="R53" i="43"/>
  <c r="S52" i="43"/>
  <c r="Q52" i="43"/>
  <c r="R52" i="43"/>
  <c r="S51" i="43"/>
  <c r="Q51" i="43"/>
  <c r="R51" i="43"/>
  <c r="S50" i="43"/>
  <c r="Q50" i="43"/>
  <c r="R50" i="43"/>
  <c r="S49" i="43"/>
  <c r="Q49" i="43"/>
  <c r="R49" i="43"/>
  <c r="S48" i="43"/>
  <c r="Q48" i="43"/>
  <c r="R48" i="43"/>
  <c r="S47" i="43"/>
  <c r="Q47" i="43"/>
  <c r="R47" i="43"/>
  <c r="S46" i="43"/>
  <c r="Q46" i="43"/>
  <c r="R46" i="43"/>
  <c r="S45" i="43"/>
  <c r="Q45" i="43"/>
  <c r="R45" i="43"/>
  <c r="S44" i="43"/>
  <c r="Q44" i="43"/>
  <c r="R44" i="43"/>
  <c r="S43" i="43"/>
  <c r="Q43" i="43"/>
  <c r="R43" i="43"/>
  <c r="S42" i="43"/>
  <c r="Q42" i="43"/>
  <c r="R42" i="43"/>
  <c r="S41" i="43"/>
  <c r="Q41" i="43"/>
  <c r="R41" i="43"/>
  <c r="S40" i="43"/>
  <c r="Q40" i="43"/>
  <c r="R40" i="43"/>
  <c r="S39" i="43"/>
  <c r="Q39" i="43"/>
  <c r="R39" i="43"/>
  <c r="S38" i="43"/>
  <c r="Q38" i="43"/>
  <c r="R38" i="43"/>
  <c r="S37" i="43"/>
  <c r="Q37" i="43"/>
  <c r="R37" i="43"/>
  <c r="S36" i="43"/>
  <c r="Q36" i="43"/>
  <c r="R36" i="43"/>
  <c r="S35" i="43"/>
  <c r="Q35" i="43"/>
  <c r="R35" i="43"/>
  <c r="S34" i="43"/>
  <c r="Q34" i="43"/>
  <c r="R34" i="43"/>
  <c r="S33" i="43"/>
  <c r="Q33" i="43"/>
  <c r="R33" i="43"/>
  <c r="S32" i="43"/>
  <c r="Q32" i="43"/>
  <c r="R32" i="43"/>
  <c r="S31" i="43"/>
  <c r="Q31" i="43"/>
  <c r="R31" i="43"/>
  <c r="S30" i="43"/>
  <c r="Q30" i="43"/>
  <c r="R30" i="43"/>
  <c r="S29" i="43"/>
  <c r="Q29" i="43"/>
  <c r="R29" i="43"/>
  <c r="S28" i="43"/>
  <c r="Q28" i="43"/>
  <c r="R28" i="43"/>
  <c r="S27" i="43"/>
  <c r="Q27" i="43"/>
  <c r="R27" i="43"/>
  <c r="S26" i="43"/>
  <c r="Q26" i="43"/>
  <c r="R26" i="43"/>
  <c r="S25" i="43"/>
  <c r="Q25" i="43"/>
  <c r="R25" i="43"/>
  <c r="S24" i="43"/>
  <c r="Q24" i="43"/>
  <c r="R24" i="43"/>
  <c r="S23" i="43"/>
  <c r="Q23" i="43"/>
  <c r="R23" i="43"/>
  <c r="S22" i="43"/>
  <c r="Q22" i="43"/>
  <c r="R22" i="43"/>
  <c r="S21" i="43"/>
  <c r="Q21" i="43"/>
  <c r="R21" i="43"/>
  <c r="S20" i="43"/>
  <c r="Q20" i="43"/>
  <c r="R20" i="43"/>
  <c r="S19" i="43"/>
  <c r="Q19" i="43"/>
  <c r="R19" i="43"/>
  <c r="S18" i="43"/>
  <c r="Q18" i="43"/>
  <c r="R18" i="43"/>
  <c r="S17" i="43"/>
  <c r="Q17" i="43"/>
  <c r="R17" i="43"/>
  <c r="T17" i="43"/>
  <c r="T18" i="43"/>
  <c r="T19" i="43"/>
  <c r="T20" i="43"/>
  <c r="T21" i="43"/>
  <c r="T22" i="43"/>
  <c r="T23" i="43"/>
  <c r="T24" i="43"/>
  <c r="T25" i="43"/>
  <c r="T26" i="43"/>
  <c r="T27" i="43"/>
  <c r="T28" i="43"/>
  <c r="T29" i="43"/>
  <c r="T30" i="43"/>
  <c r="T31" i="43"/>
  <c r="T32" i="43"/>
  <c r="T33" i="43"/>
  <c r="T34" i="43"/>
  <c r="T35" i="43"/>
  <c r="T36" i="43"/>
  <c r="T37" i="43"/>
  <c r="T38" i="43"/>
  <c r="T39" i="43"/>
  <c r="T40" i="43"/>
  <c r="T41" i="43"/>
  <c r="T42" i="43"/>
  <c r="T43" i="43"/>
  <c r="T44" i="43"/>
  <c r="T45" i="43"/>
  <c r="T46" i="43"/>
  <c r="T47" i="43"/>
  <c r="T48" i="43"/>
  <c r="T49" i="43"/>
  <c r="T50" i="43"/>
  <c r="T51" i="43"/>
  <c r="T52" i="43"/>
  <c r="T53" i="43"/>
  <c r="T54" i="43"/>
  <c r="T55" i="43"/>
  <c r="T56" i="43"/>
  <c r="T57" i="43"/>
  <c r="T58" i="43"/>
  <c r="T59" i="43"/>
  <c r="T60" i="43"/>
  <c r="T61" i="43"/>
  <c r="T62" i="43"/>
  <c r="T63" i="43"/>
  <c r="T64" i="43"/>
  <c r="T65" i="43"/>
  <c r="T66" i="43"/>
  <c r="T67" i="43"/>
  <c r="T68" i="43"/>
  <c r="T69" i="43"/>
  <c r="T70" i="43"/>
  <c r="T71" i="43"/>
  <c r="T72" i="43"/>
  <c r="T73" i="43"/>
  <c r="T74" i="43"/>
  <c r="T75" i="43"/>
  <c r="T76" i="43"/>
  <c r="T77" i="43"/>
  <c r="T78" i="43"/>
  <c r="T79" i="43"/>
  <c r="T80" i="43"/>
  <c r="T81" i="43"/>
  <c r="T82" i="43"/>
  <c r="T83" i="43"/>
  <c r="T84" i="43"/>
  <c r="T85" i="43"/>
  <c r="T86" i="43"/>
  <c r="T87" i="43"/>
  <c r="T88" i="43"/>
  <c r="T89" i="43"/>
  <c r="T90" i="43"/>
  <c r="T91" i="43"/>
  <c r="T92" i="43"/>
  <c r="T93" i="43"/>
  <c r="T94" i="43"/>
  <c r="T95" i="43"/>
  <c r="T96" i="43"/>
  <c r="T97" i="43"/>
  <c r="T98" i="43"/>
  <c r="T99" i="43"/>
  <c r="T100" i="43"/>
  <c r="T101" i="43"/>
  <c r="T102" i="43"/>
  <c r="T103" i="43"/>
  <c r="T104" i="43"/>
  <c r="T105" i="43"/>
  <c r="T106" i="43"/>
  <c r="T107" i="43"/>
  <c r="T108" i="43"/>
  <c r="T109" i="43"/>
  <c r="T110" i="43"/>
  <c r="T111" i="43"/>
  <c r="T112" i="43"/>
  <c r="T113" i="43"/>
  <c r="T114" i="43"/>
  <c r="T115" i="43"/>
  <c r="T116" i="43"/>
  <c r="T117" i="43"/>
  <c r="T118" i="43"/>
  <c r="T119" i="43"/>
  <c r="T120" i="43"/>
  <c r="T121" i="43"/>
  <c r="T122" i="43"/>
  <c r="T123" i="43"/>
  <c r="T124" i="43"/>
  <c r="T125" i="43"/>
  <c r="T126" i="43"/>
  <c r="T127" i="43"/>
  <c r="T129" i="43"/>
  <c r="T128" i="43"/>
  <c r="T130" i="43"/>
  <c r="T131" i="43"/>
  <c r="T132" i="43"/>
  <c r="T133" i="43"/>
  <c r="T134" i="43"/>
  <c r="T135" i="43"/>
  <c r="T136" i="43"/>
  <c r="T137" i="43"/>
  <c r="G137" i="41"/>
  <c r="H137" i="41"/>
  <c r="U25" i="41"/>
  <c r="G136" i="41"/>
  <c r="H136" i="41"/>
  <c r="U20" i="41"/>
  <c r="G135" i="41"/>
  <c r="H135" i="41"/>
  <c r="U55" i="41"/>
  <c r="G134" i="41"/>
  <c r="H134" i="41"/>
  <c r="U32" i="41"/>
  <c r="G133" i="41"/>
  <c r="H133" i="41"/>
  <c r="U95" i="41"/>
  <c r="G132" i="41"/>
  <c r="H132" i="41"/>
  <c r="U99" i="41"/>
  <c r="G131" i="41"/>
  <c r="H131" i="41"/>
  <c r="U112" i="41"/>
  <c r="G130" i="41"/>
  <c r="H130" i="41"/>
  <c r="U67" i="41"/>
  <c r="G128" i="41"/>
  <c r="H128" i="41"/>
  <c r="U50" i="41"/>
  <c r="G129" i="41"/>
  <c r="H129" i="41"/>
  <c r="U82" i="41"/>
  <c r="G127" i="41"/>
  <c r="H127" i="41"/>
  <c r="U46" i="41"/>
  <c r="G126" i="41"/>
  <c r="H126" i="41"/>
  <c r="U78" i="41"/>
  <c r="G125" i="41"/>
  <c r="H125" i="41"/>
  <c r="U24" i="41"/>
  <c r="G124" i="41"/>
  <c r="H124" i="41"/>
  <c r="U22" i="41"/>
  <c r="G123" i="41"/>
  <c r="H123" i="41"/>
  <c r="U98" i="41"/>
  <c r="G122" i="41"/>
  <c r="H122" i="41"/>
  <c r="U128" i="41"/>
  <c r="G121" i="41"/>
  <c r="H121" i="41"/>
  <c r="U124" i="41"/>
  <c r="G120" i="41"/>
  <c r="H120" i="41"/>
  <c r="U54" i="41"/>
  <c r="G119" i="41"/>
  <c r="H119" i="41"/>
  <c r="U97" i="41"/>
  <c r="G118" i="41"/>
  <c r="H118" i="41"/>
  <c r="U88" i="41"/>
  <c r="G117" i="41"/>
  <c r="H117" i="41"/>
  <c r="U116" i="41"/>
  <c r="G116" i="41"/>
  <c r="H116" i="41"/>
  <c r="U87" i="41"/>
  <c r="G115" i="41"/>
  <c r="H115" i="41"/>
  <c r="U77" i="41"/>
  <c r="G114" i="41"/>
  <c r="H114" i="41"/>
  <c r="U137" i="41"/>
  <c r="G113" i="41"/>
  <c r="H113" i="41"/>
  <c r="U21" i="41"/>
  <c r="G112" i="41"/>
  <c r="H112" i="41"/>
  <c r="U108" i="41"/>
  <c r="G111" i="41"/>
  <c r="H111" i="41"/>
  <c r="U94" i="41"/>
  <c r="G110" i="41"/>
  <c r="H110" i="41"/>
  <c r="U136" i="41"/>
  <c r="G109" i="41"/>
  <c r="H109" i="41"/>
  <c r="U81" i="41"/>
  <c r="G108" i="41"/>
  <c r="H108" i="41"/>
  <c r="U80" i="41"/>
  <c r="G107" i="41"/>
  <c r="H107" i="41"/>
  <c r="U73" i="41"/>
  <c r="G106" i="41"/>
  <c r="H106" i="41"/>
  <c r="U57" i="41"/>
  <c r="G105" i="41"/>
  <c r="H105" i="41"/>
  <c r="U53" i="41"/>
  <c r="G104" i="41"/>
  <c r="H104" i="41"/>
  <c r="U41" i="41"/>
  <c r="G103" i="41"/>
  <c r="H103" i="41"/>
  <c r="U15" i="41"/>
  <c r="G102" i="41"/>
  <c r="H102" i="41"/>
  <c r="U120" i="41"/>
  <c r="G101" i="41"/>
  <c r="H101" i="41"/>
  <c r="U132" i="41"/>
  <c r="G100" i="41"/>
  <c r="H100" i="41"/>
  <c r="U26" i="41"/>
  <c r="G99" i="41"/>
  <c r="H99" i="41"/>
  <c r="U36" i="41"/>
  <c r="G98" i="41"/>
  <c r="H98" i="41"/>
  <c r="U123" i="41"/>
  <c r="G97" i="41"/>
  <c r="H97" i="41"/>
  <c r="U127" i="41"/>
  <c r="G96" i="41"/>
  <c r="H96" i="41"/>
  <c r="U34" i="41"/>
  <c r="G95" i="41"/>
  <c r="H95" i="41"/>
  <c r="U38" i="41"/>
  <c r="G94" i="41"/>
  <c r="H94" i="41"/>
  <c r="U37" i="41"/>
  <c r="G93" i="41"/>
  <c r="H93" i="41"/>
  <c r="U12" i="41"/>
  <c r="G92" i="41"/>
  <c r="H92" i="41"/>
  <c r="U103" i="41"/>
  <c r="G91" i="41"/>
  <c r="H91" i="41"/>
  <c r="U96" i="41"/>
  <c r="G90" i="41"/>
  <c r="H90" i="41"/>
  <c r="U71" i="41"/>
  <c r="G89" i="41"/>
  <c r="H89" i="41"/>
  <c r="U61" i="41"/>
  <c r="G88" i="41"/>
  <c r="H88" i="41"/>
  <c r="U63" i="41"/>
  <c r="G87" i="41"/>
  <c r="H87" i="41"/>
  <c r="U107" i="41"/>
  <c r="G86" i="41"/>
  <c r="H86" i="41"/>
  <c r="U23" i="41"/>
  <c r="G85" i="41"/>
  <c r="H85" i="41"/>
  <c r="U76" i="41"/>
  <c r="G84" i="41"/>
  <c r="H84" i="41"/>
  <c r="U11" i="41"/>
  <c r="G83" i="41"/>
  <c r="H83" i="41"/>
  <c r="U131" i="41"/>
  <c r="G82" i="41"/>
  <c r="H82" i="41"/>
  <c r="U93" i="41"/>
  <c r="G81" i="41"/>
  <c r="H81" i="41"/>
  <c r="U13" i="41"/>
  <c r="G80" i="41"/>
  <c r="H80" i="41"/>
  <c r="U70" i="41"/>
  <c r="G79" i="41"/>
  <c r="H79" i="41"/>
  <c r="U135" i="41"/>
  <c r="G78" i="41"/>
  <c r="H78" i="41"/>
  <c r="U126" i="41"/>
  <c r="G77" i="41"/>
  <c r="H77" i="41"/>
  <c r="U111" i="41"/>
  <c r="G76" i="41"/>
  <c r="H76" i="41"/>
  <c r="U110" i="41"/>
  <c r="G75" i="41"/>
  <c r="H75" i="41"/>
  <c r="U86" i="41"/>
  <c r="G74" i="41"/>
  <c r="H74" i="41"/>
  <c r="U92" i="41"/>
  <c r="G73" i="41"/>
  <c r="H73" i="41"/>
  <c r="U85" i="41"/>
  <c r="G72" i="41"/>
  <c r="H72" i="41"/>
  <c r="U84" i="41"/>
  <c r="G71" i="41"/>
  <c r="H71" i="41"/>
  <c r="U122" i="41"/>
  <c r="G70" i="41"/>
  <c r="H70" i="41"/>
  <c r="U66" i="41"/>
  <c r="G69" i="41"/>
  <c r="H69" i="41"/>
  <c r="U60" i="41"/>
  <c r="G68" i="41"/>
  <c r="H68" i="41"/>
  <c r="U40" i="41"/>
  <c r="G67" i="41"/>
  <c r="H67" i="41"/>
  <c r="U134" i="41"/>
  <c r="G66" i="41"/>
  <c r="H66" i="41"/>
  <c r="U102" i="41"/>
  <c r="G65" i="41"/>
  <c r="H65" i="41"/>
  <c r="U121" i="41"/>
  <c r="G64" i="41"/>
  <c r="H64" i="41"/>
  <c r="U35" i="41"/>
  <c r="G63" i="41"/>
  <c r="H63" i="41"/>
  <c r="U65" i="41"/>
  <c r="G62" i="41"/>
  <c r="H62" i="41"/>
  <c r="U19" i="41"/>
  <c r="G61" i="41"/>
  <c r="H61" i="41"/>
  <c r="U14" i="41"/>
  <c r="G60" i="41"/>
  <c r="H60" i="41"/>
  <c r="U33" i="41"/>
  <c r="G59" i="41"/>
  <c r="H59" i="41"/>
  <c r="U49" i="41"/>
  <c r="G58" i="41"/>
  <c r="H58" i="41"/>
  <c r="U75" i="41"/>
  <c r="G57" i="41"/>
  <c r="H57" i="41"/>
  <c r="U43" i="41"/>
  <c r="G56" i="41"/>
  <c r="H56" i="41"/>
  <c r="U106" i="41"/>
  <c r="G55" i="41"/>
  <c r="H55" i="41"/>
  <c r="U64" i="41"/>
  <c r="G54" i="41"/>
  <c r="H54" i="41"/>
  <c r="U31" i="41"/>
  <c r="G53" i="41"/>
  <c r="H53" i="41"/>
  <c r="U45" i="41"/>
  <c r="G52" i="41"/>
  <c r="H52" i="41"/>
  <c r="U83" i="41"/>
  <c r="G51" i="41"/>
  <c r="H51" i="41"/>
  <c r="U115" i="41"/>
  <c r="G50" i="41"/>
  <c r="H50" i="41"/>
  <c r="U56" i="41"/>
  <c r="G49" i="41"/>
  <c r="H49" i="41"/>
  <c r="U109" i="41"/>
  <c r="G48" i="41"/>
  <c r="H48" i="41"/>
  <c r="U10" i="41"/>
  <c r="G47" i="41"/>
  <c r="H47" i="41"/>
  <c r="U48" i="41"/>
  <c r="G46" i="41"/>
  <c r="H46" i="41"/>
  <c r="U47" i="41"/>
  <c r="G45" i="41"/>
  <c r="H45" i="41"/>
  <c r="U74" i="41"/>
  <c r="G44" i="41"/>
  <c r="H44" i="41"/>
  <c r="U39" i="41"/>
  <c r="G43" i="41"/>
  <c r="H43" i="41"/>
  <c r="U130" i="41"/>
  <c r="G42" i="41"/>
  <c r="H42" i="41"/>
  <c r="U79" i="41"/>
  <c r="G41" i="41"/>
  <c r="H41" i="41"/>
  <c r="U101" i="41"/>
  <c r="G40" i="41"/>
  <c r="H40" i="41"/>
  <c r="U44" i="41"/>
  <c r="G39" i="41"/>
  <c r="H39" i="41"/>
  <c r="U27" i="41"/>
  <c r="G38" i="41"/>
  <c r="H38" i="41"/>
  <c r="U17" i="41"/>
  <c r="G37" i="41"/>
  <c r="H37" i="41"/>
  <c r="U16" i="41"/>
  <c r="G36" i="41"/>
  <c r="H36" i="41"/>
  <c r="U51" i="41"/>
  <c r="G35" i="41"/>
  <c r="H35" i="41"/>
  <c r="U100" i="41"/>
  <c r="G34" i="41"/>
  <c r="H34" i="41"/>
  <c r="U114" i="41"/>
  <c r="G33" i="41"/>
  <c r="H33" i="41"/>
  <c r="U7" i="41"/>
  <c r="G32" i="41"/>
  <c r="H32" i="41"/>
  <c r="U113" i="41"/>
  <c r="G31" i="41"/>
  <c r="H31" i="41"/>
  <c r="U28" i="41"/>
  <c r="G30" i="41"/>
  <c r="H30" i="41"/>
  <c r="U6" i="41"/>
  <c r="G29" i="41"/>
  <c r="H29" i="41"/>
  <c r="U8" i="41"/>
  <c r="G28" i="41"/>
  <c r="H28" i="41"/>
  <c r="U59" i="41"/>
  <c r="G27" i="41"/>
  <c r="H27" i="41"/>
  <c r="U129" i="41"/>
  <c r="G26" i="41"/>
  <c r="H26" i="41"/>
  <c r="U72" i="41"/>
  <c r="G25" i="41"/>
  <c r="H25" i="41"/>
  <c r="U62" i="41"/>
  <c r="G24" i="41"/>
  <c r="H24" i="41"/>
  <c r="U69" i="41"/>
  <c r="G23" i="41"/>
  <c r="H23" i="41"/>
  <c r="U42" i="41"/>
  <c r="G22" i="41"/>
  <c r="H22" i="41"/>
  <c r="U89" i="41"/>
  <c r="G21" i="41"/>
  <c r="H21" i="41"/>
  <c r="U18" i="41"/>
  <c r="G20" i="41"/>
  <c r="H20" i="41"/>
  <c r="U105" i="41"/>
  <c r="G19" i="41"/>
  <c r="H19" i="41"/>
  <c r="U104" i="41"/>
  <c r="G18" i="41"/>
  <c r="H18" i="41"/>
  <c r="U30" i="41"/>
  <c r="G17" i="41"/>
  <c r="H17" i="41"/>
  <c r="U133" i="41"/>
  <c r="G16" i="41"/>
  <c r="H16" i="41"/>
  <c r="U119" i="41"/>
  <c r="G15" i="41"/>
  <c r="H15" i="41"/>
  <c r="U91" i="41"/>
  <c r="G14" i="41"/>
  <c r="H14" i="41"/>
  <c r="U118" i="41"/>
  <c r="G13" i="41"/>
  <c r="H13" i="41"/>
  <c r="U125" i="41"/>
  <c r="G12" i="41"/>
  <c r="H12" i="41"/>
  <c r="U58" i="41"/>
  <c r="G11" i="41"/>
  <c r="H11" i="41"/>
  <c r="U90" i="41"/>
  <c r="G10" i="41"/>
  <c r="H10" i="41"/>
  <c r="U52" i="41"/>
  <c r="G9" i="41"/>
  <c r="H9" i="41"/>
  <c r="U29" i="41"/>
  <c r="G8" i="41"/>
  <c r="H8" i="41"/>
  <c r="U117" i="41"/>
  <c r="G7" i="41"/>
  <c r="H7" i="41"/>
  <c r="U68" i="41"/>
  <c r="G6" i="41"/>
  <c r="V9" i="41" s="1"/>
  <c r="H6" i="41"/>
  <c r="U9" i="41"/>
  <c r="AA32" i="41"/>
  <c r="W62" i="41"/>
  <c r="W46" i="41"/>
  <c r="W30" i="41"/>
  <c r="W16" i="41"/>
  <c r="W6" i="41"/>
  <c r="W58" i="41"/>
  <c r="W40" i="41"/>
  <c r="W24" i="41"/>
  <c r="W54" i="41"/>
  <c r="W34" i="41"/>
  <c r="W20" i="41"/>
  <c r="W66" i="41"/>
  <c r="W48" i="41"/>
  <c r="W18" i="41"/>
  <c r="W70" i="41"/>
  <c r="W50" i="41"/>
  <c r="W26" i="41"/>
  <c r="W74" i="41"/>
  <c r="W56" i="41"/>
  <c r="W36" i="41"/>
  <c r="W28" i="41"/>
  <c r="W22" i="41"/>
  <c r="W135" i="41"/>
  <c r="W133" i="41"/>
  <c r="W131" i="41"/>
  <c r="W129" i="41"/>
  <c r="W127" i="41"/>
  <c r="W123" i="41"/>
  <c r="W121" i="41"/>
  <c r="W119" i="41"/>
  <c r="W117" i="41"/>
  <c r="W115" i="41"/>
  <c r="W111" i="41"/>
  <c r="W109" i="41"/>
  <c r="W107" i="41"/>
  <c r="W105" i="41"/>
  <c r="W103" i="41"/>
  <c r="W99" i="41"/>
  <c r="W97" i="41"/>
  <c r="W95" i="41"/>
  <c r="W93" i="41"/>
  <c r="W91" i="41"/>
  <c r="W87" i="41"/>
  <c r="W85" i="41"/>
  <c r="W83" i="41"/>
  <c r="W81" i="41"/>
  <c r="W79" i="41"/>
  <c r="W75" i="41"/>
  <c r="W73" i="41"/>
  <c r="W71" i="41"/>
  <c r="W69" i="41"/>
  <c r="W67" i="41"/>
  <c r="W65" i="41"/>
  <c r="W63" i="41"/>
  <c r="W61" i="41"/>
  <c r="W59" i="41"/>
  <c r="W57" i="41"/>
  <c r="W55" i="41"/>
  <c r="W51" i="41"/>
  <c r="W49" i="41"/>
  <c r="W47" i="41"/>
  <c r="W45" i="41"/>
  <c r="W43" i="41"/>
  <c r="W39" i="41"/>
  <c r="W37" i="41"/>
  <c r="W35" i="41"/>
  <c r="W33" i="41"/>
  <c r="W31" i="41"/>
  <c r="W27" i="41"/>
  <c r="W25" i="41"/>
  <c r="W23" i="41"/>
  <c r="W21" i="41"/>
  <c r="W19" i="41"/>
  <c r="W17" i="41"/>
  <c r="W15" i="41"/>
  <c r="W13" i="41"/>
  <c r="W11" i="41"/>
  <c r="W9" i="41"/>
  <c r="W72" i="41"/>
  <c r="W52" i="41"/>
  <c r="W32" i="41"/>
  <c r="W10" i="41"/>
  <c r="W60" i="41"/>
  <c r="W38" i="41"/>
  <c r="W8" i="41"/>
  <c r="W64" i="41"/>
  <c r="W42" i="41"/>
  <c r="W14" i="41"/>
  <c r="W68" i="41"/>
  <c r="W44" i="41"/>
  <c r="AA115" i="41"/>
  <c r="AA127" i="41"/>
  <c r="AA103" i="41"/>
  <c r="AA43" i="41"/>
  <c r="AA90" i="41"/>
  <c r="AA137" i="41"/>
  <c r="AA125" i="41"/>
  <c r="AA113" i="41"/>
  <c r="AA101" i="41"/>
  <c r="AA89" i="41"/>
  <c r="AA77" i="41"/>
  <c r="AA65" i="41"/>
  <c r="AA53" i="41"/>
  <c r="AA41" i="41"/>
  <c r="AA29" i="41"/>
  <c r="AA17" i="41"/>
  <c r="AA114" i="41"/>
  <c r="AA136" i="41"/>
  <c r="AA124" i="41"/>
  <c r="AA112" i="41"/>
  <c r="AA100" i="41"/>
  <c r="AA88" i="41"/>
  <c r="AA76" i="41"/>
  <c r="AA64" i="41"/>
  <c r="AA52" i="41"/>
  <c r="AA40" i="41"/>
  <c r="AA28" i="41"/>
  <c r="AA16" i="41"/>
  <c r="AA79" i="41"/>
  <c r="AA6" i="41"/>
  <c r="AA30" i="41"/>
  <c r="AA135" i="41"/>
  <c r="AA123" i="41"/>
  <c r="AA111" i="41"/>
  <c r="AA99" i="41"/>
  <c r="AA87" i="41"/>
  <c r="AA75" i="41"/>
  <c r="AA63" i="41"/>
  <c r="AA51" i="41"/>
  <c r="AA39" i="41"/>
  <c r="AA27" i="41"/>
  <c r="AA15" i="41"/>
  <c r="AA31" i="41"/>
  <c r="AA66" i="41"/>
  <c r="AA134" i="41"/>
  <c r="AA122" i="41"/>
  <c r="AA110" i="41"/>
  <c r="AA98" i="41"/>
  <c r="AA86" i="41"/>
  <c r="AA74" i="41"/>
  <c r="AA62" i="41"/>
  <c r="AA50" i="41"/>
  <c r="AA38" i="41"/>
  <c r="AA26" i="41"/>
  <c r="AA14" i="41"/>
  <c r="AA7" i="41"/>
  <c r="AA54" i="41"/>
  <c r="AA133" i="41"/>
  <c r="AA121" i="41"/>
  <c r="AA109" i="41"/>
  <c r="AA97" i="41"/>
  <c r="AA85" i="41"/>
  <c r="AA73" i="41"/>
  <c r="AA61" i="41"/>
  <c r="AA49" i="41"/>
  <c r="AA37" i="41"/>
  <c r="AA25" i="41"/>
  <c r="AA13" i="41"/>
  <c r="AA132" i="41"/>
  <c r="AA120" i="41"/>
  <c r="AA108" i="41"/>
  <c r="AA96" i="41"/>
  <c r="AA84" i="41"/>
  <c r="AA72" i="41"/>
  <c r="AA60" i="41"/>
  <c r="AA48" i="41"/>
  <c r="AA36" i="41"/>
  <c r="AA24" i="41"/>
  <c r="AA12" i="41"/>
  <c r="AA55" i="41"/>
  <c r="AA42" i="41"/>
  <c r="AA131" i="41"/>
  <c r="AA119" i="41"/>
  <c r="AA107" i="41"/>
  <c r="AA95" i="41"/>
  <c r="AA83" i="41"/>
  <c r="AA71" i="41"/>
  <c r="AA59" i="41"/>
  <c r="AA47" i="41"/>
  <c r="AA35" i="41"/>
  <c r="AA23" i="41"/>
  <c r="AA11" i="41"/>
  <c r="AA67" i="41"/>
  <c r="AA78" i="41"/>
  <c r="AA104" i="41"/>
  <c r="AA130" i="41"/>
  <c r="AA118" i="41"/>
  <c r="AA106" i="41"/>
  <c r="AA94" i="41"/>
  <c r="AA82" i="41"/>
  <c r="AA70" i="41"/>
  <c r="AA58" i="41"/>
  <c r="AA46" i="41"/>
  <c r="AA34" i="41"/>
  <c r="AA22" i="41"/>
  <c r="AA10" i="41"/>
  <c r="AA91" i="41"/>
  <c r="AA102" i="41"/>
  <c r="AA129" i="41"/>
  <c r="AA117" i="41"/>
  <c r="AA105" i="41"/>
  <c r="AA93" i="41"/>
  <c r="AA81" i="41"/>
  <c r="AA69" i="41"/>
  <c r="AA57" i="41"/>
  <c r="AA45" i="41"/>
  <c r="AA33" i="41"/>
  <c r="AA21" i="41"/>
  <c r="AA9" i="41"/>
  <c r="AA19" i="41"/>
  <c r="AA126" i="41"/>
  <c r="AA18" i="41"/>
  <c r="AA128" i="41"/>
  <c r="AA116" i="41"/>
  <c r="AA92" i="41"/>
  <c r="AA80" i="41"/>
  <c r="AA68" i="41"/>
  <c r="AA56" i="41"/>
  <c r="AA44" i="41"/>
  <c r="AA20" i="41"/>
  <c r="AA8" i="41"/>
  <c r="T113" i="28"/>
  <c r="T123" i="28"/>
  <c r="T41" i="28"/>
  <c r="X77" i="36"/>
  <c r="X65" i="36"/>
  <c r="X16" i="36"/>
  <c r="X6" i="36"/>
  <c r="X125" i="36"/>
  <c r="X113" i="36"/>
  <c r="X101" i="36"/>
  <c r="X89" i="36"/>
  <c r="X136" i="36"/>
  <c r="X124" i="36"/>
  <c r="X112" i="36"/>
  <c r="X100" i="36"/>
  <c r="X88" i="36"/>
  <c r="X76" i="36"/>
  <c r="X64" i="36"/>
  <c r="X52" i="36"/>
  <c r="X40" i="36"/>
  <c r="X28" i="36"/>
  <c r="X135" i="36"/>
  <c r="X123" i="36"/>
  <c r="X111" i="36"/>
  <c r="X99" i="36"/>
  <c r="X87" i="36"/>
  <c r="X75" i="36"/>
  <c r="X63" i="36"/>
  <c r="X51" i="36"/>
  <c r="X39" i="36"/>
  <c r="X27" i="36"/>
  <c r="X15" i="36"/>
  <c r="X134" i="36"/>
  <c r="X122" i="36"/>
  <c r="X110" i="36"/>
  <c r="X98" i="36"/>
  <c r="X86" i="36"/>
  <c r="X74" i="36"/>
  <c r="X62" i="36"/>
  <c r="X50" i="36"/>
  <c r="X38" i="36"/>
  <c r="X26" i="36"/>
  <c r="X14" i="36"/>
  <c r="X133" i="36"/>
  <c r="X121" i="36"/>
  <c r="X109" i="36"/>
  <c r="X97" i="36"/>
  <c r="X85" i="36"/>
  <c r="X73" i="36"/>
  <c r="X61" i="36"/>
  <c r="X49" i="36"/>
  <c r="X37" i="36"/>
  <c r="X25" i="36"/>
  <c r="X13" i="36"/>
  <c r="X132" i="36"/>
  <c r="X120" i="36"/>
  <c r="X108" i="36"/>
  <c r="X96" i="36"/>
  <c r="X84" i="36"/>
  <c r="X72" i="36"/>
  <c r="X60" i="36"/>
  <c r="X48" i="36"/>
  <c r="X36" i="36"/>
  <c r="X24" i="36"/>
  <c r="X12" i="36"/>
  <c r="X17" i="36"/>
  <c r="X131" i="36"/>
  <c r="X119" i="36"/>
  <c r="X107" i="36"/>
  <c r="X95" i="36"/>
  <c r="X83" i="36"/>
  <c r="X71" i="36"/>
  <c r="X59" i="36"/>
  <c r="X47" i="36"/>
  <c r="X35" i="36"/>
  <c r="X23" i="36"/>
  <c r="X11" i="36"/>
  <c r="X53" i="36"/>
  <c r="X130" i="36"/>
  <c r="X118" i="36"/>
  <c r="X106" i="36"/>
  <c r="X94" i="36"/>
  <c r="X82" i="36"/>
  <c r="X70" i="36"/>
  <c r="X58" i="36"/>
  <c r="X46" i="36"/>
  <c r="X34" i="36"/>
  <c r="X22" i="36"/>
  <c r="X10" i="36"/>
  <c r="X137" i="36"/>
  <c r="X41" i="36"/>
  <c r="X129" i="36"/>
  <c r="X117" i="36"/>
  <c r="X105" i="36"/>
  <c r="X93" i="36"/>
  <c r="X81" i="36"/>
  <c r="X69" i="36"/>
  <c r="X57" i="36"/>
  <c r="X45" i="36"/>
  <c r="X33" i="36"/>
  <c r="X21" i="36"/>
  <c r="X9" i="36"/>
  <c r="X29" i="36"/>
  <c r="X128" i="36"/>
  <c r="X116" i="36"/>
  <c r="X104" i="36"/>
  <c r="X92" i="36"/>
  <c r="X80" i="36"/>
  <c r="X68" i="36"/>
  <c r="X56" i="36"/>
  <c r="X44" i="36"/>
  <c r="X32" i="36"/>
  <c r="X20" i="36"/>
  <c r="X8" i="36"/>
  <c r="X127" i="36"/>
  <c r="X115" i="36"/>
  <c r="X103" i="36"/>
  <c r="X91" i="36"/>
  <c r="X79" i="36"/>
  <c r="X67" i="36"/>
  <c r="X55" i="36"/>
  <c r="X43" i="36"/>
  <c r="X31" i="36"/>
  <c r="X19" i="36"/>
  <c r="X7" i="36"/>
  <c r="X126" i="36"/>
  <c r="X114" i="36"/>
  <c r="X102" i="36"/>
  <c r="X90" i="36"/>
  <c r="X78" i="36"/>
  <c r="X66" i="36"/>
  <c r="X54" i="36"/>
  <c r="X42" i="36"/>
  <c r="X30" i="36"/>
  <c r="X18" i="36"/>
  <c r="W6" i="36"/>
  <c r="W126" i="36"/>
  <c r="S11" i="36"/>
  <c r="S23" i="36"/>
  <c r="S35" i="36"/>
  <c r="S47" i="36"/>
  <c r="S59" i="36"/>
  <c r="S71" i="36"/>
  <c r="S83" i="36"/>
  <c r="S95" i="36"/>
  <c r="S107" i="36"/>
  <c r="S119" i="36"/>
  <c r="S131" i="36"/>
  <c r="W128" i="36"/>
  <c r="W18" i="36"/>
  <c r="S120" i="36"/>
  <c r="S132" i="36"/>
  <c r="W9" i="36"/>
  <c r="W21" i="36"/>
  <c r="W33" i="36"/>
  <c r="W45" i="36"/>
  <c r="W57" i="36"/>
  <c r="W69" i="36"/>
  <c r="W81" i="36"/>
  <c r="W93" i="36"/>
  <c r="W105" i="36"/>
  <c r="W117" i="36"/>
  <c r="W129" i="36"/>
  <c r="W90" i="36"/>
  <c r="S130" i="36"/>
  <c r="S121" i="36"/>
  <c r="S133" i="36"/>
  <c r="W118" i="36"/>
  <c r="W130" i="36"/>
  <c r="S129" i="36"/>
  <c r="S14" i="36"/>
  <c r="S26" i="36"/>
  <c r="S38" i="36"/>
  <c r="S50" i="36"/>
  <c r="S62" i="36"/>
  <c r="S74" i="36"/>
  <c r="S86" i="36"/>
  <c r="S98" i="36"/>
  <c r="S110" i="36"/>
  <c r="S122" i="36"/>
  <c r="S134" i="36"/>
  <c r="W119" i="36"/>
  <c r="W131" i="36"/>
  <c r="S123" i="36"/>
  <c r="S135" i="36"/>
  <c r="W24" i="36"/>
  <c r="W36" i="36"/>
  <c r="W60" i="36"/>
  <c r="W72" i="36"/>
  <c r="W96" i="36"/>
  <c r="W108" i="36"/>
  <c r="W120" i="36"/>
  <c r="W132" i="36"/>
  <c r="W54" i="36"/>
  <c r="S124" i="36"/>
  <c r="S136" i="36"/>
  <c r="W121" i="36"/>
  <c r="W133" i="36"/>
  <c r="W114" i="36"/>
  <c r="W127" i="36"/>
  <c r="S17" i="36"/>
  <c r="S29" i="36"/>
  <c r="S41" i="36"/>
  <c r="S53" i="36"/>
  <c r="S65" i="36"/>
  <c r="S77" i="36"/>
  <c r="S89" i="36"/>
  <c r="S101" i="36"/>
  <c r="S113" i="36"/>
  <c r="S125" i="36"/>
  <c r="S137" i="36"/>
  <c r="W14" i="36"/>
  <c r="W26" i="36"/>
  <c r="W38" i="36"/>
  <c r="W50" i="36"/>
  <c r="W62" i="36"/>
  <c r="W74" i="36"/>
  <c r="W98" i="36"/>
  <c r="W122" i="36"/>
  <c r="W134" i="36"/>
  <c r="L2" i="36"/>
  <c r="S126" i="36"/>
  <c r="W15" i="36"/>
  <c r="W27" i="36"/>
  <c r="W39" i="36"/>
  <c r="W51" i="36"/>
  <c r="W63" i="36"/>
  <c r="W75" i="36"/>
  <c r="W87" i="36"/>
  <c r="W99" i="36"/>
  <c r="W111" i="36"/>
  <c r="W123" i="36"/>
  <c r="W135" i="36"/>
  <c r="W78" i="36"/>
  <c r="S127" i="36"/>
  <c r="W124" i="36"/>
  <c r="W136" i="36"/>
  <c r="W42" i="36"/>
  <c r="S118" i="36"/>
  <c r="S8" i="36"/>
  <c r="S20" i="36"/>
  <c r="S32" i="36"/>
  <c r="S44" i="36"/>
  <c r="S56" i="36"/>
  <c r="S68" i="36"/>
  <c r="S80" i="36"/>
  <c r="S92" i="36"/>
  <c r="S104" i="36"/>
  <c r="S116" i="36"/>
  <c r="S128" i="36"/>
  <c r="W125" i="36"/>
  <c r="W137" i="36"/>
  <c r="S66" i="36"/>
  <c r="S15" i="36"/>
  <c r="S27" i="36"/>
  <c r="S39" i="36"/>
  <c r="S51" i="36"/>
  <c r="S63" i="36"/>
  <c r="S75" i="36"/>
  <c r="S87" i="36"/>
  <c r="S99" i="36"/>
  <c r="S111" i="36"/>
  <c r="L3" i="36"/>
  <c r="W86" i="36"/>
  <c r="W102" i="36"/>
  <c r="W84" i="36"/>
  <c r="W12" i="36"/>
  <c r="S16" i="36"/>
  <c r="S28" i="36"/>
  <c r="S40" i="36"/>
  <c r="S52" i="36"/>
  <c r="S64" i="36"/>
  <c r="S76" i="36"/>
  <c r="S88" i="36"/>
  <c r="S100" i="36"/>
  <c r="S112" i="36"/>
  <c r="W13" i="36"/>
  <c r="W25" i="36"/>
  <c r="W37" i="36"/>
  <c r="W49" i="36"/>
  <c r="W61" i="36"/>
  <c r="W73" i="36"/>
  <c r="W85" i="36"/>
  <c r="W97" i="36"/>
  <c r="W109" i="36"/>
  <c r="S18" i="36"/>
  <c r="S78" i="36"/>
  <c r="S42" i="36"/>
  <c r="S7" i="36"/>
  <c r="S19" i="36"/>
  <c r="S31" i="36"/>
  <c r="S43" i="36"/>
  <c r="S55" i="36"/>
  <c r="S67" i="36"/>
  <c r="S79" i="36"/>
  <c r="S91" i="36"/>
  <c r="S103" i="36"/>
  <c r="S115" i="36"/>
  <c r="W16" i="36"/>
  <c r="W28" i="36"/>
  <c r="W40" i="36"/>
  <c r="W52" i="36"/>
  <c r="W64" i="36"/>
  <c r="W76" i="36"/>
  <c r="W88" i="36"/>
  <c r="W100" i="36"/>
  <c r="W112" i="36"/>
  <c r="S102" i="36"/>
  <c r="W17" i="36"/>
  <c r="W29" i="36"/>
  <c r="W41" i="36"/>
  <c r="W53" i="36"/>
  <c r="W65" i="36"/>
  <c r="W77" i="36"/>
  <c r="W89" i="36"/>
  <c r="W101" i="36"/>
  <c r="W113" i="36"/>
  <c r="W110" i="36"/>
  <c r="W66" i="36"/>
  <c r="W30" i="36"/>
  <c r="S30" i="36"/>
  <c r="S9" i="36"/>
  <c r="S21" i="36"/>
  <c r="S33" i="36"/>
  <c r="S45" i="36"/>
  <c r="S57" i="36"/>
  <c r="S69" i="36"/>
  <c r="S81" i="36"/>
  <c r="S93" i="36"/>
  <c r="S105" i="36"/>
  <c r="S117" i="36"/>
  <c r="S90" i="36"/>
  <c r="S10" i="36"/>
  <c r="S22" i="36"/>
  <c r="S34" i="36"/>
  <c r="S46" i="36"/>
  <c r="S58" i="36"/>
  <c r="S70" i="36"/>
  <c r="S82" i="36"/>
  <c r="S94" i="36"/>
  <c r="S106" i="36"/>
  <c r="W7" i="36"/>
  <c r="W19" i="36"/>
  <c r="W31" i="36"/>
  <c r="W43" i="36"/>
  <c r="W55" i="36"/>
  <c r="W67" i="36"/>
  <c r="W79" i="36"/>
  <c r="W91" i="36"/>
  <c r="W103" i="36"/>
  <c r="W115" i="36"/>
  <c r="W48" i="36"/>
  <c r="W8" i="36"/>
  <c r="W20" i="36"/>
  <c r="W32" i="36"/>
  <c r="W44" i="36"/>
  <c r="W56" i="36"/>
  <c r="W68" i="36"/>
  <c r="W80" i="36"/>
  <c r="W92" i="36"/>
  <c r="W104" i="36"/>
  <c r="W116" i="36"/>
  <c r="S6" i="36"/>
  <c r="S12" i="36"/>
  <c r="S24" i="36"/>
  <c r="S36" i="36"/>
  <c r="S48" i="36"/>
  <c r="S60" i="36"/>
  <c r="S72" i="36"/>
  <c r="S84" i="36"/>
  <c r="S96" i="36"/>
  <c r="S108" i="36"/>
  <c r="S114" i="36"/>
  <c r="S13" i="36"/>
  <c r="S25" i="36"/>
  <c r="S37" i="36"/>
  <c r="S49" i="36"/>
  <c r="S61" i="36"/>
  <c r="S73" i="36"/>
  <c r="S85" i="36"/>
  <c r="S97" i="36"/>
  <c r="S109" i="36"/>
  <c r="W10" i="36"/>
  <c r="W22" i="36"/>
  <c r="W34" i="36"/>
  <c r="W46" i="36"/>
  <c r="W58" i="36"/>
  <c r="W70" i="36"/>
  <c r="W82" i="36"/>
  <c r="W94" i="36"/>
  <c r="W106" i="36"/>
  <c r="S54" i="36"/>
  <c r="W11" i="36"/>
  <c r="W23" i="36"/>
  <c r="W35" i="36"/>
  <c r="W47" i="36"/>
  <c r="W59" i="36"/>
  <c r="W71" i="36"/>
  <c r="W83" i="36"/>
  <c r="W95" i="36"/>
  <c r="W107" i="36"/>
  <c r="T111" i="28"/>
  <c r="T7" i="28"/>
  <c r="T109" i="28"/>
  <c r="T101" i="28"/>
  <c r="T137" i="28"/>
  <c r="T97" i="28"/>
  <c r="T135" i="28"/>
  <c r="T89" i="28"/>
  <c r="T133" i="28"/>
  <c r="T77" i="28"/>
  <c r="T128" i="28"/>
  <c r="T65" i="28"/>
  <c r="T125" i="28"/>
  <c r="T53" i="28"/>
  <c r="T121" i="28"/>
  <c r="T29" i="28"/>
  <c r="T117" i="28"/>
  <c r="T17" i="28"/>
  <c r="T136" i="28"/>
  <c r="T124" i="28"/>
  <c r="T112" i="28"/>
  <c r="T100" i="28"/>
  <c r="T88" i="28"/>
  <c r="T76" i="28"/>
  <c r="T64" i="28"/>
  <c r="T52" i="28"/>
  <c r="T40" i="28"/>
  <c r="T28" i="28"/>
  <c r="T16" i="28"/>
  <c r="T99" i="28"/>
  <c r="T87" i="28"/>
  <c r="T75" i="28"/>
  <c r="T63" i="28"/>
  <c r="T51" i="28"/>
  <c r="T39" i="28"/>
  <c r="T27" i="28"/>
  <c r="T15" i="28"/>
  <c r="T134" i="28"/>
  <c r="T122" i="28"/>
  <c r="T110" i="28"/>
  <c r="T98" i="28"/>
  <c r="T86" i="28"/>
  <c r="T74" i="28"/>
  <c r="T62" i="28"/>
  <c r="T50" i="28"/>
  <c r="T38" i="28"/>
  <c r="T26" i="28"/>
  <c r="T14" i="28"/>
  <c r="T85" i="28"/>
  <c r="T73" i="28"/>
  <c r="T61" i="28"/>
  <c r="T49" i="28"/>
  <c r="T37" i="28"/>
  <c r="T25" i="28"/>
  <c r="T13" i="28"/>
  <c r="T132" i="28"/>
  <c r="T120" i="28"/>
  <c r="T108" i="28"/>
  <c r="T96" i="28"/>
  <c r="T84" i="28"/>
  <c r="T72" i="28"/>
  <c r="T60" i="28"/>
  <c r="T48" i="28"/>
  <c r="T36" i="28"/>
  <c r="T24" i="28"/>
  <c r="T12" i="28"/>
  <c r="T131" i="28"/>
  <c r="T119" i="28"/>
  <c r="T107" i="28"/>
  <c r="T95" i="28"/>
  <c r="T83" i="28"/>
  <c r="T71" i="28"/>
  <c r="T59" i="28"/>
  <c r="T47" i="28"/>
  <c r="T35" i="28"/>
  <c r="T23" i="28"/>
  <c r="T11" i="28"/>
  <c r="T130" i="28"/>
  <c r="T118" i="28"/>
  <c r="T106" i="28"/>
  <c r="T94" i="28"/>
  <c r="T82" i="28"/>
  <c r="T70" i="28"/>
  <c r="T58" i="28"/>
  <c r="T46" i="28"/>
  <c r="T34" i="28"/>
  <c r="T22" i="28"/>
  <c r="T10" i="28"/>
  <c r="T105" i="28"/>
  <c r="T93" i="28"/>
  <c r="T81" i="28"/>
  <c r="T69" i="28"/>
  <c r="T57" i="28"/>
  <c r="T45" i="28"/>
  <c r="T33" i="28"/>
  <c r="T21" i="28"/>
  <c r="T9" i="28"/>
  <c r="T129" i="28"/>
  <c r="T116" i="28"/>
  <c r="T104" i="28"/>
  <c r="T92" i="28"/>
  <c r="T80" i="28"/>
  <c r="T68" i="28"/>
  <c r="T56" i="28"/>
  <c r="T44" i="28"/>
  <c r="T32" i="28"/>
  <c r="T20" i="28"/>
  <c r="T8" i="28"/>
  <c r="T127" i="28"/>
  <c r="T115" i="28"/>
  <c r="T103" i="28"/>
  <c r="T91" i="28"/>
  <c r="T79" i="28"/>
  <c r="T67" i="28"/>
  <c r="T55" i="28"/>
  <c r="T43" i="28"/>
  <c r="T31" i="28"/>
  <c r="T19" i="28"/>
  <c r="T126" i="28"/>
  <c r="T114" i="28"/>
  <c r="T102" i="28"/>
  <c r="T90" i="28"/>
  <c r="T78" i="28"/>
  <c r="T66" i="28"/>
  <c r="T54" i="28"/>
  <c r="T42" i="28"/>
  <c r="T30" i="28"/>
  <c r="T18" i="28"/>
  <c r="Q13" i="35"/>
  <c r="Q12" i="35"/>
  <c r="Q10" i="35"/>
  <c r="Q7" i="35"/>
  <c r="Q15" i="35"/>
  <c r="Q9" i="35"/>
  <c r="Q8" i="35"/>
  <c r="Q14" i="35"/>
  <c r="Q6" i="35"/>
  <c r="Q11" i="35"/>
  <c r="T16" i="43" l="1"/>
  <c r="T15" i="43"/>
  <c r="T14" i="43"/>
  <c r="T13" i="43"/>
  <c r="T12" i="43"/>
  <c r="T11" i="43"/>
  <c r="T10" i="43"/>
  <c r="T9" i="43"/>
  <c r="T8" i="43"/>
  <c r="T7" i="43"/>
  <c r="T6" i="43"/>
  <c r="V68" i="41"/>
  <c r="V117" i="41"/>
  <c r="V29" i="41"/>
  <c r="V52" i="41"/>
  <c r="W90" i="41"/>
  <c r="V90" i="41"/>
  <c r="V58" i="41"/>
  <c r="V125" i="41"/>
  <c r="W118" i="41"/>
  <c r="V118" i="41"/>
  <c r="V91" i="41"/>
  <c r="V119" i="41"/>
  <c r="W7" i="41"/>
  <c r="V133" i="41"/>
  <c r="V30" i="41"/>
  <c r="W104" i="41"/>
  <c r="V104" i="41"/>
  <c r="V105" i="41"/>
  <c r="V18" i="41"/>
  <c r="V89" i="41"/>
  <c r="V42" i="41"/>
  <c r="V69" i="41"/>
  <c r="V62" i="41"/>
  <c r="V72" i="41"/>
  <c r="V129" i="41"/>
  <c r="V59" i="41"/>
  <c r="W29" i="41"/>
  <c r="V8" i="41"/>
  <c r="V6" i="41"/>
  <c r="V28" i="41"/>
  <c r="V113" i="41"/>
  <c r="V7" i="41"/>
  <c r="W114" i="41"/>
  <c r="V114" i="41"/>
  <c r="W100" i="41"/>
  <c r="V100" i="41"/>
  <c r="V51" i="41"/>
  <c r="V16" i="41"/>
  <c r="V17" i="41"/>
  <c r="V27" i="41"/>
  <c r="V44" i="41"/>
  <c r="W41" i="41"/>
  <c r="V101" i="41"/>
  <c r="V79" i="41"/>
  <c r="W130" i="41"/>
  <c r="V130" i="41"/>
  <c r="V39" i="41"/>
  <c r="V74" i="41"/>
  <c r="V47" i="41"/>
  <c r="V48" i="41"/>
  <c r="V10" i="41"/>
  <c r="V109" i="41"/>
  <c r="V56" i="41"/>
  <c r="V115" i="41"/>
  <c r="V83" i="41"/>
  <c r="W53" i="41"/>
  <c r="V45" i="41"/>
  <c r="V31" i="41"/>
  <c r="V64" i="41"/>
  <c r="W106" i="41"/>
  <c r="V106" i="41"/>
  <c r="V43" i="41"/>
  <c r="V75" i="41"/>
  <c r="V49" i="41"/>
  <c r="V33" i="41"/>
  <c r="V14" i="41"/>
  <c r="V19" i="41"/>
  <c r="V65" i="41"/>
  <c r="V35" i="41"/>
  <c r="W12" i="41"/>
  <c r="V121" i="41"/>
  <c r="W102" i="41"/>
  <c r="V102" i="41"/>
  <c r="W134" i="41"/>
  <c r="V134" i="41"/>
  <c r="V40" i="41"/>
  <c r="V60" i="41"/>
  <c r="V66" i="41"/>
  <c r="W122" i="41"/>
  <c r="V122" i="41"/>
  <c r="W84" i="41"/>
  <c r="V84" i="41"/>
  <c r="V85" i="41"/>
  <c r="W92" i="41"/>
  <c r="V92" i="41"/>
  <c r="W86" i="41"/>
  <c r="V86" i="41"/>
  <c r="W110" i="41"/>
  <c r="V110" i="41"/>
  <c r="W77" i="41"/>
  <c r="V111" i="41"/>
  <c r="W126" i="41"/>
  <c r="V126" i="41"/>
  <c r="V135" i="41"/>
  <c r="V70" i="41"/>
  <c r="V13" i="41"/>
  <c r="V93" i="41"/>
  <c r="V131" i="41"/>
  <c r="V11" i="41"/>
  <c r="W76" i="41"/>
  <c r="V76" i="41"/>
  <c r="V23" i="41"/>
  <c r="V107" i="41"/>
  <c r="V63" i="41"/>
  <c r="W89" i="41"/>
  <c r="V61" i="41"/>
  <c r="V71" i="41"/>
  <c r="W96" i="41"/>
  <c r="V96" i="41"/>
  <c r="V103" i="41"/>
  <c r="V12" i="41"/>
  <c r="V37" i="41"/>
  <c r="V38" i="41"/>
  <c r="V34" i="41"/>
  <c r="V127" i="41"/>
  <c r="V123" i="41"/>
  <c r="V36" i="41"/>
  <c r="V26" i="41"/>
  <c r="W101" i="41"/>
  <c r="W132" i="41"/>
  <c r="V132" i="41"/>
  <c r="W120" i="41"/>
  <c r="V120" i="41"/>
  <c r="V15" i="41"/>
  <c r="V41" i="41"/>
  <c r="V53" i="41"/>
  <c r="V57" i="41"/>
  <c r="V73" i="41"/>
  <c r="W80" i="41"/>
  <c r="V80" i="41"/>
  <c r="V81" i="41"/>
  <c r="W136" i="41"/>
  <c r="V136" i="41"/>
  <c r="W94" i="41"/>
  <c r="V94" i="41"/>
  <c r="W108" i="41"/>
  <c r="V108" i="41"/>
  <c r="W113" i="41"/>
  <c r="V21" i="41"/>
  <c r="V137" i="41"/>
  <c r="V77" i="41"/>
  <c r="V87" i="41"/>
  <c r="W116" i="41"/>
  <c r="V116" i="41"/>
  <c r="W88" i="41"/>
  <c r="V88" i="41"/>
  <c r="V97" i="41"/>
  <c r="V54" i="41"/>
  <c r="W124" i="41"/>
  <c r="V124" i="41"/>
  <c r="W128" i="41"/>
  <c r="V128" i="41"/>
  <c r="W98" i="41"/>
  <c r="V98" i="41"/>
  <c r="V22" i="41"/>
  <c r="W125" i="41"/>
  <c r="V24" i="41"/>
  <c r="W78" i="41"/>
  <c r="V78" i="41"/>
  <c r="V46" i="41"/>
  <c r="W82" i="41"/>
  <c r="V82" i="41"/>
  <c r="V50" i="41"/>
  <c r="V67" i="41"/>
  <c r="W112" i="41"/>
  <c r="V112" i="41"/>
  <c r="V99" i="41"/>
  <c r="V95" i="41"/>
  <c r="V32" i="41"/>
  <c r="V55" i="41"/>
  <c r="V20" i="41"/>
  <c r="W137" i="41"/>
  <c r="V25" i="41"/>
  <c r="V105" i="36"/>
  <c r="V113" i="36"/>
  <c r="V89" i="36"/>
  <c r="V119" i="36"/>
  <c r="V130" i="36"/>
  <c r="V52" i="36"/>
  <c r="V9" i="36"/>
  <c r="V116" i="36"/>
  <c r="V62" i="36"/>
  <c r="V50" i="36"/>
  <c r="V38" i="36"/>
  <c r="V54" i="36"/>
  <c r="V42" i="36"/>
  <c r="V30" i="36"/>
  <c r="V18" i="36"/>
  <c r="V128" i="36"/>
  <c r="V33" i="36"/>
  <c r="V57" i="36"/>
  <c r="V94" i="36"/>
  <c r="V11" i="36"/>
  <c r="V14" i="36"/>
  <c r="V13" i="36"/>
  <c r="V87" i="36"/>
  <c r="V78" i="36"/>
  <c r="V107" i="36"/>
  <c r="V66" i="36"/>
  <c r="V103" i="36"/>
  <c r="V80" i="36"/>
  <c r="V97" i="36"/>
  <c r="V17" i="36"/>
  <c r="V7" i="36"/>
  <c r="V75" i="36"/>
  <c r="V134" i="36"/>
  <c r="V85" i="36"/>
  <c r="V37" i="36"/>
  <c r="V133" i="36"/>
  <c r="V34" i="36"/>
  <c r="V23" i="36"/>
  <c r="V118" i="36"/>
  <c r="V129" i="36"/>
  <c r="V49" i="36"/>
  <c r="V6" i="36"/>
  <c r="V131" i="36"/>
  <c r="V83" i="36"/>
  <c r="V71" i="36"/>
  <c r="V117" i="36"/>
  <c r="V82" i="36"/>
  <c r="V63" i="36"/>
  <c r="V122" i="36"/>
  <c r="V68" i="36"/>
  <c r="V79" i="36"/>
  <c r="V132" i="36"/>
  <c r="V92" i="36"/>
  <c r="V137" i="36"/>
  <c r="V64" i="36"/>
  <c r="V74" i="36"/>
  <c r="V28" i="36"/>
  <c r="V61" i="36"/>
  <c r="V95" i="36"/>
  <c r="V65" i="36"/>
  <c r="V100" i="36"/>
  <c r="V41" i="36"/>
  <c r="V70" i="36"/>
  <c r="V51" i="36"/>
  <c r="V39" i="36"/>
  <c r="V15" i="36"/>
  <c r="V110" i="36"/>
  <c r="V44" i="36"/>
  <c r="V67" i="36"/>
  <c r="V120" i="36"/>
  <c r="V60" i="36"/>
  <c r="V48" i="36"/>
  <c r="V36" i="36"/>
  <c r="V24" i="36"/>
  <c r="V12" i="36"/>
  <c r="V59" i="36"/>
  <c r="V20" i="36"/>
  <c r="V121" i="36"/>
  <c r="V106" i="36"/>
  <c r="V29" i="36"/>
  <c r="V109" i="36"/>
  <c r="V108" i="36"/>
  <c r="V135" i="36"/>
  <c r="V136" i="36"/>
  <c r="V58" i="36"/>
  <c r="V19" i="36"/>
  <c r="V27" i="36"/>
  <c r="V8" i="36"/>
  <c r="V25" i="36"/>
  <c r="V55" i="36"/>
  <c r="V114" i="36"/>
  <c r="V56" i="36"/>
  <c r="V127" i="36"/>
  <c r="V45" i="36"/>
  <c r="V115" i="36"/>
  <c r="V126" i="36"/>
  <c r="V91" i="36"/>
  <c r="V73" i="36"/>
  <c r="V90" i="36"/>
  <c r="V123" i="36"/>
  <c r="V88" i="36"/>
  <c r="V98" i="36"/>
  <c r="V102" i="36"/>
  <c r="V47" i="36"/>
  <c r="V77" i="36"/>
  <c r="V10" i="36"/>
  <c r="V16" i="36"/>
  <c r="V101" i="36"/>
  <c r="V72" i="36"/>
  <c r="V124" i="36"/>
  <c r="V111" i="36"/>
  <c r="V21" i="36"/>
  <c r="V26" i="36"/>
  <c r="V86" i="36"/>
  <c r="V43" i="36"/>
  <c r="V96" i="36"/>
  <c r="V35" i="36"/>
  <c r="V93" i="36"/>
  <c r="V76" i="36"/>
  <c r="V22" i="36"/>
  <c r="V104" i="36"/>
  <c r="V32" i="36"/>
  <c r="V125" i="36"/>
  <c r="V99" i="36"/>
  <c r="V46" i="36"/>
  <c r="V81" i="36"/>
  <c r="V69" i="36"/>
  <c r="V31" i="36"/>
  <c r="V84" i="36"/>
  <c r="V53" i="36"/>
  <c r="V112" i="36"/>
  <c r="V40" i="36"/>
  <c r="AF7" i="18" l="1"/>
  <c r="AG7" i="18"/>
  <c r="AH7" i="18"/>
  <c r="AI7" i="18"/>
  <c r="AJ7" i="18"/>
  <c r="AK7" i="18"/>
  <c r="AL7" i="18"/>
  <c r="AM7" i="18"/>
  <c r="AN7" i="18"/>
  <c r="AO7" i="18"/>
  <c r="AP7" i="18"/>
  <c r="AQ7" i="18"/>
  <c r="AR7" i="18"/>
  <c r="AS7" i="18"/>
  <c r="AT7" i="18"/>
  <c r="AU7" i="18"/>
  <c r="AV7" i="18"/>
  <c r="AW7" i="18"/>
  <c r="AX7" i="18"/>
  <c r="AY7" i="18"/>
  <c r="AZ7" i="18"/>
  <c r="BA7" i="18"/>
  <c r="BB7" i="18"/>
  <c r="BC7" i="18"/>
  <c r="BD7" i="18"/>
  <c r="BE7" i="18"/>
  <c r="BF7" i="18"/>
  <c r="BG7" i="18"/>
  <c r="AF8" i="18"/>
  <c r="AG8" i="18"/>
  <c r="AH8" i="18"/>
  <c r="AI8" i="18"/>
  <c r="AJ8" i="18"/>
  <c r="AK8" i="18"/>
  <c r="AL8" i="18"/>
  <c r="AM8" i="18"/>
  <c r="AN8" i="18"/>
  <c r="AO8" i="18"/>
  <c r="AP8" i="18"/>
  <c r="AQ8" i="18"/>
  <c r="AR8" i="18"/>
  <c r="AS8" i="18"/>
  <c r="AT8" i="18"/>
  <c r="AU8" i="18"/>
  <c r="AV8" i="18"/>
  <c r="AW8" i="18"/>
  <c r="AX8" i="18"/>
  <c r="AY8" i="18"/>
  <c r="AZ8" i="18"/>
  <c r="BA8" i="18"/>
  <c r="BB8" i="18"/>
  <c r="BC8" i="18"/>
  <c r="BD8" i="18"/>
  <c r="BE8" i="18"/>
  <c r="BF8" i="18"/>
  <c r="BG8" i="18"/>
  <c r="AF9" i="18"/>
  <c r="AG9" i="18"/>
  <c r="AH9" i="18"/>
  <c r="AI9" i="18"/>
  <c r="AJ9" i="18"/>
  <c r="AK9" i="18"/>
  <c r="AL9" i="18"/>
  <c r="AM9" i="18"/>
  <c r="AN9" i="18"/>
  <c r="AO9" i="18"/>
  <c r="AP9" i="18"/>
  <c r="AQ9" i="18"/>
  <c r="AR9" i="18"/>
  <c r="AS9" i="18"/>
  <c r="AT9" i="18"/>
  <c r="AU9" i="18"/>
  <c r="AV9" i="18"/>
  <c r="AW9" i="18"/>
  <c r="AX9" i="18"/>
  <c r="AY9" i="18"/>
  <c r="AZ9" i="18"/>
  <c r="BA9" i="18"/>
  <c r="BB9" i="18"/>
  <c r="BC9" i="18"/>
  <c r="BD9" i="18"/>
  <c r="BE9" i="18"/>
  <c r="BF9" i="18"/>
  <c r="BG9" i="18"/>
  <c r="AF10" i="18"/>
  <c r="AG10" i="18"/>
  <c r="AH10" i="18"/>
  <c r="AI10" i="18"/>
  <c r="AJ10" i="18"/>
  <c r="AK10" i="18"/>
  <c r="AL10" i="18"/>
  <c r="AM10" i="18"/>
  <c r="AN10" i="18"/>
  <c r="AO10" i="18"/>
  <c r="AP10" i="18"/>
  <c r="AQ10" i="18"/>
  <c r="AR10" i="18"/>
  <c r="AS10" i="18"/>
  <c r="AT10" i="18"/>
  <c r="AU10" i="18"/>
  <c r="AV10" i="18"/>
  <c r="AW10" i="18"/>
  <c r="AX10" i="18"/>
  <c r="AY10" i="18"/>
  <c r="AZ10" i="18"/>
  <c r="BA10" i="18"/>
  <c r="BB10" i="18"/>
  <c r="BC10" i="18"/>
  <c r="BD10" i="18"/>
  <c r="BE10" i="18"/>
  <c r="BF10" i="18"/>
  <c r="BG10" i="18"/>
  <c r="AF11" i="18"/>
  <c r="AG11" i="18"/>
  <c r="AH11" i="18"/>
  <c r="AI11" i="18"/>
  <c r="AJ11" i="18"/>
  <c r="AK11" i="18"/>
  <c r="AL11" i="18"/>
  <c r="AM11" i="18"/>
  <c r="AN11" i="18"/>
  <c r="AO11" i="18"/>
  <c r="AP11" i="18"/>
  <c r="AQ11" i="18"/>
  <c r="AR11" i="18"/>
  <c r="AS11" i="18"/>
  <c r="AT11" i="18"/>
  <c r="AU11" i="18"/>
  <c r="AV11" i="18"/>
  <c r="AW11" i="18"/>
  <c r="AX11" i="18"/>
  <c r="AY11" i="18"/>
  <c r="AZ11" i="18"/>
  <c r="BA11" i="18"/>
  <c r="BB11" i="18"/>
  <c r="BC11" i="18"/>
  <c r="BD11" i="18"/>
  <c r="BE11" i="18"/>
  <c r="BF11" i="18"/>
  <c r="BG11" i="18"/>
  <c r="AF12" i="18"/>
  <c r="AG12" i="18"/>
  <c r="AH12" i="18"/>
  <c r="AI12" i="18"/>
  <c r="AJ12" i="18"/>
  <c r="AK12" i="18"/>
  <c r="AL12" i="18"/>
  <c r="AM12" i="18"/>
  <c r="AN12" i="18"/>
  <c r="AO12" i="18"/>
  <c r="AP12" i="18"/>
  <c r="AQ12" i="18"/>
  <c r="AR12" i="18"/>
  <c r="AS12" i="18"/>
  <c r="AT12" i="18"/>
  <c r="AU12" i="18"/>
  <c r="AV12" i="18"/>
  <c r="AW12" i="18"/>
  <c r="AX12" i="18"/>
  <c r="AY12" i="18"/>
  <c r="AZ12" i="18"/>
  <c r="BA12" i="18"/>
  <c r="BB12" i="18"/>
  <c r="BC12" i="18"/>
  <c r="BD12" i="18"/>
  <c r="BE12" i="18"/>
  <c r="BF12" i="18"/>
  <c r="BG12" i="18"/>
  <c r="AF13" i="18"/>
  <c r="AG13" i="18"/>
  <c r="AH13" i="18"/>
  <c r="AI13" i="18"/>
  <c r="AJ13" i="18"/>
  <c r="AK13" i="18"/>
  <c r="AL13" i="18"/>
  <c r="AM13" i="18"/>
  <c r="AN13" i="18"/>
  <c r="AO13" i="18"/>
  <c r="AP13" i="18"/>
  <c r="AQ13" i="18"/>
  <c r="AR13" i="18"/>
  <c r="AS13" i="18"/>
  <c r="AT13" i="18"/>
  <c r="AU13" i="18"/>
  <c r="AV13" i="18"/>
  <c r="AW13" i="18"/>
  <c r="AX13" i="18"/>
  <c r="AY13" i="18"/>
  <c r="AZ13" i="18"/>
  <c r="BA13" i="18"/>
  <c r="BB13" i="18"/>
  <c r="BC13" i="18"/>
  <c r="BD13" i="18"/>
  <c r="BE13" i="18"/>
  <c r="BF13" i="18"/>
  <c r="BG13" i="18"/>
  <c r="AF14" i="18"/>
  <c r="AG14" i="18"/>
  <c r="AH14" i="18"/>
  <c r="AI14" i="18"/>
  <c r="AJ14" i="18"/>
  <c r="AK14" i="18"/>
  <c r="AL14" i="18"/>
  <c r="AM14" i="18"/>
  <c r="AN14" i="18"/>
  <c r="AO14" i="18"/>
  <c r="AP14" i="18"/>
  <c r="AQ14" i="18"/>
  <c r="AR14" i="18"/>
  <c r="AS14" i="18"/>
  <c r="AT14" i="18"/>
  <c r="AU14" i="18"/>
  <c r="AV14" i="18"/>
  <c r="AW14" i="18"/>
  <c r="AX14" i="18"/>
  <c r="AY14" i="18"/>
  <c r="AZ14" i="18"/>
  <c r="BA14" i="18"/>
  <c r="BB14" i="18"/>
  <c r="BC14" i="18"/>
  <c r="BD14" i="18"/>
  <c r="BE14" i="18"/>
  <c r="BF14" i="18"/>
  <c r="BG14" i="18"/>
  <c r="AF15" i="18"/>
  <c r="AG15" i="18"/>
  <c r="AH15" i="18"/>
  <c r="AI15" i="18"/>
  <c r="AJ15" i="18"/>
  <c r="AK15" i="18"/>
  <c r="AL15" i="18"/>
  <c r="AM15" i="18"/>
  <c r="AN15" i="18"/>
  <c r="AO15" i="18"/>
  <c r="AP15" i="18"/>
  <c r="AQ15" i="18"/>
  <c r="AR15" i="18"/>
  <c r="AS15" i="18"/>
  <c r="AT15" i="18"/>
  <c r="AU15" i="18"/>
  <c r="AV15" i="18"/>
  <c r="AW15" i="18"/>
  <c r="AX15" i="18"/>
  <c r="AY15" i="18"/>
  <c r="AZ15" i="18"/>
  <c r="BA15" i="18"/>
  <c r="BB15" i="18"/>
  <c r="BC15" i="18"/>
  <c r="BD15" i="18"/>
  <c r="BE15" i="18"/>
  <c r="BF15" i="18"/>
  <c r="BG15" i="18"/>
  <c r="AF16" i="18"/>
  <c r="AG16" i="18"/>
  <c r="AH16" i="18"/>
  <c r="AI16" i="18"/>
  <c r="AJ16" i="18"/>
  <c r="AK16" i="18"/>
  <c r="AL16" i="18"/>
  <c r="AM16" i="18"/>
  <c r="AN16" i="18"/>
  <c r="AO16" i="18"/>
  <c r="AP16" i="18"/>
  <c r="AQ16" i="18"/>
  <c r="AR16" i="18"/>
  <c r="AS16" i="18"/>
  <c r="AT16" i="18"/>
  <c r="AU16" i="18"/>
  <c r="AV16" i="18"/>
  <c r="AW16" i="18"/>
  <c r="AX16" i="18"/>
  <c r="AY16" i="18"/>
  <c r="AZ16" i="18"/>
  <c r="BA16" i="18"/>
  <c r="BB16" i="18"/>
  <c r="BC16" i="18"/>
  <c r="BD16" i="18"/>
  <c r="BE16" i="18"/>
  <c r="BF16" i="18"/>
  <c r="BG16" i="18"/>
  <c r="AF17" i="18"/>
  <c r="AG17" i="18"/>
  <c r="AH17" i="18"/>
  <c r="AI17" i="18"/>
  <c r="AJ17" i="18"/>
  <c r="AK17" i="18"/>
  <c r="AL17" i="18"/>
  <c r="AM17" i="18"/>
  <c r="AN17" i="18"/>
  <c r="AO17" i="18"/>
  <c r="AP17" i="18"/>
  <c r="AQ17" i="18"/>
  <c r="AR17" i="18"/>
  <c r="AS17" i="18"/>
  <c r="AT17" i="18"/>
  <c r="AU17" i="18"/>
  <c r="AV17" i="18"/>
  <c r="AW17" i="18"/>
  <c r="AX17" i="18"/>
  <c r="AY17" i="18"/>
  <c r="AZ17" i="18"/>
  <c r="BA17" i="18"/>
  <c r="BB17" i="18"/>
  <c r="BC17" i="18"/>
  <c r="BD17" i="18"/>
  <c r="BE17" i="18"/>
  <c r="BF17" i="18"/>
  <c r="BG17" i="18"/>
  <c r="AF18" i="18"/>
  <c r="AG18" i="18"/>
  <c r="AH18" i="18"/>
  <c r="AI18" i="18"/>
  <c r="AJ18" i="18"/>
  <c r="AK18" i="18"/>
  <c r="AL18" i="18"/>
  <c r="AM18" i="18"/>
  <c r="AN18" i="18"/>
  <c r="AO18" i="18"/>
  <c r="AP18" i="18"/>
  <c r="AQ18" i="18"/>
  <c r="AR18" i="18"/>
  <c r="AS18" i="18"/>
  <c r="AT18" i="18"/>
  <c r="AU18" i="18"/>
  <c r="AV18" i="18"/>
  <c r="AW18" i="18"/>
  <c r="AX18" i="18"/>
  <c r="AY18" i="18"/>
  <c r="AZ18" i="18"/>
  <c r="BA18" i="18"/>
  <c r="BB18" i="18"/>
  <c r="BC18" i="18"/>
  <c r="BD18" i="18"/>
  <c r="BE18" i="18"/>
  <c r="BF18" i="18"/>
  <c r="BG18" i="18"/>
  <c r="AF19" i="18"/>
  <c r="AG19" i="18"/>
  <c r="AH19" i="18"/>
  <c r="AI19" i="18"/>
  <c r="AJ19" i="18"/>
  <c r="AK19" i="18"/>
  <c r="AL19" i="18"/>
  <c r="AM19" i="18"/>
  <c r="AN19" i="18"/>
  <c r="AO19" i="18"/>
  <c r="AP19" i="18"/>
  <c r="AQ19" i="18"/>
  <c r="AR19" i="18"/>
  <c r="AS19" i="18"/>
  <c r="AT19" i="18"/>
  <c r="AU19" i="18"/>
  <c r="AV19" i="18"/>
  <c r="AW19" i="18"/>
  <c r="AX19" i="18"/>
  <c r="AY19" i="18"/>
  <c r="AZ19" i="18"/>
  <c r="BA19" i="18"/>
  <c r="BB19" i="18"/>
  <c r="BC19" i="18"/>
  <c r="BD19" i="18"/>
  <c r="BE19" i="18"/>
  <c r="BF19" i="18"/>
  <c r="BG19" i="18"/>
  <c r="AF20" i="18"/>
  <c r="AG20" i="18"/>
  <c r="AH20" i="18"/>
  <c r="AI20" i="18"/>
  <c r="AJ20" i="18"/>
  <c r="AK20" i="18"/>
  <c r="AL20" i="18"/>
  <c r="AM20" i="18"/>
  <c r="AN20" i="18"/>
  <c r="AO20" i="18"/>
  <c r="AP20" i="18"/>
  <c r="AQ20" i="18"/>
  <c r="AR20" i="18"/>
  <c r="AS20" i="18"/>
  <c r="AT20" i="18"/>
  <c r="AU20" i="18"/>
  <c r="AV20" i="18"/>
  <c r="AW20" i="18"/>
  <c r="AX20" i="18"/>
  <c r="AY20" i="18"/>
  <c r="AZ20" i="18"/>
  <c r="BA20" i="18"/>
  <c r="BB20" i="18"/>
  <c r="BC20" i="18"/>
  <c r="BD20" i="18"/>
  <c r="BE20" i="18"/>
  <c r="BF20" i="18"/>
  <c r="BG20" i="18"/>
  <c r="AF21" i="18"/>
  <c r="AG21" i="18"/>
  <c r="AH21" i="18"/>
  <c r="AI21" i="18"/>
  <c r="AJ21" i="18"/>
  <c r="AK21" i="18"/>
  <c r="AL21" i="18"/>
  <c r="AM21" i="18"/>
  <c r="AN21" i="18"/>
  <c r="AO21" i="18"/>
  <c r="AP21" i="18"/>
  <c r="AQ21" i="18"/>
  <c r="AR21" i="18"/>
  <c r="AS21" i="18"/>
  <c r="AT21" i="18"/>
  <c r="AU21" i="18"/>
  <c r="AV21" i="18"/>
  <c r="AW21" i="18"/>
  <c r="AX21" i="18"/>
  <c r="AY21" i="18"/>
  <c r="AZ21" i="18"/>
  <c r="BA21" i="18"/>
  <c r="BB21" i="18"/>
  <c r="BC21" i="18"/>
  <c r="BD21" i="18"/>
  <c r="BE21" i="18"/>
  <c r="BF21" i="18"/>
  <c r="BG21" i="18"/>
  <c r="AF22" i="18"/>
  <c r="AG22" i="18"/>
  <c r="AH22" i="18"/>
  <c r="AI22" i="18"/>
  <c r="AJ22" i="18"/>
  <c r="AK22" i="18"/>
  <c r="AL22" i="18"/>
  <c r="AM22" i="18"/>
  <c r="AN22" i="18"/>
  <c r="AO22" i="18"/>
  <c r="AP22" i="18"/>
  <c r="AQ22" i="18"/>
  <c r="AR22" i="18"/>
  <c r="AS22" i="18"/>
  <c r="AT22" i="18"/>
  <c r="AU22" i="18"/>
  <c r="AV22" i="18"/>
  <c r="AW22" i="18"/>
  <c r="AX22" i="18"/>
  <c r="AY22" i="18"/>
  <c r="AZ22" i="18"/>
  <c r="BA22" i="18"/>
  <c r="BB22" i="18"/>
  <c r="BC22" i="18"/>
  <c r="BD22" i="18"/>
  <c r="BE22" i="18"/>
  <c r="BF22" i="18"/>
  <c r="BG22" i="18"/>
  <c r="AF23" i="18"/>
  <c r="AG23" i="18"/>
  <c r="AH23" i="18"/>
  <c r="AI23" i="18"/>
  <c r="AJ23" i="18"/>
  <c r="AK23" i="18"/>
  <c r="AL23" i="18"/>
  <c r="AM23" i="18"/>
  <c r="AN23" i="18"/>
  <c r="AO23" i="18"/>
  <c r="AP23" i="18"/>
  <c r="AQ23" i="18"/>
  <c r="AR23" i="18"/>
  <c r="AS23" i="18"/>
  <c r="AT23" i="18"/>
  <c r="AU23" i="18"/>
  <c r="AV23" i="18"/>
  <c r="AW23" i="18"/>
  <c r="AX23" i="18"/>
  <c r="AY23" i="18"/>
  <c r="AZ23" i="18"/>
  <c r="BA23" i="18"/>
  <c r="BB23" i="18"/>
  <c r="BC23" i="18"/>
  <c r="BD23" i="18"/>
  <c r="BE23" i="18"/>
  <c r="BF23" i="18"/>
  <c r="BG23"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BF24" i="18"/>
  <c r="BG24" i="18"/>
  <c r="AF25" i="18"/>
  <c r="AG25" i="18"/>
  <c r="AH25" i="18"/>
  <c r="AI25" i="18"/>
  <c r="AJ25" i="18"/>
  <c r="AK25" i="18"/>
  <c r="AL25" i="18"/>
  <c r="AM25" i="18"/>
  <c r="AN25" i="18"/>
  <c r="AO25" i="18"/>
  <c r="AP25" i="18"/>
  <c r="AQ25" i="18"/>
  <c r="AR25" i="18"/>
  <c r="AS25" i="18"/>
  <c r="AT25" i="18"/>
  <c r="AU25" i="18"/>
  <c r="AV25" i="18"/>
  <c r="AW25" i="18"/>
  <c r="AX25" i="18"/>
  <c r="AY25" i="18"/>
  <c r="AZ25" i="18"/>
  <c r="BA25" i="18"/>
  <c r="BB25" i="18"/>
  <c r="BC25" i="18"/>
  <c r="BD25" i="18"/>
  <c r="BE25" i="18"/>
  <c r="BF25" i="18"/>
  <c r="BG25"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BF26" i="18"/>
  <c r="BG26" i="18"/>
  <c r="AF27" i="18"/>
  <c r="AG27" i="18"/>
  <c r="AH27" i="18"/>
  <c r="AI27" i="18"/>
  <c r="AJ27" i="18"/>
  <c r="AK27" i="18"/>
  <c r="AL27" i="18"/>
  <c r="AM27" i="18"/>
  <c r="AN27" i="18"/>
  <c r="AO27" i="18"/>
  <c r="AP27" i="18"/>
  <c r="AQ27" i="18"/>
  <c r="AR27" i="18"/>
  <c r="AS27" i="18"/>
  <c r="AT27" i="18"/>
  <c r="AU27" i="18"/>
  <c r="AV27" i="18"/>
  <c r="AW27" i="18"/>
  <c r="AX27" i="18"/>
  <c r="AY27" i="18"/>
  <c r="AZ27" i="18"/>
  <c r="BA27" i="18"/>
  <c r="BB27" i="18"/>
  <c r="BC27" i="18"/>
  <c r="BD27" i="18"/>
  <c r="BE27" i="18"/>
  <c r="BF27" i="18"/>
  <c r="BG27" i="18"/>
  <c r="AF28" i="18"/>
  <c r="AG28" i="18"/>
  <c r="AH28" i="18"/>
  <c r="AI28" i="18"/>
  <c r="AJ28" i="18"/>
  <c r="AK28" i="18"/>
  <c r="AL28" i="18"/>
  <c r="AM28" i="18"/>
  <c r="AN28" i="18"/>
  <c r="AO28" i="18"/>
  <c r="AP28" i="18"/>
  <c r="AQ28" i="18"/>
  <c r="AR28" i="18"/>
  <c r="AS28" i="18"/>
  <c r="AT28" i="18"/>
  <c r="AU28" i="18"/>
  <c r="AV28" i="18"/>
  <c r="AW28" i="18"/>
  <c r="AX28" i="18"/>
  <c r="AY28" i="18"/>
  <c r="AZ28" i="18"/>
  <c r="BA28" i="18"/>
  <c r="BB28" i="18"/>
  <c r="BC28" i="18"/>
  <c r="BD28" i="18"/>
  <c r="BE28" i="18"/>
  <c r="BF28" i="18"/>
  <c r="BG28" i="18"/>
  <c r="AF29" i="18"/>
  <c r="AG29" i="18"/>
  <c r="AH29" i="18"/>
  <c r="AI29" i="18"/>
  <c r="AJ29" i="18"/>
  <c r="AK29" i="18"/>
  <c r="AL29" i="18"/>
  <c r="AM29" i="18"/>
  <c r="AN29" i="18"/>
  <c r="AO29" i="18"/>
  <c r="AP29" i="18"/>
  <c r="AQ29" i="18"/>
  <c r="AR29" i="18"/>
  <c r="AS29" i="18"/>
  <c r="AT29" i="18"/>
  <c r="AU29" i="18"/>
  <c r="AV29" i="18"/>
  <c r="AW29" i="18"/>
  <c r="AX29" i="18"/>
  <c r="AY29" i="18"/>
  <c r="AZ29" i="18"/>
  <c r="BA29" i="18"/>
  <c r="BB29" i="18"/>
  <c r="BC29" i="18"/>
  <c r="BD29" i="18"/>
  <c r="BE29" i="18"/>
  <c r="BF29" i="18"/>
  <c r="BG29" i="18"/>
  <c r="AF30" i="18"/>
  <c r="AG30" i="18"/>
  <c r="AH30" i="18"/>
  <c r="AI30" i="18"/>
  <c r="AJ30" i="18"/>
  <c r="AK30" i="18"/>
  <c r="AL30" i="18"/>
  <c r="AM30" i="18"/>
  <c r="AN30" i="18"/>
  <c r="AO30" i="18"/>
  <c r="AP30" i="18"/>
  <c r="AQ30" i="18"/>
  <c r="AR30" i="18"/>
  <c r="AS30" i="18"/>
  <c r="AT30" i="18"/>
  <c r="AU30" i="18"/>
  <c r="AV30" i="18"/>
  <c r="AW30" i="18"/>
  <c r="AX30" i="18"/>
  <c r="AY30" i="18"/>
  <c r="AZ30" i="18"/>
  <c r="BA30" i="18"/>
  <c r="BB30" i="18"/>
  <c r="BC30" i="18"/>
  <c r="BD30" i="18"/>
  <c r="BE30" i="18"/>
  <c r="BF30" i="18"/>
  <c r="BG30" i="18"/>
  <c r="AF31" i="18"/>
  <c r="AG31" i="18"/>
  <c r="AH31" i="18"/>
  <c r="AI31" i="18"/>
  <c r="AJ31" i="18"/>
  <c r="AK31" i="18"/>
  <c r="AL31" i="18"/>
  <c r="AM31" i="18"/>
  <c r="AN31" i="18"/>
  <c r="AO31" i="18"/>
  <c r="AP31" i="18"/>
  <c r="AQ31" i="18"/>
  <c r="AR31" i="18"/>
  <c r="AS31" i="18"/>
  <c r="AT31" i="18"/>
  <c r="AU31" i="18"/>
  <c r="AV31" i="18"/>
  <c r="AW31" i="18"/>
  <c r="AX31" i="18"/>
  <c r="AY31" i="18"/>
  <c r="AZ31" i="18"/>
  <c r="BA31" i="18"/>
  <c r="BB31" i="18"/>
  <c r="BC31" i="18"/>
  <c r="BD31" i="18"/>
  <c r="BE31" i="18"/>
  <c r="BF31" i="18"/>
  <c r="BG31" i="18"/>
  <c r="AF32" i="18"/>
  <c r="AG32" i="18"/>
  <c r="AH32" i="18"/>
  <c r="AI32" i="18"/>
  <c r="AJ32" i="18"/>
  <c r="AK32" i="18"/>
  <c r="AL32" i="18"/>
  <c r="AM32" i="18"/>
  <c r="AN32" i="18"/>
  <c r="AO32" i="18"/>
  <c r="AP32" i="18"/>
  <c r="AQ32" i="18"/>
  <c r="AR32" i="18"/>
  <c r="AS32" i="18"/>
  <c r="AT32" i="18"/>
  <c r="AU32" i="18"/>
  <c r="AV32" i="18"/>
  <c r="AW32" i="18"/>
  <c r="AX32" i="18"/>
  <c r="AY32" i="18"/>
  <c r="AZ32" i="18"/>
  <c r="BA32" i="18"/>
  <c r="BB32" i="18"/>
  <c r="BC32" i="18"/>
  <c r="BD32" i="18"/>
  <c r="BE32" i="18"/>
  <c r="BF32" i="18"/>
  <c r="BG32" i="18"/>
  <c r="AF33" i="18"/>
  <c r="AG33" i="18"/>
  <c r="AH33" i="18"/>
  <c r="AI33" i="18"/>
  <c r="AJ33" i="18"/>
  <c r="AK33" i="18"/>
  <c r="AL33" i="18"/>
  <c r="AM33" i="18"/>
  <c r="AN33" i="18"/>
  <c r="AO33" i="18"/>
  <c r="AP33" i="18"/>
  <c r="AQ33" i="18"/>
  <c r="AR33" i="18"/>
  <c r="AS33" i="18"/>
  <c r="AT33" i="18"/>
  <c r="AU33" i="18"/>
  <c r="AV33" i="18"/>
  <c r="AW33" i="18"/>
  <c r="AX33" i="18"/>
  <c r="AY33" i="18"/>
  <c r="AZ33" i="18"/>
  <c r="BA33" i="18"/>
  <c r="BB33" i="18"/>
  <c r="BC33" i="18"/>
  <c r="BD33" i="18"/>
  <c r="BE33" i="18"/>
  <c r="BF33" i="18"/>
  <c r="BG33" i="18"/>
  <c r="AF34" i="18"/>
  <c r="AG34" i="18"/>
  <c r="AH34" i="18"/>
  <c r="AI34" i="18"/>
  <c r="AJ34" i="18"/>
  <c r="AK34" i="18"/>
  <c r="AL34" i="18"/>
  <c r="AM34" i="18"/>
  <c r="AN34" i="18"/>
  <c r="AO34" i="18"/>
  <c r="AP34" i="18"/>
  <c r="AQ34" i="18"/>
  <c r="AR34" i="18"/>
  <c r="AS34" i="18"/>
  <c r="AT34" i="18"/>
  <c r="AU34" i="18"/>
  <c r="AV34" i="18"/>
  <c r="AW34" i="18"/>
  <c r="AX34" i="18"/>
  <c r="AY34" i="18"/>
  <c r="AZ34" i="18"/>
  <c r="BA34" i="18"/>
  <c r="BB34" i="18"/>
  <c r="BC34" i="18"/>
  <c r="BD34" i="18"/>
  <c r="BE34" i="18"/>
  <c r="BF34" i="18"/>
  <c r="BG34" i="18"/>
  <c r="AF35" i="18"/>
  <c r="AG35" i="18"/>
  <c r="AH35" i="18"/>
  <c r="AI35" i="18"/>
  <c r="AJ35" i="18"/>
  <c r="AK35" i="18"/>
  <c r="AL35" i="18"/>
  <c r="AM35" i="18"/>
  <c r="AN35" i="18"/>
  <c r="AO35" i="18"/>
  <c r="AP35" i="18"/>
  <c r="AQ35" i="18"/>
  <c r="AR35" i="18"/>
  <c r="AS35" i="18"/>
  <c r="AT35" i="18"/>
  <c r="AU35" i="18"/>
  <c r="AV35" i="18"/>
  <c r="AW35" i="18"/>
  <c r="AX35" i="18"/>
  <c r="AY35" i="18"/>
  <c r="AZ35" i="18"/>
  <c r="BA35" i="18"/>
  <c r="BB35" i="18"/>
  <c r="BC35" i="18"/>
  <c r="BD35" i="18"/>
  <c r="BE35" i="18"/>
  <c r="BF35" i="18"/>
  <c r="BG35" i="18"/>
  <c r="AF36" i="18"/>
  <c r="AG36" i="18"/>
  <c r="AH36" i="18"/>
  <c r="AI36" i="18"/>
  <c r="AJ36" i="18"/>
  <c r="AK36" i="18"/>
  <c r="AL36" i="18"/>
  <c r="AM36" i="18"/>
  <c r="AN36" i="18"/>
  <c r="AO36" i="18"/>
  <c r="AP36" i="18"/>
  <c r="AQ36" i="18"/>
  <c r="AR36" i="18"/>
  <c r="AS36" i="18"/>
  <c r="AT36" i="18"/>
  <c r="AU36" i="18"/>
  <c r="AV36" i="18"/>
  <c r="AW36" i="18"/>
  <c r="AX36" i="18"/>
  <c r="AY36" i="18"/>
  <c r="AZ36" i="18"/>
  <c r="BA36" i="18"/>
  <c r="BB36" i="18"/>
  <c r="BC36" i="18"/>
  <c r="BD36" i="18"/>
  <c r="BE36" i="18"/>
  <c r="BF36" i="18"/>
  <c r="BG36" i="18"/>
  <c r="AF37" i="18"/>
  <c r="AG37" i="18"/>
  <c r="AH37" i="18"/>
  <c r="AI37" i="18"/>
  <c r="AJ37" i="18"/>
  <c r="AK37" i="18"/>
  <c r="AL37" i="18"/>
  <c r="AM37" i="18"/>
  <c r="AN37" i="18"/>
  <c r="AO37" i="18"/>
  <c r="AP37" i="18"/>
  <c r="AQ37" i="18"/>
  <c r="AR37" i="18"/>
  <c r="AS37" i="18"/>
  <c r="AT37" i="18"/>
  <c r="AU37" i="18"/>
  <c r="AV37" i="18"/>
  <c r="AW37" i="18"/>
  <c r="AX37" i="18"/>
  <c r="AY37" i="18"/>
  <c r="AZ37" i="18"/>
  <c r="BA37" i="18"/>
  <c r="BB37" i="18"/>
  <c r="BC37" i="18"/>
  <c r="BD37" i="18"/>
  <c r="BE37" i="18"/>
  <c r="BF37" i="18"/>
  <c r="BG37" i="18"/>
  <c r="AF38" i="18"/>
  <c r="AG38" i="18"/>
  <c r="AH38" i="18"/>
  <c r="AI38" i="18"/>
  <c r="AJ38" i="18"/>
  <c r="AK38" i="18"/>
  <c r="AL38" i="18"/>
  <c r="AM38" i="18"/>
  <c r="AN38" i="18"/>
  <c r="AO38" i="18"/>
  <c r="AP38" i="18"/>
  <c r="AQ38" i="18"/>
  <c r="AR38" i="18"/>
  <c r="AS38" i="18"/>
  <c r="AT38" i="18"/>
  <c r="AU38" i="18"/>
  <c r="AV38" i="18"/>
  <c r="AW38" i="18"/>
  <c r="AX38" i="18"/>
  <c r="AY38" i="18"/>
  <c r="AZ38" i="18"/>
  <c r="BA38" i="18"/>
  <c r="BB38" i="18"/>
  <c r="BC38" i="18"/>
  <c r="BD38" i="18"/>
  <c r="BE38" i="18"/>
  <c r="BF38" i="18"/>
  <c r="BG38" i="18"/>
  <c r="AF39" i="18"/>
  <c r="AG39" i="18"/>
  <c r="AH39" i="18"/>
  <c r="AI39" i="18"/>
  <c r="AJ39" i="18"/>
  <c r="AK39" i="18"/>
  <c r="AL39" i="18"/>
  <c r="AM39" i="18"/>
  <c r="AN39" i="18"/>
  <c r="AO39" i="18"/>
  <c r="AP39" i="18"/>
  <c r="AQ39" i="18"/>
  <c r="AR39" i="18"/>
  <c r="AS39" i="18"/>
  <c r="AT39" i="18"/>
  <c r="AU39" i="18"/>
  <c r="AV39" i="18"/>
  <c r="AW39" i="18"/>
  <c r="AX39" i="18"/>
  <c r="AY39" i="18"/>
  <c r="AZ39" i="18"/>
  <c r="BA39" i="18"/>
  <c r="BB39" i="18"/>
  <c r="BC39" i="18"/>
  <c r="BD39" i="18"/>
  <c r="BE39" i="18"/>
  <c r="BF39" i="18"/>
  <c r="BG39" i="18"/>
  <c r="AF40" i="18"/>
  <c r="AG40" i="18"/>
  <c r="AH40" i="18"/>
  <c r="AI40" i="18"/>
  <c r="AJ40" i="18"/>
  <c r="AK40" i="18"/>
  <c r="AL40" i="18"/>
  <c r="AM40" i="18"/>
  <c r="AN40" i="18"/>
  <c r="AO40" i="18"/>
  <c r="AP40" i="18"/>
  <c r="AQ40" i="18"/>
  <c r="AR40" i="18"/>
  <c r="AS40" i="18"/>
  <c r="AT40" i="18"/>
  <c r="AU40" i="18"/>
  <c r="AV40" i="18"/>
  <c r="AW40" i="18"/>
  <c r="AX40" i="18"/>
  <c r="AY40" i="18"/>
  <c r="AZ40" i="18"/>
  <c r="BA40" i="18"/>
  <c r="BB40" i="18"/>
  <c r="BC40" i="18"/>
  <c r="BD40" i="18"/>
  <c r="BE40" i="18"/>
  <c r="BF40" i="18"/>
  <c r="BG40" i="18"/>
  <c r="AF41" i="18"/>
  <c r="AG41" i="18"/>
  <c r="AH41" i="18"/>
  <c r="AI41" i="18"/>
  <c r="AJ41" i="18"/>
  <c r="AK41" i="18"/>
  <c r="AL41" i="18"/>
  <c r="AM41" i="18"/>
  <c r="AN41" i="18"/>
  <c r="AO41" i="18"/>
  <c r="AP41" i="18"/>
  <c r="AQ41" i="18"/>
  <c r="AR41" i="18"/>
  <c r="AS41" i="18"/>
  <c r="AT41" i="18"/>
  <c r="AU41" i="18"/>
  <c r="AV41" i="18"/>
  <c r="AW41" i="18"/>
  <c r="AX41" i="18"/>
  <c r="AY41" i="18"/>
  <c r="AZ41" i="18"/>
  <c r="BA41" i="18"/>
  <c r="BB41" i="18"/>
  <c r="BC41" i="18"/>
  <c r="BD41" i="18"/>
  <c r="BE41" i="18"/>
  <c r="BF41" i="18"/>
  <c r="BG41" i="18"/>
  <c r="AF42" i="18"/>
  <c r="AG42" i="18"/>
  <c r="AH42" i="18"/>
  <c r="AI42" i="18"/>
  <c r="AJ42" i="18"/>
  <c r="AK42" i="18"/>
  <c r="AL42" i="18"/>
  <c r="AM42" i="18"/>
  <c r="AN42" i="18"/>
  <c r="AO42" i="18"/>
  <c r="AP42" i="18"/>
  <c r="AQ42" i="18"/>
  <c r="AR42" i="18"/>
  <c r="AS42" i="18"/>
  <c r="AT42" i="18"/>
  <c r="AU42" i="18"/>
  <c r="AV42" i="18"/>
  <c r="AW42" i="18"/>
  <c r="AX42" i="18"/>
  <c r="AY42" i="18"/>
  <c r="AZ42" i="18"/>
  <c r="BA42" i="18"/>
  <c r="BB42" i="18"/>
  <c r="BC42" i="18"/>
  <c r="BD42" i="18"/>
  <c r="BE42" i="18"/>
  <c r="BF42" i="18"/>
  <c r="BG42" i="18"/>
  <c r="AF43" i="18"/>
  <c r="AG43" i="18"/>
  <c r="AH43" i="18"/>
  <c r="AI43" i="18"/>
  <c r="AJ43" i="18"/>
  <c r="AK43" i="18"/>
  <c r="AL43" i="18"/>
  <c r="AM43" i="18"/>
  <c r="AN43" i="18"/>
  <c r="AO43" i="18"/>
  <c r="AP43" i="18"/>
  <c r="AQ43" i="18"/>
  <c r="AR43" i="18"/>
  <c r="AS43" i="18"/>
  <c r="AT43" i="18"/>
  <c r="AU43" i="18"/>
  <c r="AV43" i="18"/>
  <c r="AW43" i="18"/>
  <c r="AX43" i="18"/>
  <c r="AY43" i="18"/>
  <c r="AZ43" i="18"/>
  <c r="BA43" i="18"/>
  <c r="BB43" i="18"/>
  <c r="BC43" i="18"/>
  <c r="BD43" i="18"/>
  <c r="BE43" i="18"/>
  <c r="BF43" i="18"/>
  <c r="BG43"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BF44" i="18"/>
  <c r="BG44" i="18"/>
  <c r="AF45" i="18"/>
  <c r="AG45" i="18"/>
  <c r="AH45" i="18"/>
  <c r="AI45" i="18"/>
  <c r="AJ45" i="18"/>
  <c r="AK45" i="18"/>
  <c r="AL45" i="18"/>
  <c r="AM45" i="18"/>
  <c r="AN45" i="18"/>
  <c r="AO45" i="18"/>
  <c r="AP45" i="18"/>
  <c r="AQ45" i="18"/>
  <c r="AR45" i="18"/>
  <c r="AS45" i="18"/>
  <c r="AT45" i="18"/>
  <c r="AU45" i="18"/>
  <c r="AV45" i="18"/>
  <c r="AW45" i="18"/>
  <c r="AX45" i="18"/>
  <c r="AY45" i="18"/>
  <c r="AZ45" i="18"/>
  <c r="BA45" i="18"/>
  <c r="BB45" i="18"/>
  <c r="BC45" i="18"/>
  <c r="BD45" i="18"/>
  <c r="BE45" i="18"/>
  <c r="BF45" i="18"/>
  <c r="BG45" i="18"/>
  <c r="AF46" i="18"/>
  <c r="AG46" i="18"/>
  <c r="AH46" i="18"/>
  <c r="AI46" i="18"/>
  <c r="AJ46" i="18"/>
  <c r="AK46" i="18"/>
  <c r="AL46" i="18"/>
  <c r="AM46" i="18"/>
  <c r="AN46" i="18"/>
  <c r="AO46" i="18"/>
  <c r="AP46" i="18"/>
  <c r="AQ46" i="18"/>
  <c r="AR46" i="18"/>
  <c r="AS46" i="18"/>
  <c r="AT46" i="18"/>
  <c r="AU46" i="18"/>
  <c r="AV46" i="18"/>
  <c r="AW46" i="18"/>
  <c r="AX46" i="18"/>
  <c r="AY46" i="18"/>
  <c r="AZ46" i="18"/>
  <c r="BA46" i="18"/>
  <c r="BB46" i="18"/>
  <c r="BC46" i="18"/>
  <c r="BD46" i="18"/>
  <c r="BE46" i="18"/>
  <c r="BF46" i="18"/>
  <c r="BG46" i="18"/>
  <c r="AF47" i="18"/>
  <c r="AG47" i="18"/>
  <c r="AH47" i="18"/>
  <c r="AI47" i="18"/>
  <c r="AJ47" i="18"/>
  <c r="AK47" i="18"/>
  <c r="AL47" i="18"/>
  <c r="AM47" i="18"/>
  <c r="AN47" i="18"/>
  <c r="AO47" i="18"/>
  <c r="AP47" i="18"/>
  <c r="AQ47" i="18"/>
  <c r="AR47" i="18"/>
  <c r="AS47" i="18"/>
  <c r="AT47" i="18"/>
  <c r="AU47" i="18"/>
  <c r="AV47" i="18"/>
  <c r="AW47" i="18"/>
  <c r="AX47" i="18"/>
  <c r="AY47" i="18"/>
  <c r="AZ47" i="18"/>
  <c r="BA47" i="18"/>
  <c r="BB47" i="18"/>
  <c r="BC47" i="18"/>
  <c r="BD47" i="18"/>
  <c r="BE47" i="18"/>
  <c r="BF47" i="18"/>
  <c r="BG47" i="18"/>
  <c r="AF48" i="18"/>
  <c r="AG48" i="18"/>
  <c r="AH48" i="18"/>
  <c r="AI48" i="18"/>
  <c r="AJ48" i="18"/>
  <c r="AK48" i="18"/>
  <c r="AL48" i="18"/>
  <c r="AM48" i="18"/>
  <c r="AN48" i="18"/>
  <c r="AO48" i="18"/>
  <c r="AP48" i="18"/>
  <c r="AQ48" i="18"/>
  <c r="AR48" i="18"/>
  <c r="AS48" i="18"/>
  <c r="AT48" i="18"/>
  <c r="AU48" i="18"/>
  <c r="AV48" i="18"/>
  <c r="AW48" i="18"/>
  <c r="AX48" i="18"/>
  <c r="AY48" i="18"/>
  <c r="AZ48" i="18"/>
  <c r="BA48" i="18"/>
  <c r="BB48" i="18"/>
  <c r="BC48" i="18"/>
  <c r="BD48" i="18"/>
  <c r="BE48" i="18"/>
  <c r="BF48" i="18"/>
  <c r="BG48" i="18"/>
  <c r="AF49" i="18"/>
  <c r="AG49" i="18"/>
  <c r="AH49" i="18"/>
  <c r="AI49" i="18"/>
  <c r="AJ49" i="18"/>
  <c r="AK49" i="18"/>
  <c r="AL49" i="18"/>
  <c r="AM49" i="18"/>
  <c r="AN49" i="18"/>
  <c r="AO49" i="18"/>
  <c r="AP49" i="18"/>
  <c r="AQ49" i="18"/>
  <c r="AR49" i="18"/>
  <c r="AS49" i="18"/>
  <c r="AT49" i="18"/>
  <c r="AU49" i="18"/>
  <c r="AV49" i="18"/>
  <c r="AW49" i="18"/>
  <c r="AX49" i="18"/>
  <c r="AY49" i="18"/>
  <c r="AZ49" i="18"/>
  <c r="BA49" i="18"/>
  <c r="BB49" i="18"/>
  <c r="BC49" i="18"/>
  <c r="BD49" i="18"/>
  <c r="BE49" i="18"/>
  <c r="BF49" i="18"/>
  <c r="BG49" i="18"/>
  <c r="AF50" i="18"/>
  <c r="AG50" i="18"/>
  <c r="AH50" i="18"/>
  <c r="AI50" i="18"/>
  <c r="AJ50" i="18"/>
  <c r="AK50" i="18"/>
  <c r="AL50" i="18"/>
  <c r="AM50" i="18"/>
  <c r="AN50" i="18"/>
  <c r="AO50" i="18"/>
  <c r="AP50" i="18"/>
  <c r="AQ50" i="18"/>
  <c r="AR50" i="18"/>
  <c r="AS50" i="18"/>
  <c r="AT50" i="18"/>
  <c r="AU50" i="18"/>
  <c r="AV50" i="18"/>
  <c r="AW50" i="18"/>
  <c r="AX50" i="18"/>
  <c r="AY50" i="18"/>
  <c r="AZ50" i="18"/>
  <c r="BA50" i="18"/>
  <c r="BB50" i="18"/>
  <c r="BC50" i="18"/>
  <c r="BD50" i="18"/>
  <c r="BE50" i="18"/>
  <c r="BF50" i="18"/>
  <c r="BG50" i="18"/>
  <c r="AF51" i="18"/>
  <c r="AG51" i="18"/>
  <c r="AH51" i="18"/>
  <c r="AI51" i="18"/>
  <c r="AJ51" i="18"/>
  <c r="AK51" i="18"/>
  <c r="AL51" i="18"/>
  <c r="AM51" i="18"/>
  <c r="AN51" i="18"/>
  <c r="AO51" i="18"/>
  <c r="AP51" i="18"/>
  <c r="AQ51" i="18"/>
  <c r="AR51" i="18"/>
  <c r="AS51" i="18"/>
  <c r="AT51" i="18"/>
  <c r="AU51" i="18"/>
  <c r="AV51" i="18"/>
  <c r="AW51" i="18"/>
  <c r="AX51" i="18"/>
  <c r="AY51" i="18"/>
  <c r="AZ51" i="18"/>
  <c r="BA51" i="18"/>
  <c r="BB51" i="18"/>
  <c r="BC51" i="18"/>
  <c r="BD51" i="18"/>
  <c r="BE51" i="18"/>
  <c r="BF51" i="18"/>
  <c r="BG51" i="18"/>
  <c r="AF52" i="18"/>
  <c r="AG52" i="18"/>
  <c r="AH52" i="18"/>
  <c r="AI52" i="18"/>
  <c r="AJ52" i="18"/>
  <c r="AK52" i="18"/>
  <c r="AL52" i="18"/>
  <c r="AM52" i="18"/>
  <c r="AN52" i="18"/>
  <c r="AO52" i="18"/>
  <c r="AP52" i="18"/>
  <c r="AQ52" i="18"/>
  <c r="AR52" i="18"/>
  <c r="AS52" i="18"/>
  <c r="AT52" i="18"/>
  <c r="AU52" i="18"/>
  <c r="AV52" i="18"/>
  <c r="AW52" i="18"/>
  <c r="AX52" i="18"/>
  <c r="AY52" i="18"/>
  <c r="AZ52" i="18"/>
  <c r="BA52" i="18"/>
  <c r="BB52" i="18"/>
  <c r="BC52" i="18"/>
  <c r="BD52" i="18"/>
  <c r="BE52" i="18"/>
  <c r="BF52" i="18"/>
  <c r="BG52" i="18"/>
  <c r="AF53" i="18"/>
  <c r="AG53" i="18"/>
  <c r="AH53" i="18"/>
  <c r="AI53" i="18"/>
  <c r="AJ53" i="18"/>
  <c r="AK53" i="18"/>
  <c r="AL53" i="18"/>
  <c r="AM53" i="18"/>
  <c r="AN53" i="18"/>
  <c r="AO53" i="18"/>
  <c r="AP53" i="18"/>
  <c r="AQ53" i="18"/>
  <c r="AR53" i="18"/>
  <c r="AS53" i="18"/>
  <c r="AT53" i="18"/>
  <c r="AU53" i="18"/>
  <c r="AV53" i="18"/>
  <c r="AW53" i="18"/>
  <c r="AX53" i="18"/>
  <c r="AY53" i="18"/>
  <c r="AZ53" i="18"/>
  <c r="BA53" i="18"/>
  <c r="BB53" i="18"/>
  <c r="BC53" i="18"/>
  <c r="BD53" i="18"/>
  <c r="BE53" i="18"/>
  <c r="BF53" i="18"/>
  <c r="BG53" i="18"/>
  <c r="AF54" i="18"/>
  <c r="AG54" i="18"/>
  <c r="AH54" i="18"/>
  <c r="AI54" i="18"/>
  <c r="AJ54" i="18"/>
  <c r="AK54" i="18"/>
  <c r="AL54" i="18"/>
  <c r="AM54" i="18"/>
  <c r="AN54" i="18"/>
  <c r="AO54" i="18"/>
  <c r="AP54" i="18"/>
  <c r="AQ54" i="18"/>
  <c r="AR54" i="18"/>
  <c r="AS54" i="18"/>
  <c r="AT54" i="18"/>
  <c r="AU54" i="18"/>
  <c r="AV54" i="18"/>
  <c r="AW54" i="18"/>
  <c r="AX54" i="18"/>
  <c r="AY54" i="18"/>
  <c r="AZ54" i="18"/>
  <c r="BA54" i="18"/>
  <c r="BB54" i="18"/>
  <c r="BC54" i="18"/>
  <c r="BD54" i="18"/>
  <c r="BE54" i="18"/>
  <c r="BF54" i="18"/>
  <c r="BG54" i="18"/>
  <c r="AF55" i="18"/>
  <c r="AG55" i="18"/>
  <c r="AH55" i="18"/>
  <c r="AI55" i="18"/>
  <c r="AJ55" i="18"/>
  <c r="AK55" i="18"/>
  <c r="AL55" i="18"/>
  <c r="AM55" i="18"/>
  <c r="AN55" i="18"/>
  <c r="AO55" i="18"/>
  <c r="AP55" i="18"/>
  <c r="AQ55" i="18"/>
  <c r="AR55" i="18"/>
  <c r="AS55" i="18"/>
  <c r="AT55" i="18"/>
  <c r="AU55" i="18"/>
  <c r="AV55" i="18"/>
  <c r="AW55" i="18"/>
  <c r="AX55" i="18"/>
  <c r="AY55" i="18"/>
  <c r="AZ55" i="18"/>
  <c r="BA55" i="18"/>
  <c r="BB55" i="18"/>
  <c r="BC55" i="18"/>
  <c r="BD55" i="18"/>
  <c r="BE55" i="18"/>
  <c r="BF55" i="18"/>
  <c r="BG55" i="18"/>
  <c r="AF56" i="18"/>
  <c r="AG56" i="18"/>
  <c r="AH56" i="18"/>
  <c r="AI56" i="18"/>
  <c r="AJ56" i="18"/>
  <c r="AK56" i="18"/>
  <c r="AL56" i="18"/>
  <c r="AM56" i="18"/>
  <c r="AN56" i="18"/>
  <c r="AO56" i="18"/>
  <c r="AP56" i="18"/>
  <c r="AQ56" i="18"/>
  <c r="AR56" i="18"/>
  <c r="AS56" i="18"/>
  <c r="AT56" i="18"/>
  <c r="AU56" i="18"/>
  <c r="AV56" i="18"/>
  <c r="AW56" i="18"/>
  <c r="AX56" i="18"/>
  <c r="AY56" i="18"/>
  <c r="AZ56" i="18"/>
  <c r="BA56" i="18"/>
  <c r="BB56" i="18"/>
  <c r="BC56" i="18"/>
  <c r="BD56" i="18"/>
  <c r="BE56" i="18"/>
  <c r="BF56" i="18"/>
  <c r="BG56" i="18"/>
  <c r="AF57" i="18"/>
  <c r="AG57" i="18"/>
  <c r="AH57" i="18"/>
  <c r="AI57" i="18"/>
  <c r="AJ57" i="18"/>
  <c r="AK57" i="18"/>
  <c r="AL57" i="18"/>
  <c r="AM57" i="18"/>
  <c r="AN57" i="18"/>
  <c r="AO57" i="18"/>
  <c r="AP57" i="18"/>
  <c r="AQ57" i="18"/>
  <c r="AR57" i="18"/>
  <c r="AS57" i="18"/>
  <c r="AT57" i="18"/>
  <c r="AU57" i="18"/>
  <c r="AV57" i="18"/>
  <c r="AW57" i="18"/>
  <c r="AX57" i="18"/>
  <c r="AY57" i="18"/>
  <c r="AZ57" i="18"/>
  <c r="BA57" i="18"/>
  <c r="BB57" i="18"/>
  <c r="BC57" i="18"/>
  <c r="BD57" i="18"/>
  <c r="BE57" i="18"/>
  <c r="BF57" i="18"/>
  <c r="BG57" i="18"/>
  <c r="AF58" i="18"/>
  <c r="AG58" i="18"/>
  <c r="AH58" i="18"/>
  <c r="AI58" i="18"/>
  <c r="AJ58" i="18"/>
  <c r="AK58" i="18"/>
  <c r="AL58" i="18"/>
  <c r="AM58" i="18"/>
  <c r="AN58" i="18"/>
  <c r="AO58" i="18"/>
  <c r="AP58" i="18"/>
  <c r="AQ58" i="18"/>
  <c r="AR58" i="18"/>
  <c r="AS58" i="18"/>
  <c r="AT58" i="18"/>
  <c r="AU58" i="18"/>
  <c r="AV58" i="18"/>
  <c r="AW58" i="18"/>
  <c r="AX58" i="18"/>
  <c r="AY58" i="18"/>
  <c r="AZ58" i="18"/>
  <c r="BA58" i="18"/>
  <c r="BB58" i="18"/>
  <c r="BC58" i="18"/>
  <c r="BD58" i="18"/>
  <c r="BE58" i="18"/>
  <c r="BF58" i="18"/>
  <c r="BG58" i="18"/>
  <c r="AF59" i="18"/>
  <c r="AG59" i="18"/>
  <c r="AH59" i="18"/>
  <c r="AI59" i="18"/>
  <c r="AJ59" i="18"/>
  <c r="AK59" i="18"/>
  <c r="AL59" i="18"/>
  <c r="AM59" i="18"/>
  <c r="AN59" i="18"/>
  <c r="AO59" i="18"/>
  <c r="AP59" i="18"/>
  <c r="AQ59" i="18"/>
  <c r="AR59" i="18"/>
  <c r="AS59" i="18"/>
  <c r="AT59" i="18"/>
  <c r="AU59" i="18"/>
  <c r="AV59" i="18"/>
  <c r="AW59" i="18"/>
  <c r="AX59" i="18"/>
  <c r="AY59" i="18"/>
  <c r="AZ59" i="18"/>
  <c r="BA59" i="18"/>
  <c r="BB59" i="18"/>
  <c r="BC59" i="18"/>
  <c r="BD59" i="18"/>
  <c r="BE59" i="18"/>
  <c r="BF59" i="18"/>
  <c r="BG59" i="18"/>
  <c r="AF60" i="18"/>
  <c r="AG60" i="18"/>
  <c r="AH60" i="18"/>
  <c r="AI60" i="18"/>
  <c r="AJ60" i="18"/>
  <c r="AK60" i="18"/>
  <c r="AL60" i="18"/>
  <c r="AM60" i="18"/>
  <c r="AN60" i="18"/>
  <c r="AO60" i="18"/>
  <c r="AP60" i="18"/>
  <c r="AQ60" i="18"/>
  <c r="AR60" i="18"/>
  <c r="AS60" i="18"/>
  <c r="AT60" i="18"/>
  <c r="AU60" i="18"/>
  <c r="AV60" i="18"/>
  <c r="AW60" i="18"/>
  <c r="AX60" i="18"/>
  <c r="AY60" i="18"/>
  <c r="AZ60" i="18"/>
  <c r="BA60" i="18"/>
  <c r="BB60" i="18"/>
  <c r="BC60" i="18"/>
  <c r="BD60" i="18"/>
  <c r="BE60" i="18"/>
  <c r="BF60" i="18"/>
  <c r="BG60" i="18"/>
  <c r="AF61" i="18"/>
  <c r="AG61" i="18"/>
  <c r="AH61" i="18"/>
  <c r="AI61" i="18"/>
  <c r="AJ61" i="18"/>
  <c r="AK61" i="18"/>
  <c r="AL61" i="18"/>
  <c r="AM61" i="18"/>
  <c r="AN61" i="18"/>
  <c r="AO61" i="18"/>
  <c r="AP61" i="18"/>
  <c r="AQ61" i="18"/>
  <c r="AR61" i="18"/>
  <c r="AS61" i="18"/>
  <c r="AT61" i="18"/>
  <c r="AU61" i="18"/>
  <c r="AV61" i="18"/>
  <c r="AW61" i="18"/>
  <c r="AX61" i="18"/>
  <c r="AY61" i="18"/>
  <c r="AZ61" i="18"/>
  <c r="BA61" i="18"/>
  <c r="BB61" i="18"/>
  <c r="BC61" i="18"/>
  <c r="BD61" i="18"/>
  <c r="BE61" i="18"/>
  <c r="BF61" i="18"/>
  <c r="BG61" i="18"/>
  <c r="AF62" i="18"/>
  <c r="AG62" i="18"/>
  <c r="AH62" i="18"/>
  <c r="AI62" i="18"/>
  <c r="AJ62" i="18"/>
  <c r="AK62" i="18"/>
  <c r="AL62" i="18"/>
  <c r="AM62" i="18"/>
  <c r="AN62" i="18"/>
  <c r="AO62" i="18"/>
  <c r="AP62" i="18"/>
  <c r="AQ62" i="18"/>
  <c r="AR62" i="18"/>
  <c r="AS62" i="18"/>
  <c r="AT62" i="18"/>
  <c r="AU62" i="18"/>
  <c r="AV62" i="18"/>
  <c r="AW62" i="18"/>
  <c r="AX62" i="18"/>
  <c r="AY62" i="18"/>
  <c r="AZ62" i="18"/>
  <c r="BA62" i="18"/>
  <c r="BB62" i="18"/>
  <c r="BC62" i="18"/>
  <c r="BD62" i="18"/>
  <c r="BE62" i="18"/>
  <c r="BF62" i="18"/>
  <c r="BG62" i="18"/>
  <c r="AF63" i="18"/>
  <c r="AG63" i="18"/>
  <c r="AH63" i="18"/>
  <c r="AI63" i="18"/>
  <c r="AJ63" i="18"/>
  <c r="AK63" i="18"/>
  <c r="AL63" i="18"/>
  <c r="AM63" i="18"/>
  <c r="AN63" i="18"/>
  <c r="AO63" i="18"/>
  <c r="AP63" i="18"/>
  <c r="AQ63" i="18"/>
  <c r="AR63" i="18"/>
  <c r="AS63" i="18"/>
  <c r="AT63" i="18"/>
  <c r="AU63" i="18"/>
  <c r="AV63" i="18"/>
  <c r="AW63" i="18"/>
  <c r="AX63" i="18"/>
  <c r="AY63" i="18"/>
  <c r="AZ63" i="18"/>
  <c r="BA63" i="18"/>
  <c r="BB63" i="18"/>
  <c r="BC63" i="18"/>
  <c r="BD63" i="18"/>
  <c r="BE63" i="18"/>
  <c r="BF63" i="18"/>
  <c r="BG63" i="18"/>
  <c r="AF64" i="18"/>
  <c r="AG64" i="18"/>
  <c r="AH64" i="18"/>
  <c r="AI64" i="18"/>
  <c r="AJ64" i="18"/>
  <c r="AK64" i="18"/>
  <c r="AL64" i="18"/>
  <c r="AM64" i="18"/>
  <c r="AN64" i="18"/>
  <c r="AO64" i="18"/>
  <c r="AP64" i="18"/>
  <c r="AQ64" i="18"/>
  <c r="AR64" i="18"/>
  <c r="AS64" i="18"/>
  <c r="AT64" i="18"/>
  <c r="AU64" i="18"/>
  <c r="AV64" i="18"/>
  <c r="AW64" i="18"/>
  <c r="AX64" i="18"/>
  <c r="AY64" i="18"/>
  <c r="AZ64" i="18"/>
  <c r="BA64" i="18"/>
  <c r="BB64" i="18"/>
  <c r="BC64" i="18"/>
  <c r="BD64" i="18"/>
  <c r="BE64" i="18"/>
  <c r="BF64" i="18"/>
  <c r="BG64" i="18"/>
  <c r="AF65" i="18"/>
  <c r="AG65" i="18"/>
  <c r="AH65" i="18"/>
  <c r="AI65" i="18"/>
  <c r="AJ65" i="18"/>
  <c r="AK65" i="18"/>
  <c r="AL65" i="18"/>
  <c r="AM65" i="18"/>
  <c r="AN65" i="18"/>
  <c r="AO65" i="18"/>
  <c r="AP65" i="18"/>
  <c r="AQ65" i="18"/>
  <c r="AR65" i="18"/>
  <c r="AS65" i="18"/>
  <c r="AT65" i="18"/>
  <c r="AU65" i="18"/>
  <c r="AV65" i="18"/>
  <c r="AW65" i="18"/>
  <c r="AX65" i="18"/>
  <c r="AY65" i="18"/>
  <c r="AZ65" i="18"/>
  <c r="BA65" i="18"/>
  <c r="BB65" i="18"/>
  <c r="BC65" i="18"/>
  <c r="BD65" i="18"/>
  <c r="BE65" i="18"/>
  <c r="BF65" i="18"/>
  <c r="BG65" i="18"/>
  <c r="AF66" i="18"/>
  <c r="AG66" i="18"/>
  <c r="AH66" i="18"/>
  <c r="AI66" i="18"/>
  <c r="AJ66" i="18"/>
  <c r="AK66" i="18"/>
  <c r="AL66" i="18"/>
  <c r="AM66" i="18"/>
  <c r="AN66" i="18"/>
  <c r="AO66" i="18"/>
  <c r="AP66" i="18"/>
  <c r="AQ66" i="18"/>
  <c r="AR66" i="18"/>
  <c r="AS66" i="18"/>
  <c r="AT66" i="18"/>
  <c r="AU66" i="18"/>
  <c r="AV66" i="18"/>
  <c r="AW66" i="18"/>
  <c r="AX66" i="18"/>
  <c r="AY66" i="18"/>
  <c r="AZ66" i="18"/>
  <c r="BA66" i="18"/>
  <c r="BB66" i="18"/>
  <c r="BC66" i="18"/>
  <c r="BD66" i="18"/>
  <c r="BE66" i="18"/>
  <c r="BF66" i="18"/>
  <c r="BG66" i="18"/>
  <c r="AF67" i="18"/>
  <c r="AG67" i="18"/>
  <c r="AH67" i="18"/>
  <c r="AI67" i="18"/>
  <c r="AJ67" i="18"/>
  <c r="AK67" i="18"/>
  <c r="AL67" i="18"/>
  <c r="AM67" i="18"/>
  <c r="AN67" i="18"/>
  <c r="AO67" i="18"/>
  <c r="AP67" i="18"/>
  <c r="AQ67" i="18"/>
  <c r="AR67" i="18"/>
  <c r="AS67" i="18"/>
  <c r="AT67" i="18"/>
  <c r="AU67" i="18"/>
  <c r="AV67" i="18"/>
  <c r="AW67" i="18"/>
  <c r="AX67" i="18"/>
  <c r="AY67" i="18"/>
  <c r="AZ67" i="18"/>
  <c r="BA67" i="18"/>
  <c r="BB67" i="18"/>
  <c r="BC67" i="18"/>
  <c r="BD67" i="18"/>
  <c r="BE67" i="18"/>
  <c r="BF67" i="18"/>
  <c r="BG67" i="18"/>
  <c r="AF68" i="18"/>
  <c r="AG68" i="18"/>
  <c r="AH68" i="18"/>
  <c r="AI68" i="18"/>
  <c r="AJ68" i="18"/>
  <c r="AK68" i="18"/>
  <c r="AL68" i="18"/>
  <c r="AM68" i="18"/>
  <c r="AN68" i="18"/>
  <c r="AO68" i="18"/>
  <c r="AP68" i="18"/>
  <c r="AQ68" i="18"/>
  <c r="AR68" i="18"/>
  <c r="AS68" i="18"/>
  <c r="AT68" i="18"/>
  <c r="AU68" i="18"/>
  <c r="AV68" i="18"/>
  <c r="AW68" i="18"/>
  <c r="AX68" i="18"/>
  <c r="AY68" i="18"/>
  <c r="AZ68" i="18"/>
  <c r="BA68" i="18"/>
  <c r="BB68" i="18"/>
  <c r="BC68" i="18"/>
  <c r="BD68" i="18"/>
  <c r="BE68" i="18"/>
  <c r="BF68" i="18"/>
  <c r="BG68" i="18"/>
  <c r="AF69" i="18"/>
  <c r="AG69" i="18"/>
  <c r="AH69" i="18"/>
  <c r="AI69" i="18"/>
  <c r="AJ69" i="18"/>
  <c r="AK69" i="18"/>
  <c r="AL69" i="18"/>
  <c r="AM69" i="18"/>
  <c r="AN69" i="18"/>
  <c r="AO69" i="18"/>
  <c r="AP69" i="18"/>
  <c r="AQ69" i="18"/>
  <c r="AR69" i="18"/>
  <c r="AS69" i="18"/>
  <c r="AT69" i="18"/>
  <c r="AU69" i="18"/>
  <c r="AV69" i="18"/>
  <c r="AW69" i="18"/>
  <c r="AX69" i="18"/>
  <c r="AY69" i="18"/>
  <c r="AZ69" i="18"/>
  <c r="BA69" i="18"/>
  <c r="BB69" i="18"/>
  <c r="BC69" i="18"/>
  <c r="BD69" i="18"/>
  <c r="BE69" i="18"/>
  <c r="BF69" i="18"/>
  <c r="BG69" i="18"/>
  <c r="AF70" i="18"/>
  <c r="AG70" i="18"/>
  <c r="AH70" i="18"/>
  <c r="AI70" i="18"/>
  <c r="AJ70" i="18"/>
  <c r="AK70" i="18"/>
  <c r="AL70" i="18"/>
  <c r="AM70" i="18"/>
  <c r="AN70" i="18"/>
  <c r="AO70" i="18"/>
  <c r="AP70" i="18"/>
  <c r="AQ70" i="18"/>
  <c r="AR70" i="18"/>
  <c r="AS70" i="18"/>
  <c r="AT70" i="18"/>
  <c r="AU70" i="18"/>
  <c r="AV70" i="18"/>
  <c r="AW70" i="18"/>
  <c r="AX70" i="18"/>
  <c r="AY70" i="18"/>
  <c r="AZ70" i="18"/>
  <c r="BA70" i="18"/>
  <c r="BB70" i="18"/>
  <c r="BC70" i="18"/>
  <c r="BD70" i="18"/>
  <c r="BE70" i="18"/>
  <c r="BF70" i="18"/>
  <c r="BG70" i="18"/>
  <c r="AF71" i="18"/>
  <c r="AG71" i="18"/>
  <c r="AH71" i="18"/>
  <c r="AI71" i="18"/>
  <c r="AJ71" i="18"/>
  <c r="AK71" i="18"/>
  <c r="AL71" i="18"/>
  <c r="AM71" i="18"/>
  <c r="AN71" i="18"/>
  <c r="AO71" i="18"/>
  <c r="AP71" i="18"/>
  <c r="AQ71" i="18"/>
  <c r="AR71" i="18"/>
  <c r="AS71" i="18"/>
  <c r="AT71" i="18"/>
  <c r="AU71" i="18"/>
  <c r="AV71" i="18"/>
  <c r="AW71" i="18"/>
  <c r="AX71" i="18"/>
  <c r="AY71" i="18"/>
  <c r="AZ71" i="18"/>
  <c r="BA71" i="18"/>
  <c r="BB71" i="18"/>
  <c r="BC71" i="18"/>
  <c r="BD71" i="18"/>
  <c r="BE71" i="18"/>
  <c r="BF71" i="18"/>
  <c r="BG71" i="18"/>
  <c r="AF72" i="18"/>
  <c r="AG72" i="18"/>
  <c r="AH72" i="18"/>
  <c r="AI72" i="18"/>
  <c r="AJ72" i="18"/>
  <c r="AK72" i="18"/>
  <c r="AL72" i="18"/>
  <c r="AM72" i="18"/>
  <c r="AN72" i="18"/>
  <c r="AO72" i="18"/>
  <c r="AP72" i="18"/>
  <c r="AQ72" i="18"/>
  <c r="AR72" i="18"/>
  <c r="AS72" i="18"/>
  <c r="AT72" i="18"/>
  <c r="AU72" i="18"/>
  <c r="AV72" i="18"/>
  <c r="AW72" i="18"/>
  <c r="AX72" i="18"/>
  <c r="AY72" i="18"/>
  <c r="AZ72" i="18"/>
  <c r="BA72" i="18"/>
  <c r="BB72" i="18"/>
  <c r="BC72" i="18"/>
  <c r="BD72" i="18"/>
  <c r="BE72" i="18"/>
  <c r="BF72" i="18"/>
  <c r="BG72" i="18"/>
  <c r="AF73" i="18"/>
  <c r="AG73" i="18"/>
  <c r="AH73" i="18"/>
  <c r="AI73" i="18"/>
  <c r="AJ73" i="18"/>
  <c r="AK73" i="18"/>
  <c r="AL73" i="18"/>
  <c r="AM73" i="18"/>
  <c r="AN73" i="18"/>
  <c r="AO73" i="18"/>
  <c r="AP73" i="18"/>
  <c r="AQ73" i="18"/>
  <c r="AR73" i="18"/>
  <c r="AS73" i="18"/>
  <c r="AT73" i="18"/>
  <c r="AU73" i="18"/>
  <c r="AV73" i="18"/>
  <c r="AW73" i="18"/>
  <c r="AX73" i="18"/>
  <c r="AY73" i="18"/>
  <c r="AZ73" i="18"/>
  <c r="BA73" i="18"/>
  <c r="BB73" i="18"/>
  <c r="BC73" i="18"/>
  <c r="BD73" i="18"/>
  <c r="BE73" i="18"/>
  <c r="BF73" i="18"/>
  <c r="BG73" i="18"/>
  <c r="AF74" i="18"/>
  <c r="AG74" i="18"/>
  <c r="AH74" i="18"/>
  <c r="AI74" i="18"/>
  <c r="AJ74" i="18"/>
  <c r="AK74" i="18"/>
  <c r="AL74" i="18"/>
  <c r="AM74" i="18"/>
  <c r="AN74" i="18"/>
  <c r="AO74" i="18"/>
  <c r="AP74" i="18"/>
  <c r="AQ74" i="18"/>
  <c r="AR74" i="18"/>
  <c r="AS74" i="18"/>
  <c r="AT74" i="18"/>
  <c r="AU74" i="18"/>
  <c r="AV74" i="18"/>
  <c r="AW74" i="18"/>
  <c r="AX74" i="18"/>
  <c r="AY74" i="18"/>
  <c r="AZ74" i="18"/>
  <c r="BA74" i="18"/>
  <c r="BB74" i="18"/>
  <c r="BC74" i="18"/>
  <c r="BD74" i="18"/>
  <c r="BE74" i="18"/>
  <c r="BF74" i="18"/>
  <c r="BG74" i="18"/>
  <c r="AF75" i="18"/>
  <c r="AG75" i="18"/>
  <c r="AH75" i="18"/>
  <c r="AI75" i="18"/>
  <c r="AJ75" i="18"/>
  <c r="AK75" i="18"/>
  <c r="AL75" i="18"/>
  <c r="AM75" i="18"/>
  <c r="AN75" i="18"/>
  <c r="AO75" i="18"/>
  <c r="AP75" i="18"/>
  <c r="AQ75" i="18"/>
  <c r="AR75" i="18"/>
  <c r="AS75" i="18"/>
  <c r="AT75" i="18"/>
  <c r="AU75" i="18"/>
  <c r="AV75" i="18"/>
  <c r="AW75" i="18"/>
  <c r="AX75" i="18"/>
  <c r="AY75" i="18"/>
  <c r="AZ75" i="18"/>
  <c r="BA75" i="18"/>
  <c r="BB75" i="18"/>
  <c r="BC75" i="18"/>
  <c r="BD75" i="18"/>
  <c r="BE75" i="18"/>
  <c r="BF75" i="18"/>
  <c r="BG75" i="18"/>
  <c r="AF76" i="18"/>
  <c r="AG76" i="18"/>
  <c r="AH76" i="18"/>
  <c r="AI76" i="18"/>
  <c r="AJ76" i="18"/>
  <c r="AK76" i="18"/>
  <c r="AL76" i="18"/>
  <c r="AM76" i="18"/>
  <c r="AN76" i="18"/>
  <c r="AO76" i="18"/>
  <c r="AP76" i="18"/>
  <c r="AQ76" i="18"/>
  <c r="AR76" i="18"/>
  <c r="AS76" i="18"/>
  <c r="AT76" i="18"/>
  <c r="AU76" i="18"/>
  <c r="AV76" i="18"/>
  <c r="AW76" i="18"/>
  <c r="AX76" i="18"/>
  <c r="AY76" i="18"/>
  <c r="AZ76" i="18"/>
  <c r="BA76" i="18"/>
  <c r="BB76" i="18"/>
  <c r="BC76" i="18"/>
  <c r="BD76" i="18"/>
  <c r="BE76" i="18"/>
  <c r="BF76" i="18"/>
  <c r="BG76" i="18"/>
  <c r="AF77" i="18"/>
  <c r="AG77" i="18"/>
  <c r="AH77" i="18"/>
  <c r="AI77" i="18"/>
  <c r="AJ77" i="18"/>
  <c r="AK77" i="18"/>
  <c r="AL77" i="18"/>
  <c r="AM77" i="18"/>
  <c r="AN77" i="18"/>
  <c r="AO77" i="18"/>
  <c r="AP77" i="18"/>
  <c r="AQ77" i="18"/>
  <c r="AR77" i="18"/>
  <c r="AS77" i="18"/>
  <c r="AT77" i="18"/>
  <c r="AU77" i="18"/>
  <c r="AV77" i="18"/>
  <c r="AW77" i="18"/>
  <c r="AX77" i="18"/>
  <c r="AY77" i="18"/>
  <c r="AZ77" i="18"/>
  <c r="BA77" i="18"/>
  <c r="BB77" i="18"/>
  <c r="BC77" i="18"/>
  <c r="BD77" i="18"/>
  <c r="BE77" i="18"/>
  <c r="BF77" i="18"/>
  <c r="BG77" i="18"/>
  <c r="AF78" i="18"/>
  <c r="AG78" i="18"/>
  <c r="AH78" i="18"/>
  <c r="AI78" i="18"/>
  <c r="AJ78" i="18"/>
  <c r="AK78" i="18"/>
  <c r="AL78" i="18"/>
  <c r="AM78" i="18"/>
  <c r="AN78" i="18"/>
  <c r="AO78" i="18"/>
  <c r="AP78" i="18"/>
  <c r="AQ78" i="18"/>
  <c r="AR78" i="18"/>
  <c r="AS78" i="18"/>
  <c r="AT78" i="18"/>
  <c r="AU78" i="18"/>
  <c r="AV78" i="18"/>
  <c r="AW78" i="18"/>
  <c r="AX78" i="18"/>
  <c r="AY78" i="18"/>
  <c r="AZ78" i="18"/>
  <c r="BA78" i="18"/>
  <c r="BB78" i="18"/>
  <c r="BC78" i="18"/>
  <c r="BD78" i="18"/>
  <c r="BE78" i="18"/>
  <c r="BF78" i="18"/>
  <c r="BG78" i="18"/>
  <c r="AF79" i="18"/>
  <c r="AG79" i="18"/>
  <c r="AH79" i="18"/>
  <c r="AI79" i="18"/>
  <c r="AJ79" i="18"/>
  <c r="AK79" i="18"/>
  <c r="AL79" i="18"/>
  <c r="AM79" i="18"/>
  <c r="AN79" i="18"/>
  <c r="AO79" i="18"/>
  <c r="AP79" i="18"/>
  <c r="AQ79" i="18"/>
  <c r="AR79" i="18"/>
  <c r="AS79" i="18"/>
  <c r="AT79" i="18"/>
  <c r="AU79" i="18"/>
  <c r="AV79" i="18"/>
  <c r="AW79" i="18"/>
  <c r="AX79" i="18"/>
  <c r="AY79" i="18"/>
  <c r="AZ79" i="18"/>
  <c r="BA79" i="18"/>
  <c r="BB79" i="18"/>
  <c r="BC79" i="18"/>
  <c r="BD79" i="18"/>
  <c r="BE79" i="18"/>
  <c r="BF79" i="18"/>
  <c r="BG79" i="18"/>
  <c r="AF80" i="18"/>
  <c r="AG80" i="18"/>
  <c r="AH80" i="18"/>
  <c r="AI80" i="18"/>
  <c r="AJ80" i="18"/>
  <c r="AK80" i="18"/>
  <c r="AL80" i="18"/>
  <c r="AM80" i="18"/>
  <c r="AN80" i="18"/>
  <c r="AO80" i="18"/>
  <c r="AP80" i="18"/>
  <c r="AQ80" i="18"/>
  <c r="AR80" i="18"/>
  <c r="AS80" i="18"/>
  <c r="AT80" i="18"/>
  <c r="AU80" i="18"/>
  <c r="AV80" i="18"/>
  <c r="AW80" i="18"/>
  <c r="AX80" i="18"/>
  <c r="AY80" i="18"/>
  <c r="AZ80" i="18"/>
  <c r="BA80" i="18"/>
  <c r="BB80" i="18"/>
  <c r="BC80" i="18"/>
  <c r="BD80" i="18"/>
  <c r="BE80" i="18"/>
  <c r="BF80" i="18"/>
  <c r="BG80" i="18"/>
  <c r="AF81" i="18"/>
  <c r="AG81" i="18"/>
  <c r="AH81" i="18"/>
  <c r="AI81" i="18"/>
  <c r="AJ81" i="18"/>
  <c r="AK81" i="18"/>
  <c r="AL81" i="18"/>
  <c r="AM81" i="18"/>
  <c r="AN81" i="18"/>
  <c r="AO81" i="18"/>
  <c r="AP81" i="18"/>
  <c r="AQ81" i="18"/>
  <c r="AR81" i="18"/>
  <c r="AS81" i="18"/>
  <c r="AT81" i="18"/>
  <c r="AU81" i="18"/>
  <c r="AV81" i="18"/>
  <c r="AW81" i="18"/>
  <c r="AX81" i="18"/>
  <c r="AY81" i="18"/>
  <c r="AZ81" i="18"/>
  <c r="BA81" i="18"/>
  <c r="BB81" i="18"/>
  <c r="BC81" i="18"/>
  <c r="BD81" i="18"/>
  <c r="BE81" i="18"/>
  <c r="BF81" i="18"/>
  <c r="BG81" i="18"/>
  <c r="AF82" i="18"/>
  <c r="AG82" i="18"/>
  <c r="AH82" i="18"/>
  <c r="AI82" i="18"/>
  <c r="AJ82" i="18"/>
  <c r="AK82" i="18"/>
  <c r="AL82" i="18"/>
  <c r="AM82" i="18"/>
  <c r="AN82" i="18"/>
  <c r="AO82" i="18"/>
  <c r="AP82" i="18"/>
  <c r="AQ82" i="18"/>
  <c r="AR82" i="18"/>
  <c r="AS82" i="18"/>
  <c r="AT82" i="18"/>
  <c r="AU82" i="18"/>
  <c r="AV82" i="18"/>
  <c r="AW82" i="18"/>
  <c r="AX82" i="18"/>
  <c r="AY82" i="18"/>
  <c r="AZ82" i="18"/>
  <c r="BA82" i="18"/>
  <c r="BB82" i="18"/>
  <c r="BC82" i="18"/>
  <c r="BD82" i="18"/>
  <c r="BE82" i="18"/>
  <c r="BF82" i="18"/>
  <c r="BG82" i="18"/>
  <c r="AF83" i="18"/>
  <c r="AG83" i="18"/>
  <c r="AH83" i="18"/>
  <c r="AI83" i="18"/>
  <c r="AJ83" i="18"/>
  <c r="AK83" i="18"/>
  <c r="AL83" i="18"/>
  <c r="AM83" i="18"/>
  <c r="AN83" i="18"/>
  <c r="AO83" i="18"/>
  <c r="AP83" i="18"/>
  <c r="AQ83" i="18"/>
  <c r="AR83" i="18"/>
  <c r="AS83" i="18"/>
  <c r="AT83" i="18"/>
  <c r="AU83" i="18"/>
  <c r="AV83" i="18"/>
  <c r="AW83" i="18"/>
  <c r="AX83" i="18"/>
  <c r="AY83" i="18"/>
  <c r="AZ83" i="18"/>
  <c r="BA83" i="18"/>
  <c r="BB83" i="18"/>
  <c r="BC83" i="18"/>
  <c r="BD83" i="18"/>
  <c r="BE83" i="18"/>
  <c r="BF83" i="18"/>
  <c r="BG83" i="18"/>
  <c r="AF84" i="18"/>
  <c r="AG84" i="18"/>
  <c r="AH84" i="18"/>
  <c r="AI84" i="18"/>
  <c r="AJ84" i="18"/>
  <c r="AK84" i="18"/>
  <c r="AL84" i="18"/>
  <c r="AM84" i="18"/>
  <c r="AN84" i="18"/>
  <c r="AO84" i="18"/>
  <c r="AP84" i="18"/>
  <c r="AQ84" i="18"/>
  <c r="AR84" i="18"/>
  <c r="AS84" i="18"/>
  <c r="AT84" i="18"/>
  <c r="AU84" i="18"/>
  <c r="AV84" i="18"/>
  <c r="AW84" i="18"/>
  <c r="AX84" i="18"/>
  <c r="AY84" i="18"/>
  <c r="AZ84" i="18"/>
  <c r="BA84" i="18"/>
  <c r="BB84" i="18"/>
  <c r="BC84" i="18"/>
  <c r="BD84" i="18"/>
  <c r="BE84" i="18"/>
  <c r="BF84" i="18"/>
  <c r="BG84" i="18"/>
  <c r="AF85" i="18"/>
  <c r="AG85" i="18"/>
  <c r="AH85" i="18"/>
  <c r="AI85" i="18"/>
  <c r="AJ85" i="18"/>
  <c r="AK85" i="18"/>
  <c r="AL85" i="18"/>
  <c r="AM85" i="18"/>
  <c r="AN85" i="18"/>
  <c r="AO85" i="18"/>
  <c r="AP85" i="18"/>
  <c r="AQ85" i="18"/>
  <c r="AR85" i="18"/>
  <c r="AS85" i="18"/>
  <c r="AT85" i="18"/>
  <c r="AU85" i="18"/>
  <c r="AV85" i="18"/>
  <c r="AW85" i="18"/>
  <c r="AX85" i="18"/>
  <c r="AY85" i="18"/>
  <c r="AZ85" i="18"/>
  <c r="BA85" i="18"/>
  <c r="BB85" i="18"/>
  <c r="BC85" i="18"/>
  <c r="BD85" i="18"/>
  <c r="BE85" i="18"/>
  <c r="BF85" i="18"/>
  <c r="BG85" i="18"/>
  <c r="AF86" i="18"/>
  <c r="AG86" i="18"/>
  <c r="AH86" i="18"/>
  <c r="AI86" i="18"/>
  <c r="AJ86" i="18"/>
  <c r="AK86" i="18"/>
  <c r="AL86" i="18"/>
  <c r="AM86" i="18"/>
  <c r="AN86" i="18"/>
  <c r="AO86" i="18"/>
  <c r="AP86" i="18"/>
  <c r="AQ86" i="18"/>
  <c r="AR86" i="18"/>
  <c r="AS86" i="18"/>
  <c r="AT86" i="18"/>
  <c r="AU86" i="18"/>
  <c r="AV86" i="18"/>
  <c r="AW86" i="18"/>
  <c r="AX86" i="18"/>
  <c r="AY86" i="18"/>
  <c r="AZ86" i="18"/>
  <c r="BA86" i="18"/>
  <c r="BB86" i="18"/>
  <c r="BC86" i="18"/>
  <c r="BD86" i="18"/>
  <c r="BE86" i="18"/>
  <c r="BF86" i="18"/>
  <c r="BG86" i="18"/>
  <c r="AF87" i="18"/>
  <c r="AG87" i="18"/>
  <c r="AH87" i="18"/>
  <c r="AI87" i="18"/>
  <c r="AJ87" i="18"/>
  <c r="AK87" i="18"/>
  <c r="AL87" i="18"/>
  <c r="AM87" i="18"/>
  <c r="AN87" i="18"/>
  <c r="AO87" i="18"/>
  <c r="AP87" i="18"/>
  <c r="AQ87" i="18"/>
  <c r="AR87" i="18"/>
  <c r="AS87" i="18"/>
  <c r="AT87" i="18"/>
  <c r="AU87" i="18"/>
  <c r="AV87" i="18"/>
  <c r="AW87" i="18"/>
  <c r="AX87" i="18"/>
  <c r="AY87" i="18"/>
  <c r="AZ87" i="18"/>
  <c r="BA87" i="18"/>
  <c r="BB87" i="18"/>
  <c r="BC87" i="18"/>
  <c r="BD87" i="18"/>
  <c r="BE87" i="18"/>
  <c r="BF87" i="18"/>
  <c r="BG87" i="18"/>
  <c r="AF88" i="18"/>
  <c r="AG88" i="18"/>
  <c r="AH88" i="18"/>
  <c r="AI88" i="18"/>
  <c r="AJ88" i="18"/>
  <c r="AK88" i="18"/>
  <c r="AL88" i="18"/>
  <c r="AM88" i="18"/>
  <c r="AN88" i="18"/>
  <c r="AO88" i="18"/>
  <c r="AP88" i="18"/>
  <c r="AQ88" i="18"/>
  <c r="AR88" i="18"/>
  <c r="AS88" i="18"/>
  <c r="AT88" i="18"/>
  <c r="AU88" i="18"/>
  <c r="AV88" i="18"/>
  <c r="AW88" i="18"/>
  <c r="AX88" i="18"/>
  <c r="AY88" i="18"/>
  <c r="AZ88" i="18"/>
  <c r="BA88" i="18"/>
  <c r="BB88" i="18"/>
  <c r="BC88" i="18"/>
  <c r="BD88" i="18"/>
  <c r="BE88" i="18"/>
  <c r="BF88" i="18"/>
  <c r="BG88" i="18"/>
  <c r="AF89" i="18"/>
  <c r="AG89" i="18"/>
  <c r="AH89" i="18"/>
  <c r="AI89" i="18"/>
  <c r="AJ89" i="18"/>
  <c r="AK89" i="18"/>
  <c r="AL89" i="18"/>
  <c r="AM89" i="18"/>
  <c r="AN89" i="18"/>
  <c r="AO89" i="18"/>
  <c r="AP89" i="18"/>
  <c r="AQ89" i="18"/>
  <c r="AR89" i="18"/>
  <c r="AS89" i="18"/>
  <c r="AT89" i="18"/>
  <c r="AU89" i="18"/>
  <c r="AV89" i="18"/>
  <c r="AW89" i="18"/>
  <c r="AX89" i="18"/>
  <c r="AY89" i="18"/>
  <c r="AZ89" i="18"/>
  <c r="BA89" i="18"/>
  <c r="BB89" i="18"/>
  <c r="BC89" i="18"/>
  <c r="BD89" i="18"/>
  <c r="BE89" i="18"/>
  <c r="BF89" i="18"/>
  <c r="BG89" i="18"/>
  <c r="AF90" i="18"/>
  <c r="AG90" i="18"/>
  <c r="AH90" i="18"/>
  <c r="AI90" i="18"/>
  <c r="AJ90" i="18"/>
  <c r="AK90" i="18"/>
  <c r="AL90" i="18"/>
  <c r="AM90" i="18"/>
  <c r="AN90" i="18"/>
  <c r="AO90" i="18"/>
  <c r="AP90" i="18"/>
  <c r="AQ90" i="18"/>
  <c r="AR90" i="18"/>
  <c r="AS90" i="18"/>
  <c r="AT90" i="18"/>
  <c r="AU90" i="18"/>
  <c r="AV90" i="18"/>
  <c r="AW90" i="18"/>
  <c r="AX90" i="18"/>
  <c r="AY90" i="18"/>
  <c r="AZ90" i="18"/>
  <c r="BA90" i="18"/>
  <c r="BB90" i="18"/>
  <c r="BC90" i="18"/>
  <c r="BD90" i="18"/>
  <c r="BE90" i="18"/>
  <c r="BF90" i="18"/>
  <c r="BG90" i="18"/>
  <c r="AF91" i="18"/>
  <c r="AG91" i="18"/>
  <c r="AH91" i="18"/>
  <c r="AI91" i="18"/>
  <c r="AJ91" i="18"/>
  <c r="AK91" i="18"/>
  <c r="AL91" i="18"/>
  <c r="AM91" i="18"/>
  <c r="AN91" i="18"/>
  <c r="AO91" i="18"/>
  <c r="AP91" i="18"/>
  <c r="AQ91" i="18"/>
  <c r="AR91" i="18"/>
  <c r="AS91" i="18"/>
  <c r="AT91" i="18"/>
  <c r="AU91" i="18"/>
  <c r="AV91" i="18"/>
  <c r="AW91" i="18"/>
  <c r="AX91" i="18"/>
  <c r="AY91" i="18"/>
  <c r="AZ91" i="18"/>
  <c r="BA91" i="18"/>
  <c r="BB91" i="18"/>
  <c r="BC91" i="18"/>
  <c r="BD91" i="18"/>
  <c r="BE91" i="18"/>
  <c r="BF91" i="18"/>
  <c r="BG91" i="18"/>
  <c r="AF92" i="18"/>
  <c r="AG92" i="18"/>
  <c r="AH92" i="18"/>
  <c r="AI92" i="18"/>
  <c r="AJ92" i="18"/>
  <c r="AK92" i="18"/>
  <c r="AL92" i="18"/>
  <c r="AM92" i="18"/>
  <c r="AN92" i="18"/>
  <c r="AO92" i="18"/>
  <c r="AP92" i="18"/>
  <c r="AQ92" i="18"/>
  <c r="AR92" i="18"/>
  <c r="AS92" i="18"/>
  <c r="AT92" i="18"/>
  <c r="AU92" i="18"/>
  <c r="AV92" i="18"/>
  <c r="AW92" i="18"/>
  <c r="AX92" i="18"/>
  <c r="AY92" i="18"/>
  <c r="AZ92" i="18"/>
  <c r="BA92" i="18"/>
  <c r="BB92" i="18"/>
  <c r="BC92" i="18"/>
  <c r="BD92" i="18"/>
  <c r="BE92" i="18"/>
  <c r="BF92" i="18"/>
  <c r="BG92" i="18"/>
  <c r="AF93" i="18"/>
  <c r="AG93" i="18"/>
  <c r="AH93" i="18"/>
  <c r="AI93" i="18"/>
  <c r="AJ93" i="18"/>
  <c r="AK93" i="18"/>
  <c r="AL93" i="18"/>
  <c r="AM93" i="18"/>
  <c r="AN93" i="18"/>
  <c r="AO93" i="18"/>
  <c r="AP93" i="18"/>
  <c r="AQ93" i="18"/>
  <c r="AR93" i="18"/>
  <c r="AS93" i="18"/>
  <c r="AT93" i="18"/>
  <c r="AU93" i="18"/>
  <c r="AV93" i="18"/>
  <c r="AW93" i="18"/>
  <c r="AX93" i="18"/>
  <c r="AY93" i="18"/>
  <c r="AZ93" i="18"/>
  <c r="BA93" i="18"/>
  <c r="BB93" i="18"/>
  <c r="BC93" i="18"/>
  <c r="BD93" i="18"/>
  <c r="BE93" i="18"/>
  <c r="BF93" i="18"/>
  <c r="BG93" i="18"/>
  <c r="AF94" i="18"/>
  <c r="AG94" i="18"/>
  <c r="AH94" i="18"/>
  <c r="AI94" i="18"/>
  <c r="AJ94" i="18"/>
  <c r="AK94" i="18"/>
  <c r="AL94" i="18"/>
  <c r="AM94" i="18"/>
  <c r="AN94" i="18"/>
  <c r="AO94" i="18"/>
  <c r="AP94" i="18"/>
  <c r="AQ94" i="18"/>
  <c r="AR94" i="18"/>
  <c r="AS94" i="18"/>
  <c r="AT94" i="18"/>
  <c r="AU94" i="18"/>
  <c r="AV94" i="18"/>
  <c r="AW94" i="18"/>
  <c r="AX94" i="18"/>
  <c r="AY94" i="18"/>
  <c r="AZ94" i="18"/>
  <c r="BA94" i="18"/>
  <c r="BB94" i="18"/>
  <c r="BC94" i="18"/>
  <c r="BD94" i="18"/>
  <c r="BE94" i="18"/>
  <c r="BF94" i="18"/>
  <c r="BG94" i="18"/>
  <c r="AF95" i="18"/>
  <c r="AG95" i="18"/>
  <c r="AH95" i="18"/>
  <c r="AI95" i="18"/>
  <c r="AJ95" i="18"/>
  <c r="AK95" i="18"/>
  <c r="AL95" i="18"/>
  <c r="AM95" i="18"/>
  <c r="AN95" i="18"/>
  <c r="AO95" i="18"/>
  <c r="AP95" i="18"/>
  <c r="AQ95" i="18"/>
  <c r="AR95" i="18"/>
  <c r="AS95" i="18"/>
  <c r="AT95" i="18"/>
  <c r="AU95" i="18"/>
  <c r="AV95" i="18"/>
  <c r="AW95" i="18"/>
  <c r="AX95" i="18"/>
  <c r="AY95" i="18"/>
  <c r="AZ95" i="18"/>
  <c r="BA95" i="18"/>
  <c r="BB95" i="18"/>
  <c r="BC95" i="18"/>
  <c r="BD95" i="18"/>
  <c r="BE95" i="18"/>
  <c r="BF95" i="18"/>
  <c r="BG95" i="18"/>
  <c r="AF96" i="18"/>
  <c r="AG96" i="18"/>
  <c r="AH96" i="18"/>
  <c r="AI96" i="18"/>
  <c r="AJ96" i="18"/>
  <c r="AK96" i="18"/>
  <c r="AL96" i="18"/>
  <c r="AM96" i="18"/>
  <c r="AN96" i="18"/>
  <c r="AO96" i="18"/>
  <c r="AP96" i="18"/>
  <c r="AQ96" i="18"/>
  <c r="AR96" i="18"/>
  <c r="AS96" i="18"/>
  <c r="AT96" i="18"/>
  <c r="AU96" i="18"/>
  <c r="AV96" i="18"/>
  <c r="AW96" i="18"/>
  <c r="AX96" i="18"/>
  <c r="AY96" i="18"/>
  <c r="AZ96" i="18"/>
  <c r="BA96" i="18"/>
  <c r="BB96" i="18"/>
  <c r="BC96" i="18"/>
  <c r="BD96" i="18"/>
  <c r="BE96" i="18"/>
  <c r="BF96" i="18"/>
  <c r="BG96" i="18"/>
  <c r="AF97" i="18"/>
  <c r="AG97" i="18"/>
  <c r="AH97" i="18"/>
  <c r="AI97" i="18"/>
  <c r="AJ97" i="18"/>
  <c r="AK97" i="18"/>
  <c r="AL97" i="18"/>
  <c r="AM97" i="18"/>
  <c r="AN97" i="18"/>
  <c r="AO97" i="18"/>
  <c r="AP97" i="18"/>
  <c r="AQ97" i="18"/>
  <c r="AR97" i="18"/>
  <c r="AS97" i="18"/>
  <c r="AT97" i="18"/>
  <c r="AU97" i="18"/>
  <c r="AV97" i="18"/>
  <c r="AW97" i="18"/>
  <c r="AX97" i="18"/>
  <c r="AY97" i="18"/>
  <c r="AZ97" i="18"/>
  <c r="BA97" i="18"/>
  <c r="BB97" i="18"/>
  <c r="BC97" i="18"/>
  <c r="BD97" i="18"/>
  <c r="BE97" i="18"/>
  <c r="BF97" i="18"/>
  <c r="BG97" i="18"/>
  <c r="AF98" i="18"/>
  <c r="AG98" i="18"/>
  <c r="AH98" i="18"/>
  <c r="AI98" i="18"/>
  <c r="AJ98" i="18"/>
  <c r="AK98" i="18"/>
  <c r="AL98" i="18"/>
  <c r="AM98" i="18"/>
  <c r="AN98" i="18"/>
  <c r="AO98" i="18"/>
  <c r="AP98" i="18"/>
  <c r="AQ98" i="18"/>
  <c r="AR98" i="18"/>
  <c r="AS98" i="18"/>
  <c r="AT98" i="18"/>
  <c r="AU98" i="18"/>
  <c r="AV98" i="18"/>
  <c r="AW98" i="18"/>
  <c r="AX98" i="18"/>
  <c r="AY98" i="18"/>
  <c r="AZ98" i="18"/>
  <c r="BA98" i="18"/>
  <c r="BB98" i="18"/>
  <c r="BC98" i="18"/>
  <c r="BD98" i="18"/>
  <c r="BE98" i="18"/>
  <c r="BF98" i="18"/>
  <c r="BG98" i="18"/>
  <c r="AF99" i="18"/>
  <c r="AG99" i="18"/>
  <c r="AH99" i="18"/>
  <c r="AI99" i="18"/>
  <c r="AJ99" i="18"/>
  <c r="AK99" i="18"/>
  <c r="AL99" i="18"/>
  <c r="AM99" i="18"/>
  <c r="AN99" i="18"/>
  <c r="AO99" i="18"/>
  <c r="AP99" i="18"/>
  <c r="AQ99" i="18"/>
  <c r="AR99" i="18"/>
  <c r="AS99" i="18"/>
  <c r="AT99" i="18"/>
  <c r="AU99" i="18"/>
  <c r="AV99" i="18"/>
  <c r="AW99" i="18"/>
  <c r="AX99" i="18"/>
  <c r="AY99" i="18"/>
  <c r="AZ99" i="18"/>
  <c r="BA99" i="18"/>
  <c r="BB99" i="18"/>
  <c r="BC99" i="18"/>
  <c r="BD99" i="18"/>
  <c r="BE99" i="18"/>
  <c r="BF99" i="18"/>
  <c r="BG99" i="18"/>
  <c r="AF100" i="18"/>
  <c r="AG100" i="18"/>
  <c r="AH100" i="18"/>
  <c r="AI100" i="18"/>
  <c r="AJ100" i="18"/>
  <c r="AK100" i="18"/>
  <c r="AL100" i="18"/>
  <c r="AM100" i="18"/>
  <c r="AN100" i="18"/>
  <c r="AO100" i="18"/>
  <c r="AP100" i="18"/>
  <c r="AQ100" i="18"/>
  <c r="AR100" i="18"/>
  <c r="AS100" i="18"/>
  <c r="AT100" i="18"/>
  <c r="AU100" i="18"/>
  <c r="AV100" i="18"/>
  <c r="AW100" i="18"/>
  <c r="AX100" i="18"/>
  <c r="AY100" i="18"/>
  <c r="AZ100" i="18"/>
  <c r="BA100" i="18"/>
  <c r="BB100" i="18"/>
  <c r="BC100" i="18"/>
  <c r="BD100" i="18"/>
  <c r="BE100" i="18"/>
  <c r="BF100" i="18"/>
  <c r="BG100" i="18"/>
  <c r="AF101" i="18"/>
  <c r="AG101" i="18"/>
  <c r="AH101" i="18"/>
  <c r="AI101" i="18"/>
  <c r="AJ101" i="18"/>
  <c r="AK101" i="18"/>
  <c r="AL101" i="18"/>
  <c r="AM101" i="18"/>
  <c r="AN101" i="18"/>
  <c r="AO101" i="18"/>
  <c r="AP101" i="18"/>
  <c r="AQ101" i="18"/>
  <c r="AR101" i="18"/>
  <c r="AS101" i="18"/>
  <c r="AT101" i="18"/>
  <c r="AU101" i="18"/>
  <c r="AV101" i="18"/>
  <c r="AW101" i="18"/>
  <c r="AX101" i="18"/>
  <c r="AY101" i="18"/>
  <c r="AZ101" i="18"/>
  <c r="BA101" i="18"/>
  <c r="BB101" i="18"/>
  <c r="BC101" i="18"/>
  <c r="BD101" i="18"/>
  <c r="BE101" i="18"/>
  <c r="BF101" i="18"/>
  <c r="BG101" i="18"/>
  <c r="AF102" i="18"/>
  <c r="AG102" i="18"/>
  <c r="AH102" i="18"/>
  <c r="AI102" i="18"/>
  <c r="AJ102" i="18"/>
  <c r="AK102" i="18"/>
  <c r="AL102" i="18"/>
  <c r="AM102" i="18"/>
  <c r="AN102" i="18"/>
  <c r="AO102" i="18"/>
  <c r="AP102" i="18"/>
  <c r="AQ102" i="18"/>
  <c r="AR102" i="18"/>
  <c r="AS102" i="18"/>
  <c r="AT102" i="18"/>
  <c r="AU102" i="18"/>
  <c r="AV102" i="18"/>
  <c r="AW102" i="18"/>
  <c r="AX102" i="18"/>
  <c r="AY102" i="18"/>
  <c r="AZ102" i="18"/>
  <c r="BA102" i="18"/>
  <c r="BB102" i="18"/>
  <c r="BC102" i="18"/>
  <c r="BD102" i="18"/>
  <c r="BE102" i="18"/>
  <c r="BF102" i="18"/>
  <c r="BG102" i="18"/>
  <c r="AF103" i="18"/>
  <c r="AG103" i="18"/>
  <c r="AH103" i="18"/>
  <c r="AI103" i="18"/>
  <c r="AJ103" i="18"/>
  <c r="AK103" i="18"/>
  <c r="AL103" i="18"/>
  <c r="AM103" i="18"/>
  <c r="AN103" i="18"/>
  <c r="AO103" i="18"/>
  <c r="AP103" i="18"/>
  <c r="AQ103" i="18"/>
  <c r="AR103" i="18"/>
  <c r="AS103" i="18"/>
  <c r="AT103" i="18"/>
  <c r="AU103" i="18"/>
  <c r="AV103" i="18"/>
  <c r="AW103" i="18"/>
  <c r="AX103" i="18"/>
  <c r="AY103" i="18"/>
  <c r="AZ103" i="18"/>
  <c r="BA103" i="18"/>
  <c r="BB103" i="18"/>
  <c r="BC103" i="18"/>
  <c r="BD103" i="18"/>
  <c r="BE103" i="18"/>
  <c r="BF103" i="18"/>
  <c r="BG103" i="18"/>
  <c r="AF104" i="18"/>
  <c r="AG104" i="18"/>
  <c r="AH104" i="18"/>
  <c r="AI104" i="18"/>
  <c r="AJ104" i="18"/>
  <c r="AK104" i="18"/>
  <c r="AL104" i="18"/>
  <c r="AM104" i="18"/>
  <c r="AN104" i="18"/>
  <c r="AO104" i="18"/>
  <c r="AP104" i="18"/>
  <c r="AQ104" i="18"/>
  <c r="AR104" i="18"/>
  <c r="AS104" i="18"/>
  <c r="AT104" i="18"/>
  <c r="AU104" i="18"/>
  <c r="AV104" i="18"/>
  <c r="AW104" i="18"/>
  <c r="AX104" i="18"/>
  <c r="AY104" i="18"/>
  <c r="AZ104" i="18"/>
  <c r="BA104" i="18"/>
  <c r="BB104" i="18"/>
  <c r="BC104" i="18"/>
  <c r="BD104" i="18"/>
  <c r="BE104" i="18"/>
  <c r="BF104" i="18"/>
  <c r="BG104" i="18"/>
  <c r="AF105" i="18"/>
  <c r="AG105" i="18"/>
  <c r="AH105" i="18"/>
  <c r="AI105" i="18"/>
  <c r="AJ105" i="18"/>
  <c r="AK105" i="18"/>
  <c r="AL105" i="18"/>
  <c r="AM105" i="18"/>
  <c r="AN105" i="18"/>
  <c r="AO105" i="18"/>
  <c r="AP105" i="18"/>
  <c r="AQ105" i="18"/>
  <c r="AR105" i="18"/>
  <c r="AS105" i="18"/>
  <c r="AT105" i="18"/>
  <c r="AU105" i="18"/>
  <c r="AV105" i="18"/>
  <c r="AW105" i="18"/>
  <c r="AX105" i="18"/>
  <c r="AY105" i="18"/>
  <c r="AZ105" i="18"/>
  <c r="BA105" i="18"/>
  <c r="BB105" i="18"/>
  <c r="BC105" i="18"/>
  <c r="BD105" i="18"/>
  <c r="BE105" i="18"/>
  <c r="BF105" i="18"/>
  <c r="BG105" i="18"/>
  <c r="AF106" i="18"/>
  <c r="AG106" i="18"/>
  <c r="AH106" i="18"/>
  <c r="AI106" i="18"/>
  <c r="AJ106" i="18"/>
  <c r="AK106" i="18"/>
  <c r="AL106" i="18"/>
  <c r="AM106" i="18"/>
  <c r="AN106" i="18"/>
  <c r="AO106" i="18"/>
  <c r="AP106" i="18"/>
  <c r="AQ106" i="18"/>
  <c r="AR106" i="18"/>
  <c r="AS106" i="18"/>
  <c r="AT106" i="18"/>
  <c r="AU106" i="18"/>
  <c r="AV106" i="18"/>
  <c r="AW106" i="18"/>
  <c r="AX106" i="18"/>
  <c r="AY106" i="18"/>
  <c r="AZ106" i="18"/>
  <c r="BA106" i="18"/>
  <c r="BB106" i="18"/>
  <c r="BC106" i="18"/>
  <c r="BD106" i="18"/>
  <c r="BE106" i="18"/>
  <c r="BF106" i="18"/>
  <c r="BG106" i="18"/>
  <c r="AF107" i="18"/>
  <c r="AG107" i="18"/>
  <c r="AH107" i="18"/>
  <c r="AI107" i="18"/>
  <c r="AJ107" i="18"/>
  <c r="AK107" i="18"/>
  <c r="AL107" i="18"/>
  <c r="AM107" i="18"/>
  <c r="AN107" i="18"/>
  <c r="AO107" i="18"/>
  <c r="AP107" i="18"/>
  <c r="AQ107" i="18"/>
  <c r="AR107" i="18"/>
  <c r="AS107" i="18"/>
  <c r="AT107" i="18"/>
  <c r="AU107" i="18"/>
  <c r="AV107" i="18"/>
  <c r="AW107" i="18"/>
  <c r="AX107" i="18"/>
  <c r="AY107" i="18"/>
  <c r="AZ107" i="18"/>
  <c r="BA107" i="18"/>
  <c r="BB107" i="18"/>
  <c r="BC107" i="18"/>
  <c r="BD107" i="18"/>
  <c r="BE107" i="18"/>
  <c r="BF107" i="18"/>
  <c r="BG107" i="18"/>
  <c r="AF108" i="18"/>
  <c r="AG108" i="18"/>
  <c r="AH108" i="18"/>
  <c r="AI108" i="18"/>
  <c r="AJ108" i="18"/>
  <c r="AK108" i="18"/>
  <c r="AL108" i="18"/>
  <c r="AM108" i="18"/>
  <c r="AN108" i="18"/>
  <c r="AO108" i="18"/>
  <c r="AP108" i="18"/>
  <c r="AQ108" i="18"/>
  <c r="AR108" i="18"/>
  <c r="AS108" i="18"/>
  <c r="AT108" i="18"/>
  <c r="AU108" i="18"/>
  <c r="AV108" i="18"/>
  <c r="AW108" i="18"/>
  <c r="AX108" i="18"/>
  <c r="AY108" i="18"/>
  <c r="AZ108" i="18"/>
  <c r="BA108" i="18"/>
  <c r="BB108" i="18"/>
  <c r="BC108" i="18"/>
  <c r="BD108" i="18"/>
  <c r="BE108" i="18"/>
  <c r="BF108" i="18"/>
  <c r="BG108" i="18"/>
  <c r="AF109" i="18"/>
  <c r="AG109" i="18"/>
  <c r="AH109" i="18"/>
  <c r="AI109" i="18"/>
  <c r="AJ109" i="18"/>
  <c r="AK109" i="18"/>
  <c r="AL109" i="18"/>
  <c r="AM109" i="18"/>
  <c r="AN109" i="18"/>
  <c r="AO109" i="18"/>
  <c r="AP109" i="18"/>
  <c r="AQ109" i="18"/>
  <c r="AR109" i="18"/>
  <c r="AS109" i="18"/>
  <c r="AT109" i="18"/>
  <c r="AU109" i="18"/>
  <c r="AV109" i="18"/>
  <c r="AW109" i="18"/>
  <c r="AX109" i="18"/>
  <c r="AY109" i="18"/>
  <c r="AZ109" i="18"/>
  <c r="BA109" i="18"/>
  <c r="BB109" i="18"/>
  <c r="BC109" i="18"/>
  <c r="BD109" i="18"/>
  <c r="BE109" i="18"/>
  <c r="BF109" i="18"/>
  <c r="BG109" i="18"/>
  <c r="AF110" i="18"/>
  <c r="AG110" i="18"/>
  <c r="AH110" i="18"/>
  <c r="AI110" i="18"/>
  <c r="AJ110" i="18"/>
  <c r="AK110" i="18"/>
  <c r="AL110" i="18"/>
  <c r="AM110" i="18"/>
  <c r="AN110" i="18"/>
  <c r="AO110" i="18"/>
  <c r="AP110" i="18"/>
  <c r="AQ110" i="18"/>
  <c r="AR110" i="18"/>
  <c r="AS110" i="18"/>
  <c r="AT110" i="18"/>
  <c r="AU110" i="18"/>
  <c r="AV110" i="18"/>
  <c r="AW110" i="18"/>
  <c r="AX110" i="18"/>
  <c r="AY110" i="18"/>
  <c r="AZ110" i="18"/>
  <c r="BA110" i="18"/>
  <c r="BB110" i="18"/>
  <c r="BC110" i="18"/>
  <c r="BD110" i="18"/>
  <c r="BE110" i="18"/>
  <c r="BF110" i="18"/>
  <c r="BG110" i="18"/>
  <c r="AF111" i="18"/>
  <c r="AG111" i="18"/>
  <c r="AH111" i="18"/>
  <c r="AI111" i="18"/>
  <c r="AJ111" i="18"/>
  <c r="AK111" i="18"/>
  <c r="AL111" i="18"/>
  <c r="AM111" i="18"/>
  <c r="AN111" i="18"/>
  <c r="AO111" i="18"/>
  <c r="AP111" i="18"/>
  <c r="AQ111" i="18"/>
  <c r="AR111" i="18"/>
  <c r="AS111" i="18"/>
  <c r="AT111" i="18"/>
  <c r="AU111" i="18"/>
  <c r="AV111" i="18"/>
  <c r="AW111" i="18"/>
  <c r="AX111" i="18"/>
  <c r="AY111" i="18"/>
  <c r="AZ111" i="18"/>
  <c r="BA111" i="18"/>
  <c r="BB111" i="18"/>
  <c r="BC111" i="18"/>
  <c r="BD111" i="18"/>
  <c r="BE111" i="18"/>
  <c r="BF111" i="18"/>
  <c r="BG111" i="18"/>
  <c r="AF112" i="18"/>
  <c r="AG112" i="18"/>
  <c r="AH112" i="18"/>
  <c r="AI112" i="18"/>
  <c r="AJ112" i="18"/>
  <c r="AK112" i="18"/>
  <c r="AL112" i="18"/>
  <c r="AM112" i="18"/>
  <c r="AN112" i="18"/>
  <c r="AO112" i="18"/>
  <c r="AP112" i="18"/>
  <c r="AQ112" i="18"/>
  <c r="AR112" i="18"/>
  <c r="AS112" i="18"/>
  <c r="AT112" i="18"/>
  <c r="AU112" i="18"/>
  <c r="AV112" i="18"/>
  <c r="AW112" i="18"/>
  <c r="AX112" i="18"/>
  <c r="AY112" i="18"/>
  <c r="AZ112" i="18"/>
  <c r="BA112" i="18"/>
  <c r="BB112" i="18"/>
  <c r="BC112" i="18"/>
  <c r="BD112" i="18"/>
  <c r="BE112" i="18"/>
  <c r="BF112" i="18"/>
  <c r="BG112" i="18"/>
  <c r="AF113" i="18"/>
  <c r="AG113" i="18"/>
  <c r="AH113" i="18"/>
  <c r="AI113" i="18"/>
  <c r="AJ113" i="18"/>
  <c r="AK113" i="18"/>
  <c r="AL113" i="18"/>
  <c r="AM113" i="18"/>
  <c r="AN113" i="18"/>
  <c r="AO113" i="18"/>
  <c r="AP113" i="18"/>
  <c r="AQ113" i="18"/>
  <c r="AR113" i="18"/>
  <c r="AS113" i="18"/>
  <c r="AT113" i="18"/>
  <c r="AU113" i="18"/>
  <c r="AV113" i="18"/>
  <c r="AW113" i="18"/>
  <c r="AX113" i="18"/>
  <c r="AY113" i="18"/>
  <c r="AZ113" i="18"/>
  <c r="BA113" i="18"/>
  <c r="BB113" i="18"/>
  <c r="BC113" i="18"/>
  <c r="BD113" i="18"/>
  <c r="BE113" i="18"/>
  <c r="BF113" i="18"/>
  <c r="BG113" i="18"/>
  <c r="AF114" i="18"/>
  <c r="AG114" i="18"/>
  <c r="AH114" i="18"/>
  <c r="AI114" i="18"/>
  <c r="AJ114" i="18"/>
  <c r="AK114" i="18"/>
  <c r="AL114" i="18"/>
  <c r="AM114" i="18"/>
  <c r="AN114" i="18"/>
  <c r="AO114" i="18"/>
  <c r="AP114" i="18"/>
  <c r="AQ114" i="18"/>
  <c r="AR114" i="18"/>
  <c r="AS114" i="18"/>
  <c r="AT114" i="18"/>
  <c r="AU114" i="18"/>
  <c r="AV114" i="18"/>
  <c r="AW114" i="18"/>
  <c r="AX114" i="18"/>
  <c r="AY114" i="18"/>
  <c r="AZ114" i="18"/>
  <c r="BA114" i="18"/>
  <c r="BB114" i="18"/>
  <c r="BC114" i="18"/>
  <c r="BD114" i="18"/>
  <c r="BE114" i="18"/>
  <c r="BF114" i="18"/>
  <c r="BG114" i="18"/>
  <c r="AF115" i="18"/>
  <c r="AG115" i="18"/>
  <c r="AH115" i="18"/>
  <c r="AI115" i="18"/>
  <c r="AJ115" i="18"/>
  <c r="AK115" i="18"/>
  <c r="AL115" i="18"/>
  <c r="AM115" i="18"/>
  <c r="AN115" i="18"/>
  <c r="AO115" i="18"/>
  <c r="AP115" i="18"/>
  <c r="AQ115" i="18"/>
  <c r="AR115" i="18"/>
  <c r="AS115" i="18"/>
  <c r="AT115" i="18"/>
  <c r="AU115" i="18"/>
  <c r="AV115" i="18"/>
  <c r="AW115" i="18"/>
  <c r="AX115" i="18"/>
  <c r="AY115" i="18"/>
  <c r="AZ115" i="18"/>
  <c r="BA115" i="18"/>
  <c r="BB115" i="18"/>
  <c r="BC115" i="18"/>
  <c r="BD115" i="18"/>
  <c r="BE115" i="18"/>
  <c r="BF115" i="18"/>
  <c r="BG115" i="18"/>
  <c r="AF116" i="18"/>
  <c r="AG116" i="18"/>
  <c r="AH116" i="18"/>
  <c r="AI116" i="18"/>
  <c r="AJ116" i="18"/>
  <c r="AK116" i="18"/>
  <c r="AL116" i="18"/>
  <c r="AM116" i="18"/>
  <c r="AN116" i="18"/>
  <c r="AO116" i="18"/>
  <c r="AP116" i="18"/>
  <c r="AQ116" i="18"/>
  <c r="AR116" i="18"/>
  <c r="AS116" i="18"/>
  <c r="AT116" i="18"/>
  <c r="AU116" i="18"/>
  <c r="AV116" i="18"/>
  <c r="AW116" i="18"/>
  <c r="AX116" i="18"/>
  <c r="AY116" i="18"/>
  <c r="AZ116" i="18"/>
  <c r="BA116" i="18"/>
  <c r="BB116" i="18"/>
  <c r="BC116" i="18"/>
  <c r="BD116" i="18"/>
  <c r="BE116" i="18"/>
  <c r="BF116" i="18"/>
  <c r="BG116" i="18"/>
  <c r="AF117" i="18"/>
  <c r="AG117" i="18"/>
  <c r="AH117" i="18"/>
  <c r="AI117" i="18"/>
  <c r="AJ117" i="18"/>
  <c r="AK117" i="18"/>
  <c r="AL117" i="18"/>
  <c r="AM117" i="18"/>
  <c r="AN117" i="18"/>
  <c r="AO117" i="18"/>
  <c r="AP117" i="18"/>
  <c r="AQ117" i="18"/>
  <c r="AR117" i="18"/>
  <c r="AS117" i="18"/>
  <c r="AT117" i="18"/>
  <c r="AU117" i="18"/>
  <c r="AV117" i="18"/>
  <c r="AW117" i="18"/>
  <c r="AX117" i="18"/>
  <c r="AY117" i="18"/>
  <c r="AZ117" i="18"/>
  <c r="BA117" i="18"/>
  <c r="BB117" i="18"/>
  <c r="BC117" i="18"/>
  <c r="BD117" i="18"/>
  <c r="BE117" i="18"/>
  <c r="BF117" i="18"/>
  <c r="BG117" i="18"/>
  <c r="AF118" i="18"/>
  <c r="AG118" i="18"/>
  <c r="AH118" i="18"/>
  <c r="AI118" i="18"/>
  <c r="AJ118" i="18"/>
  <c r="AK118" i="18"/>
  <c r="AL118" i="18"/>
  <c r="AM118" i="18"/>
  <c r="AN118" i="18"/>
  <c r="AO118" i="18"/>
  <c r="AP118" i="18"/>
  <c r="AQ118" i="18"/>
  <c r="AR118" i="18"/>
  <c r="AS118" i="18"/>
  <c r="AT118" i="18"/>
  <c r="AU118" i="18"/>
  <c r="AV118" i="18"/>
  <c r="AW118" i="18"/>
  <c r="AX118" i="18"/>
  <c r="AY118" i="18"/>
  <c r="AZ118" i="18"/>
  <c r="BA118" i="18"/>
  <c r="BB118" i="18"/>
  <c r="BC118" i="18"/>
  <c r="BD118" i="18"/>
  <c r="BE118" i="18"/>
  <c r="BF118" i="18"/>
  <c r="BG118" i="18"/>
  <c r="AF119" i="18"/>
  <c r="AG119" i="18"/>
  <c r="AH119" i="18"/>
  <c r="AI119" i="18"/>
  <c r="AJ119" i="18"/>
  <c r="AK119" i="18"/>
  <c r="AL119" i="18"/>
  <c r="AM119" i="18"/>
  <c r="AN119" i="18"/>
  <c r="AO119" i="18"/>
  <c r="AP119" i="18"/>
  <c r="AQ119" i="18"/>
  <c r="AR119" i="18"/>
  <c r="AS119" i="18"/>
  <c r="AT119" i="18"/>
  <c r="AU119" i="18"/>
  <c r="AV119" i="18"/>
  <c r="AW119" i="18"/>
  <c r="AX119" i="18"/>
  <c r="AY119" i="18"/>
  <c r="AZ119" i="18"/>
  <c r="BA119" i="18"/>
  <c r="BB119" i="18"/>
  <c r="BC119" i="18"/>
  <c r="BD119" i="18"/>
  <c r="BE119" i="18"/>
  <c r="BF119" i="18"/>
  <c r="BG119" i="18"/>
  <c r="AF120" i="18"/>
  <c r="AG120" i="18"/>
  <c r="AH120" i="18"/>
  <c r="AI120" i="18"/>
  <c r="AJ120" i="18"/>
  <c r="AK120" i="18"/>
  <c r="AL120" i="18"/>
  <c r="AM120" i="18"/>
  <c r="AN120" i="18"/>
  <c r="AO120" i="18"/>
  <c r="AP120" i="18"/>
  <c r="AQ120" i="18"/>
  <c r="AR120" i="18"/>
  <c r="AS120" i="18"/>
  <c r="AT120" i="18"/>
  <c r="AU120" i="18"/>
  <c r="AV120" i="18"/>
  <c r="AW120" i="18"/>
  <c r="AX120" i="18"/>
  <c r="AY120" i="18"/>
  <c r="AZ120" i="18"/>
  <c r="BA120" i="18"/>
  <c r="BB120" i="18"/>
  <c r="BC120" i="18"/>
  <c r="BD120" i="18"/>
  <c r="BE120" i="18"/>
  <c r="BF120" i="18"/>
  <c r="BG120" i="18"/>
  <c r="AF121" i="18"/>
  <c r="AG121" i="18"/>
  <c r="AH121" i="18"/>
  <c r="AI121" i="18"/>
  <c r="AJ121" i="18"/>
  <c r="AK121" i="18"/>
  <c r="AL121" i="18"/>
  <c r="AM121" i="18"/>
  <c r="AN121" i="18"/>
  <c r="AO121" i="18"/>
  <c r="AP121" i="18"/>
  <c r="AQ121" i="18"/>
  <c r="AR121" i="18"/>
  <c r="AS121" i="18"/>
  <c r="AT121" i="18"/>
  <c r="AU121" i="18"/>
  <c r="AV121" i="18"/>
  <c r="AW121" i="18"/>
  <c r="AX121" i="18"/>
  <c r="AY121" i="18"/>
  <c r="AZ121" i="18"/>
  <c r="BA121" i="18"/>
  <c r="BB121" i="18"/>
  <c r="BC121" i="18"/>
  <c r="BD121" i="18"/>
  <c r="BE121" i="18"/>
  <c r="BF121" i="18"/>
  <c r="BG121" i="18"/>
  <c r="AF122" i="18"/>
  <c r="AG122" i="18"/>
  <c r="AH122" i="18"/>
  <c r="AI122" i="18"/>
  <c r="AJ122" i="18"/>
  <c r="AK122" i="18"/>
  <c r="AL122" i="18"/>
  <c r="AM122" i="18"/>
  <c r="AN122" i="18"/>
  <c r="AO122" i="18"/>
  <c r="AP122" i="18"/>
  <c r="AQ122" i="18"/>
  <c r="AR122" i="18"/>
  <c r="AS122" i="18"/>
  <c r="AT122" i="18"/>
  <c r="AU122" i="18"/>
  <c r="AV122" i="18"/>
  <c r="AW122" i="18"/>
  <c r="AX122" i="18"/>
  <c r="AY122" i="18"/>
  <c r="AZ122" i="18"/>
  <c r="BA122" i="18"/>
  <c r="BB122" i="18"/>
  <c r="BC122" i="18"/>
  <c r="BD122" i="18"/>
  <c r="BE122" i="18"/>
  <c r="BF122" i="18"/>
  <c r="BG122" i="18"/>
  <c r="AF123" i="18"/>
  <c r="AG123" i="18"/>
  <c r="AH123" i="18"/>
  <c r="AI123" i="18"/>
  <c r="AJ123" i="18"/>
  <c r="AK123" i="18"/>
  <c r="AL123" i="18"/>
  <c r="AM123" i="18"/>
  <c r="AN123" i="18"/>
  <c r="AO123" i="18"/>
  <c r="AP123" i="18"/>
  <c r="AQ123" i="18"/>
  <c r="AR123" i="18"/>
  <c r="AS123" i="18"/>
  <c r="AT123" i="18"/>
  <c r="AU123" i="18"/>
  <c r="AV123" i="18"/>
  <c r="AW123" i="18"/>
  <c r="AX123" i="18"/>
  <c r="AY123" i="18"/>
  <c r="AZ123" i="18"/>
  <c r="BA123" i="18"/>
  <c r="BB123" i="18"/>
  <c r="BC123" i="18"/>
  <c r="BD123" i="18"/>
  <c r="BE123" i="18"/>
  <c r="BF123" i="18"/>
  <c r="BG123" i="18"/>
  <c r="AF124" i="18"/>
  <c r="AG124" i="18"/>
  <c r="AH124" i="18"/>
  <c r="AI124" i="18"/>
  <c r="AJ124" i="18"/>
  <c r="AK124" i="18"/>
  <c r="AL124" i="18"/>
  <c r="AM124" i="18"/>
  <c r="AN124" i="18"/>
  <c r="AO124" i="18"/>
  <c r="AP124" i="18"/>
  <c r="AQ124" i="18"/>
  <c r="AR124" i="18"/>
  <c r="AS124" i="18"/>
  <c r="AT124" i="18"/>
  <c r="AU124" i="18"/>
  <c r="AV124" i="18"/>
  <c r="AW124" i="18"/>
  <c r="AX124" i="18"/>
  <c r="AY124" i="18"/>
  <c r="AZ124" i="18"/>
  <c r="BA124" i="18"/>
  <c r="BB124" i="18"/>
  <c r="BC124" i="18"/>
  <c r="BD124" i="18"/>
  <c r="BE124" i="18"/>
  <c r="BF124" i="18"/>
  <c r="BG124" i="18"/>
  <c r="AF125" i="18"/>
  <c r="AG125" i="18"/>
  <c r="AH125" i="18"/>
  <c r="AI125" i="18"/>
  <c r="AJ125" i="18"/>
  <c r="AK125" i="18"/>
  <c r="AL125" i="18"/>
  <c r="AM125" i="18"/>
  <c r="AN125" i="18"/>
  <c r="AO125" i="18"/>
  <c r="AP125" i="18"/>
  <c r="AQ125" i="18"/>
  <c r="AR125" i="18"/>
  <c r="AS125" i="18"/>
  <c r="AT125" i="18"/>
  <c r="AU125" i="18"/>
  <c r="AV125" i="18"/>
  <c r="AW125" i="18"/>
  <c r="AX125" i="18"/>
  <c r="AY125" i="18"/>
  <c r="AZ125" i="18"/>
  <c r="BA125" i="18"/>
  <c r="BB125" i="18"/>
  <c r="BC125" i="18"/>
  <c r="BD125" i="18"/>
  <c r="BE125" i="18"/>
  <c r="BF125" i="18"/>
  <c r="BG125" i="18"/>
  <c r="AF126" i="18"/>
  <c r="AG126" i="18"/>
  <c r="AH126" i="18"/>
  <c r="AI126" i="18"/>
  <c r="AJ126" i="18"/>
  <c r="AK126" i="18"/>
  <c r="AL126" i="18"/>
  <c r="AM126" i="18"/>
  <c r="AN126" i="18"/>
  <c r="AO126" i="18"/>
  <c r="AP126" i="18"/>
  <c r="AQ126" i="18"/>
  <c r="AR126" i="18"/>
  <c r="AS126" i="18"/>
  <c r="AT126" i="18"/>
  <c r="AU126" i="18"/>
  <c r="AV126" i="18"/>
  <c r="AW126" i="18"/>
  <c r="AX126" i="18"/>
  <c r="AY126" i="18"/>
  <c r="AZ126" i="18"/>
  <c r="BA126" i="18"/>
  <c r="BB126" i="18"/>
  <c r="BC126" i="18"/>
  <c r="BD126" i="18"/>
  <c r="BE126" i="18"/>
  <c r="BF126" i="18"/>
  <c r="BG126" i="18"/>
  <c r="AF127" i="18"/>
  <c r="AG127" i="18"/>
  <c r="AH127" i="18"/>
  <c r="AI127" i="18"/>
  <c r="AJ127" i="18"/>
  <c r="AK127" i="18"/>
  <c r="AL127" i="18"/>
  <c r="AM127" i="18"/>
  <c r="AN127" i="18"/>
  <c r="AO127" i="18"/>
  <c r="AP127" i="18"/>
  <c r="AQ127" i="18"/>
  <c r="AR127" i="18"/>
  <c r="AS127" i="18"/>
  <c r="AT127" i="18"/>
  <c r="AU127" i="18"/>
  <c r="AV127" i="18"/>
  <c r="AW127" i="18"/>
  <c r="AX127" i="18"/>
  <c r="AY127" i="18"/>
  <c r="AZ127" i="18"/>
  <c r="BA127" i="18"/>
  <c r="BB127" i="18"/>
  <c r="BC127" i="18"/>
  <c r="BD127" i="18"/>
  <c r="BE127" i="18"/>
  <c r="BF127" i="18"/>
  <c r="BG127" i="18"/>
  <c r="AF128" i="18"/>
  <c r="AG128" i="18"/>
  <c r="AH128" i="18"/>
  <c r="AI128" i="18"/>
  <c r="AJ128" i="18"/>
  <c r="AK128" i="18"/>
  <c r="AL128" i="18"/>
  <c r="AM128" i="18"/>
  <c r="AN128" i="18"/>
  <c r="AO128" i="18"/>
  <c r="AP128" i="18"/>
  <c r="AQ128" i="18"/>
  <c r="AR128" i="18"/>
  <c r="AS128" i="18"/>
  <c r="AT128" i="18"/>
  <c r="AU128" i="18"/>
  <c r="AV128" i="18"/>
  <c r="AW128" i="18"/>
  <c r="AX128" i="18"/>
  <c r="AY128" i="18"/>
  <c r="AZ128" i="18"/>
  <c r="BA128" i="18"/>
  <c r="BB128" i="18"/>
  <c r="BC128" i="18"/>
  <c r="BD128" i="18"/>
  <c r="BE128" i="18"/>
  <c r="BF128" i="18"/>
  <c r="BG128" i="18"/>
  <c r="AF129" i="18"/>
  <c r="AG129" i="18"/>
  <c r="AH129" i="18"/>
  <c r="AI129" i="18"/>
  <c r="AJ129" i="18"/>
  <c r="AK129" i="18"/>
  <c r="AL129" i="18"/>
  <c r="AM129" i="18"/>
  <c r="AN129" i="18"/>
  <c r="AO129" i="18"/>
  <c r="AP129" i="18"/>
  <c r="AQ129" i="18"/>
  <c r="AR129" i="18"/>
  <c r="AS129" i="18"/>
  <c r="AT129" i="18"/>
  <c r="AU129" i="18"/>
  <c r="AV129" i="18"/>
  <c r="AW129" i="18"/>
  <c r="AX129" i="18"/>
  <c r="AY129" i="18"/>
  <c r="AZ129" i="18"/>
  <c r="BA129" i="18"/>
  <c r="BB129" i="18"/>
  <c r="BC129" i="18"/>
  <c r="BD129" i="18"/>
  <c r="BE129" i="18"/>
  <c r="BF129" i="18"/>
  <c r="BG129" i="18"/>
  <c r="AF130" i="18"/>
  <c r="AG130" i="18"/>
  <c r="AH130" i="18"/>
  <c r="AI130" i="18"/>
  <c r="AJ130" i="18"/>
  <c r="AK130" i="18"/>
  <c r="AL130" i="18"/>
  <c r="AM130" i="18"/>
  <c r="AN130" i="18"/>
  <c r="AO130" i="18"/>
  <c r="AP130" i="18"/>
  <c r="AQ130" i="18"/>
  <c r="AR130" i="18"/>
  <c r="AS130" i="18"/>
  <c r="AT130" i="18"/>
  <c r="AU130" i="18"/>
  <c r="AV130" i="18"/>
  <c r="AW130" i="18"/>
  <c r="AX130" i="18"/>
  <c r="AY130" i="18"/>
  <c r="AZ130" i="18"/>
  <c r="BA130" i="18"/>
  <c r="BB130" i="18"/>
  <c r="BC130" i="18"/>
  <c r="BD130" i="18"/>
  <c r="BE130" i="18"/>
  <c r="BF130" i="18"/>
  <c r="BG130" i="18"/>
  <c r="AF131" i="18"/>
  <c r="AG131" i="18"/>
  <c r="AH131" i="18"/>
  <c r="AI131" i="18"/>
  <c r="AJ131" i="18"/>
  <c r="AK131" i="18"/>
  <c r="AL131" i="18"/>
  <c r="AM131" i="18"/>
  <c r="AN131" i="18"/>
  <c r="AO131" i="18"/>
  <c r="AP131" i="18"/>
  <c r="AQ131" i="18"/>
  <c r="AR131" i="18"/>
  <c r="AS131" i="18"/>
  <c r="AT131" i="18"/>
  <c r="AU131" i="18"/>
  <c r="AV131" i="18"/>
  <c r="AW131" i="18"/>
  <c r="AX131" i="18"/>
  <c r="AY131" i="18"/>
  <c r="AZ131" i="18"/>
  <c r="BA131" i="18"/>
  <c r="BB131" i="18"/>
  <c r="BC131" i="18"/>
  <c r="BD131" i="18"/>
  <c r="BE131" i="18"/>
  <c r="BF131" i="18"/>
  <c r="BG131" i="18"/>
  <c r="AF132" i="18"/>
  <c r="AG132" i="18"/>
  <c r="AH132" i="18"/>
  <c r="AI132" i="18"/>
  <c r="AJ132" i="18"/>
  <c r="AK132" i="18"/>
  <c r="AL132" i="18"/>
  <c r="AM132" i="18"/>
  <c r="AN132" i="18"/>
  <c r="AO132" i="18"/>
  <c r="AP132" i="18"/>
  <c r="AQ132" i="18"/>
  <c r="AR132" i="18"/>
  <c r="AS132" i="18"/>
  <c r="AT132" i="18"/>
  <c r="AU132" i="18"/>
  <c r="AV132" i="18"/>
  <c r="AW132" i="18"/>
  <c r="AX132" i="18"/>
  <c r="AY132" i="18"/>
  <c r="AZ132" i="18"/>
  <c r="BA132" i="18"/>
  <c r="BB132" i="18"/>
  <c r="BC132" i="18"/>
  <c r="BD132" i="18"/>
  <c r="BE132" i="18"/>
  <c r="BF132" i="18"/>
  <c r="BG132" i="18"/>
  <c r="AF133" i="18"/>
  <c r="AG133" i="18"/>
  <c r="AH133" i="18"/>
  <c r="AI133" i="18"/>
  <c r="AJ133" i="18"/>
  <c r="AK133" i="18"/>
  <c r="AL133" i="18"/>
  <c r="AM133" i="18"/>
  <c r="AN133" i="18"/>
  <c r="AO133" i="18"/>
  <c r="AP133" i="18"/>
  <c r="AQ133" i="18"/>
  <c r="AR133" i="18"/>
  <c r="AS133" i="18"/>
  <c r="AT133" i="18"/>
  <c r="AU133" i="18"/>
  <c r="AV133" i="18"/>
  <c r="AW133" i="18"/>
  <c r="AX133" i="18"/>
  <c r="AY133" i="18"/>
  <c r="AZ133" i="18"/>
  <c r="BA133" i="18"/>
  <c r="BB133" i="18"/>
  <c r="BC133" i="18"/>
  <c r="BD133" i="18"/>
  <c r="BE133" i="18"/>
  <c r="BF133" i="18"/>
  <c r="BG133" i="18"/>
  <c r="AF134" i="18"/>
  <c r="AG134" i="18"/>
  <c r="AH134" i="18"/>
  <c r="AI134" i="18"/>
  <c r="AJ134" i="18"/>
  <c r="AK134" i="18"/>
  <c r="AL134" i="18"/>
  <c r="AM134" i="18"/>
  <c r="AN134" i="18"/>
  <c r="AO134" i="18"/>
  <c r="AP134" i="18"/>
  <c r="AQ134" i="18"/>
  <c r="AR134" i="18"/>
  <c r="AS134" i="18"/>
  <c r="AT134" i="18"/>
  <c r="AU134" i="18"/>
  <c r="AV134" i="18"/>
  <c r="AW134" i="18"/>
  <c r="AX134" i="18"/>
  <c r="AY134" i="18"/>
  <c r="AZ134" i="18"/>
  <c r="BA134" i="18"/>
  <c r="BB134" i="18"/>
  <c r="BC134" i="18"/>
  <c r="BD134" i="18"/>
  <c r="BE134" i="18"/>
  <c r="BF134" i="18"/>
  <c r="BG134" i="18"/>
  <c r="AF135" i="18"/>
  <c r="AG135" i="18"/>
  <c r="AH135" i="18"/>
  <c r="AI135" i="18"/>
  <c r="AJ135" i="18"/>
  <c r="AK135" i="18"/>
  <c r="AL135" i="18"/>
  <c r="AM135" i="18"/>
  <c r="AN135" i="18"/>
  <c r="AO135" i="18"/>
  <c r="AP135" i="18"/>
  <c r="AQ135" i="18"/>
  <c r="AR135" i="18"/>
  <c r="AS135" i="18"/>
  <c r="AT135" i="18"/>
  <c r="AU135" i="18"/>
  <c r="AV135" i="18"/>
  <c r="AW135" i="18"/>
  <c r="AX135" i="18"/>
  <c r="AY135" i="18"/>
  <c r="AZ135" i="18"/>
  <c r="BA135" i="18"/>
  <c r="BB135" i="18"/>
  <c r="BC135" i="18"/>
  <c r="BD135" i="18"/>
  <c r="BE135" i="18"/>
  <c r="BF135" i="18"/>
  <c r="BG135" i="18"/>
  <c r="AF136" i="18"/>
  <c r="AG136" i="18"/>
  <c r="AH136" i="18"/>
  <c r="AI136" i="18"/>
  <c r="AJ136" i="18"/>
  <c r="AK136" i="18"/>
  <c r="AL136" i="18"/>
  <c r="AM136" i="18"/>
  <c r="AN136" i="18"/>
  <c r="AO136" i="18"/>
  <c r="AP136" i="18"/>
  <c r="AQ136" i="18"/>
  <c r="AR136" i="18"/>
  <c r="AS136" i="18"/>
  <c r="AT136" i="18"/>
  <c r="AU136" i="18"/>
  <c r="AV136" i="18"/>
  <c r="AW136" i="18"/>
  <c r="AX136" i="18"/>
  <c r="AY136" i="18"/>
  <c r="AZ136" i="18"/>
  <c r="BA136" i="18"/>
  <c r="BB136" i="18"/>
  <c r="BC136" i="18"/>
  <c r="BD136" i="18"/>
  <c r="BE136" i="18"/>
  <c r="BF136" i="18"/>
  <c r="BG136" i="18"/>
  <c r="AF137" i="18"/>
  <c r="AG137" i="18"/>
  <c r="AH137" i="18"/>
  <c r="AI137" i="18"/>
  <c r="AJ137" i="18"/>
  <c r="AK137" i="18"/>
  <c r="AL137" i="18"/>
  <c r="AM137" i="18"/>
  <c r="AN137" i="18"/>
  <c r="AO137" i="18"/>
  <c r="AP137" i="18"/>
  <c r="AQ137" i="18"/>
  <c r="AR137" i="18"/>
  <c r="AS137" i="18"/>
  <c r="AT137" i="18"/>
  <c r="AU137" i="18"/>
  <c r="AV137" i="18"/>
  <c r="AW137" i="18"/>
  <c r="AX137" i="18"/>
  <c r="AY137" i="18"/>
  <c r="AZ137" i="18"/>
  <c r="BA137" i="18"/>
  <c r="BB137" i="18"/>
  <c r="BC137" i="18"/>
  <c r="BD137" i="18"/>
  <c r="BE137" i="18"/>
  <c r="BF137" i="18"/>
  <c r="BG137" i="18"/>
  <c r="AG6" i="18"/>
  <c r="AH6" i="18"/>
  <c r="AI6" i="18"/>
  <c r="AJ6" i="18"/>
  <c r="AK6" i="18"/>
  <c r="AL6" i="18"/>
  <c r="AM6" i="18"/>
  <c r="AN6" i="18"/>
  <c r="AO6" i="18"/>
  <c r="AP6" i="18"/>
  <c r="AQ6" i="18"/>
  <c r="AR6" i="18"/>
  <c r="AS6" i="18"/>
  <c r="AT6" i="18"/>
  <c r="AU6" i="18"/>
  <c r="AV6" i="18"/>
  <c r="AW6" i="18"/>
  <c r="AX6" i="18"/>
  <c r="AY6" i="18"/>
  <c r="AZ6" i="18"/>
  <c r="BA6" i="18"/>
  <c r="BB6" i="18"/>
  <c r="BC6" i="18"/>
  <c r="BD6" i="18"/>
  <c r="BE6" i="18"/>
  <c r="BF6" i="18"/>
  <c r="BG6" i="18"/>
  <c r="AF6" i="18"/>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F3" i="45"/>
</calcChain>
</file>

<file path=xl/sharedStrings.xml><?xml version="1.0" encoding="utf-8"?>
<sst xmlns="http://schemas.openxmlformats.org/spreadsheetml/2006/main" count="25557" uniqueCount="3067">
  <si>
    <t>country</t>
  </si>
  <si>
    <t>indicator</t>
  </si>
  <si>
    <t>year</t>
  </si>
  <si>
    <t>value</t>
  </si>
  <si>
    <t>note</t>
  </si>
  <si>
    <t>Afghanistan</t>
  </si>
  <si>
    <t>Expected Years of Schooling (years)</t>
  </si>
  <si>
    <t/>
  </si>
  <si>
    <t>Mean Years of Schooling (years)</t>
  </si>
  <si>
    <t>Angola</t>
  </si>
  <si>
    <t>Albania</t>
  </si>
  <si>
    <t>Andorra</t>
  </si>
  <si>
    <t>United Arab Emirates</t>
  </si>
  <si>
    <t>Argentina</t>
  </si>
  <si>
    <t>Armenia</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</si>
  <si>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</si>
  <si>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</si>
  <si>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</si>
  <si>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</si>
  <si>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</si>
  <si>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</si>
  <si>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</si>
  <si>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</si>
  <si>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</si>
  <si>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</si>
  <si>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</si>
  <si>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</si>
  <si>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</si>
  <si>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</si>
  <si>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</si>
  <si>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Bolivia (Plurinational State of)</t>
  </si>
  <si>
    <t>Brazil</t>
  </si>
  <si>
    <t>Barbados</t>
  </si>
  <si>
    <t>Brunei Darussalam</t>
  </si>
  <si>
    <t>Bhutan</t>
  </si>
  <si>
    <t>Botswana</t>
  </si>
  <si>
    <t>Central African Republic</t>
  </si>
  <si>
    <t>Canada</t>
  </si>
  <si>
    <t>Switzerland</t>
  </si>
  <si>
    <t>Chile</t>
  </si>
  <si>
    <t>China</t>
  </si>
  <si>
    <t>Côte d'Ivoire</t>
  </si>
  <si>
    <t>Cameroon</t>
  </si>
  <si>
    <t>Congo (Democratic Republic of the)</t>
  </si>
  <si>
    <t>Congo</t>
  </si>
  <si>
    <t>Colombia</t>
  </si>
  <si>
    <t>Comoros</t>
  </si>
  <si>
    <t>Cabo Verde</t>
  </si>
  <si>
    <t>Costa Rica</t>
  </si>
  <si>
    <t>Cuba</t>
  </si>
  <si>
    <t>Cyprus</t>
  </si>
  <si>
    <t>Czechia</t>
  </si>
  <si>
    <t>Germany</t>
  </si>
  <si>
    <t>Djibouti</t>
  </si>
  <si>
    <t>Dominica</t>
  </si>
  <si>
    <t>Denmark</t>
  </si>
  <si>
    <t>Dominican Republic</t>
  </si>
  <si>
    <t>Algeria</t>
  </si>
  <si>
    <t>Ecuador</t>
  </si>
  <si>
    <t>Egypt</t>
  </si>
  <si>
    <t>Eritrea</t>
  </si>
  <si>
    <t>Spain</t>
  </si>
  <si>
    <t>Estonia</t>
  </si>
  <si>
    <t>Ethiopia</t>
  </si>
  <si>
    <t>Finland</t>
  </si>
  <si>
    <t>Fiji</t>
  </si>
  <si>
    <t>France</t>
  </si>
  <si>
    <t>Micronesia (Federated States of)</t>
  </si>
  <si>
    <t>Gabon</t>
  </si>
  <si>
    <t>United Kingdom</t>
  </si>
  <si>
    <t>Georgia</t>
  </si>
  <si>
    <t>Ghana</t>
  </si>
  <si>
    <t>Guinea</t>
  </si>
  <si>
    <t>Gambia</t>
  </si>
  <si>
    <t>Guinea-Bissau</t>
  </si>
  <si>
    <t>Equatorial Guinea</t>
  </si>
  <si>
    <t>Greece</t>
  </si>
  <si>
    <t>Grenada</t>
  </si>
  <si>
    <t>Guatemala</t>
  </si>
  <si>
    <t>Guyana</t>
  </si>
  <si>
    <t>Hong Kong, China (SAR)</t>
  </si>
  <si>
    <t>Honduras</t>
  </si>
  <si>
    <t>Croatia</t>
  </si>
  <si>
    <t>Haiti</t>
  </si>
  <si>
    <t>Hungary</t>
  </si>
  <si>
    <t>Indonesia</t>
  </si>
  <si>
    <t>India</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</si>
  <si>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</si>
  <si>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</si>
  <si>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</si>
  <si>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</si>
  <si>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</si>
  <si>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</si>
  <si>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</si>
  <si>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</si>
  <si>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</si>
  <si>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</si>
  <si>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</si>
  <si>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</si>
  <si>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</si>
  <si>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</si>
  <si>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</si>
  <si>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</si>
  <si>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</si>
  <si>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 People's Democratic Republic</t>
  </si>
  <si>
    <t>Lebanon</t>
  </si>
  <si>
    <t>Liberia</t>
  </si>
  <si>
    <t>Libya</t>
  </si>
  <si>
    <t>Saint Lucia</t>
  </si>
  <si>
    <t>Liechtenstein</t>
  </si>
  <si>
    <t>Sri Lanka</t>
  </si>
  <si>
    <t>Lesotho</t>
  </si>
  <si>
    <t>Lithuania</t>
  </si>
  <si>
    <t>Luxembourg</t>
  </si>
  <si>
    <t>Latvia</t>
  </si>
  <si>
    <t>Morocco</t>
  </si>
  <si>
    <t>Moldova (Republic of)</t>
  </si>
  <si>
    <t>Madagascar</t>
  </si>
  <si>
    <t>Maldives</t>
  </si>
  <si>
    <t>Mexico</t>
  </si>
  <si>
    <t>Marshall Islands</t>
  </si>
  <si>
    <t>North Macedonia</t>
  </si>
  <si>
    <t>Mali</t>
  </si>
  <si>
    <t>Malta</t>
  </si>
  <si>
    <t>Myanmar</t>
  </si>
  <si>
    <t>Montenegro</t>
  </si>
  <si>
    <t>Mongolia</t>
  </si>
  <si>
    <t>Mozambique</t>
  </si>
  <si>
    <t>Mauritania</t>
  </si>
  <si>
    <t>Mauritius</t>
  </si>
  <si>
    <t>Malawi</t>
  </si>
  <si>
    <t>Malaysia</t>
  </si>
  <si>
    <t>Namibia</t>
  </si>
  <si>
    <t>Niger</t>
  </si>
  <si>
    <t>Nigeria</t>
  </si>
  <si>
    <t>Nicaragua</t>
  </si>
  <si>
    <t>Netherlands</t>
  </si>
  <si>
    <t>Norway</t>
  </si>
  <si>
    <t>Nepal</t>
  </si>
  <si>
    <t>Nauru</t>
  </si>
  <si>
    <t>New Zealand</t>
  </si>
  <si>
    <t>Oman</t>
  </si>
  <si>
    <t>Pakistan</t>
  </si>
  <si>
    <t>Panama</t>
  </si>
  <si>
    <t>Peru</t>
  </si>
  <si>
    <t>Philippines</t>
  </si>
  <si>
    <t>Palau</t>
  </si>
  <si>
    <t>Papua New Guinea</t>
  </si>
  <si>
    <t>Poland</t>
  </si>
  <si>
    <t>Portugal</t>
  </si>
  <si>
    <t>Paraguay</t>
  </si>
  <si>
    <t>Palestine, State of</t>
  </si>
  <si>
    <t>Qatar</t>
  </si>
  <si>
    <t>Romania</t>
  </si>
  <si>
    <t>Russian Federation</t>
  </si>
  <si>
    <t>Rwanda</t>
  </si>
  <si>
    <t>Saudi Arabia</t>
  </si>
  <si>
    <t>Sudan</t>
  </si>
  <si>
    <t>Senegal</t>
  </si>
  <si>
    <t>Singapore</t>
  </si>
  <si>
    <t>Solomon Islands</t>
  </si>
  <si>
    <t>Sierra Leone</t>
  </si>
  <si>
    <t>El Salvador</t>
  </si>
  <si>
    <t>San Marino</t>
  </si>
  <si>
    <t>Somalia</t>
  </si>
  <si>
    <t>Serbia</t>
  </si>
  <si>
    <t>South Sudan</t>
  </si>
  <si>
    <t>Sao Tome and Principe</t>
  </si>
  <si>
    <t>Suriname</t>
  </si>
  <si>
    <t>Slovakia</t>
  </si>
  <si>
    <t>Slovenia</t>
  </si>
  <si>
    <t>Sweden</t>
  </si>
  <si>
    <t>Eswatini (Kingdom of)</t>
  </si>
  <si>
    <t>Seychelles</t>
  </si>
  <si>
    <t>Syrian Arab Republic</t>
  </si>
  <si>
    <t>Chad</t>
  </si>
  <si>
    <t>Togo</t>
  </si>
  <si>
    <t>Thailand</t>
  </si>
  <si>
    <t>Tajikistan</t>
  </si>
  <si>
    <t>Turkmenistan</t>
  </si>
  <si>
    <t>Timor-Leste</t>
  </si>
  <si>
    <t>Tonga</t>
  </si>
  <si>
    <t>Trinidad and Tobago</t>
  </si>
  <si>
    <t>Tunisia</t>
  </si>
  <si>
    <t>Türkiye</t>
  </si>
  <si>
    <t>Tuvalu</t>
  </si>
  <si>
    <t>Tanzania (United Republic of)</t>
  </si>
  <si>
    <t>Uganda</t>
  </si>
  <si>
    <t>Ukraine</t>
  </si>
  <si>
    <t>Uruguay</t>
  </si>
  <si>
    <t>United States</t>
  </si>
  <si>
    <t>Uzbekistan</t>
  </si>
  <si>
    <t>Saint Vincent and the Grenadines</t>
  </si>
  <si>
    <t>Venezuela (Bolivarian Republic of)</t>
  </si>
  <si>
    <t>Viet Nam</t>
  </si>
  <si>
    <t>Vanuatu</t>
  </si>
  <si>
    <t>Samoa</t>
  </si>
  <si>
    <t>Yemen</t>
  </si>
  <si>
    <t>South Africa</t>
  </si>
  <si>
    <t>Zambia</t>
  </si>
  <si>
    <t>Zimbabwe</t>
  </si>
  <si>
    <t>Very High Human Development</t>
  </si>
  <si>
    <t>High Human Development</t>
  </si>
  <si>
    <t>Medium Human Development</t>
  </si>
  <si>
    <t>Low Human Development</t>
  </si>
  <si>
    <t>Arab States</t>
  </si>
  <si>
    <t>East Asia And The Pacific</t>
  </si>
  <si>
    <t>Europe And Central Asia</t>
  </si>
  <si>
    <t>Latin America And The Caribbean</t>
  </si>
  <si>
    <t>South Asia</t>
  </si>
  <si>
    <t>Sub-Saharan Africa</t>
  </si>
  <si>
    <t>World</t>
  </si>
  <si>
    <t>Data Source</t>
  </si>
  <si>
    <t>World Development Indicators</t>
  </si>
  <si>
    <t>Last Updated Date</t>
  </si>
  <si>
    <t>Country Name</t>
  </si>
  <si>
    <t>Country Code</t>
  </si>
  <si>
    <t>Indicator Name</t>
  </si>
  <si>
    <t>Indicator Code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</si>
  <si>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</si>
  <si>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</si>
  <si>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</si>
  <si>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</si>
  <si>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</si>
  <si>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</si>
  <si>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</si>
  <si>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</si>
  <si>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</si>
  <si>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</si>
  <si>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</si>
  <si>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</si>
  <si>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</si>
  <si>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</si>
  <si>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</si>
  <si>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</si>
  <si>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</si>
  <si>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</si>
  <si>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</si>
  <si>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</si>
  <si>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</si>
  <si>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</si>
  <si>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</si>
  <si>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</si>
  <si>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</si>
  <si>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</si>
  <si>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</si>
  <si>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</si>
  <si>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</si>
  <si>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</si>
  <si>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</si>
  <si>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</si>
  <si>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</si>
  <si>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</si>
  <si>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</si>
  <si>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</si>
  <si>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</si>
  <si>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</si>
  <si>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</si>
  <si>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</si>
  <si>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</si>
  <si>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</si>
  <si>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</si>
  <si>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</si>
  <si>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</si>
  <si>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</si>
  <si>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</si>
  <si>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</si>
  <si>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</si>
  <si>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</si>
  <si>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</si>
  <si>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</si>
  <si>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</si>
  <si>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</si>
  <si>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</si>
  <si>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</si>
  <si>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</si>
  <si>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</si>
  <si>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</si>
  <si>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</si>
  <si>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</si>
  <si>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</si>
  <si>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</si>
  <si>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</si>
  <si>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</si>
  <si>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Aruba</t>
  </si>
  <si>
    <t>ABW</t>
  </si>
  <si>
    <t>Individuals using the Internet (% of population)</t>
  </si>
  <si>
    <t>IT.NET.USER.ZS</t>
  </si>
  <si>
    <t>Africa Eastern and Southern</t>
  </si>
  <si>
    <t>AFE</t>
  </si>
  <si>
    <t>AFG</t>
  </si>
  <si>
    <t>Africa Western and Central</t>
  </si>
  <si>
    <t>AFW</t>
  </si>
  <si>
    <t>AGO</t>
  </si>
  <si>
    <t>ALB</t>
  </si>
  <si>
    <t>AND</t>
  </si>
  <si>
    <t>Arab World</t>
  </si>
  <si>
    <t>ARB</t>
  </si>
  <si>
    <t>ARE</t>
  </si>
  <si>
    <t>ARG</t>
  </si>
  <si>
    <t>ARM</t>
  </si>
  <si>
    <t>American Samoa</t>
  </si>
  <si>
    <t>ASM</t>
  </si>
  <si>
    <t>ATG</t>
  </si>
  <si>
    <t>AUS</t>
  </si>
  <si>
    <t>AUT</t>
  </si>
  <si>
    <t>AZE</t>
  </si>
  <si>
    <t>BDI</t>
  </si>
  <si>
    <t>BEL</t>
  </si>
  <si>
    <t>BEN</t>
  </si>
  <si>
    <t>BFA</t>
  </si>
  <si>
    <t>BGD</t>
  </si>
  <si>
    <t>BGR</t>
  </si>
  <si>
    <t>BHR</t>
  </si>
  <si>
    <t>Bahamas, The</t>
  </si>
  <si>
    <t>BHS</t>
  </si>
  <si>
    <t>BIH</t>
  </si>
  <si>
    <t>BLR</t>
  </si>
  <si>
    <t>BLZ</t>
  </si>
  <si>
    <t>Bermuda</t>
  </si>
  <si>
    <t>BMU</t>
  </si>
  <si>
    <t>Bolivia</t>
  </si>
  <si>
    <t>BOL</t>
  </si>
  <si>
    <t>BRA</t>
  </si>
  <si>
    <t>BRB</t>
  </si>
  <si>
    <t>BRN</t>
  </si>
  <si>
    <t>BTN</t>
  </si>
  <si>
    <t>BWA</t>
  </si>
  <si>
    <t>CAF</t>
  </si>
  <si>
    <t>CAN</t>
  </si>
  <si>
    <t>Central Europe and the Baltics</t>
  </si>
  <si>
    <t>CEB</t>
  </si>
  <si>
    <t>CHE</t>
  </si>
  <si>
    <t>Channel Islands</t>
  </si>
  <si>
    <t>CHI</t>
  </si>
  <si>
    <t>CHL</t>
  </si>
  <si>
    <t>CHN</t>
  </si>
  <si>
    <t>Cote d'Ivoire</t>
  </si>
  <si>
    <t>CIV</t>
  </si>
  <si>
    <t>CMR</t>
  </si>
  <si>
    <t>Congo, Dem. Rep.</t>
  </si>
  <si>
    <t>COD</t>
  </si>
  <si>
    <t>Congo, Rep.</t>
  </si>
  <si>
    <t>COG</t>
  </si>
  <si>
    <t>COL</t>
  </si>
  <si>
    <t>COM</t>
  </si>
  <si>
    <t>CPV</t>
  </si>
  <si>
    <t>CRI</t>
  </si>
  <si>
    <t>Caribbean small states</t>
  </si>
  <si>
    <t>CSS</t>
  </si>
  <si>
    <t>CUB</t>
  </si>
  <si>
    <t>Curacao</t>
  </si>
  <si>
    <t>CUW</t>
  </si>
  <si>
    <t>Cayman Islands</t>
  </si>
  <si>
    <t>CYM</t>
  </si>
  <si>
    <t>CYP</t>
  </si>
  <si>
    <t>CZE</t>
  </si>
  <si>
    <t>DEU</t>
  </si>
  <si>
    <t>DJI</t>
  </si>
  <si>
    <t>DMA</t>
  </si>
  <si>
    <t>DNK</t>
  </si>
  <si>
    <t>DOM</t>
  </si>
  <si>
    <t>DZA</t>
  </si>
  <si>
    <t>East Asia &amp; Pacific (excluding high income)</t>
  </si>
  <si>
    <t>EAP</t>
  </si>
  <si>
    <t>Early-demographic dividend</t>
  </si>
  <si>
    <t>EAR</t>
  </si>
  <si>
    <t>East Asia &amp; Pacific</t>
  </si>
  <si>
    <t>EAS</t>
  </si>
  <si>
    <t>Europe &amp; Central Asia (excluding high income)</t>
  </si>
  <si>
    <t>ECA</t>
  </si>
  <si>
    <t>Europe &amp; Central Asia</t>
  </si>
  <si>
    <t>ECS</t>
  </si>
  <si>
    <t>ECU</t>
  </si>
  <si>
    <t>Egypt, Arab Rep.</t>
  </si>
  <si>
    <t>EGY</t>
  </si>
  <si>
    <t>Euro area</t>
  </si>
  <si>
    <t>EMU</t>
  </si>
  <si>
    <t>ERI</t>
  </si>
  <si>
    <t>ESP</t>
  </si>
  <si>
    <t>EST</t>
  </si>
  <si>
    <t>ETH</t>
  </si>
  <si>
    <t>European Union</t>
  </si>
  <si>
    <t>EUU</t>
  </si>
  <si>
    <t>Fragile and conflict affected situations</t>
  </si>
  <si>
    <t>FCS</t>
  </si>
  <si>
    <t>FIN</t>
  </si>
  <si>
    <t>FJI</t>
  </si>
  <si>
    <t>FRA</t>
  </si>
  <si>
    <t>Faroe Islands</t>
  </si>
  <si>
    <t>FRO</t>
  </si>
  <si>
    <t>Micronesia, Fed. Sts.</t>
  </si>
  <si>
    <t>FSM</t>
  </si>
  <si>
    <t>GAB</t>
  </si>
  <si>
    <t>GBR</t>
  </si>
  <si>
    <t>GEO</t>
  </si>
  <si>
    <t>GHA</t>
  </si>
  <si>
    <t>Gibraltar</t>
  </si>
  <si>
    <t>GIB</t>
  </si>
  <si>
    <t>GIN</t>
  </si>
  <si>
    <t>Gambia, The</t>
  </si>
  <si>
    <t>GMB</t>
  </si>
  <si>
    <t>GNB</t>
  </si>
  <si>
    <t>GNQ</t>
  </si>
  <si>
    <t>GRC</t>
  </si>
  <si>
    <t>GRD</t>
  </si>
  <si>
    <t>Greenland</t>
  </si>
  <si>
    <t>GRL</t>
  </si>
  <si>
    <t>GTM</t>
  </si>
  <si>
    <t>Guam</t>
  </si>
  <si>
    <t>GUM</t>
  </si>
  <si>
    <t>GUY</t>
  </si>
  <si>
    <t>High income</t>
  </si>
  <si>
    <t>HIC</t>
  </si>
  <si>
    <t>Hong Kong SAR, China</t>
  </si>
  <si>
    <t>HKG</t>
  </si>
  <si>
    <t>HND</t>
  </si>
  <si>
    <t>Heavily indebted poor countries (HIPC)</t>
  </si>
  <si>
    <t>HPC</t>
  </si>
  <si>
    <t>HRV</t>
  </si>
  <si>
    <t>HTI</t>
  </si>
  <si>
    <t>HUN</t>
  </si>
  <si>
    <t>IBRD only</t>
  </si>
  <si>
    <t>IBD</t>
  </si>
  <si>
    <t>IDA &amp; IBRD total</t>
  </si>
  <si>
    <t>IBT</t>
  </si>
  <si>
    <t>IDA total</t>
  </si>
  <si>
    <t>IDA</t>
  </si>
  <si>
    <t>IDA blend</t>
  </si>
  <si>
    <t>IDB</t>
  </si>
  <si>
    <t>IDN</t>
  </si>
  <si>
    <t>IDA only</t>
  </si>
  <si>
    <t>IDX</t>
  </si>
  <si>
    <t>Isle of Man</t>
  </si>
  <si>
    <t>IMN</t>
  </si>
  <si>
    <t>IND</t>
  </si>
  <si>
    <t>Not classified</t>
  </si>
  <si>
    <t>INX</t>
  </si>
  <si>
    <t>IRL</t>
  </si>
  <si>
    <t>Iran, Islamic Rep.</t>
  </si>
  <si>
    <t>IRN</t>
  </si>
  <si>
    <t>IRQ</t>
  </si>
  <si>
    <t>ISL</t>
  </si>
  <si>
    <t>ISR</t>
  </si>
  <si>
    <t>ITA</t>
  </si>
  <si>
    <t>JAM</t>
  </si>
  <si>
    <t>JOR</t>
  </si>
  <si>
    <t>JPN</t>
  </si>
  <si>
    <t>KAZ</t>
  </si>
  <si>
    <t>KEN</t>
  </si>
  <si>
    <t>Kyrgyz Republic</t>
  </si>
  <si>
    <t>KGZ</t>
  </si>
  <si>
    <t>KHM</t>
  </si>
  <si>
    <t>KIR</t>
  </si>
  <si>
    <t>St. Kitts and Nevis</t>
  </si>
  <si>
    <t>KNA</t>
  </si>
  <si>
    <t>Korea, Rep.</t>
  </si>
  <si>
    <t>KOR</t>
  </si>
  <si>
    <t>KWT</t>
  </si>
  <si>
    <t>Latin America &amp; Caribbean (excluding high income)</t>
  </si>
  <si>
    <t>LAC</t>
  </si>
  <si>
    <t>Lao PDR</t>
  </si>
  <si>
    <t>LAO</t>
  </si>
  <si>
    <t>LBN</t>
  </si>
  <si>
    <t>LBR</t>
  </si>
  <si>
    <t>LBY</t>
  </si>
  <si>
    <t>St. Lucia</t>
  </si>
  <si>
    <t>LCA</t>
  </si>
  <si>
    <t>Latin America &amp; Caribbean</t>
  </si>
  <si>
    <t>LCN</t>
  </si>
  <si>
    <t>Least developed countries: UN classification</t>
  </si>
  <si>
    <t>LDC</t>
  </si>
  <si>
    <t>Low income</t>
  </si>
  <si>
    <t>LIC</t>
  </si>
  <si>
    <t>LIE</t>
  </si>
  <si>
    <t>LKA</t>
  </si>
  <si>
    <t>Lower middle income</t>
  </si>
  <si>
    <t>LMC</t>
  </si>
  <si>
    <t>Low &amp; middle income</t>
  </si>
  <si>
    <t>LMY</t>
  </si>
  <si>
    <t>LSO</t>
  </si>
  <si>
    <t>Late-demographic dividend</t>
  </si>
  <si>
    <t>LTE</t>
  </si>
  <si>
    <t>LTU</t>
  </si>
  <si>
    <t>LUX</t>
  </si>
  <si>
    <t>LVA</t>
  </si>
  <si>
    <t>Macao SAR, China</t>
  </si>
  <si>
    <t>MAC</t>
  </si>
  <si>
    <t>St. Martin (French part)</t>
  </si>
  <si>
    <t>MAF</t>
  </si>
  <si>
    <t>MAR</t>
  </si>
  <si>
    <t>Monaco</t>
  </si>
  <si>
    <t>MCO</t>
  </si>
  <si>
    <t>Moldova</t>
  </si>
  <si>
    <t>MDA</t>
  </si>
  <si>
    <t>MDG</t>
  </si>
  <si>
    <t>MDV</t>
  </si>
  <si>
    <t>Middle East, North Africa, Afghanistan &amp; Pakistan</t>
  </si>
  <si>
    <t>MEA</t>
  </si>
  <si>
    <t>MEX</t>
  </si>
  <si>
    <t>MHL</t>
  </si>
  <si>
    <t>Middle income</t>
  </si>
  <si>
    <t>MIC</t>
  </si>
  <si>
    <t>MKD</t>
  </si>
  <si>
    <t>MLI</t>
  </si>
  <si>
    <t>MLT</t>
  </si>
  <si>
    <t>MMR</t>
  </si>
  <si>
    <t>Middle East, North Africa, Afghanistan &amp; Pakistan (excluding high income)</t>
  </si>
  <si>
    <t>MNA</t>
  </si>
  <si>
    <t>MNE</t>
  </si>
  <si>
    <t>MNG</t>
  </si>
  <si>
    <t>Northern Mariana Islands</t>
  </si>
  <si>
    <t>MNP</t>
  </si>
  <si>
    <t>MOZ</t>
  </si>
  <si>
    <t>MRT</t>
  </si>
  <si>
    <t>MUS</t>
  </si>
  <si>
    <t>MWI</t>
  </si>
  <si>
    <t>MYS</t>
  </si>
  <si>
    <t>North America</t>
  </si>
  <si>
    <t>NAC</t>
  </si>
  <si>
    <t>NAM</t>
  </si>
  <si>
    <t>New Caledonia</t>
  </si>
  <si>
    <t>NCL</t>
  </si>
  <si>
    <t>NER</t>
  </si>
  <si>
    <t>NGA</t>
  </si>
  <si>
    <t>NIC</t>
  </si>
  <si>
    <t>NLD</t>
  </si>
  <si>
    <t>NOR</t>
  </si>
  <si>
    <t>NPL</t>
  </si>
  <si>
    <t>NRU</t>
  </si>
  <si>
    <t>NZL</t>
  </si>
  <si>
    <t>OECD members</t>
  </si>
  <si>
    <t>OED</t>
  </si>
  <si>
    <t>OMN</t>
  </si>
  <si>
    <t>Other small states</t>
  </si>
  <si>
    <t>OSS</t>
  </si>
  <si>
    <t>PAK</t>
  </si>
  <si>
    <t>PAN</t>
  </si>
  <si>
    <t>PER</t>
  </si>
  <si>
    <t>PHL</t>
  </si>
  <si>
    <t>PLW</t>
  </si>
  <si>
    <t>PNG</t>
  </si>
  <si>
    <t>POL</t>
  </si>
  <si>
    <t>Pre-demographic dividend</t>
  </si>
  <si>
    <t>PRE</t>
  </si>
  <si>
    <t>Puerto Rico (US)</t>
  </si>
  <si>
    <t>PRI</t>
  </si>
  <si>
    <t>Korea, Dem. People's Rep.</t>
  </si>
  <si>
    <t>PRK</t>
  </si>
  <si>
    <t>PRT</t>
  </si>
  <si>
    <t>PRY</t>
  </si>
  <si>
    <t>West Bank and Gaza</t>
  </si>
  <si>
    <t>PSE</t>
  </si>
  <si>
    <t>Pacific island small states</t>
  </si>
  <si>
    <t>PSS</t>
  </si>
  <si>
    <t>Post-demographic dividend</t>
  </si>
  <si>
    <t>PST</t>
  </si>
  <si>
    <t>French Polynesia</t>
  </si>
  <si>
    <t>PYF</t>
  </si>
  <si>
    <t>QAT</t>
  </si>
  <si>
    <t>ROU</t>
  </si>
  <si>
    <t>RUS</t>
  </si>
  <si>
    <t>RWA</t>
  </si>
  <si>
    <t>SAS</t>
  </si>
  <si>
    <t>SAU</t>
  </si>
  <si>
    <t>SDN</t>
  </si>
  <si>
    <t>SEN</t>
  </si>
  <si>
    <t>SGP</t>
  </si>
  <si>
    <t>SLB</t>
  </si>
  <si>
    <t>SLE</t>
  </si>
  <si>
    <t>SLV</t>
  </si>
  <si>
    <t>SMR</t>
  </si>
  <si>
    <t>Somalia, Fed. Rep.</t>
  </si>
  <si>
    <t>SOM</t>
  </si>
  <si>
    <t>SRB</t>
  </si>
  <si>
    <t>Sub-Saharan Africa (excluding high income)</t>
  </si>
  <si>
    <t>SSA</t>
  </si>
  <si>
    <t>SSD</t>
  </si>
  <si>
    <t>SSF</t>
  </si>
  <si>
    <t>Small states</t>
  </si>
  <si>
    <t>SST</t>
  </si>
  <si>
    <t>STP</t>
  </si>
  <si>
    <t>SUR</t>
  </si>
  <si>
    <t>Slovak Republic</t>
  </si>
  <si>
    <t>SVK</t>
  </si>
  <si>
    <t>SVN</t>
  </si>
  <si>
    <t>SWE</t>
  </si>
  <si>
    <t>Eswatini</t>
  </si>
  <si>
    <t>SWZ</t>
  </si>
  <si>
    <t>Sint Maarten (Dutch part)</t>
  </si>
  <si>
    <t>SXM</t>
  </si>
  <si>
    <t>SYC</t>
  </si>
  <si>
    <t>SYR</t>
  </si>
  <si>
    <t>Turks and Caicos Islands</t>
  </si>
  <si>
    <t>TCA</t>
  </si>
  <si>
    <t>TCD</t>
  </si>
  <si>
    <t>East Asia &amp; Pacific (IDA &amp; IBRD countries)</t>
  </si>
  <si>
    <t>TEA</t>
  </si>
  <si>
    <t>Europe &amp; Central Asia (IDA &amp; IBRD countries)</t>
  </si>
  <si>
    <t>TEC</t>
  </si>
  <si>
    <t>TGO</t>
  </si>
  <si>
    <t>THA</t>
  </si>
  <si>
    <t>TJK</t>
  </si>
  <si>
    <t>TKM</t>
  </si>
  <si>
    <t>Latin America &amp; the Caribbean (IDA &amp; IBRD countries)</t>
  </si>
  <si>
    <t>TLA</t>
  </si>
  <si>
    <t>TLS</t>
  </si>
  <si>
    <t>Middle East, North Africa, Afghanistan &amp; Pakistan (IDA &amp; IBRD)</t>
  </si>
  <si>
    <t>TMN</t>
  </si>
  <si>
    <t>TON</t>
  </si>
  <si>
    <t>South Asia (IDA &amp; IBRD)</t>
  </si>
  <si>
    <t>TSA</t>
  </si>
  <si>
    <t>Sub-Saharan Africa (IDA &amp; IBRD countries)</t>
  </si>
  <si>
    <t>TSS</t>
  </si>
  <si>
    <t>TTO</t>
  </si>
  <si>
    <t>TUN</t>
  </si>
  <si>
    <t>Turkiye</t>
  </si>
  <si>
    <t>TUR</t>
  </si>
  <si>
    <t>TUV</t>
  </si>
  <si>
    <t>Tanzania</t>
  </si>
  <si>
    <t>TZA</t>
  </si>
  <si>
    <t>UGA</t>
  </si>
  <si>
    <t>UKR</t>
  </si>
  <si>
    <t>Upper middle income</t>
  </si>
  <si>
    <t>UMC</t>
  </si>
  <si>
    <t>URY</t>
  </si>
  <si>
    <t>USA</t>
  </si>
  <si>
    <t>UZB</t>
  </si>
  <si>
    <t>St. Vincent and the Grenadines</t>
  </si>
  <si>
    <t>VCT</t>
  </si>
  <si>
    <t>Venezuela, RB</t>
  </si>
  <si>
    <t>VEN</t>
  </si>
  <si>
    <t>British Virgin Islands</t>
  </si>
  <si>
    <t>VGB</t>
  </si>
  <si>
    <t>Virgin Islands (U.S.)</t>
  </si>
  <si>
    <t>VIR</t>
  </si>
  <si>
    <t>VNM</t>
  </si>
  <si>
    <t>VUT</t>
  </si>
  <si>
    <t>WLD</t>
  </si>
  <si>
    <t>WSM</t>
  </si>
  <si>
    <t>Kosovo</t>
  </si>
  <si>
    <t>XKX</t>
  </si>
  <si>
    <t>Yemen, Rep.</t>
  </si>
  <si>
    <t>YEM</t>
  </si>
  <si>
    <t>ZAF</t>
  </si>
  <si>
    <t>ZMB</t>
  </si>
  <si>
    <t>ZWE</t>
  </si>
  <si>
    <t>Table 1. Human Development Index and its components</t>
  </si>
  <si>
    <t>SDG3</t>
  </si>
  <si>
    <t>SDG4.3</t>
  </si>
  <si>
    <t>SDG4.4</t>
  </si>
  <si>
    <t>SDG8.5</t>
  </si>
  <si>
    <t xml:space="preserve">Human Development Index (HDI) </t>
  </si>
  <si>
    <t>Life expectancy at birth</t>
  </si>
  <si>
    <t>Expected years of schooling</t>
  </si>
  <si>
    <t>Mean years of schooling</t>
  </si>
  <si>
    <t>Gross national income (GNI) per capita</t>
  </si>
  <si>
    <t>GNI per capita rank minus HDI rank</t>
  </si>
  <si>
    <t>HDI rank</t>
  </si>
  <si>
    <t>Education index</t>
  </si>
  <si>
    <t>Country</t>
  </si>
  <si>
    <t>Value</t>
  </si>
  <si>
    <t>(years)</t>
  </si>
  <si>
    <t>(2021 PPP $)</t>
  </si>
  <si>
    <t>a</t>
  </si>
  <si>
    <t>b</t>
  </si>
  <si>
    <t>Very high human development</t>
  </si>
  <si>
    <t>c</t>
  </si>
  <si>
    <t>d</t>
  </si>
  <si>
    <t>e</t>
  </si>
  <si>
    <t>f</t>
  </si>
  <si>
    <t>g</t>
  </si>
  <si>
    <t>h</t>
  </si>
  <si>
    <t>f,i</t>
  </si>
  <si>
    <t>j</t>
  </si>
  <si>
    <t>c,k</t>
  </si>
  <si>
    <t>l</t>
  </si>
  <si>
    <t>m</t>
  </si>
  <si>
    <t>n</t>
  </si>
  <si>
    <t>o</t>
  </si>
  <si>
    <t>High human development</t>
  </si>
  <si>
    <t>p</t>
  </si>
  <si>
    <t>q</t>
  </si>
  <si>
    <t>r</t>
  </si>
  <si>
    <t>s</t>
  </si>
  <si>
    <t>t</t>
  </si>
  <si>
    <t>u</t>
  </si>
  <si>
    <t>Medium human development</t>
  </si>
  <si>
    <t>v</t>
  </si>
  <si>
    <t>w</t>
  </si>
  <si>
    <t>x</t>
  </si>
  <si>
    <t>y</t>
  </si>
  <si>
    <t>z</t>
  </si>
  <si>
    <t>aa</t>
  </si>
  <si>
    <t>ab</t>
  </si>
  <si>
    <t>ac</t>
  </si>
  <si>
    <t>Low human development</t>
  </si>
  <si>
    <t>..</t>
  </si>
  <si>
    <t>ad</t>
  </si>
  <si>
    <t>Other countries or territories</t>
  </si>
  <si>
    <t>Korea (Democratic People's Rep. of)</t>
  </si>
  <si>
    <t>Human development groups</t>
  </si>
  <si>
    <t>—</t>
  </si>
  <si>
    <t>Developing countries</t>
  </si>
  <si>
    <t>Regions</t>
  </si>
  <si>
    <t>East Asia and the Pacific</t>
  </si>
  <si>
    <t>Europe and Central Asia</t>
  </si>
  <si>
    <t>Latin America and the Caribbean</t>
  </si>
  <si>
    <t>Least developed countries</t>
  </si>
  <si>
    <t>Small island developing states</t>
  </si>
  <si>
    <t>Organisation for Economic Co-operation and Development</t>
  </si>
  <si>
    <t>Notes</t>
  </si>
  <si>
    <t>a. Data refer to 2023 or the most recent year available.</t>
  </si>
  <si>
    <t>b. Based on countries for which a Human Development Index (HDI) value is calculated.</t>
  </si>
  <si>
    <t>c. In calculating the HDI value, expected years of schooling is capped at 18 years.</t>
  </si>
  <si>
    <t>d. Updated by HDRO based on data from Barro and Lee (2018) and UNESCO Institute for Statistics (2024).</t>
  </si>
  <si>
    <t>e. Updated by HDRO based on data from UNESCO Institute for Statistics (2024).</t>
  </si>
  <si>
    <t>f. In calculating the HDI value, GNI per capita is capped at $75,000.</t>
  </si>
  <si>
    <t>g. In calculating the HDI value, life expectancy is capped at 85 years.</t>
  </si>
  <si>
    <t>h. Updated by HDRO using the mean years of schooling trend of Austria and data from UNESCO Institute for Statistics (2024).</t>
  </si>
  <si>
    <t>i. Estimated using the purchasing power parity (PPP) rate and projected growth rate of Switzerland.</t>
  </si>
  <si>
    <t>j. Updated by HDRO based on data from Eurostat (2024) and UNESCO Institute for Statistics (2024) .</t>
  </si>
  <si>
    <t>k. Refers to 2015 based on UNESCO Institute for Statistics (2024).</t>
  </si>
  <si>
    <t xml:space="preserve">l. HDRO estimate based on data from Robert Barro and Jong-Wha Lee, ICF Macro Demographic and Health Surveys, the Organisation for Economic Co-operation and Development, United Nations Children's Fund (UNICEF) Multiple Indicator Cluster Surveys and the United Nations Educational, Scientific and Cultural Organization (UNESCO) Institute for Statistics. </t>
  </si>
  <si>
    <t>m. Refers to 2020 based on UNESCO Institute for Statistics (2024).</t>
  </si>
  <si>
    <t>n. HDRO estimate based on data from the Center for Distributive, Labor and Social Studies and the World Bank’s Socio-Economic Database for Latin America and the Caribbean, ICF Macro Demographic and Health Surveys, the UNESCO Institute for Statistics and UNICEF Multiple Indicator Cluster Surveys.</t>
  </si>
  <si>
    <t>o. Updated by HDRO based on data from UNICEF Multiple Indicator Cluster Surveys for various years and UNESCO Institute for Statistics (2024).</t>
  </si>
  <si>
    <t>p. Updated by HDRO based on data from UNESCO Institute for Statistics (2024) and estimates using cross-country regression.</t>
  </si>
  <si>
    <t>q. Based on HDRO estimates using cross-country regression.</t>
  </si>
  <si>
    <t>r. HDRO estimate calculated based on United Nations Statistics Division (2025) and World Bank (2024a).</t>
  </si>
  <si>
    <t>s. Refers to 2018 based on UNESCO Institute for Statistics (2024).</t>
  </si>
  <si>
    <t>t. HDRO estimate based on data from IMF (2024) and World Bank (2024a).</t>
  </si>
  <si>
    <t>u. IMF 2024.</t>
  </si>
  <si>
    <t>v. Updated by HDRO based on data from UNICEF Multiple Indicator Cluster Surveys for various years.</t>
  </si>
  <si>
    <t>w. HDRO estimate based on data from ICF Macro Demographic and Health Surveys, the UNESCO Institute for Statistics  and UNICEF Multiple Indicator Cluster Surveys.</t>
  </si>
  <si>
    <t>x. Updated by HDRO based on data from  ICF Macro Demographic and Health Surveys for various years and UNESCO Institute for Statistics (2024).</t>
  </si>
  <si>
    <t>y. Updated by HDRO based on data from UNICEF Multiple Indicator Cluster Surveys for various years and estimates using cross-country regression.</t>
  </si>
  <si>
    <t>z. Refers to 2019 based on UNESCO Institute for Statistics (2024).</t>
  </si>
  <si>
    <t>aa. HDRO estimate based on data from  IMF (2024), United Nations Statistics Division (2025) and World Bank (2024a).</t>
  </si>
  <si>
    <t>ab. Updated by HDRO based on data from ICF Macro Demographic and Health Surveys for various years.</t>
  </si>
  <si>
    <t>ac. Refers to 2017 based on UNESCO Institute for Statistics (2024).</t>
  </si>
  <si>
    <t>ad. Refers to 2008 based on UNESCO Institute for Statistics (2024).</t>
  </si>
  <si>
    <t>Definitions</t>
  </si>
  <si>
    <r>
      <rPr>
        <b/>
        <sz val="11"/>
        <rFont val="Arial"/>
        <family val="2"/>
      </rPr>
      <t>Human Development Index (HDI):</t>
    </r>
    <r>
      <rPr>
        <sz val="11"/>
        <rFont val="Arial"/>
        <family val="2"/>
      </rPr>
      <t xml:space="preserve"> A composite index measuring average achievement in three basic dimensions of human development—a long and healthy life, knowledge and a decent standard of living. See</t>
    </r>
    <r>
      <rPr>
        <i/>
        <sz val="11"/>
        <rFont val="Arial"/>
        <family val="2"/>
      </rPr>
      <t xml:space="preserve"> Technical note 1 </t>
    </r>
    <r>
      <rPr>
        <sz val="11"/>
        <rFont val="Arial"/>
        <family val="2"/>
      </rPr>
      <t>at https://hdr.undp.org/sites/default/files/2025_HDR/hdr2025_technical_notes.pdf for details on how the HDI is calculated.</t>
    </r>
  </si>
  <si>
    <r>
      <rPr>
        <b/>
        <sz val="11"/>
        <rFont val="Arial"/>
        <family val="2"/>
      </rPr>
      <t>Life expectancy at birth:</t>
    </r>
    <r>
      <rPr>
        <sz val="11"/>
        <rFont val="Arial"/>
        <family val="2"/>
      </rPr>
      <t xml:space="preserve"> Number of years a newborn infant could expect to live if prevailing patterns of age-specific mortality rates at the time of birth stay the same throughout the infant’s life.</t>
    </r>
  </si>
  <si>
    <r>
      <rPr>
        <b/>
        <sz val="11"/>
        <rFont val="Arial"/>
        <family val="2"/>
      </rPr>
      <t>Expected years of schooling:</t>
    </r>
    <r>
      <rPr>
        <sz val="11"/>
        <rFont val="Arial"/>
        <family val="2"/>
      </rPr>
      <t xml:space="preserve"> Number of years of schooling that a child of school entrance age can expect to receive if prevailing patterns of age-specific enrolment rates persist throughout the child’s life.</t>
    </r>
  </si>
  <si>
    <r>
      <rPr>
        <b/>
        <sz val="11"/>
        <rFont val="Arial"/>
        <family val="2"/>
      </rPr>
      <t>Mean years of schooling:</t>
    </r>
    <r>
      <rPr>
        <sz val="11"/>
        <rFont val="Arial"/>
        <family val="2"/>
      </rPr>
      <t xml:space="preserve"> Average number of years of education received by people ages 25 and older, converted from education attainment levels using official durations of each level.</t>
    </r>
  </si>
  <si>
    <r>
      <rPr>
        <b/>
        <sz val="11"/>
        <rFont val="Arial"/>
        <family val="2"/>
      </rPr>
      <t>Gross national income (GNI) per capita:</t>
    </r>
    <r>
      <rPr>
        <sz val="11"/>
        <rFont val="Arial"/>
        <family val="2"/>
      </rPr>
      <t xml:space="preserve"> Aggregate income of an economy generated by its production and its ownership of factors of production, less the incomes paid for the use of factors of production owned by the rest of the world, converted to international dollars using PPP rates, divided by midyear population.</t>
    </r>
  </si>
  <si>
    <r>
      <rPr>
        <b/>
        <sz val="11"/>
        <rFont val="Arial"/>
        <family val="2"/>
      </rPr>
      <t xml:space="preserve">GNI per capita rank minus HDI rank: </t>
    </r>
    <r>
      <rPr>
        <sz val="11"/>
        <rFont val="Arial"/>
        <family val="2"/>
      </rPr>
      <t>Difference in ranking by GNI per capita and by HDI value. A negative value means that the country is better ranked by GNI than by HDI value.</t>
    </r>
  </si>
  <si>
    <r>
      <rPr>
        <b/>
        <sz val="11"/>
        <color rgb="FF000000"/>
        <rFont val="Arial"/>
        <family val="2"/>
      </rPr>
      <t>HDI rank for 2022: </t>
    </r>
    <r>
      <rPr>
        <sz val="11"/>
        <rFont val="Arial"/>
        <family val="2"/>
      </rPr>
      <t>Ranking by HDI value for 2022, calculated using the same most recently revised data available that were used to calculate HDI values for 2023.</t>
    </r>
  </si>
  <si>
    <t>Main data sources</t>
  </si>
  <si>
    <r>
      <rPr>
        <b/>
        <sz val="11"/>
        <rFont val="Arial"/>
        <family val="2"/>
      </rPr>
      <t>Columns 1 and 7</t>
    </r>
    <r>
      <rPr>
        <sz val="11"/>
        <rFont val="Arial"/>
        <family val="2"/>
      </rPr>
      <t>: HDRO calculations based on data from Barro and Lee (2018), IMF (2024), UNDESA (2024a), UNESCO Institute for Statistics (2024), United Nations Statistics Division (2025) and World Bank (2024a).</t>
    </r>
  </si>
  <si>
    <r>
      <rPr>
        <b/>
        <sz val="11"/>
        <rFont val="Arial"/>
        <family val="2"/>
      </rPr>
      <t>Column 2</t>
    </r>
    <r>
      <rPr>
        <sz val="11"/>
        <rFont val="Arial"/>
        <family val="2"/>
      </rPr>
      <t>: UNDESA 2024a.</t>
    </r>
  </si>
  <si>
    <r>
      <rPr>
        <b/>
        <sz val="11"/>
        <rFont val="Arial"/>
        <family val="2"/>
      </rPr>
      <t>Column 3</t>
    </r>
    <r>
      <rPr>
        <sz val="11"/>
        <rFont val="Arial"/>
        <family val="2"/>
      </rPr>
      <t>: ICF Macro Demographic and Health Surveys, UNESCO Institute for Statistics 2024,  and UNICEF Multiple Indicator Cluster Surveys.</t>
    </r>
  </si>
  <si>
    <r>
      <rPr>
        <b/>
        <sz val="11"/>
        <rFont val="Arial"/>
        <family val="2"/>
      </rPr>
      <t>Column 4</t>
    </r>
    <r>
      <rPr>
        <sz val="11"/>
        <rFont val="Arial"/>
        <family val="2"/>
      </rPr>
      <t>: Barro and Lee 2018, Eurostat 2024, ICF Macro Demographic and Health Surveys, UNESCO Institute for Statistics 2024 and UNICEF Multiple Indicator Cluster Surveys.</t>
    </r>
  </si>
  <si>
    <r>
      <rPr>
        <b/>
        <sz val="11"/>
        <rFont val="Arial"/>
        <family val="2"/>
      </rPr>
      <t>Column 5</t>
    </r>
    <r>
      <rPr>
        <sz val="11"/>
        <rFont val="Arial"/>
        <family val="2"/>
      </rPr>
      <t>: IMF 2024, United Nations Statistics Division 2025 and World Bank 2024a.</t>
    </r>
  </si>
  <si>
    <r>
      <rPr>
        <b/>
        <sz val="11"/>
        <rFont val="Arial"/>
        <family val="2"/>
      </rPr>
      <t>Column 6</t>
    </r>
    <r>
      <rPr>
        <sz val="11"/>
        <rFont val="Arial"/>
        <family val="2"/>
      </rPr>
      <t>: Calculated based on data in columns 1 and 5.</t>
    </r>
  </si>
  <si>
    <t>Expected Years</t>
  </si>
  <si>
    <t>Mean Years</t>
  </si>
  <si>
    <t>2023 Rank</t>
  </si>
  <si>
    <t xml:space="preserve">Category </t>
  </si>
  <si>
    <t>Improvement</t>
  </si>
  <si>
    <t>Improvement Rank</t>
  </si>
  <si>
    <t>Category</t>
  </si>
  <si>
    <t>Count</t>
  </si>
  <si>
    <t>Percentage</t>
  </si>
  <si>
    <t>Very High=4</t>
  </si>
  <si>
    <t>High=3</t>
  </si>
  <si>
    <t>Medium=2</t>
  </si>
  <si>
    <t>Low=1</t>
  </si>
  <si>
    <t>Total</t>
  </si>
  <si>
    <t>Top 10 Improved Countries</t>
  </si>
  <si>
    <t>Countries</t>
  </si>
  <si>
    <t>Education Category</t>
  </si>
  <si>
    <t>Meaning</t>
  </si>
  <si>
    <t>Very High</t>
  </si>
  <si>
    <t>Education Index ≥ 0.80</t>
  </si>
  <si>
    <t>High</t>
  </si>
  <si>
    <t>Education Index 0.70-0.79</t>
  </si>
  <si>
    <t>Medium</t>
  </si>
  <si>
    <t>Education Index 0.50-0.69</t>
  </si>
  <si>
    <t>Low</t>
  </si>
  <si>
    <t>Education Index &lt; 0.50</t>
  </si>
  <si>
    <t>ucar</t>
  </si>
  <si>
    <t>TOP10</t>
  </si>
  <si>
    <t>2023rank</t>
  </si>
  <si>
    <t>improvement</t>
  </si>
  <si>
    <t>BOTTOM10</t>
  </si>
  <si>
    <t>Correlation</t>
  </si>
  <si>
    <t>sult</t>
  </si>
  <si>
    <t>Education vs Internet</t>
  </si>
  <si>
    <t>Education vs HDI</t>
  </si>
  <si>
    <t>Internet Usage</t>
  </si>
  <si>
    <t>Internet vs HDI</t>
  </si>
  <si>
    <t>Education Index</t>
  </si>
  <si>
    <t>Human Development Index</t>
  </si>
  <si>
    <t>Education index 2023</t>
  </si>
  <si>
    <t>Internet Usage(%) 2023</t>
  </si>
  <si>
    <t>HDI 2023</t>
  </si>
  <si>
    <t>Education Rank</t>
  </si>
  <si>
    <t>Internet Usage Rank</t>
  </si>
  <si>
    <t>HDI Rank</t>
  </si>
  <si>
    <t>A1</t>
  </si>
  <si>
    <t>A2</t>
  </si>
  <si>
    <t>A3</t>
  </si>
  <si>
    <t>A4</t>
  </si>
  <si>
    <t>A5</t>
  </si>
  <si>
    <t>A6</t>
  </si>
  <si>
    <t>Y</t>
  </si>
  <si>
    <t>Estimation</t>
  </si>
  <si>
    <t>validation</t>
  </si>
  <si>
    <t>Ranking</t>
  </si>
  <si>
    <t>X-axis (horizontal): Education Index</t>
  </si>
  <si>
    <t>Y-axis (vertical): Internet usage(%)</t>
  </si>
  <si>
    <t>Each dot = one country</t>
  </si>
  <si>
    <t>Y-axis (vertical): Human development Index</t>
  </si>
  <si>
    <t>X-axis (horizontal): Internet Usage</t>
  </si>
  <si>
    <t>Y-axis (vertical): Human development index</t>
  </si>
  <si>
    <t>Azonosító:</t>
  </si>
  <si>
    <t>Objektumok:</t>
  </si>
  <si>
    <t>Attribútumok:</t>
  </si>
  <si>
    <t>Lépcsôk:</t>
  </si>
  <si>
    <t>Eltolás:</t>
  </si>
  <si>
    <t>Leírás:</t>
  </si>
  <si>
    <t>COCO Y0: 7411164</t>
  </si>
  <si>
    <t>COCO Y0: 4802503</t>
  </si>
  <si>
    <t>Rangsor</t>
  </si>
  <si>
    <t>X(A1)</t>
  </si>
  <si>
    <t>X(A2)</t>
  </si>
  <si>
    <t>X(A3)</t>
  </si>
  <si>
    <t>X(A4)</t>
  </si>
  <si>
    <t>X(A5)</t>
  </si>
  <si>
    <t>X(A6)</t>
  </si>
  <si>
    <t>X(A7)</t>
  </si>
  <si>
    <t>Y(A8)</t>
  </si>
  <si>
    <t>O1</t>
  </si>
  <si>
    <t>O2</t>
  </si>
  <si>
    <t>O3</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</si>
  <si>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</si>
  <si>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</si>
  <si>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</si>
  <si>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</si>
  <si>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</si>
  <si>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</si>
  <si>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</si>
  <si>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</si>
  <si>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</si>
  <si>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</si>
  <si>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</si>
  <si>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</si>
  <si>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</si>
  <si>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</si>
  <si>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</si>
  <si>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</si>
  <si>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</si>
  <si>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</si>
  <si>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</si>
  <si>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</si>
  <si>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</si>
  <si>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</si>
  <si>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</si>
  <si>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</si>
  <si>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</si>
  <si>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</si>
  <si>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</si>
  <si>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</si>
  <si>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O32</t>
  </si>
  <si>
    <t>O33</t>
  </si>
  <si>
    <t>O34</t>
  </si>
  <si>
    <t>O35</t>
  </si>
  <si>
    <t>O36</t>
  </si>
  <si>
    <t>O37</t>
  </si>
  <si>
    <t>O38</t>
  </si>
  <si>
    <t>O39</t>
  </si>
  <si>
    <t>O40</t>
  </si>
  <si>
    <t>O41</t>
  </si>
  <si>
    <t>O42</t>
  </si>
  <si>
    <t>O43</t>
  </si>
  <si>
    <t>O44</t>
  </si>
  <si>
    <t>O45</t>
  </si>
  <si>
    <t>O46</t>
  </si>
  <si>
    <t>O47</t>
  </si>
  <si>
    <t>O48</t>
  </si>
  <si>
    <t>O49</t>
  </si>
  <si>
    <t>O50</t>
  </si>
  <si>
    <t>O51</t>
  </si>
  <si>
    <t>O52</t>
  </si>
  <si>
    <t>O53</t>
  </si>
  <si>
    <t>O54</t>
  </si>
  <si>
    <t>O55</t>
  </si>
  <si>
    <t>O56</t>
  </si>
  <si>
    <t>O57</t>
  </si>
  <si>
    <t>O58</t>
  </si>
  <si>
    <t>O59</t>
  </si>
  <si>
    <t>O60</t>
  </si>
  <si>
    <t>O61</t>
  </si>
  <si>
    <t>O62</t>
  </si>
  <si>
    <t>O63</t>
  </si>
  <si>
    <t>O64</t>
  </si>
  <si>
    <t>O65</t>
  </si>
  <si>
    <t>O66</t>
  </si>
  <si>
    <t>O67</t>
  </si>
  <si>
    <t>O68</t>
  </si>
  <si>
    <t>O69</t>
  </si>
  <si>
    <t>O70</t>
  </si>
  <si>
    <t>O71</t>
  </si>
  <si>
    <t>O72</t>
  </si>
  <si>
    <t>O73</t>
  </si>
  <si>
    <t>O74</t>
  </si>
  <si>
    <t>O75</t>
  </si>
  <si>
    <t>O76</t>
  </si>
  <si>
    <t>O77</t>
  </si>
  <si>
    <t>O78</t>
  </si>
  <si>
    <t>O79</t>
  </si>
  <si>
    <t>O80</t>
  </si>
  <si>
    <t>O81</t>
  </si>
  <si>
    <t>O82</t>
  </si>
  <si>
    <t>O83</t>
  </si>
  <si>
    <t>O84</t>
  </si>
  <si>
    <t>O85</t>
  </si>
  <si>
    <t>O86</t>
  </si>
  <si>
    <t>O87</t>
  </si>
  <si>
    <t>O88</t>
  </si>
  <si>
    <t>O89</t>
  </si>
  <si>
    <t>O90</t>
  </si>
  <si>
    <t>O91</t>
  </si>
  <si>
    <t>O92</t>
  </si>
  <si>
    <t>O93</t>
  </si>
  <si>
    <t>O94</t>
  </si>
  <si>
    <t>O95</t>
  </si>
  <si>
    <t>O96</t>
  </si>
  <si>
    <t>O97</t>
  </si>
  <si>
    <t>O98</t>
  </si>
  <si>
    <t>O99</t>
  </si>
  <si>
    <t>O100</t>
  </si>
  <si>
    <t>O101</t>
  </si>
  <si>
    <t>O102</t>
  </si>
  <si>
    <t>O103</t>
  </si>
  <si>
    <t>O104</t>
  </si>
  <si>
    <t>O105</t>
  </si>
  <si>
    <t>O106</t>
  </si>
  <si>
    <t>O107</t>
  </si>
  <si>
    <t>O108</t>
  </si>
  <si>
    <t>O109</t>
  </si>
  <si>
    <t>O110</t>
  </si>
  <si>
    <t>O111</t>
  </si>
  <si>
    <t>O112</t>
  </si>
  <si>
    <t>O113</t>
  </si>
  <si>
    <t>O114</t>
  </si>
  <si>
    <t>O115</t>
  </si>
  <si>
    <t>O116</t>
  </si>
  <si>
    <t>O117</t>
  </si>
  <si>
    <t>O118</t>
  </si>
  <si>
    <t>O119</t>
  </si>
  <si>
    <t>O120</t>
  </si>
  <si>
    <t>O121</t>
  </si>
  <si>
    <t>O122</t>
  </si>
  <si>
    <t>O123</t>
  </si>
  <si>
    <t>O124</t>
  </si>
  <si>
    <t>O125</t>
  </si>
  <si>
    <t>O126</t>
  </si>
  <si>
    <t>O127</t>
  </si>
  <si>
    <t>O128</t>
  </si>
  <si>
    <t>O129</t>
  </si>
  <si>
    <t>O130</t>
  </si>
  <si>
    <t>O131</t>
  </si>
  <si>
    <t>O132</t>
  </si>
  <si>
    <t>Lépcsôk(1)</t>
  </si>
  <si>
    <t>S1</t>
  </si>
  <si>
    <t>(156.2+1045.9)/(2)=601.05</t>
  </si>
  <si>
    <t>(277.8+147.3)/(2)=212.55</t>
  </si>
  <si>
    <t>(129.5+129.5)/(2)=129.5</t>
  </si>
  <si>
    <t>(218.5+162.1)/(2)=190.3</t>
  </si>
  <si>
    <t>(245.9+985.5)/(2)=615.7</t>
  </si>
  <si>
    <t>(150.8+284.3)/(2)=217.55</t>
  </si>
  <si>
    <t>(132.5+132.5)/(2)=132.55</t>
  </si>
  <si>
    <t>(165.9+132.5)/(2)=149.25</t>
  </si>
  <si>
    <t>S2</t>
  </si>
  <si>
    <t>(155.2+1044.9)/(2)=600.05</t>
  </si>
  <si>
    <t>(276.8+146.3)/(2)=211.55</t>
  </si>
  <si>
    <t>(128.5+128.5)/(2)=128.5</t>
  </si>
  <si>
    <t>(217.5+161.1)/(2)=189.3</t>
  </si>
  <si>
    <t>(244.9+984.5)/(2)=614.7</t>
  </si>
  <si>
    <t>(131.5+283.3)/(2)=207.4</t>
  </si>
  <si>
    <t>(131.5+131.5)/(2)=131.55</t>
  </si>
  <si>
    <t>(164.9+131.5)/(2)=148.25</t>
  </si>
  <si>
    <t>S3</t>
  </si>
  <si>
    <t>(127.5+1043.9)/(2)=585.75</t>
  </si>
  <si>
    <t>(127.5+145.3)/(2)=136.4</t>
  </si>
  <si>
    <t>(127.5+127.5)/(2)=127.55</t>
  </si>
  <si>
    <t>(216.5+160.1)/(2)=188.3</t>
  </si>
  <si>
    <t>(236.8+983.5)/(2)=610.15</t>
  </si>
  <si>
    <t>(130.5+282.3)/(2)=206.4</t>
  </si>
  <si>
    <t>(130.5+130.5)/(2)=130.55</t>
  </si>
  <si>
    <t>S4</t>
  </si>
  <si>
    <t>(126.5+1042.9)/(2)=584.75</t>
  </si>
  <si>
    <t>(126.5+144.3)/(2)=135.45</t>
  </si>
  <si>
    <t>(126.5+126.5)/(2)=126.55</t>
  </si>
  <si>
    <t>(215.5+159.2)/(2)=187.35</t>
  </si>
  <si>
    <t>(235.8+982.5)/(2)=609.1</t>
  </si>
  <si>
    <t>(129.5+281.3)/(2)=205.4</t>
  </si>
  <si>
    <t>S5</t>
  </si>
  <si>
    <t>(125.5+1042)/(2)=583.75</t>
  </si>
  <si>
    <t>(125.5+143.3)/(2)=134.45</t>
  </si>
  <si>
    <t>(125.5+125.5)/(2)=125.55</t>
  </si>
  <si>
    <t>(214.5+158.2)/(2)=186.35</t>
  </si>
  <si>
    <t>(234.7+981.5)/(2)=608.1</t>
  </si>
  <si>
    <t>(128.5+280.3)/(2)=204.4</t>
  </si>
  <si>
    <t>S6</t>
  </si>
  <si>
    <t>(124.6+1041)/(2)=582.75</t>
  </si>
  <si>
    <t>(124.6+142.4)/(2)=133.45</t>
  </si>
  <si>
    <t>(124.6+124.6)/(2)=124.55</t>
  </si>
  <si>
    <t>(213.5+157.2)/(2)=185.35</t>
  </si>
  <si>
    <t>(233.7+980.5)/(2)=607.1</t>
  </si>
  <si>
    <t>(127.5+279.3)/(2)=203.4</t>
  </si>
  <si>
    <t>(127.5+127.5)/(2)=127.5</t>
  </si>
  <si>
    <t>S7</t>
  </si>
  <si>
    <t>(123.6+1040)/(2)=581.8</t>
  </si>
  <si>
    <t>(123.6+141.4)/(2)=132.45</t>
  </si>
  <si>
    <t>(123.6+123.6)/(2)=123.55</t>
  </si>
  <si>
    <t>(212.5+156.2)/(2)=184.35</t>
  </si>
  <si>
    <t>(232.7+979.4)/(2)=606.1</t>
  </si>
  <si>
    <t>(126.5+278.3)/(2)=202.35</t>
  </si>
  <si>
    <t>(126.5+126.5)/(2)=126.5</t>
  </si>
  <si>
    <t>S8</t>
  </si>
  <si>
    <t>(122.6+1039)/(2)=580.8</t>
  </si>
  <si>
    <t>(122.6+140.4)/(2)=131.5</t>
  </si>
  <si>
    <t>(122.6+122.6)/(2)=122.6</t>
  </si>
  <si>
    <t>(211.6+155.2)/(2)=183.4</t>
  </si>
  <si>
    <t>(231.7+978.4)/(2)=605.05</t>
  </si>
  <si>
    <t>(125.5+277.2)/(2)=201.35</t>
  </si>
  <si>
    <t>(125.5+125.5)/(2)=125.45</t>
  </si>
  <si>
    <t>S9</t>
  </si>
  <si>
    <t>(121.6+1038)/(2)=579.8</t>
  </si>
  <si>
    <t>(121.6+139.4)/(2)=130.5</t>
  </si>
  <si>
    <t>(121.6+121.6)/(2)=121.6</t>
  </si>
  <si>
    <t>(210.6+154.2)/(2)=182.4</t>
  </si>
  <si>
    <t>(230.7+977.4)/(2)=604.05</t>
  </si>
  <si>
    <t>(124.5+276.2)/(2)=200.35</t>
  </si>
  <si>
    <t>(124.5+124.5)/(2)=124.45</t>
  </si>
  <si>
    <t>S10</t>
  </si>
  <si>
    <t>(120.6+1037)/(2)=578.8</t>
  </si>
  <si>
    <t>(120.6+138.4)/(2)=129.5</t>
  </si>
  <si>
    <t>(120.6+120.6)/(2)=120.6</t>
  </si>
  <si>
    <t>(209.6+153.2)/(2)=181.4</t>
  </si>
  <si>
    <t>(229.7+976.4)/(2)=603.05</t>
  </si>
  <si>
    <t>(123.4+275.2)/(2)=199.35</t>
  </si>
  <si>
    <t>(123.4+123.4)/(2)=123.45</t>
  </si>
  <si>
    <t>S11</t>
  </si>
  <si>
    <t>(119.6+1036)/(2)=577.8</t>
  </si>
  <si>
    <t>(119.6+137.4)/(2)=128.5</t>
  </si>
  <si>
    <t>(119.6+119.6)/(2)=119.6</t>
  </si>
  <si>
    <t>(208.6+152.2)/(2)=180.4</t>
  </si>
  <si>
    <t>(228.7+975.4)/(2)=602.05</t>
  </si>
  <si>
    <t>(122.4+274.2)/(2)=198.3</t>
  </si>
  <si>
    <t>(122.4+122.4)/(2)=122.45</t>
  </si>
  <si>
    <t>S12</t>
  </si>
  <si>
    <t>(118.6+1035)/(2)=576.85</t>
  </si>
  <si>
    <t>(118.6+136.4)/(2)=127.55</t>
  </si>
  <si>
    <t>(118.6+118.6)/(2)=118.65</t>
  </si>
  <si>
    <t>(207.6+151.3)/(2)=179.45</t>
  </si>
  <si>
    <t>(227.7+974.4)/(2)=601.05</t>
  </si>
  <si>
    <t>(121.4+273.2)/(2)=197.3</t>
  </si>
  <si>
    <t>(121.4+121.4)/(2)=121.4</t>
  </si>
  <si>
    <t>S13</t>
  </si>
  <si>
    <t>(117.6+1034.1)/(2)=575.85</t>
  </si>
  <si>
    <t>(117.6+135.4)/(2)=126.55</t>
  </si>
  <si>
    <t>(117.6+117.6)/(2)=117.65</t>
  </si>
  <si>
    <t>(206.6+150.3)/(2)=178.45</t>
  </si>
  <si>
    <t>(226.6+973.4)/(2)=600</t>
  </si>
  <si>
    <t>(120.4+272.2)/(2)=196.3</t>
  </si>
  <si>
    <t>(120.4+120.4)/(2)=120.4</t>
  </si>
  <si>
    <t>S14</t>
  </si>
  <si>
    <t>(116.7+1033.1)/(2)=574.85</t>
  </si>
  <si>
    <t>(116.7+134.4)/(2)=125.55</t>
  </si>
  <si>
    <t>(116.7+116.7)/(2)=116.65</t>
  </si>
  <si>
    <t>(205.6+149.3)/(2)=177.45</t>
  </si>
  <si>
    <t>(225.6+972.4)/(2)=599</t>
  </si>
  <si>
    <t>(119.4+271.2)/(2)=195.3</t>
  </si>
  <si>
    <t>(119.4+119.4)/(2)=119.4</t>
  </si>
  <si>
    <t>S15</t>
  </si>
  <si>
    <t>(115.7+1032.1)/(2)=573.85</t>
  </si>
  <si>
    <t>(115.7+133.5)/(2)=124.55</t>
  </si>
  <si>
    <t>(115.7+115.7)/(2)=115.65</t>
  </si>
  <si>
    <t>(204.6+148.3)/(2)=176.45</t>
  </si>
  <si>
    <t>(224.6+971.4)/(2)=598</t>
  </si>
  <si>
    <t>(118.4+270.2)/(2)=194.25</t>
  </si>
  <si>
    <t>(118.4+118.4)/(2)=118.4</t>
  </si>
  <si>
    <t>S16</t>
  </si>
  <si>
    <t>(114.7+1031.1)/(2)=572.9</t>
  </si>
  <si>
    <t>(114.7+132.5)/(2)=123.55</t>
  </si>
  <si>
    <t>(114.7+114.7)/(2)=114.7</t>
  </si>
  <si>
    <t>(203.6+147.3)/(2)=175.45</t>
  </si>
  <si>
    <t>(223.6+970.3)/(2)=597</t>
  </si>
  <si>
    <t>(117.4+269.1)/(2)=193.25</t>
  </si>
  <si>
    <t>(117.4+117.4)/(2)=117.35</t>
  </si>
  <si>
    <t>S17</t>
  </si>
  <si>
    <t>(113.7+1030.1)/(2)=571.9</t>
  </si>
  <si>
    <t>(113.7+131.5)/(2)=122.6</t>
  </si>
  <si>
    <t>(113.7+113.7)/(2)=113.7</t>
  </si>
  <si>
    <t>(202.7+146.3)/(2)=174.5</t>
  </si>
  <si>
    <t>(222.6+969.3)/(2)=595.95</t>
  </si>
  <si>
    <t>(116.4+268.1)/(2)=192.25</t>
  </si>
  <si>
    <t>(116.4+116.4)/(2)=116.35</t>
  </si>
  <si>
    <t>S18</t>
  </si>
  <si>
    <t>(112.7+1029.1)/(2)=570.9</t>
  </si>
  <si>
    <t>(112.7+130.5)/(2)=121.6</t>
  </si>
  <si>
    <t>(112.7+112.7)/(2)=112.7</t>
  </si>
  <si>
    <t>(201.7+145.3)/(2)=173.5</t>
  </si>
  <si>
    <t>(221.6+968.3)/(2)=594.95</t>
  </si>
  <si>
    <t>(115.3+267.1)/(2)=191.25</t>
  </si>
  <si>
    <t>(115.3+115.3)/(2)=115.35</t>
  </si>
  <si>
    <t>S19</t>
  </si>
  <si>
    <t>(111.7+1028.1)/(2)=569.9</t>
  </si>
  <si>
    <t>(111.7+129.5)/(2)=120.6</t>
  </si>
  <si>
    <t>(111.7+111.7)/(2)=111.7</t>
  </si>
  <si>
    <t>(200.7+144.3)/(2)=172.5</t>
  </si>
  <si>
    <t>(220.6+967.3)/(2)=593.95</t>
  </si>
  <si>
    <t>(114.3+266.1)/(2)=190.2</t>
  </si>
  <si>
    <t>(114.3+114.3)/(2)=114.35</t>
  </si>
  <si>
    <t>S20</t>
  </si>
  <si>
    <t>(110.7+1027.1)/(2)=568.95</t>
  </si>
  <si>
    <t>(110.7+128.5)/(2)=119.6</t>
  </si>
  <si>
    <t>(110.7+110.7)/(2)=110.7</t>
  </si>
  <si>
    <t>(199.7+143.3)/(2)=171.5</t>
  </si>
  <si>
    <t>(219.6+966.3)/(2)=592.95</t>
  </si>
  <si>
    <t>(113.3+265.1)/(2)=189.2</t>
  </si>
  <si>
    <t>(113.3+113.3)/(2)=113.3</t>
  </si>
  <si>
    <t>S21</t>
  </si>
  <si>
    <t>(109.7+1026.1)/(2)=567.95</t>
  </si>
  <si>
    <t>(109.7+127.5)/(2)=118.65</t>
  </si>
  <si>
    <t>(109.7+109.7)/(2)=109.75</t>
  </si>
  <si>
    <t>(198.7+142.4)/(2)=170.55</t>
  </si>
  <si>
    <t>(218.6+965.3)/(2)=591.9</t>
  </si>
  <si>
    <t>(112.3+264.1)/(2)=188.2</t>
  </si>
  <si>
    <t>(112.3+112.3)/(2)=112.3</t>
  </si>
  <si>
    <t>S22</t>
  </si>
  <si>
    <t>(108.7+1025.2)/(2)=566.95</t>
  </si>
  <si>
    <t>(108.7+126.5)/(2)=117.65</t>
  </si>
  <si>
    <t>(108.7+108.7)/(2)=108.75</t>
  </si>
  <si>
    <t>(197.7+141.4)/(2)=169.55</t>
  </si>
  <si>
    <t>(217.5+964.3)/(2)=590.9</t>
  </si>
  <si>
    <t>(111.3+263.1)/(2)=187.2</t>
  </si>
  <si>
    <t>(111.3+111.3)/(2)=111.3</t>
  </si>
  <si>
    <t>S23</t>
  </si>
  <si>
    <t>(107.8+1024.2)/(2)=565.95</t>
  </si>
  <si>
    <t>(107.8+125.5)/(2)=116.65</t>
  </si>
  <si>
    <t>(107.8+107.8)/(2)=107.75</t>
  </si>
  <si>
    <t>(196.7+140.4)/(2)=168.55</t>
  </si>
  <si>
    <t>(216.5+963.3)/(2)=589.9</t>
  </si>
  <si>
    <t>(110.3+262.1)/(2)=186.2</t>
  </si>
  <si>
    <t>(110.3+110.3)/(2)=110.3</t>
  </si>
  <si>
    <t>S24</t>
  </si>
  <si>
    <t>(106.8+1023.2)/(2)=564.95</t>
  </si>
  <si>
    <t>(106.8+124.6)/(2)=115.65</t>
  </si>
  <si>
    <t>(106.8+106.8)/(2)=106.75</t>
  </si>
  <si>
    <t>(195.7+139.4)/(2)=167.55</t>
  </si>
  <si>
    <t>(215.5+962.2)/(2)=588.9</t>
  </si>
  <si>
    <t>(109.3+261.1)/(2)=185.15</t>
  </si>
  <si>
    <t>(109.3+109.3)/(2)=109.3</t>
  </si>
  <si>
    <t>S25</t>
  </si>
  <si>
    <t>(105.8+1022.2)/(2)=564</t>
  </si>
  <si>
    <t>(105.8+123.6)/(2)=114.7</t>
  </si>
  <si>
    <t>(105.8+105.8)/(2)=105.8</t>
  </si>
  <si>
    <t>(194.7+138.4)/(2)=166.6</t>
  </si>
  <si>
    <t>(214.5+961.2)/(2)=587.85</t>
  </si>
  <si>
    <t>(108.3+260)/(2)=184.15</t>
  </si>
  <si>
    <t>(108.3+108.3)/(2)=108.25</t>
  </si>
  <si>
    <t>S26</t>
  </si>
  <si>
    <t>(104.8+1021.2)/(2)=563</t>
  </si>
  <si>
    <t>(104.8+122.6)/(2)=113.7</t>
  </si>
  <si>
    <t>(104.8+104.8)/(2)=104.8</t>
  </si>
  <si>
    <t>(193.8+137.4)/(2)=165.6</t>
  </si>
  <si>
    <t>(213.5+960.2)/(2)=586.85</t>
  </si>
  <si>
    <t>(107.3+259)/(2)=183.15</t>
  </si>
  <si>
    <t>(107.3+107.3)/(2)=107.25</t>
  </si>
  <si>
    <t>S27</t>
  </si>
  <si>
    <t>(103.8+1020.2)/(2)=562</t>
  </si>
  <si>
    <t>(103.8+121.6)/(2)=112.7</t>
  </si>
  <si>
    <t>(103.8+103.8)/(2)=103.8</t>
  </si>
  <si>
    <t>(192.8+136.4)/(2)=164.6</t>
  </si>
  <si>
    <t>(212.5+959.2)/(2)=585.85</t>
  </si>
  <si>
    <t>(106.2+258)/(2)=182.15</t>
  </si>
  <si>
    <t>(106.2+106.2)/(2)=106.25</t>
  </si>
  <si>
    <t>S28</t>
  </si>
  <si>
    <t>(102.8+1019.2)/(2)=561</t>
  </si>
  <si>
    <t>(102.8+120.6)/(2)=111.7</t>
  </si>
  <si>
    <t>(102.8+102.8)/(2)=102.8</t>
  </si>
  <si>
    <t>(191.8+135.4)/(2)=163.6</t>
  </si>
  <si>
    <t>(211.5+958.2)/(2)=584.85</t>
  </si>
  <si>
    <t>(105.2+257)/(2)=181.1</t>
  </si>
  <si>
    <t>(105.2+105.2)/(2)=105.25</t>
  </si>
  <si>
    <t>S29</t>
  </si>
  <si>
    <t>(101.8+1018.2)/(2)=560.05</t>
  </si>
  <si>
    <t>(101.8+119.6)/(2)=110.7</t>
  </si>
  <si>
    <t>(101.8+101.8)/(2)=101.8</t>
  </si>
  <si>
    <t>(190.8+134.4)/(2)=162.6</t>
  </si>
  <si>
    <t>(210.5+957.2)/(2)=583.8</t>
  </si>
  <si>
    <t>(104.2+256)/(2)=180.1</t>
  </si>
  <si>
    <t>(104.2+104.2)/(2)=104.2</t>
  </si>
  <si>
    <t>S30</t>
  </si>
  <si>
    <t>(100.8+1017.2)/(2)=559.05</t>
  </si>
  <si>
    <t>(100.8+118.6)/(2)=109.75</t>
  </si>
  <si>
    <t>(100.8+100.8)/(2)=100.85</t>
  </si>
  <si>
    <t>(189.8+133.5)/(2)=161.65</t>
  </si>
  <si>
    <t>(209.4+956.2)/(2)=582.8</t>
  </si>
  <si>
    <t>(103.2+255)/(2)=179.1</t>
  </si>
  <si>
    <t>(103.2+103.2)/(2)=103.2</t>
  </si>
  <si>
    <t>S31</t>
  </si>
  <si>
    <t>(99.8+1016.3)/(2)=558.05</t>
  </si>
  <si>
    <t>(99.8+117.6)/(2)=108.75</t>
  </si>
  <si>
    <t>(99.8+99.8)/(2)=99.85</t>
  </si>
  <si>
    <t>(188.8+132.5)/(2)=160.65</t>
  </si>
  <si>
    <t>(208.4+955.2)/(2)=581.8</t>
  </si>
  <si>
    <t>(102.2+254)/(2)=178.1</t>
  </si>
  <si>
    <t>(102.2+102.2)/(2)=102.2</t>
  </si>
  <si>
    <t>S32</t>
  </si>
  <si>
    <t>(98.9+1015.3)/(2)=557.05</t>
  </si>
  <si>
    <t>(98.9+116.7)/(2)=107.75</t>
  </si>
  <si>
    <t>(98.9+98.9)/(2)=98.85</t>
  </si>
  <si>
    <t>(187.8+131.5)/(2)=159.65</t>
  </si>
  <si>
    <t>(207.4+954.2)/(2)=580.8</t>
  </si>
  <si>
    <t>(101.2+253)/(2)=177.05</t>
  </si>
  <si>
    <t>(101.2+101.2)/(2)=101.2</t>
  </si>
  <si>
    <t>S33</t>
  </si>
  <si>
    <t>(97.9+1014.3)/(2)=556.05</t>
  </si>
  <si>
    <t>(97.9+115.7)/(2)=106.75</t>
  </si>
  <si>
    <t>(97.9+97.9)/(2)=97.85</t>
  </si>
  <si>
    <t>(186.8+130.5)/(2)=158.65</t>
  </si>
  <si>
    <t>(206.4+953.1)/(2)=579.8</t>
  </si>
  <si>
    <t>(100.2+251.9)/(2)=176.05</t>
  </si>
  <si>
    <t>(100.2+100.2)/(2)=100.15</t>
  </si>
  <si>
    <t>S34</t>
  </si>
  <si>
    <t>(96.9+1013.3)/(2)=555.1</t>
  </si>
  <si>
    <t>(96.9+114.7)/(2)=105.8</t>
  </si>
  <si>
    <t>(96.9+96.9)/(2)=96.9</t>
  </si>
  <si>
    <t>(185.9+129.5)/(2)=157.7</t>
  </si>
  <si>
    <t>(205.4+952.1)/(2)=578.75</t>
  </si>
  <si>
    <t>(99.2+250.9)/(2)=175.05</t>
  </si>
  <si>
    <t>(99.2+99.2)/(2)=99.15</t>
  </si>
  <si>
    <t>S35</t>
  </si>
  <si>
    <t>(95.9+1012.3)/(2)=554.1</t>
  </si>
  <si>
    <t>(95.9+113.7)/(2)=104.8</t>
  </si>
  <si>
    <t>(95.9+95.9)/(2)=95.9</t>
  </si>
  <si>
    <t>(184.9+128.5)/(2)=156.7</t>
  </si>
  <si>
    <t>(204.4+951.1)/(2)=577.75</t>
  </si>
  <si>
    <t>(98.1+249.9)/(2)=174.05</t>
  </si>
  <si>
    <t>(98.1+98.1)/(2)=98.15</t>
  </si>
  <si>
    <t>S36</t>
  </si>
  <si>
    <t>(94.9+1011.3)/(2)=553.1</t>
  </si>
  <si>
    <t>(94.9+112.7)/(2)=103.8</t>
  </si>
  <si>
    <t>(94.9+94.9)/(2)=94.9</t>
  </si>
  <si>
    <t>(183.9+127.5)/(2)=155.7</t>
  </si>
  <si>
    <t>(203.4+950.1)/(2)=576.75</t>
  </si>
  <si>
    <t>(97.1+248.9)/(2)=173</t>
  </si>
  <si>
    <t>(97.1+97.1)/(2)=97.15</t>
  </si>
  <si>
    <t>S37</t>
  </si>
  <si>
    <t>(93.9+1010.3)/(2)=552.1</t>
  </si>
  <si>
    <t>(93.9+111.7)/(2)=102.8</t>
  </si>
  <si>
    <t>(93.9+93.9)/(2)=93.9</t>
  </si>
  <si>
    <t>(182.9+126.5)/(2)=154.7</t>
  </si>
  <si>
    <t>(202.4+949.1)/(2)=575.75</t>
  </si>
  <si>
    <t>(96.1+247.9)/(2)=172</t>
  </si>
  <si>
    <t>(96.1+96.1)/(2)=96.1</t>
  </si>
  <si>
    <t>S38</t>
  </si>
  <si>
    <t>(92.9+1009.3)/(2)=551.15</t>
  </si>
  <si>
    <t>(92.9+110.7)/(2)=101.8</t>
  </si>
  <si>
    <t>(92.9+92.9)/(2)=92.95</t>
  </si>
  <si>
    <t>(181.9+125.5)/(2)=153.7</t>
  </si>
  <si>
    <t>(201.4+948.1)/(2)=574.7</t>
  </si>
  <si>
    <t>(95.1+246.9)/(2)=171</t>
  </si>
  <si>
    <t>(95.1+95.1)/(2)=95.1</t>
  </si>
  <si>
    <t>S39</t>
  </si>
  <si>
    <t>(91.9+1008.3)/(2)=550.15</t>
  </si>
  <si>
    <t>(91.9+109.7)/(2)=100.85</t>
  </si>
  <si>
    <t>(91.9+91.9)/(2)=91.95</t>
  </si>
  <si>
    <t>(180.9+124.6)/(2)=152.75</t>
  </si>
  <si>
    <t>(200.3+947.1)/(2)=573.7</t>
  </si>
  <si>
    <t>(94.1+245.9)/(2)=170</t>
  </si>
  <si>
    <t>(94.1+94.1)/(2)=94.1</t>
  </si>
  <si>
    <t>S40</t>
  </si>
  <si>
    <t>(90.9+1007.4)/(2)=549.15</t>
  </si>
  <si>
    <t>(90.9+108.7)/(2)=99.85</t>
  </si>
  <si>
    <t>(90.9+90.9)/(2)=90.95</t>
  </si>
  <si>
    <t>(179.9+123.6)/(2)=151.75</t>
  </si>
  <si>
    <t>(199.3+946.1)/(2)=572.7</t>
  </si>
  <si>
    <t>(93.1+244.9)/(2)=169</t>
  </si>
  <si>
    <t>(93.1+93.1)/(2)=93.1</t>
  </si>
  <si>
    <t>S41</t>
  </si>
  <si>
    <t>(90+1006.4)/(2)=548.15</t>
  </si>
  <si>
    <t>(90+107.8)/(2)=98.85</t>
  </si>
  <si>
    <t>(90+90)/(2)=89.95</t>
  </si>
  <si>
    <t>(178.9+122.6)/(2)=150.75</t>
  </si>
  <si>
    <t>(198.3+945)/(2)=571.7</t>
  </si>
  <si>
    <t>(92.1+243.9)/(2)=167.95</t>
  </si>
  <si>
    <t>(92.1+92.1)/(2)=92.1</t>
  </si>
  <si>
    <t>S42</t>
  </si>
  <si>
    <t>(89+1005.4)/(2)=547.2</t>
  </si>
  <si>
    <t>(89+106.8)/(2)=97.85</t>
  </si>
  <si>
    <t>(89+89)/(2)=88.95</t>
  </si>
  <si>
    <t>(177.9+121.6)/(2)=149.75</t>
  </si>
  <si>
    <t>(197.3+944)/(2)=570.65</t>
  </si>
  <si>
    <t>(91.1+242.8)/(2)=166.95</t>
  </si>
  <si>
    <t>(91.1+91.1)/(2)=91.05</t>
  </si>
  <si>
    <t>S43</t>
  </si>
  <si>
    <t>(88+1004.4)/(2)=546.2</t>
  </si>
  <si>
    <t>(88+105.8)/(2)=96.9</t>
  </si>
  <si>
    <t>(88+88)/(2)=88</t>
  </si>
  <si>
    <t>(177+120.6)/(2)=148.8</t>
  </si>
  <si>
    <t>(196.3+943)/(2)=569.65</t>
  </si>
  <si>
    <t>(90.1+241.8)/(2)=165.95</t>
  </si>
  <si>
    <t>(90.1+90.1)/(2)=90.05</t>
  </si>
  <si>
    <t>S44</t>
  </si>
  <si>
    <t>(87+1003.4)/(2)=545.2</t>
  </si>
  <si>
    <t>(87+104.8)/(2)=95.9</t>
  </si>
  <si>
    <t>(87+87)/(2)=87</t>
  </si>
  <si>
    <t>(176+119.6)/(2)=147.8</t>
  </si>
  <si>
    <t>(195.3+942)/(2)=568.65</t>
  </si>
  <si>
    <t>(89+240.8)/(2)=164.95</t>
  </si>
  <si>
    <t>(89+89)/(2)=89.05</t>
  </si>
  <si>
    <t>S45</t>
  </si>
  <si>
    <t>(86+1002.4)/(2)=544.2</t>
  </si>
  <si>
    <t>(86+103.8)/(2)=94.9</t>
  </si>
  <si>
    <t>(86+86)/(2)=86</t>
  </si>
  <si>
    <t>(175+118.6)/(2)=146.8</t>
  </si>
  <si>
    <t>(194.3+941)/(2)=567.65</t>
  </si>
  <si>
    <t>(88+239.8)/(2)=163.9</t>
  </si>
  <si>
    <t>(88+88)/(2)=88.05</t>
  </si>
  <si>
    <t>S46</t>
  </si>
  <si>
    <t>(85+1001.4)/(2)=543.2</t>
  </si>
  <si>
    <t>(85+102.8)/(2)=93.9</t>
  </si>
  <si>
    <t>(85+85)/(2)=85</t>
  </si>
  <si>
    <t>(174+117.6)/(2)=145.8</t>
  </si>
  <si>
    <t>(193.3+940)/(2)=566.6</t>
  </si>
  <si>
    <t>(87+238.8)/(2)=162.9</t>
  </si>
  <si>
    <t>S47</t>
  </si>
  <si>
    <t>(84+1000.4)/(2)=542.25</t>
  </si>
  <si>
    <t>(84+101.8)/(2)=92.95</t>
  </si>
  <si>
    <t>(84+84)/(2)=84.05</t>
  </si>
  <si>
    <t>(173+116.7)/(2)=144.85</t>
  </si>
  <si>
    <t>(192.2+939)/(2)=565.6</t>
  </si>
  <si>
    <t>(86+237.8)/(2)=161.9</t>
  </si>
  <si>
    <t>S48</t>
  </si>
  <si>
    <t>(83+999.5)/(2)=541.25</t>
  </si>
  <si>
    <t>(83+100.8)/(2)=91.95</t>
  </si>
  <si>
    <t>(83+83)/(2)=83.05</t>
  </si>
  <si>
    <t>(172+115.7)/(2)=143.85</t>
  </si>
  <si>
    <t>(191.2+938)/(2)=564.6</t>
  </si>
  <si>
    <t>(85+236.8)/(2)=160.9</t>
  </si>
  <si>
    <t>S49</t>
  </si>
  <si>
    <t>(82.1+998.5)/(2)=540.25</t>
  </si>
  <si>
    <t>(82.1+99.8)/(2)=90.95</t>
  </si>
  <si>
    <t>(82.1+82.1)/(2)=82.05</t>
  </si>
  <si>
    <t>(171+114.7)/(2)=142.85</t>
  </si>
  <si>
    <t>(190.2+937)/(2)=563.6</t>
  </si>
  <si>
    <t>(84+235.8)/(2)=159.85</t>
  </si>
  <si>
    <t>(84+84)/(2)=84</t>
  </si>
  <si>
    <t>S50</t>
  </si>
  <si>
    <t>(81.1+997.5)/(2)=539.25</t>
  </si>
  <si>
    <t>(81.1+98.9)/(2)=89.95</t>
  </si>
  <si>
    <t>(81.1+81.1)/(2)=81.05</t>
  </si>
  <si>
    <t>(170+113.7)/(2)=141.85</t>
  </si>
  <si>
    <t>(189.2+935.9)/(2)=562.6</t>
  </si>
  <si>
    <t>(83+234.7)/(2)=158.85</t>
  </si>
  <si>
    <t>(83+83)/(2)=82.95</t>
  </si>
  <si>
    <t>S51</t>
  </si>
  <si>
    <t>(80.1+996.5)/(2)=538.3</t>
  </si>
  <si>
    <t>(80.1+97.9)/(2)=88.95</t>
  </si>
  <si>
    <t>(80.1+80.1)/(2)=80.05</t>
  </si>
  <si>
    <t>(169+112.7)/(2)=140.85</t>
  </si>
  <si>
    <t>(188.2+934.9)/(2)=561.55</t>
  </si>
  <si>
    <t>(82+233.7)/(2)=157.85</t>
  </si>
  <si>
    <t>(82+82)/(2)=81.95</t>
  </si>
  <si>
    <t>S52</t>
  </si>
  <si>
    <t>(79.1+995.5)/(2)=537.3</t>
  </si>
  <si>
    <t>(79.1+96.9)/(2)=88</t>
  </si>
  <si>
    <t>(79.1+79.1)/(2)=79.1</t>
  </si>
  <si>
    <t>(168.1+111.7)/(2)=139.9</t>
  </si>
  <si>
    <t>(187.2+933.9)/(2)=560.55</t>
  </si>
  <si>
    <t>(80.9+232.7)/(2)=156.85</t>
  </si>
  <si>
    <t>(80.9+80.9)/(2)=80.95</t>
  </si>
  <si>
    <t>S53</t>
  </si>
  <si>
    <t>(78.1+994.5)/(2)=536.3</t>
  </si>
  <si>
    <t>(78.1+95.9)/(2)=87</t>
  </si>
  <si>
    <t>(78.1+78.1)/(2)=78.1</t>
  </si>
  <si>
    <t>(167.1+110.7)/(2)=138.9</t>
  </si>
  <si>
    <t>(186.2+932.9)/(2)=559.55</t>
  </si>
  <si>
    <t>(79.9+231.7)/(2)=155.8</t>
  </si>
  <si>
    <t>(79.9+79.9)/(2)=79.95</t>
  </si>
  <si>
    <t>S54</t>
  </si>
  <si>
    <t>(77.1+993.5)/(2)=535.3</t>
  </si>
  <si>
    <t>(77.1+94.9)/(2)=86</t>
  </si>
  <si>
    <t>(77.1+77.1)/(2)=77.1</t>
  </si>
  <si>
    <t>(166.1+109.7)/(2)=137.9</t>
  </si>
  <si>
    <t>(185.2+931.9)/(2)=558.55</t>
  </si>
  <si>
    <t>(78.9+230.7)/(2)=154.8</t>
  </si>
  <si>
    <t>(78.9+78.9)/(2)=78.9</t>
  </si>
  <si>
    <t>S55</t>
  </si>
  <si>
    <t>(76.1+992.5)/(2)=534.35</t>
  </si>
  <si>
    <t>(76.1+93.9)/(2)=85</t>
  </si>
  <si>
    <t>(76.1+76.1)/(2)=76.1</t>
  </si>
  <si>
    <t>(165.1+108.7)/(2)=136.9</t>
  </si>
  <si>
    <t>(184.2+930.9)/(2)=557.5</t>
  </si>
  <si>
    <t>(77.9+229.7)/(2)=153.8</t>
  </si>
  <si>
    <t>(77.9+77.9)/(2)=77.9</t>
  </si>
  <si>
    <t>S56</t>
  </si>
  <si>
    <t>(75.1+991.5)/(2)=533.35</t>
  </si>
  <si>
    <t>(75.1+92.9)/(2)=84.05</t>
  </si>
  <si>
    <t>(75.1+75.1)/(2)=75.15</t>
  </si>
  <si>
    <t>(164.1+107.8)/(2)=135.95</t>
  </si>
  <si>
    <t>(183.1+929.9)/(2)=556.5</t>
  </si>
  <si>
    <t>(76.9+228.7)/(2)=152.8</t>
  </si>
  <si>
    <t>(76.9+76.9)/(2)=76.9</t>
  </si>
  <si>
    <t>S57</t>
  </si>
  <si>
    <t>(74.1+990.6)/(2)=532.35</t>
  </si>
  <si>
    <t>(74.1+91.9)/(2)=83.05</t>
  </si>
  <si>
    <t>(74.1+74.1)/(2)=74.15</t>
  </si>
  <si>
    <t>(163.1+106.8)/(2)=134.95</t>
  </si>
  <si>
    <t>(182.1+928.9)/(2)=555.5</t>
  </si>
  <si>
    <t>(75.9+227.7)/(2)=151.75</t>
  </si>
  <si>
    <t>(75.9+75.9)/(2)=75.9</t>
  </si>
  <si>
    <t>S58</t>
  </si>
  <si>
    <t>(73.2+989.6)/(2)=531.35</t>
  </si>
  <si>
    <t>(73.2+90.9)/(2)=82.05</t>
  </si>
  <si>
    <t>(73.2+73.2)/(2)=73.15</t>
  </si>
  <si>
    <t>(162.1+105.8)/(2)=133.95</t>
  </si>
  <si>
    <t>(181.1+927.8)/(2)=554.5</t>
  </si>
  <si>
    <t>(74.9+226.6)/(2)=150.75</t>
  </si>
  <si>
    <t>(74.9+74.9)/(2)=74.9</t>
  </si>
  <si>
    <t>S59</t>
  </si>
  <si>
    <t>(72.2+988.6)/(2)=530.35</t>
  </si>
  <si>
    <t>(72.2+90)/(2)=81.05</t>
  </si>
  <si>
    <t>(72.2+72.2)/(2)=72.15</t>
  </si>
  <si>
    <t>(161.1+104.8)/(2)=132.95</t>
  </si>
  <si>
    <t>(180.1+926.8)/(2)=553.45</t>
  </si>
  <si>
    <t>(73.9+225.6)/(2)=149.75</t>
  </si>
  <si>
    <t>(73.9+73.9)/(2)=73.85</t>
  </si>
  <si>
    <t>S60</t>
  </si>
  <si>
    <t>(71.2+987.6)/(2)=529.4</t>
  </si>
  <si>
    <t>(71.2+89)/(2)=80.05</t>
  </si>
  <si>
    <t>(71.2+71.2)/(2)=71.2</t>
  </si>
  <si>
    <t>(160.1+103.8)/(2)=132</t>
  </si>
  <si>
    <t>(179.1+925.8)/(2)=552.45</t>
  </si>
  <si>
    <t>(72.9+224.6)/(2)=148.75</t>
  </si>
  <si>
    <t>(72.9+72.9)/(2)=72.85</t>
  </si>
  <si>
    <t>S61</t>
  </si>
  <si>
    <t>(70.2+986.6)/(2)=528.4</t>
  </si>
  <si>
    <t>(70.2+88)/(2)=79.1</t>
  </si>
  <si>
    <t>(70.2+70.2)/(2)=70.2</t>
  </si>
  <si>
    <t>(159.2+102.8)/(2)=131</t>
  </si>
  <si>
    <t>(178.1+924.8)/(2)=551.45</t>
  </si>
  <si>
    <t>(71.8+223.6)/(2)=147.75</t>
  </si>
  <si>
    <t>(71.8+71.8)/(2)=71.85</t>
  </si>
  <si>
    <t>S62</t>
  </si>
  <si>
    <t>(69.2+985.6)/(2)=527.4</t>
  </si>
  <si>
    <t>(69.2+87)/(2)=78.1</t>
  </si>
  <si>
    <t>(69.2+69.2)/(2)=69.2</t>
  </si>
  <si>
    <t>(158.2+101.8)/(2)=130</t>
  </si>
  <si>
    <t>(177.1+923.8)/(2)=550.45</t>
  </si>
  <si>
    <t>(70.8+222.6)/(2)=146.7</t>
  </si>
  <si>
    <t>(70.8+70.8)/(2)=70.85</t>
  </si>
  <si>
    <t>S63</t>
  </si>
  <si>
    <t>(68.2+984.6)/(2)=526.4</t>
  </si>
  <si>
    <t>(68.2+86)/(2)=77.1</t>
  </si>
  <si>
    <t>(68.2+68.2)/(2)=68.2</t>
  </si>
  <si>
    <t>(157.2+100.8)/(2)=129</t>
  </si>
  <si>
    <t>(176.1+922.8)/(2)=549.4</t>
  </si>
  <si>
    <t>(69.8+221.6)/(2)=145.7</t>
  </si>
  <si>
    <t>(69.8+69.8)/(2)=69.8</t>
  </si>
  <si>
    <t>S64</t>
  </si>
  <si>
    <t>(67.2+983.6)/(2)=525.45</t>
  </si>
  <si>
    <t>(67.2+85)/(2)=76.1</t>
  </si>
  <si>
    <t>(67.2+67.2)/(2)=67.2</t>
  </si>
  <si>
    <t>(156.2+99.8)/(2)=128</t>
  </si>
  <si>
    <t>(175+921.8)/(2)=548.4</t>
  </si>
  <si>
    <t>(68.8+220.6)/(2)=144.7</t>
  </si>
  <si>
    <t>(68.8+68.8)/(2)=68.8</t>
  </si>
  <si>
    <t>S65</t>
  </si>
  <si>
    <t>(66.2+982.6)/(2)=524.45</t>
  </si>
  <si>
    <t>(66.2+84)/(2)=75.15</t>
  </si>
  <si>
    <t>(66.2+66.2)/(2)=66.25</t>
  </si>
  <si>
    <t>(155.2+98.9)/(2)=127.05</t>
  </si>
  <si>
    <t>(174+920.8)/(2)=547.4</t>
  </si>
  <si>
    <t>(67.8+219.6)/(2)=143.7</t>
  </si>
  <si>
    <t>(67.8+67.8)/(2)=67.8</t>
  </si>
  <si>
    <t>S66</t>
  </si>
  <si>
    <t>(65.2+981.7)/(2)=523.45</t>
  </si>
  <si>
    <t>(65.2+83)/(2)=74.15</t>
  </si>
  <si>
    <t>(65.2+65.2)/(2)=65.25</t>
  </si>
  <si>
    <t>(154.2+97.9)/(2)=126.05</t>
  </si>
  <si>
    <t>(173+919.8)/(2)=546.4</t>
  </si>
  <si>
    <t>(66.8+218.6)/(2)=142.65</t>
  </si>
  <si>
    <t>(66.8+66.8)/(2)=66.8</t>
  </si>
  <si>
    <t>S67</t>
  </si>
  <si>
    <t>(64.3+980.7)/(2)=522.45</t>
  </si>
  <si>
    <t>(64.3+82.1)/(2)=73.15</t>
  </si>
  <si>
    <t>(64.3+64.3)/(2)=64.25</t>
  </si>
  <si>
    <t>(153.2+96.9)/(2)=125.05</t>
  </si>
  <si>
    <t>(172+918.7)/(2)=545.4</t>
  </si>
  <si>
    <t>(65.8+217.5)/(2)=141.65</t>
  </si>
  <si>
    <t>(65.8+65.8)/(2)=65.75</t>
  </si>
  <si>
    <t>S68</t>
  </si>
  <si>
    <t>(63.3+979.7)/(2)=521.45</t>
  </si>
  <si>
    <t>(63.3+81.1)/(2)=72.15</t>
  </si>
  <si>
    <t>(63.3+63.3)/(2)=63.25</t>
  </si>
  <si>
    <t>(152.2+95.9)/(2)=124.05</t>
  </si>
  <si>
    <t>(171+917.7)/(2)=544.35</t>
  </si>
  <si>
    <t>(64.8+216.5)/(2)=140.65</t>
  </si>
  <si>
    <t>(64.8+64.8)/(2)=64.75</t>
  </si>
  <si>
    <t>S69</t>
  </si>
  <si>
    <t>(62.3+978.7)/(2)=520.5</t>
  </si>
  <si>
    <t>(62.3+80.1)/(2)=71.2</t>
  </si>
  <si>
    <t>(62.3+62.3)/(2)=62.3</t>
  </si>
  <si>
    <t>(151.3+94.9)/(2)=123.1</t>
  </si>
  <si>
    <t>(170+916.7)/(2)=543.35</t>
  </si>
  <si>
    <t>(63.7+215.5)/(2)=139.65</t>
  </si>
  <si>
    <t>(63.7+63.7)/(2)=63.75</t>
  </si>
  <si>
    <t>S70</t>
  </si>
  <si>
    <t>(61.3+977.7)/(2)=519.5</t>
  </si>
  <si>
    <t>(61.3+79.1)/(2)=70.2</t>
  </si>
  <si>
    <t>(61.3+61.3)/(2)=61.3</t>
  </si>
  <si>
    <t>(150.3+93.9)/(2)=122.1</t>
  </si>
  <si>
    <t>(169+915.7)/(2)=542.35</t>
  </si>
  <si>
    <t>(62.7+214.5)/(2)=138.6</t>
  </si>
  <si>
    <t>(62.7+62.7)/(2)=62.75</t>
  </si>
  <si>
    <t>S71</t>
  </si>
  <si>
    <t>(60.3+976.7)/(2)=518.5</t>
  </si>
  <si>
    <t>(60.3+78.1)/(2)=69.2</t>
  </si>
  <si>
    <t>(60.3+60.3)/(2)=60.3</t>
  </si>
  <si>
    <t>(149.3+92.9)/(2)=121.1</t>
  </si>
  <si>
    <t>(168+914.7)/(2)=541.35</t>
  </si>
  <si>
    <t>(61.7+213.5)/(2)=137.6</t>
  </si>
  <si>
    <t>(61.7+61.7)/(2)=61.7</t>
  </si>
  <si>
    <t>S72</t>
  </si>
  <si>
    <t>(59.3+975.7)/(2)=517.5</t>
  </si>
  <si>
    <t>(59.3+77.1)/(2)=68.2</t>
  </si>
  <si>
    <t>(59.3+59.3)/(2)=59.3</t>
  </si>
  <si>
    <t>(148.3+91.9)/(2)=120.1</t>
  </si>
  <si>
    <t>(167+913.7)/(2)=540.3</t>
  </si>
  <si>
    <t>(60.7+212.5)/(2)=136.6</t>
  </si>
  <si>
    <t>(60.7+60.7)/(2)=60.7</t>
  </si>
  <si>
    <t>S73</t>
  </si>
  <si>
    <t>(58.3+974.7)/(2)=516.55</t>
  </si>
  <si>
    <t>(58.3+76.1)/(2)=67.2</t>
  </si>
  <si>
    <t>(58.3+58.3)/(2)=58.35</t>
  </si>
  <si>
    <t>(147.3+90.9)/(2)=119.1</t>
  </si>
  <si>
    <t>(165.9+912.7)/(2)=539.3</t>
  </si>
  <si>
    <t>(59.7+211.5)/(2)=135.6</t>
  </si>
  <si>
    <t>(59.7+59.7)/(2)=59.7</t>
  </si>
  <si>
    <t>S74</t>
  </si>
  <si>
    <t>(57.3+973.7)/(2)=515.55</t>
  </si>
  <si>
    <t>(57.3+75.1)/(2)=66.25</t>
  </si>
  <si>
    <t>(57.3+57.3)/(2)=57.35</t>
  </si>
  <si>
    <t>(146.3+90)/(2)=118.15</t>
  </si>
  <si>
    <t>(164.9+911.7)/(2)=538.3</t>
  </si>
  <si>
    <t>(58.7+210.5)/(2)=134.55</t>
  </si>
  <si>
    <t>(58.7+58.7)/(2)=58.7</t>
  </si>
  <si>
    <t>S75</t>
  </si>
  <si>
    <t>(56.3+972.8)/(2)=514.55</t>
  </si>
  <si>
    <t>(56.3+74.1)/(2)=65.25</t>
  </si>
  <si>
    <t>(56.3+56.3)/(2)=56.35</t>
  </si>
  <si>
    <t>(145.3+89)/(2)=117.15</t>
  </si>
  <si>
    <t>(163.9+910.6)/(2)=537.3</t>
  </si>
  <si>
    <t>(57.7+209.4)/(2)=133.55</t>
  </si>
  <si>
    <t>(57.7+57.7)/(2)=57.65</t>
  </si>
  <si>
    <t>S76</t>
  </si>
  <si>
    <t>(55.4+971.8)/(2)=513.55</t>
  </si>
  <si>
    <t>(55.4+73.2)/(2)=64.25</t>
  </si>
  <si>
    <t>(55.4+55.4)/(2)=55.35</t>
  </si>
  <si>
    <t>(144.3+88)/(2)=116.15</t>
  </si>
  <si>
    <t>(162.9+909.6)/(2)=536.25</t>
  </si>
  <si>
    <t>(56.7+208.4)/(2)=132.55</t>
  </si>
  <si>
    <t>(56.7+56.7)/(2)=56.65</t>
  </si>
  <si>
    <t>S77</t>
  </si>
  <si>
    <t>(54.4+970.8)/(2)=512.6</t>
  </si>
  <si>
    <t>(54.4+72.2)/(2)=63.25</t>
  </si>
  <si>
    <t>(54.4+54.4)/(2)=54.35</t>
  </si>
  <si>
    <t>(143.3+87)/(2)=115.15</t>
  </si>
  <si>
    <t>(161.9+908.6)/(2)=535.25</t>
  </si>
  <si>
    <t>(55.7+207.4)/(2)=131.55</t>
  </si>
  <si>
    <t>(55.7+55.7)/(2)=55.65</t>
  </si>
  <si>
    <t>S78</t>
  </si>
  <si>
    <t>(53.4+969.8)/(2)=511.6</t>
  </si>
  <si>
    <t>(53.4+71.2)/(2)=62.3</t>
  </si>
  <si>
    <t>(53.4+53.4)/(2)=53.4</t>
  </si>
  <si>
    <t>(142.4+86)/(2)=114.2</t>
  </si>
  <si>
    <t>(160.9+907.6)/(2)=534.25</t>
  </si>
  <si>
    <t>(54.6+206.4)/(2)=130.55</t>
  </si>
  <si>
    <t>(54.6+54.6)/(2)=54.65</t>
  </si>
  <si>
    <t>S79</t>
  </si>
  <si>
    <t>(52.4+968.8)/(2)=510.6</t>
  </si>
  <si>
    <t>(52.4+70.2)/(2)=61.3</t>
  </si>
  <si>
    <t>(52.4+52.4)/(2)=52.4</t>
  </si>
  <si>
    <t>(141.4+85)/(2)=113.2</t>
  </si>
  <si>
    <t>(159.9+906.6)/(2)=533.25</t>
  </si>
  <si>
    <t>(53.6+205.4)/(2)=129.5</t>
  </si>
  <si>
    <t>(53.6+53.6)/(2)=53.65</t>
  </si>
  <si>
    <t>S80</t>
  </si>
  <si>
    <t>(51.4+967.8)/(2)=509.6</t>
  </si>
  <si>
    <t>(51.4+69.2)/(2)=60.3</t>
  </si>
  <si>
    <t>(51.4+51.4)/(2)=51.4</t>
  </si>
  <si>
    <t>(140.4+84)/(2)=112.2</t>
  </si>
  <si>
    <t>(158.9+905.6)/(2)=532.2</t>
  </si>
  <si>
    <t>(52.6+204.4)/(2)=128.5</t>
  </si>
  <si>
    <t>(52.6+52.6)/(2)=52.6</t>
  </si>
  <si>
    <t>S81</t>
  </si>
  <si>
    <t>(50.4+966.8)/(2)=508.6</t>
  </si>
  <si>
    <t>(50.4+68.2)/(2)=59.3</t>
  </si>
  <si>
    <t>(50.4+50.4)/(2)=50.4</t>
  </si>
  <si>
    <t>(139.4+83)/(2)=111.2</t>
  </si>
  <si>
    <t>(157.8+904.6)/(2)=531.2</t>
  </si>
  <si>
    <t>(51.6+203.4)/(2)=127.5</t>
  </si>
  <si>
    <t>(51.6+51.6)/(2)=51.6</t>
  </si>
  <si>
    <t>S82</t>
  </si>
  <si>
    <t>(49.4+965.8)/(2)=507.65</t>
  </si>
  <si>
    <t>(49.4+67.2)/(2)=58.35</t>
  </si>
  <si>
    <t>(49.4+49.4)/(2)=49.45</t>
  </si>
  <si>
    <t>(138.4+82.1)/(2)=110.25</t>
  </si>
  <si>
    <t>(156.8+903.6)/(2)=530.2</t>
  </si>
  <si>
    <t>(50.6+202.4)/(2)=126.5</t>
  </si>
  <si>
    <t>(50.6+50.6)/(2)=50.6</t>
  </si>
  <si>
    <t>S83</t>
  </si>
  <si>
    <t>(48.4+964.9)/(2)=506.65</t>
  </si>
  <si>
    <t>(48.4+66.2)/(2)=57.35</t>
  </si>
  <si>
    <t>(48.4+48.4)/(2)=48.45</t>
  </si>
  <si>
    <t>(137.4+81.1)/(2)=109.25</t>
  </si>
  <si>
    <t>(155.8+902.6)/(2)=529.2</t>
  </si>
  <si>
    <t>(49.6+201.4)/(2)=125.45</t>
  </si>
  <si>
    <t>(49.6+49.6)/(2)=49.6</t>
  </si>
  <si>
    <t>S84</t>
  </si>
  <si>
    <t>(47.5+963.9)/(2)=505.65</t>
  </si>
  <si>
    <t>(47.5+65.2)/(2)=56.35</t>
  </si>
  <si>
    <t>(47.5+47.5)/(2)=47.45</t>
  </si>
  <si>
    <t>(136.4+80.1)/(2)=108.25</t>
  </si>
  <si>
    <t>(154.8+901.5)/(2)=528.15</t>
  </si>
  <si>
    <t>(48.6+200.3)/(2)=124.45</t>
  </si>
  <si>
    <t>(48.6+48.6)/(2)=48.55</t>
  </si>
  <si>
    <t>S85</t>
  </si>
  <si>
    <t>(46.5+962.9)/(2)=504.65</t>
  </si>
  <si>
    <t>(46.5+64.3)/(2)=55.35</t>
  </si>
  <si>
    <t>(46.5+46.5)/(2)=46.45</t>
  </si>
  <si>
    <t>(135.4+79.1)/(2)=107.25</t>
  </si>
  <si>
    <t>(153.8+900.5)/(2)=527.15</t>
  </si>
  <si>
    <t>(47.6+199.3)/(2)=123.45</t>
  </si>
  <si>
    <t>(47.6+47.6)/(2)=47.55</t>
  </si>
  <si>
    <t>S86</t>
  </si>
  <si>
    <t>(45.5+961.9)/(2)=503.7</t>
  </si>
  <si>
    <t>(45.5+63.3)/(2)=54.35</t>
  </si>
  <si>
    <t>(45.5+45.5)/(2)=45.45</t>
  </si>
  <si>
    <t>(134.4+78.1)/(2)=106.25</t>
  </si>
  <si>
    <t>(152.8+899.5)/(2)=526.15</t>
  </si>
  <si>
    <t>(46.5+198.3)/(2)=122.45</t>
  </si>
  <si>
    <t>(46.5+46.5)/(2)=46.55</t>
  </si>
  <si>
    <t>S87</t>
  </si>
  <si>
    <t>(44.5+960.9)/(2)=502.7</t>
  </si>
  <si>
    <t>(44.5+62.3)/(2)=53.4</t>
  </si>
  <si>
    <t>(44.5+44.5)/(2)=44.5</t>
  </si>
  <si>
    <t>(133.5+77.1)/(2)=105.3</t>
  </si>
  <si>
    <t>(151.8+898.5)/(2)=525.15</t>
  </si>
  <si>
    <t>(45.5+197.3)/(2)=121.4</t>
  </si>
  <si>
    <t>(45.5+45.5)/(2)=45.55</t>
  </si>
  <si>
    <t>S88</t>
  </si>
  <si>
    <t>(43.5+959.9)/(2)=501.7</t>
  </si>
  <si>
    <t>(43.5+61.3)/(2)=52.4</t>
  </si>
  <si>
    <t>(43.5+43.5)/(2)=43.5</t>
  </si>
  <si>
    <t>(132.5+76.1)/(2)=104.3</t>
  </si>
  <si>
    <t>(150.8+897.5)/(2)=524.15</t>
  </si>
  <si>
    <t>(44.5+196.3)/(2)=120.4</t>
  </si>
  <si>
    <t>S89</t>
  </si>
  <si>
    <t>(42.5+958.9)/(2)=500.7</t>
  </si>
  <si>
    <t>(42.5+60.3)/(2)=51.4</t>
  </si>
  <si>
    <t>(42.5+42.5)/(2)=42.5</t>
  </si>
  <si>
    <t>(131.5+75.1)/(2)=103.3</t>
  </si>
  <si>
    <t>(149.8+896.5)/(2)=523.1</t>
  </si>
  <si>
    <t>(43.5+195.3)/(2)=119.4</t>
  </si>
  <si>
    <t>S90</t>
  </si>
  <si>
    <t>(41.5+957.9)/(2)=499.75</t>
  </si>
  <si>
    <t>(41.5+59.3)/(2)=50.4</t>
  </si>
  <si>
    <t>(41.5+41.5)/(2)=41.5</t>
  </si>
  <si>
    <t>(130.5+74.1)/(2)=102.3</t>
  </si>
  <si>
    <t>(148.7+895.5)/(2)=522.1</t>
  </si>
  <si>
    <t>(42.5+194.3)/(2)=118.4</t>
  </si>
  <si>
    <t>S91</t>
  </si>
  <si>
    <t>(40.5+956.9)/(2)=498.75</t>
  </si>
  <si>
    <t>(40.5+58.3)/(2)=49.45</t>
  </si>
  <si>
    <t>(40.5+40.5)/(2)=40.55</t>
  </si>
  <si>
    <t>(129.5+73.2)/(2)=101.35</t>
  </si>
  <si>
    <t>(147.7+894.5)/(2)=521.1</t>
  </si>
  <si>
    <t>(41.5+193.3)/(2)=117.35</t>
  </si>
  <si>
    <t>S92</t>
  </si>
  <si>
    <t>(39.5+956)/(2)=497.75</t>
  </si>
  <si>
    <t>(39.5+57.3)/(2)=48.45</t>
  </si>
  <si>
    <t>(39.5+39.5)/(2)=39.55</t>
  </si>
  <si>
    <t>(128.5+72.2)/(2)=100.35</t>
  </si>
  <si>
    <t>(146.7+893.4)/(2)=520.1</t>
  </si>
  <si>
    <t>(40.5+192.2)/(2)=116.35</t>
  </si>
  <si>
    <t>(40.5+40.5)/(2)=40.45</t>
  </si>
  <si>
    <t>S93</t>
  </si>
  <si>
    <t>(38.6+955)/(2)=496.75</t>
  </si>
  <si>
    <t>(38.6+56.3)/(2)=47.45</t>
  </si>
  <si>
    <t>(38.6+38.6)/(2)=38.55</t>
  </si>
  <si>
    <t>(127.5+71.2)/(2)=99.35</t>
  </si>
  <si>
    <t>(145.7+892.4)/(2)=519.05</t>
  </si>
  <si>
    <t>(39.5+191.2)/(2)=115.35</t>
  </si>
  <si>
    <t>(39.5+39.5)/(2)=39.45</t>
  </si>
  <si>
    <t>S94</t>
  </si>
  <si>
    <t>(37.6+954)/(2)=495.75</t>
  </si>
  <si>
    <t>(37.6+55.4)/(2)=46.45</t>
  </si>
  <si>
    <t>(37.6+37.6)/(2)=37.55</t>
  </si>
  <si>
    <t>(126.5+70.2)/(2)=98.35</t>
  </si>
  <si>
    <t>(144.7+891.4)/(2)=518.05</t>
  </si>
  <si>
    <t>(38.4+190.2)/(2)=114.35</t>
  </si>
  <si>
    <t>(38.4+38.4)/(2)=38.45</t>
  </si>
  <si>
    <t>S95</t>
  </si>
  <si>
    <t>(36.6+953)/(2)=494.8</t>
  </si>
  <si>
    <t>(36.6+54.4)/(2)=45.45</t>
  </si>
  <si>
    <t>(36.6+36.6)/(2)=36.6</t>
  </si>
  <si>
    <t>(125.5+69.2)/(2)=97.35</t>
  </si>
  <si>
    <t>(143.7+890.4)/(2)=517.05</t>
  </si>
  <si>
    <t>(37.4+189.2)/(2)=113.3</t>
  </si>
  <si>
    <t>(37.4+37.4)/(2)=37.45</t>
  </si>
  <si>
    <t>S96</t>
  </si>
  <si>
    <t>(35.6+952)/(2)=493.8</t>
  </si>
  <si>
    <t>(35.6+53.4)/(2)=44.5</t>
  </si>
  <si>
    <t>(35.6+35.6)/(2)=35.6</t>
  </si>
  <si>
    <t>(124.6+68.2)/(2)=96.4</t>
  </si>
  <si>
    <t>(142.7+889.4)/(2)=516.05</t>
  </si>
  <si>
    <t>(36.4+188.2)/(2)=112.3</t>
  </si>
  <si>
    <t>(36.4+36.4)/(2)=36.45</t>
  </si>
  <si>
    <t>S97</t>
  </si>
  <si>
    <t>(34.6+951)/(2)=492.8</t>
  </si>
  <si>
    <t>(34.6+52.4)/(2)=43.5</t>
  </si>
  <si>
    <t>(34.6+34.6)/(2)=34.6</t>
  </si>
  <si>
    <t>(123.6+67.2)/(2)=95.4</t>
  </si>
  <si>
    <t>(141.7+888.4)/(2)=515</t>
  </si>
  <si>
    <t>(35.4+187.2)/(2)=111.3</t>
  </si>
  <si>
    <t>(35.4+35.4)/(2)=35.4</t>
  </si>
  <si>
    <t>S98</t>
  </si>
  <si>
    <t>(33.6+950)/(2)=491.8</t>
  </si>
  <si>
    <t>(33.6+51.4)/(2)=42.5</t>
  </si>
  <si>
    <t>(33.6+33.6)/(2)=33.6</t>
  </si>
  <si>
    <t>(122.6+66.2)/(2)=94.4</t>
  </si>
  <si>
    <t>(140.6+887.4)/(2)=514</t>
  </si>
  <si>
    <t>(34.4+186.2)/(2)=110.3</t>
  </si>
  <si>
    <t>(34.4+34.4)/(2)=34.4</t>
  </si>
  <si>
    <t>S99</t>
  </si>
  <si>
    <t>(32.6+949)/(2)=490.85</t>
  </si>
  <si>
    <t>(32.6+50.4)/(2)=41.5</t>
  </si>
  <si>
    <t>(32.6+32.6)/(2)=32.6</t>
  </si>
  <si>
    <t>(121.6+65.2)/(2)=93.4</t>
  </si>
  <si>
    <t>(139.6+886.4)/(2)=513</t>
  </si>
  <si>
    <t>(33.4+185.2)/(2)=109.3</t>
  </si>
  <si>
    <t>(33.4+33.4)/(2)=33.4</t>
  </si>
  <si>
    <t>S100</t>
  </si>
  <si>
    <t>(31.6+948)/(2)=489.85</t>
  </si>
  <si>
    <t>(31.6+49.4)/(2)=40.55</t>
  </si>
  <si>
    <t>(31.6+31.6)/(2)=31.65</t>
  </si>
  <si>
    <t>(120.6+64.3)/(2)=92.45</t>
  </si>
  <si>
    <t>(138.6+885.3)/(2)=512</t>
  </si>
  <si>
    <t>(32.4+184.2)/(2)=108.25</t>
  </si>
  <si>
    <t>(32.4+32.4)/(2)=32.4</t>
  </si>
  <si>
    <t>S101</t>
  </si>
  <si>
    <t>(30.6+947.1)/(2)=488.85</t>
  </si>
  <si>
    <t>(30.6+48.4)/(2)=39.55</t>
  </si>
  <si>
    <t>(30.6+30.6)/(2)=30.65</t>
  </si>
  <si>
    <t>(119.6+63.3)/(2)=91.45</t>
  </si>
  <si>
    <t>(137.6+884.3)/(2)=510.95</t>
  </si>
  <si>
    <t>(31.4+183.1)/(2)=107.25</t>
  </si>
  <si>
    <t>(31.4+31.4)/(2)=31.35</t>
  </si>
  <si>
    <t>S102</t>
  </si>
  <si>
    <t>(29.7+946.1)/(2)=487.85</t>
  </si>
  <si>
    <t>(29.7+47.5)/(2)=38.55</t>
  </si>
  <si>
    <t>(29.7+29.7)/(2)=29.65</t>
  </si>
  <si>
    <t>(118.6+62.3)/(2)=90.45</t>
  </si>
  <si>
    <t>(136.6+883.3)/(2)=509.95</t>
  </si>
  <si>
    <t>(30.4+182.1)/(2)=106.25</t>
  </si>
  <si>
    <t>(30.4+30.4)/(2)=30.35</t>
  </si>
  <si>
    <t>S103</t>
  </si>
  <si>
    <t>(28.7+945.1)/(2)=486.85</t>
  </si>
  <si>
    <t>(28.7+46.5)/(2)=37.55</t>
  </si>
  <si>
    <t>(28.7+28.7)/(2)=28.65</t>
  </si>
  <si>
    <t>(117.6+61.3)/(2)=89.45</t>
  </si>
  <si>
    <t>(135.6+882.3)/(2)=508.95</t>
  </si>
  <si>
    <t>(29.3+181.1)/(2)=105.25</t>
  </si>
  <si>
    <t>(29.3+29.3)/(2)=29.35</t>
  </si>
  <si>
    <t>S104</t>
  </si>
  <si>
    <t>(27.7+944.1)/(2)=485.9</t>
  </si>
  <si>
    <t>(27.7+45.5)/(2)=36.6</t>
  </si>
  <si>
    <t>(27.7+27.7)/(2)=27.7</t>
  </si>
  <si>
    <t>(116.7+60.3)/(2)=88.5</t>
  </si>
  <si>
    <t>(134.6+881.3)/(2)=507.95</t>
  </si>
  <si>
    <t>(28.3+180.1)/(2)=104.2</t>
  </si>
  <si>
    <t>(28.3+28.3)/(2)=28.35</t>
  </si>
  <si>
    <t>S105</t>
  </si>
  <si>
    <t>(26.7+943.1)/(2)=484.9</t>
  </si>
  <si>
    <t>(26.7+44.5)/(2)=35.6</t>
  </si>
  <si>
    <t>(26.7+26.7)/(2)=26.7</t>
  </si>
  <si>
    <t>(115.7+59.3)/(2)=87.5</t>
  </si>
  <si>
    <t>(133.6+880.3)/(2)=506.95</t>
  </si>
  <si>
    <t>(27.3+179.1)/(2)=103.2</t>
  </si>
  <si>
    <t>(27.3+27.3)/(2)=27.3</t>
  </si>
  <si>
    <t>S106</t>
  </si>
  <si>
    <t>(25.7+942.1)/(2)=483.9</t>
  </si>
  <si>
    <t>(25.7+43.5)/(2)=34.6</t>
  </si>
  <si>
    <t>(25.7+25.7)/(2)=25.7</t>
  </si>
  <si>
    <t>(114.7+58.3)/(2)=86.5</t>
  </si>
  <si>
    <t>(132.5+879.3)/(2)=505.9</t>
  </si>
  <si>
    <t>(26.3+178.1)/(2)=102.2</t>
  </si>
  <si>
    <t>(26.3+26.3)/(2)=26.3</t>
  </si>
  <si>
    <t>S107</t>
  </si>
  <si>
    <t>(24.7+941.1)/(2)=482.9</t>
  </si>
  <si>
    <t>(24.7+42.5)/(2)=33.6</t>
  </si>
  <si>
    <t>(24.7+24.7)/(2)=24.7</t>
  </si>
  <si>
    <t>(113.7+57.3)/(2)=85.5</t>
  </si>
  <si>
    <t>(131.5+878.3)/(2)=504.9</t>
  </si>
  <si>
    <t>(25.3+177.1)/(2)=101.2</t>
  </si>
  <si>
    <t>(25.3+25.3)/(2)=25.3</t>
  </si>
  <si>
    <t>S108</t>
  </si>
  <si>
    <t>(23.7+940.1)/(2)=481.95</t>
  </si>
  <si>
    <t>(23.7+41.5)/(2)=32.6</t>
  </si>
  <si>
    <t>(23.7+23.7)/(2)=23.75</t>
  </si>
  <si>
    <t>(112.7+56.3)/(2)=84.5</t>
  </si>
  <si>
    <t>(130.5+877.3)/(2)=503.9</t>
  </si>
  <si>
    <t>(24.3+176.1)/(2)=100.15</t>
  </si>
  <si>
    <t>(24.3+24.3)/(2)=24.3</t>
  </si>
  <si>
    <t>S109</t>
  </si>
  <si>
    <t>(22.7+939.1)/(2)=480.95</t>
  </si>
  <si>
    <t>(22.7+40.5)/(2)=31.65</t>
  </si>
  <si>
    <t>(22.7+22.7)/(2)=22.75</t>
  </si>
  <si>
    <t>(111.7+55.4)/(2)=83.55</t>
  </si>
  <si>
    <t>(129.5+876.2)/(2)=502.9</t>
  </si>
  <si>
    <t>(23.3+175)/(2)=99.15</t>
  </si>
  <si>
    <t>(23.3+23.3)/(2)=23.25</t>
  </si>
  <si>
    <t>S110</t>
  </si>
  <si>
    <t>(21.7+938.2)/(2)=479.95</t>
  </si>
  <si>
    <t>(21.7+39.5)/(2)=30.65</t>
  </si>
  <si>
    <t>(21.7+21.7)/(2)=21.75</t>
  </si>
  <si>
    <t>(110.7+54.4)/(2)=82.55</t>
  </si>
  <si>
    <t>(128.5+875.2)/(2)=501.85</t>
  </si>
  <si>
    <t>(22.3+174)/(2)=98.15</t>
  </si>
  <si>
    <t>(22.3+22.3)/(2)=22.25</t>
  </si>
  <si>
    <t>S111</t>
  </si>
  <si>
    <t>(20.8+937.2)/(2)=478.95</t>
  </si>
  <si>
    <t>(20.8+38.6)/(2)=29.65</t>
  </si>
  <si>
    <t>(20.8+20.8)/(2)=20.75</t>
  </si>
  <si>
    <t>(109.7+53.4)/(2)=81.55</t>
  </si>
  <si>
    <t>(127.5+874.2)/(2)=500.85</t>
  </si>
  <si>
    <t>(21.2+173)/(2)=97.15</t>
  </si>
  <si>
    <t>(21.2+21.2)/(2)=21.25</t>
  </si>
  <si>
    <t>S112</t>
  </si>
  <si>
    <t>(19.8+936.2)/(2)=478</t>
  </si>
  <si>
    <t>(19.8+37.6)/(2)=28.65</t>
  </si>
  <si>
    <t>(19.8+19.8)/(2)=19.75</t>
  </si>
  <si>
    <t>(108.7+52.4)/(2)=80.55</t>
  </si>
  <si>
    <t>(126.5+873.2)/(2)=499.85</t>
  </si>
  <si>
    <t>(20.2+172)/(2)=96.1</t>
  </si>
  <si>
    <t>(20.2+20.2)/(2)=20.25</t>
  </si>
  <si>
    <t>S113</t>
  </si>
  <si>
    <t>(18.8+935.2)/(2)=477</t>
  </si>
  <si>
    <t>(18.8+36.6)/(2)=27.7</t>
  </si>
  <si>
    <t>(18.8+18.8)/(2)=18.8</t>
  </si>
  <si>
    <t>(107.8+51.4)/(2)=79.6</t>
  </si>
  <si>
    <t>(125.5+872.2)/(2)=498.85</t>
  </si>
  <si>
    <t>(19.2+171)/(2)=95.1</t>
  </si>
  <si>
    <t>(19.2+19.2)/(2)=19.2</t>
  </si>
  <si>
    <t>S114</t>
  </si>
  <si>
    <t>(17.8+934.2)/(2)=476</t>
  </si>
  <si>
    <t>(17.8+35.6)/(2)=26.7</t>
  </si>
  <si>
    <t>(17.8+17.8)/(2)=17.8</t>
  </si>
  <si>
    <t>(106.8+50.4)/(2)=78.6</t>
  </si>
  <si>
    <t>(124.5+871.2)/(2)=497.8</t>
  </si>
  <si>
    <t>(18.2+170)/(2)=94.1</t>
  </si>
  <si>
    <t>(18.2+18.2)/(2)=18.2</t>
  </si>
  <si>
    <t>S115</t>
  </si>
  <si>
    <t>(16.8+933.2)/(2)=475</t>
  </si>
  <si>
    <t>(16.8+34.6)/(2)=25.7</t>
  </si>
  <si>
    <t>(16.8+16.8)/(2)=16.8</t>
  </si>
  <si>
    <t>(105.8+49.4)/(2)=77.6</t>
  </si>
  <si>
    <t>(123.4+870.2)/(2)=496.8</t>
  </si>
  <si>
    <t>(17.2+169)/(2)=93.1</t>
  </si>
  <si>
    <t>(17.2+17.2)/(2)=17.2</t>
  </si>
  <si>
    <t>S116</t>
  </si>
  <si>
    <t>(15.8+932.2)/(2)=474</t>
  </si>
  <si>
    <t>(15.8+33.6)/(2)=24.7</t>
  </si>
  <si>
    <t>(15.8+15.8)/(2)=15.8</t>
  </si>
  <si>
    <t>(104.8+48.4)/(2)=76.6</t>
  </si>
  <si>
    <t>(122.4+869.2)/(2)=495.8</t>
  </si>
  <si>
    <t>(16.2+168)/(2)=92.1</t>
  </si>
  <si>
    <t>(16.2+16.2)/(2)=16.2</t>
  </si>
  <si>
    <t>S117</t>
  </si>
  <si>
    <t>(14.8+931.2)/(2)=473.05</t>
  </si>
  <si>
    <t>(14.8+32.6)/(2)=23.75</t>
  </si>
  <si>
    <t>(14.8+14.8)/(2)=14.85</t>
  </si>
  <si>
    <t>(103.8+47.5)/(2)=75.65</t>
  </si>
  <si>
    <t>(121.4+868.1)/(2)=494.8</t>
  </si>
  <si>
    <t>(15.2+167)/(2)=91.05</t>
  </si>
  <si>
    <t>(15.2+15.2)/(2)=15.2</t>
  </si>
  <si>
    <t>S118</t>
  </si>
  <si>
    <t>(13.8+930.3)/(2)=472.05</t>
  </si>
  <si>
    <t>(13.8+31.6)/(2)=22.75</t>
  </si>
  <si>
    <t>(13.8+13.8)/(2)=13.85</t>
  </si>
  <si>
    <t>(102.8+46.5)/(2)=74.65</t>
  </si>
  <si>
    <t>(120.4+867.1)/(2)=493.75</t>
  </si>
  <si>
    <t>(14.2+165.9)/(2)=90.05</t>
  </si>
  <si>
    <t>(14.2+14.2)/(2)=14.15</t>
  </si>
  <si>
    <t>S119</t>
  </si>
  <si>
    <t>(12.9+929.3)/(2)=471.05</t>
  </si>
  <si>
    <t>(12.9+30.6)/(2)=21.75</t>
  </si>
  <si>
    <t>(12.9+12.9)/(2)=12.85</t>
  </si>
  <si>
    <t>(101.8+45.5)/(2)=73.65</t>
  </si>
  <si>
    <t>(119.4+866.1)/(2)=492.75</t>
  </si>
  <si>
    <t>(13.2+164.9)/(2)=89.05</t>
  </si>
  <si>
    <t>(13.2+13.2)/(2)=13.15</t>
  </si>
  <si>
    <t>S120</t>
  </si>
  <si>
    <t>(11.9+928.3)/(2)=470.05</t>
  </si>
  <si>
    <t>(11.9+29.7)/(2)=20.75</t>
  </si>
  <si>
    <t>(11.9+11.9)/(2)=11.85</t>
  </si>
  <si>
    <t>(100.8+44.5)/(2)=72.65</t>
  </si>
  <si>
    <t>(118.4+865.1)/(2)=491.75</t>
  </si>
  <si>
    <t>(12.1+163.9)/(2)=88.05</t>
  </si>
  <si>
    <t>(12.1+12.1)/(2)=12.15</t>
  </si>
  <si>
    <t>S121</t>
  </si>
  <si>
    <t>(10.9+927.3)/(2)=469.1</t>
  </si>
  <si>
    <t>(10.9+28.7)/(2)=19.75</t>
  </si>
  <si>
    <t>(10.9+10.9)/(2)=10.85</t>
  </si>
  <si>
    <t>(99.8+43.5)/(2)=71.65</t>
  </si>
  <si>
    <t>(117.4+864.1)/(2)=490.75</t>
  </si>
  <si>
    <t>(11.1+162.9)/(2)=87</t>
  </si>
  <si>
    <t>(11.1+11.1)/(2)=11.15</t>
  </si>
  <si>
    <t>S122</t>
  </si>
  <si>
    <t>(9.9+926.3)/(2)=468.1</t>
  </si>
  <si>
    <t>(9.9+27.7)/(2)=18.8</t>
  </si>
  <si>
    <t>(9.9+9.9)/(2)=9.9</t>
  </si>
  <si>
    <t>(98.9+42.5)/(2)=70.7</t>
  </si>
  <si>
    <t>(116.4+863.1)/(2)=489.7</t>
  </si>
  <si>
    <t>(10.1+161.9)/(2)=86</t>
  </si>
  <si>
    <t>(10.1+10.1)/(2)=10.1</t>
  </si>
  <si>
    <t>S123</t>
  </si>
  <si>
    <t>(8.9+925.3)/(2)=467.1</t>
  </si>
  <si>
    <t>(8.9+26.7)/(2)=17.8</t>
  </si>
  <si>
    <t>(8.9+8.9)/(2)=8.9</t>
  </si>
  <si>
    <t>(97.9+41.5)/(2)=69.7</t>
  </si>
  <si>
    <t>(115.3+862.1)/(2)=488.7</t>
  </si>
  <si>
    <t>(9.1+160.9)/(2)=85</t>
  </si>
  <si>
    <t>(9.1+9.1)/(2)=9.1</t>
  </si>
  <si>
    <t>S124</t>
  </si>
  <si>
    <t>(7.9+924.3)/(2)=466.1</t>
  </si>
  <si>
    <t>(7.9+25.7)/(2)=16.8</t>
  </si>
  <si>
    <t>(7.9+7.9)/(2)=7.9</t>
  </si>
  <si>
    <t>(96.9+40.5)/(2)=68.7</t>
  </si>
  <si>
    <t>(114.3+861.1)/(2)=487.7</t>
  </si>
  <si>
    <t>(8.1+159.9)/(2)=84</t>
  </si>
  <si>
    <t>(8.1+8.1)/(2)=8.1</t>
  </si>
  <si>
    <t>S125</t>
  </si>
  <si>
    <t>(6.9+923.3)/(2)=465.15</t>
  </si>
  <si>
    <t>(6.9+24.7)/(2)=15.8</t>
  </si>
  <si>
    <t>(6.9+6.9)/(2)=6.9</t>
  </si>
  <si>
    <t>(95.9+39.5)/(2)=67.7</t>
  </si>
  <si>
    <t>(113.3+860.1)/(2)=486.7</t>
  </si>
  <si>
    <t>(7.1+158.9)/(2)=82.95</t>
  </si>
  <si>
    <t>(7.1+7.1)/(2)=7.1</t>
  </si>
  <si>
    <t>S126</t>
  </si>
  <si>
    <t>(5.9+922.3)/(2)=464.15</t>
  </si>
  <si>
    <t>(5.9+23.7)/(2)=14.85</t>
  </si>
  <si>
    <t>(5.9+5.9)/(2)=5.95</t>
  </si>
  <si>
    <t>(94.9+38.6)/(2)=66.75</t>
  </si>
  <si>
    <t>(112.3+859)/(2)=485.7</t>
  </si>
  <si>
    <t>(6.1+157.8)/(2)=81.95</t>
  </si>
  <si>
    <t>(6.1+6.1)/(2)=6.05</t>
  </si>
  <si>
    <t>S127</t>
  </si>
  <si>
    <t>(4.9+921.4)/(2)=463.15</t>
  </si>
  <si>
    <t>(4.9+22.7)/(2)=13.85</t>
  </si>
  <si>
    <t>(4.9+4.9)/(2)=4.95</t>
  </si>
  <si>
    <t>(93.9+37.6)/(2)=65.75</t>
  </si>
  <si>
    <t>(111.3+858)/(2)=484.65</t>
  </si>
  <si>
    <t>(5.1+156.8)/(2)=80.95</t>
  </si>
  <si>
    <t>(5.1+5.1)/(2)=5.05</t>
  </si>
  <si>
    <t>S128</t>
  </si>
  <si>
    <t>(4+920.4)/(2)=462.15</t>
  </si>
  <si>
    <t>(4+21.7)/(2)=12.85</t>
  </si>
  <si>
    <t>(4+4)/(2)=3.95</t>
  </si>
  <si>
    <t>(92.9+36.6)/(2)=64.75</t>
  </si>
  <si>
    <t>(110.3+857)/(2)=483.65</t>
  </si>
  <si>
    <t>(4+155.8)/(2)=79.95</t>
  </si>
  <si>
    <t>(4+4)/(2)=4.05</t>
  </si>
  <si>
    <t>S129</t>
  </si>
  <si>
    <t>(3+919.4)/(2)=461.15</t>
  </si>
  <si>
    <t>(3+20.8)/(2)=11.85</t>
  </si>
  <si>
    <t>(3+3)/(2)=2.95</t>
  </si>
  <si>
    <t>(91.9+35.6)/(2)=63.75</t>
  </si>
  <si>
    <t>(109.3+856)/(2)=482.65</t>
  </si>
  <si>
    <t>(3+154.8)/(2)=78.9</t>
  </si>
  <si>
    <t>(3+3)/(2)=3.05</t>
  </si>
  <si>
    <t>S130</t>
  </si>
  <si>
    <t>(2+918.4)/(2)=460.2</t>
  </si>
  <si>
    <t>(2+19.8)/(2)=10.85</t>
  </si>
  <si>
    <t>(2+2)/(2)=2</t>
  </si>
  <si>
    <t>(90.9+34.6)/(2)=62.75</t>
  </si>
  <si>
    <t>(108.3+855)/(2)=481.65</t>
  </si>
  <si>
    <t>(2+153.8)/(2)=77.9</t>
  </si>
  <si>
    <t>S131</t>
  </si>
  <si>
    <t>(1+910.5)/(2)=455.75</t>
  </si>
  <si>
    <t>(1+18.8)/(2)=9.9</t>
  </si>
  <si>
    <t>(1+1)/(2)=1</t>
  </si>
  <si>
    <t>(90+1)/(2)=45.45</t>
  </si>
  <si>
    <t>(107.3+826.7)/(2)=466.95</t>
  </si>
  <si>
    <t>S132</t>
  </si>
  <si>
    <t>(0+909.5)/(2)=454.75</t>
  </si>
  <si>
    <t>(0+0)/(2)=0</t>
  </si>
  <si>
    <t>(89+0)/(2)=44.5</t>
  </si>
  <si>
    <t>(106.2+825.7)/(2)=465.95</t>
  </si>
  <si>
    <t>Lépcsôk(2)</t>
  </si>
  <si>
    <t>COCO:Y0</t>
  </si>
  <si>
    <t>Becslés</t>
  </si>
  <si>
    <t>Tény+0</t>
  </si>
  <si>
    <t>Delta</t>
  </si>
  <si>
    <t>Delta/Tény</t>
  </si>
  <si>
    <t>S1 összeg:</t>
  </si>
  <si>
    <t>S132 összeg:</t>
  </si>
  <si>
    <t>Becslés összeg:</t>
  </si>
  <si>
    <t>Tény összeg:</t>
  </si>
  <si>
    <t>Tény-becslés eltérés:</t>
  </si>
  <si>
    <t>Tény négyzetösszeg:</t>
  </si>
  <si>
    <t>Becslés négyzetösszeg:</t>
  </si>
  <si>
    <t>Négyzetösszeg hiba:</t>
  </si>
  <si>
    <t>Open url</t>
  </si>
  <si>
    <r>
      <t>Maximális memória használat: </t>
    </r>
    <r>
      <rPr>
        <b/>
        <sz val="7"/>
        <color rgb="FF333333"/>
        <rFont val="Verdana"/>
        <family val="2"/>
      </rPr>
      <t>1.61 Mb</t>
    </r>
  </si>
  <si>
    <r>
      <t>A futtatás idôtartama: </t>
    </r>
    <r>
      <rPr>
        <b/>
        <sz val="7"/>
        <color rgb="FF333333"/>
        <rFont val="Verdana"/>
        <family val="2"/>
      </rPr>
      <t>0.9 mp (0.02 p)</t>
    </r>
  </si>
  <si>
    <r>
      <t>A futtatás idôtartama: </t>
    </r>
    <r>
      <rPr>
        <b/>
        <sz val="7"/>
        <color rgb="FF333333"/>
        <rFont val="Verdana"/>
        <family val="2"/>
      </rPr>
      <t>0.99 mp (0.02 p)</t>
    </r>
  </si>
  <si>
    <t>Question for these graphs:</t>
  </si>
  <si>
    <t>"Which countries exceed or fall short of educational expectations given their development level?"</t>
  </si>
  <si>
    <t>Direction rule</t>
  </si>
  <si>
    <t>the higher, the better</t>
  </si>
  <si>
    <t>the lower, the better</t>
  </si>
  <si>
    <t>Direction</t>
  </si>
  <si>
    <t>Absolute education cap</t>
  </si>
  <si>
    <t>Performance Type</t>
  </si>
  <si>
    <t>Educational efficiency</t>
  </si>
  <si>
    <t>A7</t>
  </si>
  <si>
    <t>Predicted Education = 0.85 × HDI + 0.15</t>
  </si>
  <si>
    <t>X-axis: HDI</t>
  </si>
  <si>
    <t>Y-axis:  Education Gap</t>
  </si>
  <si>
    <t>COCO Y0: 6036590</t>
  </si>
  <si>
    <t>COCO Y0: 9749333</t>
  </si>
  <si>
    <t>Y(A7)</t>
  </si>
  <si>
    <t>(130+161.8)/(2)=145.85</t>
  </si>
  <si>
    <t>(164.7+130)/(2)=147.35</t>
  </si>
  <si>
    <t>(348.3+130)/(2)=239.15</t>
  </si>
  <si>
    <t>(298.7+1016.2)/(2)=657.45</t>
  </si>
  <si>
    <t>(130+130)/(2)=130</t>
  </si>
  <si>
    <t>(164.3+132)/(2)=148.15</t>
  </si>
  <si>
    <t>(134+167.3)/(2)=150.65</t>
  </si>
  <si>
    <t>(423.3+927.2)/(2)=675.25</t>
  </si>
  <si>
    <t>(169.3+303.4)/(2)=236.35</t>
  </si>
  <si>
    <t>(132+132)/(2)=132.05</t>
  </si>
  <si>
    <t>(129+160.8)/(2)=144.9</t>
  </si>
  <si>
    <t>(157.8+129)/(2)=143.4</t>
  </si>
  <si>
    <t>(347.3+129)/(2)=238.15</t>
  </si>
  <si>
    <t>(185.6+1015.2)/(2)=600.35</t>
  </si>
  <si>
    <t>(129+129)/(2)=129</t>
  </si>
  <si>
    <t>(131+131)/(2)=131</t>
  </si>
  <si>
    <t>(133+166.3)/(2)=149.65</t>
  </si>
  <si>
    <t>(422.3+926.2)/(2)=674.25</t>
  </si>
  <si>
    <t>(131+302.4)/(2)=216.7</t>
  </si>
  <si>
    <t>(128+159.8)/(2)=143.9</t>
  </si>
  <si>
    <t>(128+128)/(2)=128</t>
  </si>
  <si>
    <t>(346.3+128)/(2)=237.15</t>
  </si>
  <si>
    <t>(184.6+1014.2)/(2)=599.35</t>
  </si>
  <si>
    <t>(130+165.3)/(2)=147.65</t>
  </si>
  <si>
    <t>(421.3+925.2)/(2)=673.25</t>
  </si>
  <si>
    <t>(130+301.3)/(2)=215.7</t>
  </si>
  <si>
    <t>(127+158.8)/(2)=142.9</t>
  </si>
  <si>
    <t>(127+127)/(2)=127</t>
  </si>
  <si>
    <t>(345.3+127)/(2)=236.2</t>
  </si>
  <si>
    <t>(127+1013.2)/(2)=570.1</t>
  </si>
  <si>
    <t>(129+164.3)/(2)=146.65</t>
  </si>
  <si>
    <t>(420.3+924.2)/(2)=672.25</t>
  </si>
  <si>
    <t>(129+300.3)/(2)=214.65</t>
  </si>
  <si>
    <t>(126+157.8)/(2)=141.9</t>
  </si>
  <si>
    <t>(126+126)/(2)=126.05</t>
  </si>
  <si>
    <t>(344.3+126)/(2)=235.2</t>
  </si>
  <si>
    <t>(126+1012.2)/(2)=569.1</t>
  </si>
  <si>
    <t>(128+163.3)/(2)=145.65</t>
  </si>
  <si>
    <t>(419.3+923.2)/(2)=671.2</t>
  </si>
  <si>
    <t>(128+299.3)/(2)=213.65</t>
  </si>
  <si>
    <t>(125+156.8)/(2)=140.9</t>
  </si>
  <si>
    <t>(125+125)/(2)=125.05</t>
  </si>
  <si>
    <t>(343.4+125)/(2)=234.2</t>
  </si>
  <si>
    <t>(125+1011.2)/(2)=568.1</t>
  </si>
  <si>
    <t>(127+162.3)/(2)=144.6</t>
  </si>
  <si>
    <t>(418.3+922.2)/(2)=670.2</t>
  </si>
  <si>
    <t>(127+298.3)/(2)=212.65</t>
  </si>
  <si>
    <t>(124+155.8)/(2)=139.9</t>
  </si>
  <si>
    <t>(124+124)/(2)=124.05</t>
  </si>
  <si>
    <t>(342.4+124)/(2)=233.2</t>
  </si>
  <si>
    <t>(124+1010.2)/(2)=567.1</t>
  </si>
  <si>
    <t>(126+126)/(2)=126</t>
  </si>
  <si>
    <t>(126+161.3)/(2)=143.6</t>
  </si>
  <si>
    <t>(417.2+921.2)/(2)=669.2</t>
  </si>
  <si>
    <t>(126+297.3)/(2)=211.65</t>
  </si>
  <si>
    <t>(123.1+154.8)/(2)=138.95</t>
  </si>
  <si>
    <t>(123.1+123.1)/(2)=123.05</t>
  </si>
  <si>
    <t>(341.4+123.1)/(2)=232.2</t>
  </si>
  <si>
    <t>(123.1+1009.2)/(2)=566.15</t>
  </si>
  <si>
    <t>(125+125)/(2)=124.95</t>
  </si>
  <si>
    <t>(125+160.2)/(2)=142.6</t>
  </si>
  <si>
    <t>(416.2+920.2)/(2)=668.2</t>
  </si>
  <si>
    <t>(125+296.3)/(2)=210.65</t>
  </si>
  <si>
    <t>(122.1+153.8)/(2)=137.95</t>
  </si>
  <si>
    <t>(122.1+122.1)/(2)=122.05</t>
  </si>
  <si>
    <t>(340.4+122.1)/(2)=231.2</t>
  </si>
  <si>
    <t>(122.1+1008.2)/(2)=565.15</t>
  </si>
  <si>
    <t>(124+124)/(2)=123.95</t>
  </si>
  <si>
    <t>(124+159.2)/(2)=141.6</t>
  </si>
  <si>
    <t>(415.2+919.1)/(2)=667.2</t>
  </si>
  <si>
    <t>(124+295.3)/(2)=209.65</t>
  </si>
  <si>
    <t>(121.1+152.8)/(2)=136.95</t>
  </si>
  <si>
    <t>(121.1+121.1)/(2)=121.05</t>
  </si>
  <si>
    <t>(339.4+121.1)/(2)=230.2</t>
  </si>
  <si>
    <t>(121.1+1007.2)/(2)=564.15</t>
  </si>
  <si>
    <t>(123+123)/(2)=122.95</t>
  </si>
  <si>
    <t>(123+158.2)/(2)=140.6</t>
  </si>
  <si>
    <t>(414.2+918.1)/(2)=666.2</t>
  </si>
  <si>
    <t>(123+294.3)/(2)=208.6</t>
  </si>
  <si>
    <t>(120.1+151.8)/(2)=135.95</t>
  </si>
  <si>
    <t>(120.1+120.1)/(2)=120.05</t>
  </si>
  <si>
    <t>(338.4+120.1)/(2)=229.25</t>
  </si>
  <si>
    <t>(120.1+1006.2)/(2)=563.15</t>
  </si>
  <si>
    <t>(121.9+121.9)/(2)=121.95</t>
  </si>
  <si>
    <t>(121.9+157.2)/(2)=139.6</t>
  </si>
  <si>
    <t>(413.2+917.1)/(2)=665.15</t>
  </si>
  <si>
    <t>(121.9+293.3)/(2)=207.6</t>
  </si>
  <si>
    <t>(119.1+150.8)/(2)=134.95</t>
  </si>
  <si>
    <t>(119.1+119.1)/(2)=119.1</t>
  </si>
  <si>
    <t>(337.4+119.1)/(2)=228.25</t>
  </si>
  <si>
    <t>(119.1+1005.2)/(2)=562.15</t>
  </si>
  <si>
    <t>(120.9+120.9)/(2)=120.95</t>
  </si>
  <si>
    <t>(120.9+156.2)/(2)=138.6</t>
  </si>
  <si>
    <t>(412.2+916.1)/(2)=664.15</t>
  </si>
  <si>
    <t>(120.9+292.3)/(2)=206.6</t>
  </si>
  <si>
    <t>(118.1+149.8)/(2)=133.95</t>
  </si>
  <si>
    <t>(118.1+118.1)/(2)=118.1</t>
  </si>
  <si>
    <t>(336.4+118.1)/(2)=227.25</t>
  </si>
  <si>
    <t>(118.1+1004.3)/(2)=561.15</t>
  </si>
  <si>
    <t>(119.9+119.9)/(2)=119.95</t>
  </si>
  <si>
    <t>(119.9+155.2)/(2)=137.55</t>
  </si>
  <si>
    <t>(411.2+915.1)/(2)=663.15</t>
  </si>
  <si>
    <t>(119.9+291.3)/(2)=205.6</t>
  </si>
  <si>
    <t>(117.1+148.9)/(2)=132.95</t>
  </si>
  <si>
    <t>(117.1+117.1)/(2)=117.1</t>
  </si>
  <si>
    <t>(335.4+117.1)/(2)=226.25</t>
  </si>
  <si>
    <t>(117.1+1003.3)/(2)=560.2</t>
  </si>
  <si>
    <t>(118.9+118.9)/(2)=118.9</t>
  </si>
  <si>
    <t>(118.9+154.2)/(2)=136.55</t>
  </si>
  <si>
    <t>(410.2+914.1)/(2)=662.15</t>
  </si>
  <si>
    <t>(118.9+290.3)/(2)=204.6</t>
  </si>
  <si>
    <t>(116.1+147.9)/(2)=132</t>
  </si>
  <si>
    <t>(116.1+116.1)/(2)=116.1</t>
  </si>
  <si>
    <t>(334.4+116.1)/(2)=225.25</t>
  </si>
  <si>
    <t>(116.1+1002.3)/(2)=559.2</t>
  </si>
  <si>
    <t>(117.9+117.9)/(2)=117.9</t>
  </si>
  <si>
    <t>(117.9+153.2)/(2)=135.55</t>
  </si>
  <si>
    <t>(409.2+913.1)/(2)=661.15</t>
  </si>
  <si>
    <t>(117.9+289.2)/(2)=203.6</t>
  </si>
  <si>
    <t>(115.1+146.9)/(2)=131</t>
  </si>
  <si>
    <t>(115.1+115.1)/(2)=115.1</t>
  </si>
  <si>
    <t>(333.4+115.1)/(2)=224.25</t>
  </si>
  <si>
    <t>(115.1+1001.3)/(2)=558.2</t>
  </si>
  <si>
    <t>(116.9+116.9)/(2)=116.9</t>
  </si>
  <si>
    <t>(116.9+152.2)/(2)=134.55</t>
  </si>
  <si>
    <t>(408.2+912.1)/(2)=660.15</t>
  </si>
  <si>
    <t>(116.9+288.2)/(2)=202.6</t>
  </si>
  <si>
    <t>(114.1+145.9)/(2)=130</t>
  </si>
  <si>
    <t>(114.1+114.1)/(2)=114.1</t>
  </si>
  <si>
    <t>(332.4+114.1)/(2)=223.3</t>
  </si>
  <si>
    <t>(114.1+1000.3)/(2)=557.2</t>
  </si>
  <si>
    <t>(115.9+115.9)/(2)=115.9</t>
  </si>
  <si>
    <t>(115.9+151.2)/(2)=133.55</t>
  </si>
  <si>
    <t>(407.2+911.1)/(2)=659.15</t>
  </si>
  <si>
    <t>(115.9+287.2)/(2)=201.55</t>
  </si>
  <si>
    <t>(113.1+144.9)/(2)=129</t>
  </si>
  <si>
    <t>(113.1+113.1)/(2)=113.15</t>
  </si>
  <si>
    <t>(331.4+113.1)/(2)=222.3</t>
  </si>
  <si>
    <t>(113.1+999.3)/(2)=556.2</t>
  </si>
  <si>
    <t>(114.9+114.9)/(2)=114.9</t>
  </si>
  <si>
    <t>(114.9+150.2)/(2)=132.55</t>
  </si>
  <si>
    <t>(406.2+910.1)/(2)=658.1</t>
  </si>
  <si>
    <t>(114.9+286.2)/(2)=200.55</t>
  </si>
  <si>
    <t>(112.1+143.9)/(2)=128</t>
  </si>
  <si>
    <t>(112.1+112.1)/(2)=112.15</t>
  </si>
  <si>
    <t>(330.5+112.1)/(2)=221.3</t>
  </si>
  <si>
    <t>(112.1+998.3)/(2)=555.2</t>
  </si>
  <si>
    <t>(113.9+113.9)/(2)=113.9</t>
  </si>
  <si>
    <t>(113.9+149.2)/(2)=131.5</t>
  </si>
  <si>
    <t>(405.2+909.1)/(2)=657.1</t>
  </si>
  <si>
    <t>(113.9+285.2)/(2)=199.55</t>
  </si>
  <si>
    <t>(111.1+142.9)/(2)=127</t>
  </si>
  <si>
    <t>(111.1+111.1)/(2)=111.15</t>
  </si>
  <si>
    <t>(329.5+111.1)/(2)=220.3</t>
  </si>
  <si>
    <t>(111.1+997.3)/(2)=554.2</t>
  </si>
  <si>
    <t>(112.9+112.9)/(2)=112.9</t>
  </si>
  <si>
    <t>(112.9+148.2)/(2)=130.5</t>
  </si>
  <si>
    <t>(404.1+908.1)/(2)=656.1</t>
  </si>
  <si>
    <t>(112.9+284.2)/(2)=198.55</t>
  </si>
  <si>
    <t>(110.2+141.9)/(2)=126.05</t>
  </si>
  <si>
    <t>(110.2+110.2)/(2)=110.15</t>
  </si>
  <si>
    <t>(328.5+110.2)/(2)=219.3</t>
  </si>
  <si>
    <t>(110.2+996.3)/(2)=553.25</t>
  </si>
  <si>
    <t>(111.9+111.9)/(2)=111.85</t>
  </si>
  <si>
    <t>(111.9+147.1)/(2)=129.5</t>
  </si>
  <si>
    <t>(403.1+907.1)/(2)=655.1</t>
  </si>
  <si>
    <t>(111.9+283.2)/(2)=197.55</t>
  </si>
  <si>
    <t>(109.2+140.9)/(2)=125.05</t>
  </si>
  <si>
    <t>(109.2+109.2)/(2)=109.15</t>
  </si>
  <si>
    <t>(327.5+109.2)/(2)=218.3</t>
  </si>
  <si>
    <t>(109.2+995.3)/(2)=552.25</t>
  </si>
  <si>
    <t>(110.9+110.9)/(2)=110.85</t>
  </si>
  <si>
    <t>(110.9+146.1)/(2)=128.5</t>
  </si>
  <si>
    <t>(402.1+906)/(2)=654.1</t>
  </si>
  <si>
    <t>(110.9+282.2)/(2)=196.55</t>
  </si>
  <si>
    <t>(108.2+139.9)/(2)=124.05</t>
  </si>
  <si>
    <t>(108.2+108.2)/(2)=108.15</t>
  </si>
  <si>
    <t>(326.5+108.2)/(2)=217.3</t>
  </si>
  <si>
    <t>(108.2+994.3)/(2)=551.25</t>
  </si>
  <si>
    <t>(109.9+109.9)/(2)=109.85</t>
  </si>
  <si>
    <t>(109.9+145.1)/(2)=127.5</t>
  </si>
  <si>
    <t>(401.1+905)/(2)=653.1</t>
  </si>
  <si>
    <t>(109.9+281.2)/(2)=195.5</t>
  </si>
  <si>
    <t>(107.2+138.9)/(2)=123.05</t>
  </si>
  <si>
    <t>(107.2+107.2)/(2)=107.15</t>
  </si>
  <si>
    <t>(325.5+107.2)/(2)=216.35</t>
  </si>
  <si>
    <t>(107.2+993.3)/(2)=550.25</t>
  </si>
  <si>
    <t>(108.8+108.8)/(2)=108.85</t>
  </si>
  <si>
    <t>(108.8+144.1)/(2)=126.5</t>
  </si>
  <si>
    <t>(400.1+904)/(2)=652.05</t>
  </si>
  <si>
    <t>(108.8+280.2)/(2)=194.5</t>
  </si>
  <si>
    <t>(106.2+137.9)/(2)=122.05</t>
  </si>
  <si>
    <t>(106.2+106.2)/(2)=106.2</t>
  </si>
  <si>
    <t>(324.5+106.2)/(2)=215.35</t>
  </si>
  <si>
    <t>(106.2+992.3)/(2)=549.25</t>
  </si>
  <si>
    <t>(107.8+107.8)/(2)=107.85</t>
  </si>
  <si>
    <t>(107.8+143.1)/(2)=125.5</t>
  </si>
  <si>
    <t>(399.1+903)/(2)=651.05</t>
  </si>
  <si>
    <t>(107.8+279.2)/(2)=193.5</t>
  </si>
  <si>
    <t>(105.2+136.9)/(2)=121.05</t>
  </si>
  <si>
    <t>(105.2+105.2)/(2)=105.2</t>
  </si>
  <si>
    <t>(323.5+105.2)/(2)=214.35</t>
  </si>
  <si>
    <t>(105.2+991.4)/(2)=548.25</t>
  </si>
  <si>
    <t>(106.8+106.8)/(2)=106.85</t>
  </si>
  <si>
    <t>(106.8+142.1)/(2)=124.45</t>
  </si>
  <si>
    <t>(398.1+902)/(2)=650.05</t>
  </si>
  <si>
    <t>(106.8+278.2)/(2)=192.5</t>
  </si>
  <si>
    <t>(104.2+136)/(2)=120.05</t>
  </si>
  <si>
    <t>(322.5+104.2)/(2)=213.35</t>
  </si>
  <si>
    <t>(104.2+990.4)/(2)=547.3</t>
  </si>
  <si>
    <t>(105.8+141.1)/(2)=123.45</t>
  </si>
  <si>
    <t>(397.1+901)/(2)=649.05</t>
  </si>
  <si>
    <t>(105.8+277.2)/(2)=191.5</t>
  </si>
  <si>
    <t>(103.2+135)/(2)=119.1</t>
  </si>
  <si>
    <t>(321.5+103.2)/(2)=212.35</t>
  </si>
  <si>
    <t>(103.2+989.4)/(2)=546.3</t>
  </si>
  <si>
    <t>(104.8+140.1)/(2)=122.45</t>
  </si>
  <si>
    <t>(396.1+900)/(2)=648.05</t>
  </si>
  <si>
    <t>(104.8+276.1)/(2)=190.5</t>
  </si>
  <si>
    <t>(102.2+134)/(2)=118.1</t>
  </si>
  <si>
    <t>(320.5+102.2)/(2)=211.35</t>
  </si>
  <si>
    <t>(102.2+988.4)/(2)=545.3</t>
  </si>
  <si>
    <t>(103.8+139.1)/(2)=121.45</t>
  </si>
  <si>
    <t>(395.1+899)/(2)=647.05</t>
  </si>
  <si>
    <t>(103.8+275.1)/(2)=189.45</t>
  </si>
  <si>
    <t>(101.2+133)/(2)=117.1</t>
  </si>
  <si>
    <t>(319.5+101.2)/(2)=210.4</t>
  </si>
  <si>
    <t>(101.2+987.4)/(2)=544.3</t>
  </si>
  <si>
    <t>(102.8+138.1)/(2)=120.45</t>
  </si>
  <si>
    <t>(394.1+898)/(2)=646</t>
  </si>
  <si>
    <t>(102.8+274.1)/(2)=188.45</t>
  </si>
  <si>
    <t>(100.2+132)/(2)=116.1</t>
  </si>
  <si>
    <t>(100.2+100.2)/(2)=100.25</t>
  </si>
  <si>
    <t>(318.5+100.2)/(2)=209.4</t>
  </si>
  <si>
    <t>(100.2+986.4)/(2)=543.3</t>
  </si>
  <si>
    <t>(101.8+137.1)/(2)=119.45</t>
  </si>
  <si>
    <t>(393.1+897)/(2)=645</t>
  </si>
  <si>
    <t>(101.8+273.1)/(2)=187.45</t>
  </si>
  <si>
    <t>(99.2+131)/(2)=115.1</t>
  </si>
  <si>
    <t>(99.2+99.2)/(2)=99.25</t>
  </si>
  <si>
    <t>(317.5+99.2)/(2)=208.4</t>
  </si>
  <si>
    <t>(99.2+985.4)/(2)=542.3</t>
  </si>
  <si>
    <t>(100.8+100.8)/(2)=100.8</t>
  </si>
  <si>
    <t>(100.8+136.1)/(2)=118.4</t>
  </si>
  <si>
    <t>(392+896)/(2)=644</t>
  </si>
  <si>
    <t>(100.8+272.1)/(2)=186.45</t>
  </si>
  <si>
    <t>(98.2+130)/(2)=114.1</t>
  </si>
  <si>
    <t>(98.2+98.2)/(2)=98.25</t>
  </si>
  <si>
    <t>(316.6+98.2)/(2)=207.4</t>
  </si>
  <si>
    <t>(98.2+984.4)/(2)=541.3</t>
  </si>
  <si>
    <t>(99.8+99.8)/(2)=99.8</t>
  </si>
  <si>
    <t>(99.8+135.1)/(2)=117.4</t>
  </si>
  <si>
    <t>(391+895)/(2)=643</t>
  </si>
  <si>
    <t>(99.8+271.1)/(2)=185.45</t>
  </si>
  <si>
    <t>(97.2+129)/(2)=113.15</t>
  </si>
  <si>
    <t>(97.2+97.2)/(2)=97.25</t>
  </si>
  <si>
    <t>(315.6+97.2)/(2)=206.4</t>
  </si>
  <si>
    <t>(97.2+983.4)/(2)=540.35</t>
  </si>
  <si>
    <t>(98.8+98.8)/(2)=98.75</t>
  </si>
  <si>
    <t>(98.8+134)/(2)=116.4</t>
  </si>
  <si>
    <t>(390+894)/(2)=642</t>
  </si>
  <si>
    <t>(98.8+270.1)/(2)=184.45</t>
  </si>
  <si>
    <t>(96.3+128)/(2)=112.15</t>
  </si>
  <si>
    <t>(96.3+96.3)/(2)=96.25</t>
  </si>
  <si>
    <t>(314.6+96.3)/(2)=205.4</t>
  </si>
  <si>
    <t>(96.3+982.4)/(2)=539.35</t>
  </si>
  <si>
    <t>(97.8+97.8)/(2)=97.75</t>
  </si>
  <si>
    <t>(97.8+133)/(2)=115.4</t>
  </si>
  <si>
    <t>(389+892.9)/(2)=641</t>
  </si>
  <si>
    <t>(97.8+269.1)/(2)=183.45</t>
  </si>
  <si>
    <t>(95.3+127)/(2)=111.15</t>
  </si>
  <si>
    <t>(95.3+95.3)/(2)=95.25</t>
  </si>
  <si>
    <t>(313.6+95.3)/(2)=204.4</t>
  </si>
  <si>
    <t>(95.3+981.4)/(2)=538.35</t>
  </si>
  <si>
    <t>(96.8+96.8)/(2)=96.75</t>
  </si>
  <si>
    <t>(96.8+132)/(2)=114.4</t>
  </si>
  <si>
    <t>(388+891.9)/(2)=640</t>
  </si>
  <si>
    <t>(96.8+268.1)/(2)=182.4</t>
  </si>
  <si>
    <t>(94.3+126)/(2)=110.15</t>
  </si>
  <si>
    <t>(94.3+94.3)/(2)=94.25</t>
  </si>
  <si>
    <t>(312.6+94.3)/(2)=203.45</t>
  </si>
  <si>
    <t>(94.3+980.4)/(2)=537.35</t>
  </si>
  <si>
    <t>(95.7+95.7)/(2)=95.75</t>
  </si>
  <si>
    <t>(95.7+131)/(2)=113.4</t>
  </si>
  <si>
    <t>(387+890.9)/(2)=638.95</t>
  </si>
  <si>
    <t>(95.7+267.1)/(2)=181.4</t>
  </si>
  <si>
    <t>(93.3+125)/(2)=109.15</t>
  </si>
  <si>
    <t>(93.3+93.3)/(2)=93.3</t>
  </si>
  <si>
    <t>(311.6+93.3)/(2)=202.45</t>
  </si>
  <si>
    <t>(93.3+979.4)/(2)=536.35</t>
  </si>
  <si>
    <t>(94.7+94.7)/(2)=94.75</t>
  </si>
  <si>
    <t>(94.7+130)/(2)=112.35</t>
  </si>
  <si>
    <t>(386+889.9)/(2)=637.95</t>
  </si>
  <si>
    <t>(94.7+266.1)/(2)=180.4</t>
  </si>
  <si>
    <t>(92.3+124)/(2)=108.15</t>
  </si>
  <si>
    <t>(92.3+92.3)/(2)=92.3</t>
  </si>
  <si>
    <t>(310.6+92.3)/(2)=201.45</t>
  </si>
  <si>
    <t>(92.3+978.4)/(2)=535.35</t>
  </si>
  <si>
    <t>(93.7+93.7)/(2)=93.75</t>
  </si>
  <si>
    <t>(93.7+129)/(2)=111.35</t>
  </si>
  <si>
    <t>(385+888.9)/(2)=636.95</t>
  </si>
  <si>
    <t>(93.7+265.1)/(2)=179.4</t>
  </si>
  <si>
    <t>(91.3+123.1)/(2)=107.15</t>
  </si>
  <si>
    <t>(91.3+91.3)/(2)=91.3</t>
  </si>
  <si>
    <t>(309.6+91.3)/(2)=200.45</t>
  </si>
  <si>
    <t>(91.3+977.5)/(2)=534.4</t>
  </si>
  <si>
    <t>(92.7+92.7)/(2)=92.7</t>
  </si>
  <si>
    <t>(92.7+128)/(2)=110.35</t>
  </si>
  <si>
    <t>(384+887.9)/(2)=635.95</t>
  </si>
  <si>
    <t>(92.7+264.1)/(2)=178.4</t>
  </si>
  <si>
    <t>(90.3+122.1)/(2)=106.2</t>
  </si>
  <si>
    <t>(90.3+90.3)/(2)=90.3</t>
  </si>
  <si>
    <t>(308.6+90.3)/(2)=199.45</t>
  </si>
  <si>
    <t>(90.3+976.5)/(2)=533.4</t>
  </si>
  <si>
    <t>(91.7+91.7)/(2)=91.7</t>
  </si>
  <si>
    <t>(91.7+127)/(2)=109.35</t>
  </si>
  <si>
    <t>(383+886.9)/(2)=634.95</t>
  </si>
  <si>
    <t>(91.7+263)/(2)=177.4</t>
  </si>
  <si>
    <t>(89.3+121.1)/(2)=105.2</t>
  </si>
  <si>
    <t>(89.3+89.3)/(2)=89.3</t>
  </si>
  <si>
    <t>(307.6+89.3)/(2)=198.45</t>
  </si>
  <si>
    <t>(89.3+975.5)/(2)=532.4</t>
  </si>
  <si>
    <t>(90.7+90.7)/(2)=90.7</t>
  </si>
  <si>
    <t>(90.7+126)/(2)=108.35</t>
  </si>
  <si>
    <t>(382+885.9)/(2)=633.95</t>
  </si>
  <si>
    <t>(90.7+262)/(2)=176.35</t>
  </si>
  <si>
    <t>(88.3+120.1)/(2)=104.2</t>
  </si>
  <si>
    <t>(88.3+88.3)/(2)=88.3</t>
  </si>
  <si>
    <t>(306.6+88.3)/(2)=197.5</t>
  </si>
  <si>
    <t>(88.3+974.5)/(2)=531.4</t>
  </si>
  <si>
    <t>(89.7+89.7)/(2)=89.7</t>
  </si>
  <si>
    <t>(89.7+125)/(2)=107.35</t>
  </si>
  <si>
    <t>(381+884.9)/(2)=632.9</t>
  </si>
  <si>
    <t>(89.7+261)/(2)=175.35</t>
  </si>
  <si>
    <t>(87.3+119.1)/(2)=103.2</t>
  </si>
  <si>
    <t>(87.3+87.3)/(2)=87.35</t>
  </si>
  <si>
    <t>(305.6+87.3)/(2)=196.5</t>
  </si>
  <si>
    <t>(87.3+973.5)/(2)=530.4</t>
  </si>
  <si>
    <t>(88.7+88.7)/(2)=88.7</t>
  </si>
  <si>
    <t>(88.7+124)/(2)=106.35</t>
  </si>
  <si>
    <t>(380+883.9)/(2)=631.9</t>
  </si>
  <si>
    <t>(88.7+260)/(2)=174.35</t>
  </si>
  <si>
    <t>(86.3+118.1)/(2)=102.2</t>
  </si>
  <si>
    <t>(86.3+86.3)/(2)=86.35</t>
  </si>
  <si>
    <t>(304.6+86.3)/(2)=195.5</t>
  </si>
  <si>
    <t>(86.3+972.5)/(2)=529.4</t>
  </si>
  <si>
    <t>(87.7+87.7)/(2)=87.7</t>
  </si>
  <si>
    <t>(87.7+123)/(2)=105.3</t>
  </si>
  <si>
    <t>(378.9+882.9)/(2)=630.9</t>
  </si>
  <si>
    <t>(87.7+259)/(2)=173.35</t>
  </si>
  <si>
    <t>(85.3+117.1)/(2)=101.2</t>
  </si>
  <si>
    <t>(85.3+85.3)/(2)=85.35</t>
  </si>
  <si>
    <t>(303.7+85.3)/(2)=194.5</t>
  </si>
  <si>
    <t>(85.3+971.5)/(2)=528.4</t>
  </si>
  <si>
    <t>(86.7+86.7)/(2)=86.65</t>
  </si>
  <si>
    <t>(86.7+121.9)/(2)=104.3</t>
  </si>
  <si>
    <t>(377.9+881.9)/(2)=629.9</t>
  </si>
  <si>
    <t>(86.7+258)/(2)=172.35</t>
  </si>
  <si>
    <t>(84.3+116.1)/(2)=100.25</t>
  </si>
  <si>
    <t>(84.3+84.3)/(2)=84.35</t>
  </si>
  <si>
    <t>(302.7+84.3)/(2)=193.5</t>
  </si>
  <si>
    <t>(84.3+970.5)/(2)=527.45</t>
  </si>
  <si>
    <t>(85.7+85.7)/(2)=85.65</t>
  </si>
  <si>
    <t>(85.7+120.9)/(2)=103.3</t>
  </si>
  <si>
    <t>(376.9+880.8)/(2)=628.9</t>
  </si>
  <si>
    <t>(85.7+257)/(2)=171.35</t>
  </si>
  <si>
    <t>(83.4+115.1)/(2)=99.25</t>
  </si>
  <si>
    <t>(83.4+83.4)/(2)=83.35</t>
  </si>
  <si>
    <t>(301.7+83.4)/(2)=192.5</t>
  </si>
  <si>
    <t>(83.4+969.5)/(2)=526.45</t>
  </si>
  <si>
    <t>(84.7+84.7)/(2)=84.65</t>
  </si>
  <si>
    <t>(84.7+119.9)/(2)=102.3</t>
  </si>
  <si>
    <t>(375.9+879.8)/(2)=627.9</t>
  </si>
  <si>
    <t>(84.7+256)/(2)=170.3</t>
  </si>
  <si>
    <t>(82.4+114.1)/(2)=98.25</t>
  </si>
  <si>
    <t>(82.4+82.4)/(2)=82.35</t>
  </si>
  <si>
    <t>(300.7+82.4)/(2)=191.5</t>
  </si>
  <si>
    <t>(82.4+968.5)/(2)=525.45</t>
  </si>
  <si>
    <t>(83.7+83.7)/(2)=83.65</t>
  </si>
  <si>
    <t>(83.7+118.9)/(2)=101.3</t>
  </si>
  <si>
    <t>(374.9+878.8)/(2)=626.85</t>
  </si>
  <si>
    <t>(83.7+255)/(2)=169.3</t>
  </si>
  <si>
    <t>(81.4+113.1)/(2)=97.25</t>
  </si>
  <si>
    <t>(81.4+81.4)/(2)=81.35</t>
  </si>
  <si>
    <t>(299.7+81.4)/(2)=190.55</t>
  </si>
  <si>
    <t>(81.4+967.5)/(2)=524.45</t>
  </si>
  <si>
    <t>(82.6+82.6)/(2)=82.65</t>
  </si>
  <si>
    <t>(82.6+117.9)/(2)=100.3</t>
  </si>
  <si>
    <t>(373.9+877.8)/(2)=625.85</t>
  </si>
  <si>
    <t>(82.6+254)/(2)=168.3</t>
  </si>
  <si>
    <t>(80.4+112.1)/(2)=96.25</t>
  </si>
  <si>
    <t>(80.4+80.4)/(2)=80.4</t>
  </si>
  <si>
    <t>(298.7+80.4)/(2)=189.55</t>
  </si>
  <si>
    <t>(80.4+966.5)/(2)=523.45</t>
  </si>
  <si>
    <t>(81.6+81.6)/(2)=81.65</t>
  </si>
  <si>
    <t>(81.6+116.9)/(2)=99.25</t>
  </si>
  <si>
    <t>(372.9+876.8)/(2)=624.85</t>
  </si>
  <si>
    <t>(81.6+253)/(2)=167.3</t>
  </si>
  <si>
    <t>(79.4+111.1)/(2)=95.25</t>
  </si>
  <si>
    <t>(79.4+79.4)/(2)=79.4</t>
  </si>
  <si>
    <t>(297.7+79.4)/(2)=188.55</t>
  </si>
  <si>
    <t>(79.4+965.5)/(2)=522.45</t>
  </si>
  <si>
    <t>(80.6+80.6)/(2)=80.65</t>
  </si>
  <si>
    <t>(80.6+115.9)/(2)=98.25</t>
  </si>
  <si>
    <t>(371.9+875.8)/(2)=623.85</t>
  </si>
  <si>
    <t>(80.6+252)/(2)=166.3</t>
  </si>
  <si>
    <t>(78.4+110.2)/(2)=94.25</t>
  </si>
  <si>
    <t>(78.4+78.4)/(2)=78.4</t>
  </si>
  <si>
    <t>(296.7+78.4)/(2)=187.55</t>
  </si>
  <si>
    <t>(78.4+964.6)/(2)=521.5</t>
  </si>
  <si>
    <t>(79.6+79.6)/(2)=79.6</t>
  </si>
  <si>
    <t>(79.6+114.9)/(2)=97.25</t>
  </si>
  <si>
    <t>(370.9+874.8)/(2)=622.85</t>
  </si>
  <si>
    <t>(79.6+251)/(2)=165.3</t>
  </si>
  <si>
    <t>(77.4+109.2)/(2)=93.3</t>
  </si>
  <si>
    <t>(77.4+77.4)/(2)=77.4</t>
  </si>
  <si>
    <t>(295.7+77.4)/(2)=186.55</t>
  </si>
  <si>
    <t>(77.4+963.6)/(2)=520.5</t>
  </si>
  <si>
    <t>(78.6+78.6)/(2)=78.6</t>
  </si>
  <si>
    <t>(78.6+113.9)/(2)=96.25</t>
  </si>
  <si>
    <t>(369.9+873.8)/(2)=621.85</t>
  </si>
  <si>
    <t>(78.6+249.9)/(2)=164.3</t>
  </si>
  <si>
    <t>(76.4+108.2)/(2)=92.3</t>
  </si>
  <si>
    <t>(76.4+76.4)/(2)=76.4</t>
  </si>
  <si>
    <t>(294.7+76.4)/(2)=185.55</t>
  </si>
  <si>
    <t>(76.4+962.6)/(2)=519.5</t>
  </si>
  <si>
    <t>(77.6+77.6)/(2)=77.6</t>
  </si>
  <si>
    <t>(77.6+112.9)/(2)=95.25</t>
  </si>
  <si>
    <t>(368.9+872.8)/(2)=620.85</t>
  </si>
  <si>
    <t>(77.6+248.9)/(2)=163.25</t>
  </si>
  <si>
    <t>(75.4+107.2)/(2)=91.3</t>
  </si>
  <si>
    <t>(75.4+75.4)/(2)=75.4</t>
  </si>
  <si>
    <t>(293.7+75.4)/(2)=184.6</t>
  </si>
  <si>
    <t>(75.4+961.6)/(2)=518.5</t>
  </si>
  <si>
    <t>(76.6+76.6)/(2)=76.6</t>
  </si>
  <si>
    <t>(76.6+111.9)/(2)=94.25</t>
  </si>
  <si>
    <t>(367.9+871.8)/(2)=619.8</t>
  </si>
  <si>
    <t>(76.6+247.9)/(2)=162.25</t>
  </si>
  <si>
    <t>(74.4+106.2)/(2)=90.3</t>
  </si>
  <si>
    <t>(74.4+74.4)/(2)=74.45</t>
  </si>
  <si>
    <t>(292.7+74.4)/(2)=183.6</t>
  </si>
  <si>
    <t>(74.4+960.6)/(2)=517.5</t>
  </si>
  <si>
    <t>(75.6+75.6)/(2)=75.6</t>
  </si>
  <si>
    <t>(75.6+110.9)/(2)=93.2</t>
  </si>
  <si>
    <t>(366.9+870.8)/(2)=618.8</t>
  </si>
  <si>
    <t>(75.6+246.9)/(2)=161.25</t>
  </si>
  <si>
    <t>(73.4+105.2)/(2)=89.3</t>
  </si>
  <si>
    <t>(73.4+73.4)/(2)=73.45</t>
  </si>
  <si>
    <t>(291.7+73.4)/(2)=182.6</t>
  </si>
  <si>
    <t>(73.4+959.6)/(2)=516.5</t>
  </si>
  <si>
    <t>(74.6+74.6)/(2)=74.6</t>
  </si>
  <si>
    <t>(74.6+109.9)/(2)=92.2</t>
  </si>
  <si>
    <t>(365.8+869.8)/(2)=617.8</t>
  </si>
  <si>
    <t>(74.6+245.9)/(2)=160.25</t>
  </si>
  <si>
    <t>(72.4+104.2)/(2)=88.3</t>
  </si>
  <si>
    <t>(72.4+72.4)/(2)=72.45</t>
  </si>
  <si>
    <t>(290.8+72.4)/(2)=181.6</t>
  </si>
  <si>
    <t>(72.4+958.6)/(2)=515.5</t>
  </si>
  <si>
    <t>(73.6+73.6)/(2)=73.55</t>
  </si>
  <si>
    <t>(73.6+108.8)/(2)=91.2</t>
  </si>
  <si>
    <t>(364.8+868.8)/(2)=616.8</t>
  </si>
  <si>
    <t>(73.6+244.9)/(2)=159.25</t>
  </si>
  <si>
    <t>(71.4+103.2)/(2)=87.35</t>
  </si>
  <si>
    <t>(71.4+71.4)/(2)=71.45</t>
  </si>
  <si>
    <t>(289.8+71.4)/(2)=180.6</t>
  </si>
  <si>
    <t>(71.4+957.6)/(2)=514.55</t>
  </si>
  <si>
    <t>(72.6+72.6)/(2)=72.55</t>
  </si>
  <si>
    <t>(72.6+107.8)/(2)=90.2</t>
  </si>
  <si>
    <t>(363.8+867.7)/(2)=615.8</t>
  </si>
  <si>
    <t>(72.6+243.9)/(2)=158.25</t>
  </si>
  <si>
    <t>(70.5+102.2)/(2)=86.35</t>
  </si>
  <si>
    <t>(70.5+70.5)/(2)=70.45</t>
  </si>
  <si>
    <t>(288.8+70.5)/(2)=179.6</t>
  </si>
  <si>
    <t>(70.5+956.6)/(2)=513.55</t>
  </si>
  <si>
    <t>(71.6+71.6)/(2)=71.55</t>
  </si>
  <si>
    <t>(71.6+106.8)/(2)=89.2</t>
  </si>
  <si>
    <t>(362.8+866.7)/(2)=614.8</t>
  </si>
  <si>
    <t>(71.6+242.9)/(2)=157.2</t>
  </si>
  <si>
    <t>(69.5+101.2)/(2)=85.35</t>
  </si>
  <si>
    <t>(69.5+69.5)/(2)=69.45</t>
  </si>
  <si>
    <t>(287.8+69.5)/(2)=178.6</t>
  </si>
  <si>
    <t>(69.5+955.6)/(2)=512.55</t>
  </si>
  <si>
    <t>(70.5+70.5)/(2)=70.55</t>
  </si>
  <si>
    <t>(70.5+105.8)/(2)=88.2</t>
  </si>
  <si>
    <t>(361.8+865.7)/(2)=613.75</t>
  </si>
  <si>
    <t>(70.5+241.9)/(2)=156.2</t>
  </si>
  <si>
    <t>(68.5+100.2)/(2)=84.35</t>
  </si>
  <si>
    <t>(68.5+68.5)/(2)=68.45</t>
  </si>
  <si>
    <t>(286.8+68.5)/(2)=177.65</t>
  </si>
  <si>
    <t>(68.5+954.6)/(2)=511.55</t>
  </si>
  <si>
    <t>(69.5+69.5)/(2)=69.55</t>
  </si>
  <si>
    <t>(69.5+104.8)/(2)=87.2</t>
  </si>
  <si>
    <t>(360.8+864.7)/(2)=612.75</t>
  </si>
  <si>
    <t>(69.5+240.9)/(2)=155.2</t>
  </si>
  <si>
    <t>(67.5+99.2)/(2)=83.35</t>
  </si>
  <si>
    <t>(67.5+67.5)/(2)=67.5</t>
  </si>
  <si>
    <t>(285.8+67.5)/(2)=176.65</t>
  </si>
  <si>
    <t>(67.5+953.6)/(2)=510.55</t>
  </si>
  <si>
    <t>(68.5+68.5)/(2)=68.55</t>
  </si>
  <si>
    <t>(68.5+103.8)/(2)=86.15</t>
  </si>
  <si>
    <t>(359.8+863.7)/(2)=611.75</t>
  </si>
  <si>
    <t>(68.5+239.9)/(2)=154.2</t>
  </si>
  <si>
    <t>(66.5+98.2)/(2)=82.35</t>
  </si>
  <si>
    <t>(66.5+66.5)/(2)=66.5</t>
  </si>
  <si>
    <t>(284.8+66.5)/(2)=175.65</t>
  </si>
  <si>
    <t>(66.5+952.6)/(2)=509.55</t>
  </si>
  <si>
    <t>(67.5+67.5)/(2)=67.55</t>
  </si>
  <si>
    <t>(67.5+102.8)/(2)=85.15</t>
  </si>
  <si>
    <t>(358.8+862.7)/(2)=610.75</t>
  </si>
  <si>
    <t>(67.5+238.9)/(2)=153.2</t>
  </si>
  <si>
    <t>(65.5+97.2)/(2)=81.35</t>
  </si>
  <si>
    <t>(65.5+65.5)/(2)=65.5</t>
  </si>
  <si>
    <t>(283.8+65.5)/(2)=174.65</t>
  </si>
  <si>
    <t>(65.5+951.7)/(2)=508.6</t>
  </si>
  <si>
    <t>(66.5+101.8)/(2)=84.15</t>
  </si>
  <si>
    <t>(357.8+861.7)/(2)=609.75</t>
  </si>
  <si>
    <t>(66.5+237.8)/(2)=152.2</t>
  </si>
  <si>
    <t>(64.5+96.3)/(2)=80.4</t>
  </si>
  <si>
    <t>(64.5+64.5)/(2)=64.5</t>
  </si>
  <si>
    <t>(282.8+64.5)/(2)=173.65</t>
  </si>
  <si>
    <t>(64.5+950.7)/(2)=507.6</t>
  </si>
  <si>
    <t>(65.5+100.8)/(2)=83.15</t>
  </si>
  <si>
    <t>(356.8+860.7)/(2)=608.75</t>
  </si>
  <si>
    <t>(65.5+236.8)/(2)=151.2</t>
  </si>
  <si>
    <t>(63.5+95.3)/(2)=79.4</t>
  </si>
  <si>
    <t>(63.5+63.5)/(2)=63.5</t>
  </si>
  <si>
    <t>(281.8+63.5)/(2)=172.65</t>
  </si>
  <si>
    <t>(63.5+949.7)/(2)=506.6</t>
  </si>
  <si>
    <t>(64.5+99.8)/(2)=82.15</t>
  </si>
  <si>
    <t>(355.8+859.7)/(2)=607.75</t>
  </si>
  <si>
    <t>(64.5+235.8)/(2)=150.15</t>
  </si>
  <si>
    <t>(62.5+94.3)/(2)=78.4</t>
  </si>
  <si>
    <t>(62.5+62.5)/(2)=62.5</t>
  </si>
  <si>
    <t>(280.8+62.5)/(2)=171.7</t>
  </si>
  <si>
    <t>(62.5+948.7)/(2)=505.6</t>
  </si>
  <si>
    <t>(63.5+98.8)/(2)=81.15</t>
  </si>
  <si>
    <t>(354.8+858.7)/(2)=606.7</t>
  </si>
  <si>
    <t>(63.5+234.8)/(2)=149.15</t>
  </si>
  <si>
    <t>(61.5+93.3)/(2)=77.4</t>
  </si>
  <si>
    <t>(61.5+61.5)/(2)=61.55</t>
  </si>
  <si>
    <t>(279.8+61.5)/(2)=170.7</t>
  </si>
  <si>
    <t>(61.5+947.7)/(2)=504.6</t>
  </si>
  <si>
    <t>(62.5+97.8)/(2)=80.1</t>
  </si>
  <si>
    <t>(353.8+857.7)/(2)=605.7</t>
  </si>
  <si>
    <t>(62.5+233.8)/(2)=148.15</t>
  </si>
  <si>
    <t>(60.5+92.3)/(2)=76.4</t>
  </si>
  <si>
    <t>(60.5+60.5)/(2)=60.55</t>
  </si>
  <si>
    <t>(278.8+60.5)/(2)=169.7</t>
  </si>
  <si>
    <t>(60.5+946.7)/(2)=503.6</t>
  </si>
  <si>
    <t>(61.5+61.5)/(2)=61.5</t>
  </si>
  <si>
    <t>(61.5+96.8)/(2)=79.1</t>
  </si>
  <si>
    <t>(352.7+856.7)/(2)=604.7</t>
  </si>
  <si>
    <t>(61.5+232.8)/(2)=147.15</t>
  </si>
  <si>
    <t>(59.5+91.3)/(2)=75.4</t>
  </si>
  <si>
    <t>(59.5+59.5)/(2)=59.55</t>
  </si>
  <si>
    <t>(277.9+59.5)/(2)=168.7</t>
  </si>
  <si>
    <t>(59.5+945.7)/(2)=502.6</t>
  </si>
  <si>
    <t>(60.5+60.5)/(2)=60.45</t>
  </si>
  <si>
    <t>(60.5+95.7)/(2)=78.1</t>
  </si>
  <si>
    <t>(351.7+855.7)/(2)=603.7</t>
  </si>
  <si>
    <t>(60.5+231.8)/(2)=146.15</t>
  </si>
  <si>
    <t>(58.5+90.3)/(2)=74.45</t>
  </si>
  <si>
    <t>(58.5+58.5)/(2)=58.55</t>
  </si>
  <si>
    <t>(276.9+58.5)/(2)=167.7</t>
  </si>
  <si>
    <t>(58.5+944.7)/(2)=501.65</t>
  </si>
  <si>
    <t>(59.5+59.5)/(2)=59.45</t>
  </si>
  <si>
    <t>(59.5+94.7)/(2)=77.1</t>
  </si>
  <si>
    <t>(350.7+854.6)/(2)=602.7</t>
  </si>
  <si>
    <t>(59.5+230.8)/(2)=145.15</t>
  </si>
  <si>
    <t>(57.6+89.3)/(2)=73.45</t>
  </si>
  <si>
    <t>(57.6+57.6)/(2)=57.55</t>
  </si>
  <si>
    <t>(275.9+57.6)/(2)=166.7</t>
  </si>
  <si>
    <t>(57.6+943.7)/(2)=500.65</t>
  </si>
  <si>
    <t>(58.5+58.5)/(2)=58.45</t>
  </si>
  <si>
    <t>(58.5+93.7)/(2)=76.1</t>
  </si>
  <si>
    <t>(349.7+853.6)/(2)=601.7</t>
  </si>
  <si>
    <t>(58.5+229.8)/(2)=144.1</t>
  </si>
  <si>
    <t>(56.6+88.3)/(2)=72.45</t>
  </si>
  <si>
    <t>(56.6+56.6)/(2)=56.55</t>
  </si>
  <si>
    <t>(274.9+56.6)/(2)=165.7</t>
  </si>
  <si>
    <t>(56.6+942.7)/(2)=499.65</t>
  </si>
  <si>
    <t>(57.4+57.4)/(2)=57.45</t>
  </si>
  <si>
    <t>(57.4+92.7)/(2)=75.1</t>
  </si>
  <si>
    <t>(348.7+852.6)/(2)=600.65</t>
  </si>
  <si>
    <t>(57.4+228.8)/(2)=143.1</t>
  </si>
  <si>
    <t>(55.6+87.3)/(2)=71.45</t>
  </si>
  <si>
    <t>(55.6+55.6)/(2)=55.55</t>
  </si>
  <si>
    <t>(273.9+55.6)/(2)=164.75</t>
  </si>
  <si>
    <t>(55.6+941.7)/(2)=498.65</t>
  </si>
  <si>
    <t>(56.4+56.4)/(2)=56.45</t>
  </si>
  <si>
    <t>(56.4+91.7)/(2)=74.1</t>
  </si>
  <si>
    <t>(347.7+851.6)/(2)=599.65</t>
  </si>
  <si>
    <t>(56.4+227.8)/(2)=142.1</t>
  </si>
  <si>
    <t>(54.6+86.3)/(2)=70.45</t>
  </si>
  <si>
    <t>(54.6+54.6)/(2)=54.6</t>
  </si>
  <si>
    <t>(272.9+54.6)/(2)=163.75</t>
  </si>
  <si>
    <t>(54.6+940.7)/(2)=497.65</t>
  </si>
  <si>
    <t>(55.4+55.4)/(2)=55.45</t>
  </si>
  <si>
    <t>(55.4+90.7)/(2)=73.05</t>
  </si>
  <si>
    <t>(346.7+850.6)/(2)=598.65</t>
  </si>
  <si>
    <t>(55.4+226.8)/(2)=141.1</t>
  </si>
  <si>
    <t>(53.6+85.3)/(2)=69.45</t>
  </si>
  <si>
    <t>(53.6+53.6)/(2)=53.6</t>
  </si>
  <si>
    <t>(271.9+53.6)/(2)=162.75</t>
  </si>
  <si>
    <t>(53.6+939.7)/(2)=496.65</t>
  </si>
  <si>
    <t>(54.4+54.4)/(2)=54.4</t>
  </si>
  <si>
    <t>(54.4+89.7)/(2)=72.05</t>
  </si>
  <si>
    <t>(345.7+849.6)/(2)=597.65</t>
  </si>
  <si>
    <t>(54.4+225.8)/(2)=140.1</t>
  </si>
  <si>
    <t>(52.6+84.3)/(2)=68.45</t>
  </si>
  <si>
    <t>(270.9+52.6)/(2)=161.75</t>
  </si>
  <si>
    <t>(52.6+938.8)/(2)=495.7</t>
  </si>
  <si>
    <t>(53.4+88.7)/(2)=71.05</t>
  </si>
  <si>
    <t>(344.7+848.6)/(2)=596.65</t>
  </si>
  <si>
    <t>(53.4+224.7)/(2)=139.1</t>
  </si>
  <si>
    <t>(51.6+83.4)/(2)=67.5</t>
  </si>
  <si>
    <t>(269.9+51.6)/(2)=160.75</t>
  </si>
  <si>
    <t>(51.6+937.8)/(2)=494.7</t>
  </si>
  <si>
    <t>(52.4+87.7)/(2)=70.05</t>
  </si>
  <si>
    <t>(343.7+847.6)/(2)=595.65</t>
  </si>
  <si>
    <t>(52.4+223.7)/(2)=138.05</t>
  </si>
  <si>
    <t>(50.6+82.4)/(2)=66.5</t>
  </si>
  <si>
    <t>(268.9+50.6)/(2)=159.75</t>
  </si>
  <si>
    <t>(50.6+936.8)/(2)=493.7</t>
  </si>
  <si>
    <t>(51.4+86.7)/(2)=69.05</t>
  </si>
  <si>
    <t>(342.7+846.6)/(2)=594.6</t>
  </si>
  <si>
    <t>(51.4+222.7)/(2)=137.05</t>
  </si>
  <si>
    <t>(49.6+81.4)/(2)=65.5</t>
  </si>
  <si>
    <t>(267.9+49.6)/(2)=158.75</t>
  </si>
  <si>
    <t>(49.6+935.8)/(2)=492.7</t>
  </si>
  <si>
    <t>(50.4+85.7)/(2)=68.05</t>
  </si>
  <si>
    <t>(341.7+845.6)/(2)=593.6</t>
  </si>
  <si>
    <t>(50.4+221.7)/(2)=136.05</t>
  </si>
  <si>
    <t>(48.6+80.4)/(2)=64.5</t>
  </si>
  <si>
    <t>(48.6+48.6)/(2)=48.6</t>
  </si>
  <si>
    <t>(266.9+48.6)/(2)=157.8</t>
  </si>
  <si>
    <t>(48.6+934.8)/(2)=491.7</t>
  </si>
  <si>
    <t>(49.4+49.4)/(2)=49.4</t>
  </si>
  <si>
    <t>(49.4+84.7)/(2)=67</t>
  </si>
  <si>
    <t>(340.6+844.6)/(2)=592.6</t>
  </si>
  <si>
    <t>(49.4+220.7)/(2)=135.05</t>
  </si>
  <si>
    <t>(47.6+79.4)/(2)=63.5</t>
  </si>
  <si>
    <t>(47.6+47.6)/(2)=47.65</t>
  </si>
  <si>
    <t>(265.9+47.6)/(2)=156.8</t>
  </si>
  <si>
    <t>(47.6+933.8)/(2)=490.7</t>
  </si>
  <si>
    <t>(48.4+48.4)/(2)=48.4</t>
  </si>
  <si>
    <t>(48.4+83.7)/(2)=66</t>
  </si>
  <si>
    <t>(339.6+843.6)/(2)=591.6</t>
  </si>
  <si>
    <t>(48.4+219.7)/(2)=134.05</t>
  </si>
  <si>
    <t>(46.6+78.4)/(2)=62.5</t>
  </si>
  <si>
    <t>(46.6+46.6)/(2)=46.65</t>
  </si>
  <si>
    <t>(265+46.6)/(2)=155.8</t>
  </si>
  <si>
    <t>(46.6+932.8)/(2)=489.7</t>
  </si>
  <si>
    <t>(47.4+47.4)/(2)=47.35</t>
  </si>
  <si>
    <t>(47.4+82.6)/(2)=65</t>
  </si>
  <si>
    <t>(338.6+842.6)/(2)=590.6</t>
  </si>
  <si>
    <t>(47.4+218.7)/(2)=133.05</t>
  </si>
  <si>
    <t>(45.6+77.4)/(2)=61.55</t>
  </si>
  <si>
    <t>(45.6+45.6)/(2)=45.65</t>
  </si>
  <si>
    <t>(264+45.6)/(2)=154.8</t>
  </si>
  <si>
    <t>(45.6+931.8)/(2)=488.75</t>
  </si>
  <si>
    <t>(46.4+46.4)/(2)=46.35</t>
  </si>
  <si>
    <t>(46.4+81.6)/(2)=64</t>
  </si>
  <si>
    <t>(337.6+841.5)/(2)=589.6</t>
  </si>
  <si>
    <t>(46.4+217.7)/(2)=132.05</t>
  </si>
  <si>
    <t>(44.7+76.4)/(2)=60.55</t>
  </si>
  <si>
    <t>(44.7+44.7)/(2)=44.65</t>
  </si>
  <si>
    <t>(263+44.7)/(2)=153.8</t>
  </si>
  <si>
    <t>(44.7+930.8)/(2)=487.75</t>
  </si>
  <si>
    <t>(45.4+45.4)/(2)=45.35</t>
  </si>
  <si>
    <t>(45.4+80.6)/(2)=63</t>
  </si>
  <si>
    <t>(336.6+840.5)/(2)=588.6</t>
  </si>
  <si>
    <t>(45.4+216.7)/(2)=131</t>
  </si>
  <si>
    <t>(43.7+75.4)/(2)=59.55</t>
  </si>
  <si>
    <t>(43.7+43.7)/(2)=43.65</t>
  </si>
  <si>
    <t>(262+43.7)/(2)=152.8</t>
  </si>
  <si>
    <t>(43.7+929.8)/(2)=486.75</t>
  </si>
  <si>
    <t>(44.3+44.3)/(2)=44.35</t>
  </si>
  <si>
    <t>(44.3+79.6)/(2)=62</t>
  </si>
  <si>
    <t>(335.6+839.5)/(2)=587.55</t>
  </si>
  <si>
    <t>(44.3+215.7)/(2)=130</t>
  </si>
  <si>
    <t>(42.7+74.4)/(2)=58.55</t>
  </si>
  <si>
    <t>(42.7+42.7)/(2)=42.65</t>
  </si>
  <si>
    <t>(261+42.7)/(2)=151.85</t>
  </si>
  <si>
    <t>(42.7+928.8)/(2)=485.75</t>
  </si>
  <si>
    <t>(43.3+43.3)/(2)=43.35</t>
  </si>
  <si>
    <t>(43.3+78.6)/(2)=60.95</t>
  </si>
  <si>
    <t>(334.6+838.5)/(2)=586.55</t>
  </si>
  <si>
    <t>(43.3+214.7)/(2)=129</t>
  </si>
  <si>
    <t>(41.7+73.4)/(2)=57.55</t>
  </si>
  <si>
    <t>(41.7+41.7)/(2)=41.7</t>
  </si>
  <si>
    <t>(260+41.7)/(2)=150.85</t>
  </si>
  <si>
    <t>(41.7+927.8)/(2)=484.75</t>
  </si>
  <si>
    <t>(42.3+42.3)/(2)=42.35</t>
  </si>
  <si>
    <t>(42.3+77.6)/(2)=59.95</t>
  </si>
  <si>
    <t>(333.6+837.5)/(2)=585.55</t>
  </si>
  <si>
    <t>(42.3+213.7)/(2)=128</t>
  </si>
  <si>
    <t>(40.7+72.4)/(2)=56.55</t>
  </si>
  <si>
    <t>(40.7+40.7)/(2)=40.7</t>
  </si>
  <si>
    <t>(259+40.7)/(2)=149.85</t>
  </si>
  <si>
    <t>(40.7+926.8)/(2)=483.75</t>
  </si>
  <si>
    <t>(41.3+41.3)/(2)=41.3</t>
  </si>
  <si>
    <t>(41.3+76.6)/(2)=58.95</t>
  </si>
  <si>
    <t>(332.6+836.5)/(2)=584.55</t>
  </si>
  <si>
    <t>(41.3+212.7)/(2)=127</t>
  </si>
  <si>
    <t>(39.7+71.4)/(2)=55.55</t>
  </si>
  <si>
    <t>(39.7+39.7)/(2)=39.7</t>
  </si>
  <si>
    <t>(258+39.7)/(2)=148.85</t>
  </si>
  <si>
    <t>(39.7+925.9)/(2)=482.75</t>
  </si>
  <si>
    <t>(40.3+40.3)/(2)=40.3</t>
  </si>
  <si>
    <t>(40.3+75.6)/(2)=57.95</t>
  </si>
  <si>
    <t>(331.6+835.5)/(2)=583.55</t>
  </si>
  <si>
    <t>(40.3+211.6)/(2)=126</t>
  </si>
  <si>
    <t>(38.7+70.5)/(2)=54.6</t>
  </si>
  <si>
    <t>(38.7+38.7)/(2)=38.7</t>
  </si>
  <si>
    <t>(257+38.7)/(2)=147.85</t>
  </si>
  <si>
    <t>(38.7+924.9)/(2)=481.8</t>
  </si>
  <si>
    <t>(39.3+39.3)/(2)=39.3</t>
  </si>
  <si>
    <t>(39.3+74.6)/(2)=56.95</t>
  </si>
  <si>
    <t>(330.6+834.5)/(2)=582.55</t>
  </si>
  <si>
    <t>(39.3+210.6)/(2)=124.95</t>
  </si>
  <si>
    <t>(37.7+69.5)/(2)=53.6</t>
  </si>
  <si>
    <t>(37.7+37.7)/(2)=37.7</t>
  </si>
  <si>
    <t>(256+37.7)/(2)=146.85</t>
  </si>
  <si>
    <t>(37.7+923.9)/(2)=480.8</t>
  </si>
  <si>
    <t>(38.3+38.3)/(2)=38.3</t>
  </si>
  <si>
    <t>(38.3+73.6)/(2)=55.95</t>
  </si>
  <si>
    <t>(329.6+833.5)/(2)=581.5</t>
  </si>
  <si>
    <t>(38.3+209.6)/(2)=123.95</t>
  </si>
  <si>
    <t>(36.7+68.5)/(2)=52.6</t>
  </si>
  <si>
    <t>(36.7+36.7)/(2)=36.7</t>
  </si>
  <si>
    <t>(255+36.7)/(2)=145.85</t>
  </si>
  <si>
    <t>(36.7+922.9)/(2)=479.8</t>
  </si>
  <si>
    <t>(37.3+37.3)/(2)=37.3</t>
  </si>
  <si>
    <t>(37.3+72.6)/(2)=54.95</t>
  </si>
  <si>
    <t>(328.6+832.5)/(2)=580.5</t>
  </si>
  <si>
    <t>(37.3+208.6)/(2)=122.95</t>
  </si>
  <si>
    <t>(35.7+67.5)/(2)=51.6</t>
  </si>
  <si>
    <t>(35.7+35.7)/(2)=35.7</t>
  </si>
  <si>
    <t>(254+35.7)/(2)=144.9</t>
  </si>
  <si>
    <t>(35.7+921.9)/(2)=478.8</t>
  </si>
  <si>
    <t>(36.3+36.3)/(2)=36.3</t>
  </si>
  <si>
    <t>(36.3+71.6)/(2)=53.9</t>
  </si>
  <si>
    <t>(327.5+831.5)/(2)=579.5</t>
  </si>
  <si>
    <t>(36.3+207.6)/(2)=121.95</t>
  </si>
  <si>
    <t>(34.7+66.5)/(2)=50.6</t>
  </si>
  <si>
    <t>(34.7+34.7)/(2)=34.75</t>
  </si>
  <si>
    <t>(253+34.7)/(2)=143.9</t>
  </si>
  <si>
    <t>(34.7+920.9)/(2)=477.8</t>
  </si>
  <si>
    <t>(35.3+35.3)/(2)=35.25</t>
  </si>
  <si>
    <t>(35.3+70.5)/(2)=52.9</t>
  </si>
  <si>
    <t>(326.5+830.5)/(2)=578.5</t>
  </si>
  <si>
    <t>(35.3+206.6)/(2)=120.95</t>
  </si>
  <si>
    <t>(33.7+65.5)/(2)=49.6</t>
  </si>
  <si>
    <t>(33.7+33.7)/(2)=33.75</t>
  </si>
  <si>
    <t>(252.1+33.7)/(2)=142.9</t>
  </si>
  <si>
    <t>(33.7+919.9)/(2)=476.8</t>
  </si>
  <si>
    <t>(34.3+34.3)/(2)=34.25</t>
  </si>
  <si>
    <t>(34.3+69.5)/(2)=51.9</t>
  </si>
  <si>
    <t>(325.5+829.5)/(2)=577.5</t>
  </si>
  <si>
    <t>(34.3+205.6)/(2)=119.95</t>
  </si>
  <si>
    <t>(32.7+64.5)/(2)=48.6</t>
  </si>
  <si>
    <t>(32.7+32.7)/(2)=32.75</t>
  </si>
  <si>
    <t>(251.1+32.7)/(2)=141.9</t>
  </si>
  <si>
    <t>(32.7+918.9)/(2)=475.85</t>
  </si>
  <si>
    <t>(33.3+33.3)/(2)=33.25</t>
  </si>
  <si>
    <t>(33.3+68.5)/(2)=50.9</t>
  </si>
  <si>
    <t>(324.5+828.4)/(2)=576.5</t>
  </si>
  <si>
    <t>(33.3+204.6)/(2)=118.9</t>
  </si>
  <si>
    <t>(31.8+63.5)/(2)=47.65</t>
  </si>
  <si>
    <t>(31.8+31.8)/(2)=31.75</t>
  </si>
  <si>
    <t>(250.1+31.8)/(2)=140.9</t>
  </si>
  <si>
    <t>(31.8+917.9)/(2)=474.85</t>
  </si>
  <si>
    <t>(32.3+32.3)/(2)=32.25</t>
  </si>
  <si>
    <t>(32.3+67.5)/(2)=49.9</t>
  </si>
  <si>
    <t>(323.5+827.4)/(2)=575.5</t>
  </si>
  <si>
    <t>(32.3+203.6)/(2)=117.9</t>
  </si>
  <si>
    <t>(30.8+62.5)/(2)=46.65</t>
  </si>
  <si>
    <t>(30.8+30.8)/(2)=30.75</t>
  </si>
  <si>
    <t>(249.1+30.8)/(2)=139.9</t>
  </si>
  <si>
    <t>(30.8+916.9)/(2)=473.85</t>
  </si>
  <si>
    <t>(31.2+31.2)/(2)=31.25</t>
  </si>
  <si>
    <t>(31.2+66.5)/(2)=48.9</t>
  </si>
  <si>
    <t>(322.5+826.4)/(2)=574.45</t>
  </si>
  <si>
    <t>(31.2+202.6)/(2)=116.9</t>
  </si>
  <si>
    <t>(29.8+61.5)/(2)=45.65</t>
  </si>
  <si>
    <t>(29.8+29.8)/(2)=29.75</t>
  </si>
  <si>
    <t>(248.1+29.8)/(2)=138.95</t>
  </si>
  <si>
    <t>(29.8+915.9)/(2)=472.85</t>
  </si>
  <si>
    <t>(30.2+30.2)/(2)=30.25</t>
  </si>
  <si>
    <t>(30.2+65.5)/(2)=47.85</t>
  </si>
  <si>
    <t>(321.5+825.4)/(2)=573.45</t>
  </si>
  <si>
    <t>(30.2+201.6)/(2)=115.9</t>
  </si>
  <si>
    <t>(28.8+60.5)/(2)=44.65</t>
  </si>
  <si>
    <t>(28.8+28.8)/(2)=28.8</t>
  </si>
  <si>
    <t>(247.1+28.8)/(2)=137.95</t>
  </si>
  <si>
    <t>(28.8+914.9)/(2)=471.85</t>
  </si>
  <si>
    <t>(29.2+29.2)/(2)=29.25</t>
  </si>
  <si>
    <t>(29.2+64.5)/(2)=46.85</t>
  </si>
  <si>
    <t>(320.5+824.4)/(2)=572.45</t>
  </si>
  <si>
    <t>(29.2+200.6)/(2)=114.9</t>
  </si>
  <si>
    <t>(27.8+59.5)/(2)=43.65</t>
  </si>
  <si>
    <t>(27.8+27.8)/(2)=27.8</t>
  </si>
  <si>
    <t>(246.1+27.8)/(2)=136.95</t>
  </si>
  <si>
    <t>(27.8+913.9)/(2)=470.85</t>
  </si>
  <si>
    <t>(28.2+28.2)/(2)=28.2</t>
  </si>
  <si>
    <t>(28.2+63.5)/(2)=45.85</t>
  </si>
  <si>
    <t>(319.5+823.4)/(2)=571.45</t>
  </si>
  <si>
    <t>(28.2+199.6)/(2)=113.9</t>
  </si>
  <si>
    <t>(26.8+58.5)/(2)=42.65</t>
  </si>
  <si>
    <t>(26.8+26.8)/(2)=26.8</t>
  </si>
  <si>
    <t>(245.1+26.8)/(2)=135.95</t>
  </si>
  <si>
    <t>(26.8+913)/(2)=469.85</t>
  </si>
  <si>
    <t>(27.2+27.2)/(2)=27.2</t>
  </si>
  <si>
    <t>(27.2+62.5)/(2)=44.85</t>
  </si>
  <si>
    <t>(318.5+822.4)/(2)=570.45</t>
  </si>
  <si>
    <t>(27.2+198.5)/(2)=112.9</t>
  </si>
  <si>
    <t>(25.8+57.6)/(2)=41.7</t>
  </si>
  <si>
    <t>(25.8+25.8)/(2)=25.8</t>
  </si>
  <si>
    <t>(244.1+25.8)/(2)=134.95</t>
  </si>
  <si>
    <t>(25.8+912)/(2)=468.9</t>
  </si>
  <si>
    <t>(26.2+26.2)/(2)=26.2</t>
  </si>
  <si>
    <t>(26.2+61.5)/(2)=43.85</t>
  </si>
  <si>
    <t>(317.5+821.4)/(2)=569.45</t>
  </si>
  <si>
    <t>(26.2+197.5)/(2)=111.85</t>
  </si>
  <si>
    <t>(24.8+56.6)/(2)=40.7</t>
  </si>
  <si>
    <t>(24.8+24.8)/(2)=24.8</t>
  </si>
  <si>
    <t>(243.1+24.8)/(2)=133.95</t>
  </si>
  <si>
    <t>(24.8+911)/(2)=467.9</t>
  </si>
  <si>
    <t>(25.2+25.2)/(2)=25.2</t>
  </si>
  <si>
    <t>(25.2+60.5)/(2)=42.85</t>
  </si>
  <si>
    <t>(316.5+820.4)/(2)=568.4</t>
  </si>
  <si>
    <t>(25.2+196.5)/(2)=110.85</t>
  </si>
  <si>
    <t>(23.8+55.6)/(2)=39.7</t>
  </si>
  <si>
    <t>(23.8+23.8)/(2)=23.8</t>
  </si>
  <si>
    <t>(242.1+23.8)/(2)=132.95</t>
  </si>
  <si>
    <t>(23.8+910)/(2)=466.9</t>
  </si>
  <si>
    <t>(24.2+24.2)/(2)=24.2</t>
  </si>
  <si>
    <t>(24.2+59.5)/(2)=41.85</t>
  </si>
  <si>
    <t>(315.5+819.4)/(2)=567.4</t>
  </si>
  <si>
    <t>(24.2+195.5)/(2)=109.85</t>
  </si>
  <si>
    <t>(22.8+54.6)/(2)=38.7</t>
  </si>
  <si>
    <t>(22.8+22.8)/(2)=22.8</t>
  </si>
  <si>
    <t>(241.1+22.8)/(2)=132</t>
  </si>
  <si>
    <t>(22.8+909)/(2)=465.9</t>
  </si>
  <si>
    <t>(23.2+23.2)/(2)=23.2</t>
  </si>
  <si>
    <t>(23.2+58.5)/(2)=40.8</t>
  </si>
  <si>
    <t>(314.4+818.4)/(2)=566.4</t>
  </si>
  <si>
    <t>(23.2+194.5)/(2)=108.85</t>
  </si>
  <si>
    <t>(21.8+53.6)/(2)=37.7</t>
  </si>
  <si>
    <t>(21.8+21.8)/(2)=21.85</t>
  </si>
  <si>
    <t>(240.1+21.8)/(2)=131</t>
  </si>
  <si>
    <t>(21.8+908)/(2)=464.9</t>
  </si>
  <si>
    <t>(22.2+22.2)/(2)=22.15</t>
  </si>
  <si>
    <t>(22.2+57.4)/(2)=39.8</t>
  </si>
  <si>
    <t>(313.4+817.4)/(2)=565.4</t>
  </si>
  <si>
    <t>(22.2+193.5)/(2)=107.85</t>
  </si>
  <si>
    <t>(20.8+52.6)/(2)=36.7</t>
  </si>
  <si>
    <t>(20.8+20.8)/(2)=20.85</t>
  </si>
  <si>
    <t>(239.2+20.8)/(2)=130</t>
  </si>
  <si>
    <t>(20.8+907)/(2)=463.9</t>
  </si>
  <si>
    <t>(21.2+21.2)/(2)=21.15</t>
  </si>
  <si>
    <t>(21.2+56.4)/(2)=38.8</t>
  </si>
  <si>
    <t>(312.4+816.3)/(2)=564.4</t>
  </si>
  <si>
    <t>(21.2+192.5)/(2)=106.85</t>
  </si>
  <si>
    <t>(19.8+51.6)/(2)=35.7</t>
  </si>
  <si>
    <t>(19.8+19.8)/(2)=19.85</t>
  </si>
  <si>
    <t>(238.2+19.8)/(2)=129</t>
  </si>
  <si>
    <t>(19.8+906)/(2)=462.95</t>
  </si>
  <si>
    <t>(20.2+20.2)/(2)=20.15</t>
  </si>
  <si>
    <t>(20.2+55.4)/(2)=37.8</t>
  </si>
  <si>
    <t>(311.4+815.3)/(2)=563.4</t>
  </si>
  <si>
    <t>(20.2+191.5)/(2)=105.8</t>
  </si>
  <si>
    <t>(18.9+50.6)/(2)=34.75</t>
  </si>
  <si>
    <t>(18.9+18.9)/(2)=18.85</t>
  </si>
  <si>
    <t>(237.2+18.9)/(2)=128</t>
  </si>
  <si>
    <t>(18.9+905)/(2)=461.95</t>
  </si>
  <si>
    <t>(19.1+19.1)/(2)=19.15</t>
  </si>
  <si>
    <t>(19.1+54.4)/(2)=36.8</t>
  </si>
  <si>
    <t>(310.4+814.3)/(2)=562.35</t>
  </si>
  <si>
    <t>(19.1+190.5)/(2)=104.8</t>
  </si>
  <si>
    <t>(17.9+49.6)/(2)=33.75</t>
  </si>
  <si>
    <t>(17.9+17.9)/(2)=17.85</t>
  </si>
  <si>
    <t>(236.2+17.9)/(2)=127</t>
  </si>
  <si>
    <t>(17.9+904)/(2)=460.95</t>
  </si>
  <si>
    <t>(18.1+18.1)/(2)=18.15</t>
  </si>
  <si>
    <t>(18.1+53.4)/(2)=35.8</t>
  </si>
  <si>
    <t>(309.4+813.3)/(2)=561.35</t>
  </si>
  <si>
    <t>(18.1+189.5)/(2)=103.8</t>
  </si>
  <si>
    <t>(16.9+48.6)/(2)=32.75</t>
  </si>
  <si>
    <t>(16.9+16.9)/(2)=16.85</t>
  </si>
  <si>
    <t>(235.2+16.9)/(2)=126.05</t>
  </si>
  <si>
    <t>(16.9+903)/(2)=459.95</t>
  </si>
  <si>
    <t>(17.1+17.1)/(2)=17.15</t>
  </si>
  <si>
    <t>(17.1+52.4)/(2)=34.75</t>
  </si>
  <si>
    <t>(308.4+812.3)/(2)=560.35</t>
  </si>
  <si>
    <t>(17.1+188.5)/(2)=102.8</t>
  </si>
  <si>
    <t>(15.9+47.6)/(2)=31.75</t>
  </si>
  <si>
    <t>(15.9+15.9)/(2)=15.9</t>
  </si>
  <si>
    <t>(234.2+15.9)/(2)=125.05</t>
  </si>
  <si>
    <t>(15.9+902)/(2)=458.95</t>
  </si>
  <si>
    <t>(16.1+16.1)/(2)=16.15</t>
  </si>
  <si>
    <t>(16.1+51.4)/(2)=33.75</t>
  </si>
  <si>
    <t>(307.4+811.3)/(2)=559.35</t>
  </si>
  <si>
    <t>(16.1+187.5)/(2)=101.8</t>
  </si>
  <si>
    <t>(14.9+46.6)/(2)=30.75</t>
  </si>
  <si>
    <t>(14.9+14.9)/(2)=14.9</t>
  </si>
  <si>
    <t>(233.2+14.9)/(2)=124.05</t>
  </si>
  <si>
    <t>(14.9+901)/(2)=457.95</t>
  </si>
  <si>
    <t>(15.1+15.1)/(2)=15.1</t>
  </si>
  <si>
    <t>(15.1+50.4)/(2)=32.75</t>
  </si>
  <si>
    <t>(306.4+810.3)/(2)=558.35</t>
  </si>
  <si>
    <t>(15.1+186.4)/(2)=100.8</t>
  </si>
  <si>
    <t>(13.9+45.6)/(2)=29.75</t>
  </si>
  <si>
    <t>(13.9+13.9)/(2)=13.9</t>
  </si>
  <si>
    <t>(232.2+13.9)/(2)=123.05</t>
  </si>
  <si>
    <t>(13.9+900.1)/(2)=456.95</t>
  </si>
  <si>
    <t>(14.1+14.1)/(2)=14.1</t>
  </si>
  <si>
    <t>(14.1+49.4)/(2)=31.75</t>
  </si>
  <si>
    <t>(305.4+809.3)/(2)=557.35</t>
  </si>
  <si>
    <t>(14.1+185.4)/(2)=99.8</t>
  </si>
  <si>
    <t>(12.9+44.7)/(2)=28.8</t>
  </si>
  <si>
    <t>(12.9+12.9)/(2)=12.9</t>
  </si>
  <si>
    <t>(231.2+12.9)/(2)=122.05</t>
  </si>
  <si>
    <t>(12.9+899.1)/(2)=456</t>
  </si>
  <si>
    <t>(13.1+13.1)/(2)=13.1</t>
  </si>
  <si>
    <t>(13.1+48.4)/(2)=30.75</t>
  </si>
  <si>
    <t>(304.4+808.3)/(2)=556.35</t>
  </si>
  <si>
    <t>(13.1+184.4)/(2)=98.75</t>
  </si>
  <si>
    <t>(11.9+43.7)/(2)=27.8</t>
  </si>
  <si>
    <t>(11.9+11.9)/(2)=11.9</t>
  </si>
  <si>
    <t>(230.2+11.9)/(2)=121.05</t>
  </si>
  <si>
    <t>(11.9+898.1)/(2)=455</t>
  </si>
  <si>
    <t>(12.1+12.1)/(2)=12.1</t>
  </si>
  <si>
    <t>(12.1+47.4)/(2)=29.75</t>
  </si>
  <si>
    <t>(303.4+807.3)/(2)=555.3</t>
  </si>
  <si>
    <t>(12.1+183.4)/(2)=97.75</t>
  </si>
  <si>
    <t>(10.9+42.7)/(2)=26.8</t>
  </si>
  <si>
    <t>(10.9+10.9)/(2)=10.9</t>
  </si>
  <si>
    <t>(229.2+10.9)/(2)=120.05</t>
  </si>
  <si>
    <t>(10.9+897.1)/(2)=454</t>
  </si>
  <si>
    <t>(11.1+11.1)/(2)=11.1</t>
  </si>
  <si>
    <t>(11.1+46.4)/(2)=28.7</t>
  </si>
  <si>
    <t>(302.4+806.3)/(2)=554.3</t>
  </si>
  <si>
    <t>(11.1+182.4)/(2)=96.75</t>
  </si>
  <si>
    <t>(9.9+41.7)/(2)=25.8</t>
  </si>
  <si>
    <t>(228.2+9.9)/(2)=119.1</t>
  </si>
  <si>
    <t>(9.9+896.1)/(2)=453</t>
  </si>
  <si>
    <t>(10.1+45.4)/(2)=27.7</t>
  </si>
  <si>
    <t>(301.3+805.3)/(2)=553.3</t>
  </si>
  <si>
    <t>(10.1+181.4)/(2)=95.75</t>
  </si>
  <si>
    <t>(8.9+40.7)/(2)=24.8</t>
  </si>
  <si>
    <t>(8.9+8.9)/(2)=8.95</t>
  </si>
  <si>
    <t>(227.2+8.9)/(2)=118.1</t>
  </si>
  <si>
    <t>(8.9+895.1)/(2)=452</t>
  </si>
  <si>
    <t>(9.1+9.1)/(2)=9.05</t>
  </si>
  <si>
    <t>(9.1+44.3)/(2)=26.7</t>
  </si>
  <si>
    <t>(300.3+804.3)/(2)=552.3</t>
  </si>
  <si>
    <t>(9.1+180.4)/(2)=94.75</t>
  </si>
  <si>
    <t>(7.9+39.7)/(2)=23.8</t>
  </si>
  <si>
    <t>(7.9+7.9)/(2)=7.95</t>
  </si>
  <si>
    <t>(226.3+7.9)/(2)=117.1</t>
  </si>
  <si>
    <t>(7.9+894.1)/(2)=451</t>
  </si>
  <si>
    <t>(8.1+8.1)/(2)=8.05</t>
  </si>
  <si>
    <t>(8.1+43.3)/(2)=25.7</t>
  </si>
  <si>
    <t>(299.3+803.2)/(2)=551.3</t>
  </si>
  <si>
    <t>(8.1+179.4)/(2)=93.75</t>
  </si>
  <si>
    <t>(6.9+38.7)/(2)=22.8</t>
  </si>
  <si>
    <t>(6.9+6.9)/(2)=6.95</t>
  </si>
  <si>
    <t>(225.3+6.9)/(2)=116.1</t>
  </si>
  <si>
    <t>(6.9+893.1)/(2)=450.05</t>
  </si>
  <si>
    <t>(7.1+7.1)/(2)=7.05</t>
  </si>
  <si>
    <t>(7.1+42.3)/(2)=24.7</t>
  </si>
  <si>
    <t>(298.3+802.2)/(2)=550.3</t>
  </si>
  <si>
    <t>(7.1+178.4)/(2)=92.7</t>
  </si>
  <si>
    <t>(6+37.7)/(2)=21.85</t>
  </si>
  <si>
    <t>(6+6)/(2)=5.95</t>
  </si>
  <si>
    <t>(224.3+6)/(2)=115.1</t>
  </si>
  <si>
    <t>(6+892.1)/(2)=449.05</t>
  </si>
  <si>
    <t>(6+6)/(2)=6.05</t>
  </si>
  <si>
    <t>(6+41.3)/(2)=23.7</t>
  </si>
  <si>
    <t>(297.3+801.2)/(2)=549.25</t>
  </si>
  <si>
    <t>(6+177.4)/(2)=91.7</t>
  </si>
  <si>
    <t>(5+36.7)/(2)=20.85</t>
  </si>
  <si>
    <t>(5+5)/(2)=4.95</t>
  </si>
  <si>
    <t>(223.3+5)/(2)=114.1</t>
  </si>
  <si>
    <t>(5+891.1)/(2)=448.05</t>
  </si>
  <si>
    <t>(5+5)/(2)=5.05</t>
  </si>
  <si>
    <t>(5+40.3)/(2)=22.7</t>
  </si>
  <si>
    <t>(296.3+800.2)/(2)=548.25</t>
  </si>
  <si>
    <t>(5+176.4)/(2)=90.7</t>
  </si>
  <si>
    <t>(4+35.7)/(2)=19.85</t>
  </si>
  <si>
    <t>(222.3+4)/(2)=113.15</t>
  </si>
  <si>
    <t>(4+890.1)/(2)=447.05</t>
  </si>
  <si>
    <t>(4+39.3)/(2)=21.65</t>
  </si>
  <si>
    <t>(295.3+799.2)/(2)=547.25</t>
  </si>
  <si>
    <t>(4+175.4)/(2)=89.7</t>
  </si>
  <si>
    <t>(3+34.7)/(2)=18.85</t>
  </si>
  <si>
    <t>(3+3)/(2)=3</t>
  </si>
  <si>
    <t>(221.3+3)/(2)=112.15</t>
  </si>
  <si>
    <t>(3+889.1)/(2)=446.05</t>
  </si>
  <si>
    <t>(3+38.3)/(2)=20.65</t>
  </si>
  <si>
    <t>(294.3+798.2)/(2)=546.25</t>
  </si>
  <si>
    <t>(3+174.4)/(2)=88.7</t>
  </si>
  <si>
    <t>(2+33.7)/(2)=17.85</t>
  </si>
  <si>
    <t>(220.3+2)/(2)=111.15</t>
  </si>
  <si>
    <t>(2+888.1)/(2)=445.05</t>
  </si>
  <si>
    <t>(2+37.3)/(2)=19.65</t>
  </si>
  <si>
    <t>(293.3+797.2)/(2)=545.25</t>
  </si>
  <si>
    <t>(2+115.9)/(2)=58.95</t>
  </si>
  <si>
    <t>(1+32.7)/(2)=16.85</t>
  </si>
  <si>
    <t>(219.3+1)/(2)=110.15</t>
  </si>
  <si>
    <t>(1+885.2)/(2)=443.1</t>
  </si>
  <si>
    <t>(1+7.1)/(2)=4.05</t>
  </si>
  <si>
    <t>(292.3+796.2)/(2)=544.25</t>
  </si>
  <si>
    <t>(1+114.9)/(2)=57.95</t>
  </si>
  <si>
    <t>(218.3+0)/(2)=109.15</t>
  </si>
  <si>
    <t>(0+847.5)/(2)=423.75</t>
  </si>
  <si>
    <t>(291.3+795.2)/(2)=543.2</t>
  </si>
  <si>
    <r>
      <t>Maximális memória használat: </t>
    </r>
    <r>
      <rPr>
        <b/>
        <sz val="7"/>
        <color rgb="FF333333"/>
        <rFont val="Verdana"/>
        <family val="2"/>
      </rPr>
      <t>1.58 Mb</t>
    </r>
  </si>
  <si>
    <r>
      <t>A futtatás idôtartama: </t>
    </r>
    <r>
      <rPr>
        <b/>
        <sz val="7"/>
        <color rgb="FF333333"/>
        <rFont val="Verdana"/>
        <family val="2"/>
      </rPr>
      <t>0.77 mp (0.01 p)</t>
    </r>
  </si>
  <si>
    <r>
      <t>A futtatás idôtartama: </t>
    </r>
    <r>
      <rPr>
        <b/>
        <sz val="7"/>
        <color rgb="FF333333"/>
        <rFont val="Verdana"/>
        <family val="2"/>
      </rPr>
      <t>0.86 mp (0.01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</si>
</sst>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0"/>
    <numFmt numFmtId="166" formatCode="#,###,##0.0"/>
  </numFmts>
  <fonts count="34" x14ac:knownFonts="1">
    <font>
      <sz val="11"/>
      <color theme="1"/>
      <name val="Aptos Narrow"/>
      <family val="2"/>
      <scheme val="minor"/>
    </font>
    <font>
      <sz val="10"/>
      <name val="Arial"/>
      <family val="2"/>
    </font>
    <font>
      <b/>
      <sz val="11"/>
      <name val="Arial"/>
      <family val="2"/>
    </font>
    <font>
      <vertAlign val="superscript"/>
      <sz val="11"/>
      <name val="Arial"/>
      <family val="2"/>
    </font>
    <font>
      <sz val="11"/>
      <name val="Arial"/>
      <family val="2"/>
    </font>
    <font>
      <b/>
      <sz val="11"/>
      <color indexed="9"/>
      <name val="Arial"/>
      <family val="2"/>
    </font>
    <font>
      <sz val="10"/>
      <name val="Arial"/>
      <family val="2"/>
    </font>
    <font>
      <i/>
      <sz val="11"/>
      <name val="Arial"/>
      <family val="2"/>
    </font>
    <font>
      <sz val="11"/>
      <color theme="1"/>
      <name val="Arial"/>
      <family val="2"/>
    </font>
    <font>
      <b/>
      <sz val="11"/>
      <color theme="1"/>
      <name val="Arial"/>
      <family val="2"/>
    </font>
    <font>
      <b/>
      <sz val="11"/>
      <color rgb="FF000000"/>
      <name val="Arial"/>
      <family val="2"/>
    </font>
    <font>
      <b/>
      <sz val="11"/>
      <color theme="1"/>
      <name val="Aptos Narrow"/>
      <family val="2"/>
      <scheme val="minor"/>
    </font>
    <font>
      <sz val="11"/>
      <color rgb="FF000000"/>
      <name val="Aptos Narrow"/>
      <family val="2"/>
      <scheme val="minor"/>
    </font>
    <font>
      <b/>
      <sz val="11"/>
      <color theme="0"/>
      <name val="Aptos Narrow"/>
      <family val="2"/>
      <scheme val="minor"/>
    </font>
    <font>
      <sz val="9"/>
      <color theme="1"/>
      <name val="Segoe UI"/>
      <family val="2"/>
    </font>
    <font>
      <b/>
      <sz val="11"/>
      <color rgb="FFFFFFFF"/>
      <name val="Aptos Narrow"/>
      <family val="2"/>
      <scheme val="minor"/>
    </font>
    <font>
      <sz val="9"/>
      <color theme="1"/>
      <name val="Aptos Display"/>
      <family val="2"/>
      <scheme val="major"/>
    </font>
    <font>
      <u/>
      <sz val="11"/>
      <color theme="10"/>
      <name val="Aptos Narrow"/>
      <family val="2"/>
      <scheme val="minor"/>
    </font>
    <font>
      <sz val="14"/>
      <color rgb="FF000000"/>
      <name val="Times New Roman"/>
      <family val="1"/>
    </font>
    <font>
      <sz val="7"/>
      <color rgb="FF000000"/>
      <name val="Verdana"/>
      <family val="2"/>
    </font>
    <font>
      <b/>
      <sz val="7"/>
      <color rgb="FF000000"/>
      <name val="Verdana"/>
      <family val="2"/>
    </font>
    <font>
      <b/>
      <sz val="5"/>
      <color rgb="FFFFFFFF"/>
      <name val="Verdana"/>
      <family val="2"/>
    </font>
    <font>
      <sz val="5"/>
      <color rgb="FF333333"/>
      <name val="Verdana"/>
      <family val="2"/>
    </font>
    <font>
      <sz val="8"/>
      <color rgb="FF333333"/>
      <name val="Verdana"/>
      <family val="2"/>
    </font>
    <font>
      <sz val="7"/>
      <color rgb="FF333333"/>
      <name val="Verdana"/>
      <family val="2"/>
    </font>
    <font>
      <b/>
      <sz val="7"/>
      <color rgb="FF333333"/>
      <name val="Verdana"/>
      <family val="2"/>
    </font>
    <font>
      <sz val="8"/>
      <name val="Aptos Narrow"/>
      <family val="2"/>
      <scheme val="minor"/>
    </font>
    <font>
      <b/>
      <sz val="9"/>
      <color theme="0"/>
      <name val="Segoe UI"/>
      <family val="2"/>
    </font>
    <font>
      <sz val="11"/>
      <color rgb="FF222222"/>
      <name val="Aptos Narrow"/>
      <family val="2"/>
      <scheme val="minor"/>
    </font>
    <font>
      <b/>
      <sz val="11"/>
      <color rgb="FF000000"/>
      <name val="Aptos Narrow"/>
      <family val="2"/>
    </font>
    <font>
      <sz val="11"/>
      <color rgb="FF000000"/>
      <name val="Aptos Narrow"/>
      <family val="2"/>
    </font>
    <font>
      <sz val="9"/>
      <color rgb="FF000000"/>
      <name val="Segoe UI"/>
      <family val="2"/>
    </font>
    <font>
      <b/>
      <sz val="11"/>
      <color theme="0"/>
      <name val="Aptos Narrow"/>
      <family val="2"/>
      <scheme val="minor"/>
    </font>
    <font>
      <sz val="11"/>
      <color theme="1"/>
      <name val="Aptos Narrow"/>
      <family val="2"/>
      <scheme val="minor"/>
    </font>
  </fonts>
  <fills count="36">
    <fill>
      <patternFill patternType="none"/>
    </fill>
    <fill>
      <patternFill patternType="gray125"/>
    </fill>
    <fill>
      <patternFill patternType="solid">
        <fgColor indexed="6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79998168889431442"/>
        <bgColor theme="4" tint="0.79998168889431442"/>
      </patternFill>
    </fill>
    <fill>
      <patternFill patternType="solid">
        <fgColor rgb="FF47D359"/>
        <bgColor rgb="FF000000"/>
      </patternFill>
    </fill>
    <fill>
      <patternFill patternType="solid">
        <fgColor rgb="FFC0E6F5"/>
        <bgColor rgb="FFC0E6F5"/>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9" tint="0.59999389629810485"/>
        <bgColor theme="4" tint="0.79998168889431442"/>
      </patternFill>
    </fill>
    <fill>
      <patternFill patternType="solid">
        <fgColor theme="4" tint="0.39997558519241921"/>
        <bgColor indexed="64"/>
      </patternFill>
    </fill>
    <fill>
      <patternFill patternType="solid">
        <fgColor theme="9" tint="0.39997558519241921"/>
        <bgColor theme="4" tint="0.79998168889431442"/>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theme="4" tint="0.79998168889431442"/>
      </patternFill>
    </fill>
    <fill>
      <patternFill patternType="solid">
        <fgColor rgb="FF333333"/>
        <bgColor indexed="64"/>
      </patternFill>
    </fill>
    <fill>
      <patternFill patternType="solid">
        <fgColor rgb="FFFFFFFF"/>
        <bgColor indexed="64"/>
      </patternFill>
    </fill>
    <fill>
      <patternFill patternType="solid">
        <fgColor theme="9"/>
        <bgColor indexed="64"/>
      </patternFill>
    </fill>
    <fill>
      <patternFill patternType="solid">
        <fgColor rgb="FF44B3E1"/>
        <bgColor rgb="FF000000"/>
      </patternFill>
    </fill>
    <fill>
      <patternFill patternType="solid">
        <fgColor theme="0"/>
        <bgColor rgb="FFC0E6F5"/>
      </patternFill>
    </fill>
    <fill>
      <patternFill patternType="solid">
        <fgColor theme="6" tint="0.59999389629810485"/>
        <bgColor indexed="64"/>
      </patternFill>
    </fill>
    <fill>
      <patternFill patternType="solid">
        <fgColor theme="3" tint="0.249977111117893"/>
        <bgColor indexed="64"/>
      </patternFill>
    </fill>
    <fill>
      <patternFill patternType="solid">
        <fgColor rgb="FF92D050"/>
        <bgColor rgb="FF000000"/>
      </patternFill>
    </fill>
    <fill>
      <patternFill patternType="solid">
        <fgColor rgb="FF8ED973"/>
        <bgColor rgb="FF000000"/>
      </patternFill>
    </fill>
    <fill>
      <patternFill patternType="solid">
        <fgColor rgb="FF4D93D9"/>
        <bgColor rgb="FF000000"/>
      </patternFill>
    </fill>
    <fill>
      <patternFill patternType="solid">
        <fgColor rgb="FF00B050"/>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theme="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theme="4" tint="0.39997558519241921"/>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666666"/>
      </left>
      <right style="medium">
        <color rgb="FF666666"/>
      </right>
      <top style="medium">
        <color rgb="FF666666"/>
      </top>
      <bottom style="medium">
        <color rgb="FF666666"/>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44B3E1"/>
      </top>
      <bottom style="thin">
        <color indexed="64"/>
      </bottom>
      <diagonal/>
    </border>
    <border>
      <left/>
      <right style="thin">
        <color indexed="64"/>
      </right>
      <top style="thin">
        <color rgb="FF44B3E1"/>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7" fillId="0" borderId="0" applyNumberFormat="0" applyFill="0" applyBorder="0" applyAlignment="0" applyProtection="0"/>
  </cellStyleXfs>
  <cellXfs count="198">
    <xf numFmtId="0" fontId="0" fillId="0" borderId="0" xfId="0"/>
    <xf numFmtId="0" fontId="1" fillId="0" borderId="0" xfId="1" applyNumberFormat="1" applyFont="1" applyFill="1" applyBorder="1" applyAlignment="1"/>
    <xf numFmtId="0" fontId="2" fillId="0" borderId="0" xfId="2" applyNumberFormat="1" applyFont="1" applyFill="1" applyBorder="1" applyAlignment="1">
      <alignment horizontal="center" wrapText="1"/>
    </xf>
    <xf numFmtId="0" fontId="3" fillId="0" borderId="0" xfId="2" applyNumberFormat="1" applyFont="1" applyFill="1" applyBorder="1" applyAlignment="1"/>
    <xf numFmtId="0" fontId="4" fillId="0" borderId="0" xfId="2" applyNumberFormat="1" applyFont="1" applyFill="1" applyBorder="1" applyAlignment="1"/>
    <xf numFmtId="165" fontId="4" fillId="0" borderId="0" xfId="2" applyNumberFormat="1" applyFont="1" applyFill="1" applyBorder="1" applyAlignment="1">
      <alignment horizontal="center"/>
    </xf>
    <xf numFmtId="164" fontId="4" fillId="0" borderId="0" xfId="2" applyNumberFormat="1" applyFont="1" applyFill="1" applyBorder="1" applyAlignment="1">
      <alignment horizontal="center"/>
    </xf>
    <xf numFmtId="0" fontId="4" fillId="0" borderId="0" xfId="2" applyNumberFormat="1" applyFont="1" applyFill="1" applyBorder="1" applyAlignment="1">
      <alignment horizontal="center"/>
    </xf>
    <xf numFmtId="0" fontId="2" fillId="0" borderId="0" xfId="2" applyNumberFormat="1" applyFont="1" applyFill="1" applyBorder="1" applyAlignment="1"/>
    <xf numFmtId="0" fontId="2" fillId="0" borderId="0" xfId="2" applyFont="1" applyAlignment="1">
      <alignment vertical="center"/>
    </xf>
    <xf numFmtId="0" fontId="2" fillId="0" borderId="0" xfId="2" applyFont="1" applyAlignment="1">
      <alignment vertical="center" wrapText="1"/>
    </xf>
    <xf numFmtId="0" fontId="4" fillId="0" borderId="0" xfId="2" applyFont="1" applyAlignment="1">
      <alignment vertical="center"/>
    </xf>
    <xf numFmtId="0" fontId="5" fillId="2" borderId="0" xfId="2" applyFont="1" applyFill="1" applyAlignment="1">
      <alignment vertical="center"/>
    </xf>
    <xf numFmtId="0" fontId="2" fillId="0" borderId="0" xfId="2" applyNumberFormat="1" applyFont="1" applyFill="1" applyBorder="1" applyAlignment="1">
      <alignment vertical="center"/>
    </xf>
    <xf numFmtId="166" fontId="4" fillId="0" borderId="0" xfId="2" applyNumberFormat="1" applyFont="1" applyFill="1" applyBorder="1" applyAlignment="1">
      <alignment horizontal="center"/>
    </xf>
    <xf numFmtId="0" fontId="2" fillId="0" borderId="0" xfId="2" applyFont="1" applyAlignment="1">
      <alignment horizontal="center" vertical="center" wrapText="1"/>
    </xf>
    <xf numFmtId="0" fontId="2" fillId="0" borderId="0" xfId="2" applyFont="1" applyAlignment="1">
      <alignment horizontal="center" vertical="center"/>
    </xf>
    <xf numFmtId="0" fontId="8" fillId="0" borderId="0" xfId="2" applyFont="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0" fillId="0" borderId="0" xfId="0" applyAlignment="1">
      <alignment horizontal="left"/>
    </xf>
    <xf numFmtId="0" fontId="0" fillId="3" borderId="0" xfId="0" applyFill="1"/>
    <xf numFmtId="2" fontId="0" fillId="0" borderId="0" xfId="0" applyNumberFormat="1"/>
    <xf numFmtId="0" fontId="11" fillId="5" borderId="0" xfId="0" applyFont="1" applyFill="1"/>
    <xf numFmtId="0" fontId="0" fillId="5" borderId="0" xfId="0" applyFill="1"/>
    <xf numFmtId="0" fontId="11" fillId="4" borderId="1" xfId="0" applyFont="1" applyFill="1" applyBorder="1"/>
    <xf numFmtId="0" fontId="0" fillId="4" borderId="1" xfId="0" applyFill="1" applyBorder="1"/>
    <xf numFmtId="0" fontId="12" fillId="0" borderId="1" xfId="0" applyFont="1" applyBorder="1" applyAlignment="1">
      <alignment horizontal="left"/>
    </xf>
    <xf numFmtId="2" fontId="0" fillId="0" borderId="1" xfId="0" applyNumberFormat="1" applyBorder="1"/>
    <xf numFmtId="0" fontId="0" fillId="0" borderId="1" xfId="0" applyBorder="1"/>
    <xf numFmtId="14" fontId="0" fillId="0" borderId="0" xfId="0" applyNumberFormat="1"/>
    <xf numFmtId="0" fontId="12" fillId="0" borderId="1" xfId="0" applyFont="1" applyBorder="1"/>
    <xf numFmtId="1" fontId="0" fillId="0" borderId="1" xfId="0" applyNumberFormat="1" applyBorder="1"/>
    <xf numFmtId="1" fontId="12" fillId="0" borderId="1" xfId="0" applyNumberFormat="1" applyFont="1" applyBorder="1"/>
    <xf numFmtId="0" fontId="12" fillId="0" borderId="2" xfId="0" applyFont="1" applyBorder="1" applyAlignment="1">
      <alignment horizontal="left"/>
    </xf>
    <xf numFmtId="0" fontId="0" fillId="0" borderId="7" xfId="0" applyBorder="1"/>
    <xf numFmtId="1" fontId="0" fillId="0" borderId="5" xfId="0" applyNumberFormat="1" applyBorder="1"/>
    <xf numFmtId="1" fontId="0" fillId="0" borderId="8" xfId="0" applyNumberFormat="1" applyBorder="1"/>
    <xf numFmtId="0" fontId="0" fillId="0" borderId="2" xfId="0" applyBorder="1"/>
    <xf numFmtId="0" fontId="12" fillId="11" borderId="1" xfId="0" applyFont="1" applyFill="1" applyBorder="1"/>
    <xf numFmtId="0" fontId="0" fillId="12" borderId="0" xfId="0" applyFill="1"/>
    <xf numFmtId="0" fontId="12" fillId="12" borderId="0" xfId="0" applyFont="1" applyFill="1" applyAlignment="1">
      <alignment horizontal="left"/>
    </xf>
    <xf numFmtId="2" fontId="0" fillId="9" borderId="1" xfId="0" applyNumberFormat="1" applyFill="1" applyBorder="1"/>
    <xf numFmtId="0" fontId="12" fillId="9" borderId="2" xfId="0" applyFont="1" applyFill="1" applyBorder="1" applyAlignment="1">
      <alignment horizontal="left"/>
    </xf>
    <xf numFmtId="0" fontId="13" fillId="4" borderId="4" xfId="0" applyFont="1" applyFill="1" applyBorder="1"/>
    <xf numFmtId="0" fontId="13" fillId="4" borderId="5" xfId="0" applyFont="1" applyFill="1" applyBorder="1"/>
    <xf numFmtId="0" fontId="13" fillId="4" borderId="6" xfId="0" applyFont="1" applyFill="1" applyBorder="1"/>
    <xf numFmtId="2" fontId="0" fillId="9" borderId="8" xfId="0" applyNumberFormat="1" applyFill="1" applyBorder="1"/>
    <xf numFmtId="0" fontId="12" fillId="13" borderId="2" xfId="0" applyFont="1" applyFill="1" applyBorder="1" applyAlignment="1">
      <alignment horizontal="left"/>
    </xf>
    <xf numFmtId="2" fontId="0" fillId="13" borderId="1" xfId="0" applyNumberFormat="1" applyFill="1" applyBorder="1"/>
    <xf numFmtId="0" fontId="12" fillId="13" borderId="7" xfId="0" applyFont="1" applyFill="1" applyBorder="1" applyAlignment="1">
      <alignment horizontal="left"/>
    </xf>
    <xf numFmtId="2" fontId="0" fillId="13" borderId="8" xfId="0" applyNumberFormat="1" applyFill="1" applyBorder="1"/>
    <xf numFmtId="1" fontId="0" fillId="15" borderId="5" xfId="0" applyNumberFormat="1" applyFill="1" applyBorder="1"/>
    <xf numFmtId="1" fontId="0" fillId="15" borderId="1" xfId="0" applyNumberFormat="1" applyFill="1" applyBorder="1"/>
    <xf numFmtId="1" fontId="0" fillId="15" borderId="8" xfId="0" applyNumberFormat="1" applyFill="1" applyBorder="1"/>
    <xf numFmtId="0" fontId="12" fillId="0" borderId="2" xfId="0" applyFont="1" applyBorder="1"/>
    <xf numFmtId="1" fontId="0" fillId="0" borderId="3" xfId="0" applyNumberFormat="1" applyBorder="1"/>
    <xf numFmtId="1" fontId="12" fillId="0" borderId="3" xfId="0" applyNumberFormat="1" applyFont="1" applyBorder="1"/>
    <xf numFmtId="1" fontId="0" fillId="0" borderId="9" xfId="0" applyNumberFormat="1" applyBorder="1"/>
    <xf numFmtId="0" fontId="0" fillId="16" borderId="4" xfId="0" applyFill="1" applyBorder="1"/>
    <xf numFmtId="0" fontId="0" fillId="16" borderId="5" xfId="0" applyFill="1" applyBorder="1"/>
    <xf numFmtId="0" fontId="0" fillId="16" borderId="6" xfId="0" applyFill="1" applyBorder="1"/>
    <xf numFmtId="2" fontId="0" fillId="17" borderId="1" xfId="0" applyNumberFormat="1" applyFill="1" applyBorder="1"/>
    <xf numFmtId="2" fontId="0" fillId="14" borderId="1" xfId="0" applyNumberFormat="1" applyFill="1" applyBorder="1"/>
    <xf numFmtId="2" fontId="0" fillId="14" borderId="5" xfId="0" applyNumberFormat="1" applyFill="1" applyBorder="1"/>
    <xf numFmtId="0" fontId="12" fillId="11" borderId="2" xfId="0" applyFont="1" applyFill="1" applyBorder="1"/>
    <xf numFmtId="0" fontId="12" fillId="11" borderId="3" xfId="0" applyFont="1" applyFill="1" applyBorder="1"/>
    <xf numFmtId="0" fontId="12" fillId="0" borderId="3" xfId="0" applyFont="1" applyBorder="1"/>
    <xf numFmtId="0" fontId="15" fillId="10" borderId="4" xfId="0" applyFont="1" applyFill="1" applyBorder="1"/>
    <xf numFmtId="0" fontId="15" fillId="10" borderId="5" xfId="0" applyFont="1" applyFill="1" applyBorder="1"/>
    <xf numFmtId="0" fontId="15" fillId="10" borderId="6" xfId="0" applyFont="1" applyFill="1" applyBorder="1"/>
    <xf numFmtId="0" fontId="12" fillId="0" borderId="7" xfId="0" applyFont="1" applyBorder="1"/>
    <xf numFmtId="0" fontId="12" fillId="0" borderId="8" xfId="0" applyFont="1" applyBorder="1"/>
    <xf numFmtId="0" fontId="12" fillId="0" borderId="9" xfId="0" applyFont="1" applyBorder="1"/>
    <xf numFmtId="0" fontId="12" fillId="0" borderId="5" xfId="0" applyFont="1" applyBorder="1"/>
    <xf numFmtId="0" fontId="12" fillId="6" borderId="5" xfId="0" applyFont="1" applyFill="1" applyBorder="1"/>
    <xf numFmtId="0" fontId="12" fillId="18" borderId="1" xfId="0" applyFont="1" applyFill="1" applyBorder="1"/>
    <xf numFmtId="0" fontId="0" fillId="18" borderId="1" xfId="0" applyFill="1" applyBorder="1"/>
    <xf numFmtId="0" fontId="16" fillId="19" borderId="1" xfId="0" applyFont="1" applyFill="1" applyBorder="1" applyAlignment="1">
      <alignment horizontal="left" wrapText="1"/>
    </xf>
    <xf numFmtId="0" fontId="0" fillId="19" borderId="1" xfId="0" applyFill="1" applyBorder="1"/>
    <xf numFmtId="2" fontId="0" fillId="20" borderId="3" xfId="0" applyNumberFormat="1" applyFill="1" applyBorder="1"/>
    <xf numFmtId="1" fontId="0" fillId="20" borderId="3" xfId="0" applyNumberFormat="1" applyFill="1" applyBorder="1"/>
    <xf numFmtId="2" fontId="0" fillId="7" borderId="3" xfId="0" applyNumberFormat="1" applyFill="1" applyBorder="1"/>
    <xf numFmtId="1" fontId="0" fillId="7" borderId="3" xfId="0" applyNumberFormat="1" applyFill="1" applyBorder="1"/>
    <xf numFmtId="1" fontId="12" fillId="7" borderId="3" xfId="0" applyNumberFormat="1" applyFont="1" applyFill="1" applyBorder="1"/>
    <xf numFmtId="1" fontId="12" fillId="20" borderId="3" xfId="0" applyNumberFormat="1" applyFont="1" applyFill="1" applyBorder="1"/>
    <xf numFmtId="1" fontId="0" fillId="7" borderId="1" xfId="0" applyNumberFormat="1" applyFill="1" applyBorder="1"/>
    <xf numFmtId="1" fontId="0" fillId="20" borderId="5" xfId="0" applyNumberFormat="1" applyFill="1" applyBorder="1"/>
    <xf numFmtId="0" fontId="0" fillId="7" borderId="5" xfId="0" applyFill="1" applyBorder="1" applyAlignment="1">
      <alignment horizontal="right" wrapText="1" indent="1"/>
    </xf>
    <xf numFmtId="0" fontId="18"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right" vertical="center" wrapText="1"/>
    </xf>
    <xf numFmtId="0" fontId="19" fillId="0" borderId="0" xfId="0" applyFont="1" applyAlignment="1">
      <alignment vertical="center" wrapText="1"/>
    </xf>
    <xf numFmtId="0" fontId="21" fillId="21" borderId="11" xfId="0" applyFont="1" applyFill="1" applyBorder="1" applyAlignment="1">
      <alignment horizontal="center" vertical="center" wrapText="1"/>
    </xf>
    <xf numFmtId="0" fontId="22" fillId="22" borderId="12" xfId="0" applyFont="1" applyFill="1" applyBorder="1" applyAlignment="1">
      <alignment horizontal="center" vertical="center" wrapText="1"/>
    </xf>
    <xf numFmtId="0" fontId="21" fillId="21" borderId="11" xfId="0" applyFont="1" applyFill="1" applyBorder="1" applyAlignment="1">
      <alignment horizontal="left" vertical="center" wrapText="1"/>
    </xf>
    <xf numFmtId="0" fontId="23" fillId="22" borderId="12" xfId="0" applyFont="1" applyFill="1" applyBorder="1" applyAlignment="1">
      <alignment horizontal="center" vertical="center" wrapText="1"/>
    </xf>
    <xf numFmtId="0" fontId="17" fillId="0" borderId="0" xfId="5"/>
    <xf numFmtId="0" fontId="24" fillId="0" borderId="0" xfId="0" applyFont="1"/>
    <xf numFmtId="0" fontId="0" fillId="6" borderId="1" xfId="0" applyFill="1" applyBorder="1"/>
    <xf numFmtId="0" fontId="0" fillId="23" borderId="1" xfId="0" applyFill="1" applyBorder="1"/>
    <xf numFmtId="0" fontId="21" fillId="21" borderId="1" xfId="0" applyFont="1" applyFill="1" applyBorder="1" applyAlignment="1">
      <alignment horizontal="center" vertical="center" wrapText="1"/>
    </xf>
    <xf numFmtId="0" fontId="13" fillId="16" borderId="1" xfId="0" applyFont="1" applyFill="1" applyBorder="1"/>
    <xf numFmtId="0" fontId="13" fillId="16" borderId="3" xfId="0" applyFont="1" applyFill="1" applyBorder="1"/>
    <xf numFmtId="0" fontId="0" fillId="9" borderId="1" xfId="0" applyFill="1" applyBorder="1"/>
    <xf numFmtId="1" fontId="0" fillId="9" borderId="1" xfId="0" applyNumberFormat="1" applyFill="1" applyBorder="1"/>
    <xf numFmtId="1" fontId="0" fillId="9" borderId="3" xfId="0" applyNumberFormat="1" applyFill="1" applyBorder="1"/>
    <xf numFmtId="1" fontId="0" fillId="9" borderId="10" xfId="0" applyNumberFormat="1" applyFill="1" applyBorder="1"/>
    <xf numFmtId="0" fontId="0" fillId="4" borderId="0" xfId="0" applyFill="1"/>
    <xf numFmtId="0" fontId="15" fillId="24" borderId="1" xfId="0" applyFont="1" applyFill="1" applyBorder="1"/>
    <xf numFmtId="0" fontId="15" fillId="24" borderId="2" xfId="0" applyFont="1" applyFill="1" applyBorder="1"/>
    <xf numFmtId="0" fontId="15" fillId="24" borderId="14" xfId="0" applyFont="1" applyFill="1" applyBorder="1"/>
    <xf numFmtId="0" fontId="12" fillId="11" borderId="5" xfId="0" applyFont="1" applyFill="1" applyBorder="1"/>
    <xf numFmtId="1" fontId="12" fillId="11" borderId="4" xfId="0" applyNumberFormat="1" applyFont="1" applyFill="1" applyBorder="1"/>
    <xf numFmtId="1" fontId="12" fillId="11" borderId="13" xfId="0" applyNumberFormat="1" applyFont="1" applyFill="1" applyBorder="1"/>
    <xf numFmtId="1" fontId="12" fillId="11" borderId="15" xfId="0" applyNumberFormat="1" applyFont="1" applyFill="1" applyBorder="1"/>
    <xf numFmtId="1" fontId="12" fillId="11" borderId="16" xfId="0" applyNumberFormat="1" applyFont="1" applyFill="1" applyBorder="1"/>
    <xf numFmtId="1" fontId="12" fillId="0" borderId="4" xfId="0" applyNumberFormat="1" applyFont="1" applyBorder="1"/>
    <xf numFmtId="1" fontId="12" fillId="0" borderId="13" xfId="0" applyNumberFormat="1" applyFont="1" applyBorder="1"/>
    <xf numFmtId="1" fontId="12" fillId="0" borderId="5" xfId="0" applyNumberFormat="1" applyFont="1" applyBorder="1"/>
    <xf numFmtId="1" fontId="12" fillId="25" borderId="16" xfId="0" applyNumberFormat="1" applyFont="1" applyFill="1" applyBorder="1"/>
    <xf numFmtId="0" fontId="14" fillId="8" borderId="5" xfId="0" applyFont="1" applyFill="1" applyBorder="1" applyAlignment="1">
      <alignment horizontal="left" wrapText="1" indent="1"/>
    </xf>
    <xf numFmtId="0" fontId="27" fillId="8" borderId="1" xfId="0" applyFont="1" applyFill="1" applyBorder="1" applyAlignment="1">
      <alignment horizontal="left" wrapText="1" indent="1"/>
    </xf>
    <xf numFmtId="0" fontId="27" fillId="8" borderId="3" xfId="0" applyFont="1" applyFill="1" applyBorder="1" applyAlignment="1">
      <alignment horizontal="left" wrapText="1" indent="1"/>
    </xf>
    <xf numFmtId="0" fontId="14" fillId="7" borderId="1" xfId="0" applyFont="1" applyFill="1" applyBorder="1" applyAlignment="1">
      <alignment horizontal="left" wrapText="1" indent="1"/>
    </xf>
    <xf numFmtId="0" fontId="14" fillId="7" borderId="1" xfId="0" applyFont="1" applyFill="1" applyBorder="1" applyAlignment="1">
      <alignment horizontal="right" wrapText="1" indent="1"/>
    </xf>
    <xf numFmtId="0" fontId="14" fillId="7" borderId="3" xfId="0" applyFont="1" applyFill="1" applyBorder="1" applyAlignment="1">
      <alignment horizontal="right" wrapText="1" indent="1"/>
    </xf>
    <xf numFmtId="0" fontId="14" fillId="7" borderId="10" xfId="0" applyFont="1" applyFill="1" applyBorder="1" applyAlignment="1">
      <alignment horizontal="right" wrapText="1" indent="1"/>
    </xf>
    <xf numFmtId="0" fontId="0" fillId="26" borderId="0" xfId="0" applyFill="1"/>
    <xf numFmtId="0" fontId="14" fillId="26" borderId="0" xfId="0" applyFont="1" applyFill="1" applyAlignment="1">
      <alignment horizontal="left" wrapText="1" indent="1"/>
    </xf>
    <xf numFmtId="0" fontId="0" fillId="27" borderId="0" xfId="0" applyFill="1"/>
    <xf numFmtId="0" fontId="28" fillId="0" borderId="0" xfId="0" applyFont="1"/>
    <xf numFmtId="0" fontId="1" fillId="0" borderId="0" xfId="2" applyNumberFormat="1" applyFont="1" applyFill="1" applyBorder="1" applyAlignment="1">
      <alignment horizontal="center" wrapText="1"/>
    </xf>
    <xf numFmtId="0" fontId="14" fillId="8" borderId="1" xfId="0" applyFont="1" applyFill="1" applyBorder="1" applyAlignment="1">
      <alignment horizontal="left" wrapText="1" indent="1"/>
    </xf>
    <xf numFmtId="0" fontId="14" fillId="8" borderId="1" xfId="0" applyFont="1" applyFill="1" applyBorder="1" applyAlignment="1">
      <alignment horizontal="right" wrapText="1" indent="1"/>
    </xf>
    <xf numFmtId="0" fontId="14" fillId="8" borderId="4" xfId="0" applyFont="1" applyFill="1" applyBorder="1" applyAlignment="1">
      <alignment horizontal="left" wrapText="1" indent="1"/>
    </xf>
    <xf numFmtId="0" fontId="14" fillId="8" borderId="6" xfId="0" applyFont="1" applyFill="1" applyBorder="1" applyAlignment="1">
      <alignment horizontal="left" wrapText="1" indent="1"/>
    </xf>
    <xf numFmtId="0" fontId="14" fillId="7" borderId="2" xfId="0" applyFont="1" applyFill="1" applyBorder="1" applyAlignment="1">
      <alignment horizontal="left" wrapText="1" indent="1"/>
    </xf>
    <xf numFmtId="0" fontId="14" fillId="7" borderId="5" xfId="0" applyFont="1" applyFill="1" applyBorder="1" applyAlignment="1">
      <alignment horizontal="right" wrapText="1" indent="1"/>
    </xf>
    <xf numFmtId="0" fontId="14" fillId="7" borderId="7" xfId="0" applyFont="1" applyFill="1" applyBorder="1" applyAlignment="1">
      <alignment horizontal="left" wrapText="1" indent="1"/>
    </xf>
    <xf numFmtId="0" fontId="14" fillId="7" borderId="8" xfId="0" applyFont="1" applyFill="1" applyBorder="1" applyAlignment="1">
      <alignment horizontal="right" wrapText="1" indent="1"/>
    </xf>
    <xf numFmtId="0" fontId="14" fillId="7" borderId="9" xfId="0" applyFont="1" applyFill="1" applyBorder="1" applyAlignment="1">
      <alignment horizontal="right" wrapText="1" indent="1"/>
    </xf>
    <xf numFmtId="0" fontId="14" fillId="7" borderId="1" xfId="0" applyFont="1" applyFill="1" applyBorder="1" applyAlignment="1">
      <alignment horizontal="left" wrapText="1"/>
    </xf>
    <xf numFmtId="0" fontId="30" fillId="0" borderId="1" xfId="0" applyFont="1" applyBorder="1"/>
    <xf numFmtId="0" fontId="0" fillId="4" borderId="17" xfId="0" applyFill="1" applyBorder="1"/>
    <xf numFmtId="0" fontId="0" fillId="0" borderId="17" xfId="0" applyBorder="1"/>
    <xf numFmtId="1" fontId="0" fillId="0" borderId="17" xfId="0" applyNumberFormat="1" applyBorder="1"/>
    <xf numFmtId="2" fontId="0" fillId="0" borderId="17" xfId="0" applyNumberFormat="1" applyBorder="1"/>
    <xf numFmtId="0" fontId="29" fillId="4" borderId="14" xfId="0" applyFont="1" applyFill="1" applyBorder="1"/>
    <xf numFmtId="0" fontId="30" fillId="0" borderId="14" xfId="0" applyFont="1" applyBorder="1"/>
    <xf numFmtId="0" fontId="30" fillId="28" borderId="1" xfId="0" applyFont="1" applyFill="1" applyBorder="1"/>
    <xf numFmtId="10" fontId="30" fillId="0" borderId="1" xfId="0" applyNumberFormat="1" applyFont="1" applyBorder="1"/>
    <xf numFmtId="0" fontId="30" fillId="0" borderId="0" xfId="0" applyFont="1"/>
    <xf numFmtId="0" fontId="30" fillId="29" borderId="1" xfId="0" applyFont="1" applyFill="1" applyBorder="1"/>
    <xf numFmtId="0" fontId="30" fillId="11" borderId="1" xfId="0" applyFont="1" applyFill="1" applyBorder="1"/>
    <xf numFmtId="0" fontId="31" fillId="30" borderId="1" xfId="0" applyFont="1" applyFill="1" applyBorder="1"/>
    <xf numFmtId="0" fontId="31" fillId="31" borderId="1" xfId="0" applyFont="1" applyFill="1" applyBorder="1"/>
    <xf numFmtId="0" fontId="31" fillId="32" borderId="1" xfId="0" applyFont="1" applyFill="1" applyBorder="1"/>
    <xf numFmtId="0" fontId="31" fillId="28" borderId="1" xfId="0" applyFont="1" applyFill="1" applyBorder="1"/>
    <xf numFmtId="0" fontId="31" fillId="33" borderId="1" xfId="0" applyFont="1" applyFill="1" applyBorder="1"/>
    <xf numFmtId="0" fontId="31" fillId="34" borderId="1" xfId="0" applyFont="1" applyFill="1" applyBorder="1"/>
    <xf numFmtId="1" fontId="0" fillId="0" borderId="0" xfId="0" applyNumberFormat="1"/>
    <xf numFmtId="0" fontId="29" fillId="4" borderId="3" xfId="0" applyFont="1" applyFill="1" applyBorder="1"/>
    <xf numFmtId="0" fontId="13" fillId="4" borderId="17" xfId="0" applyFont="1" applyFill="1" applyBorder="1"/>
    <xf numFmtId="0" fontId="0" fillId="7" borderId="0" xfId="0" applyFill="1"/>
    <xf numFmtId="0" fontId="12" fillId="7" borderId="0" xfId="0" applyFont="1" applyFill="1"/>
    <xf numFmtId="0" fontId="11" fillId="35" borderId="0" xfId="0" applyFont="1" applyFill="1"/>
    <xf numFmtId="0" fontId="32" fillId="8" borderId="1" xfId="0" applyFont="1" applyFill="1" applyBorder="1" applyAlignment="1">
      <alignment indent="1"/>
    </xf>
    <xf numFmtId="0" fontId="32" fillId="8" borderId="3" xfId="0" applyFont="1" applyFill="1" applyBorder="1" applyAlignment="1">
      <alignment indent="1"/>
    </xf>
    <xf numFmtId="0" fontId="30" fillId="7" borderId="3" xfId="0" applyFont="1" applyFill="1" applyBorder="1"/>
    <xf numFmtId="0" fontId="0" fillId="7" borderId="17" xfId="0" applyFill="1" applyBorder="1"/>
    <xf numFmtId="1" fontId="0" fillId="7" borderId="17" xfId="0" applyNumberFormat="1" applyFill="1" applyBorder="1"/>
    <xf numFmtId="2" fontId="0" fillId="7" borderId="17" xfId="0" applyNumberFormat="1" applyFill="1" applyBorder="1"/>
    <xf numFmtId="0" fontId="0" fillId="7" borderId="1" xfId="0" applyFill="1" applyBorder="1"/>
    <xf numFmtId="1" fontId="0" fillId="7" borderId="10" xfId="0" applyNumberFormat="1" applyFill="1" applyBorder="1"/>
    <xf numFmtId="0" fontId="12" fillId="7" borderId="1" xfId="0" applyFont="1" applyFill="1" applyBorder="1"/>
    <xf numFmtId="1" fontId="12" fillId="7" borderId="1" xfId="0" applyNumberFormat="1" applyFont="1" applyFill="1" applyBorder="1"/>
    <xf numFmtId="0" fontId="30" fillId="18" borderId="3" xfId="0" applyFont="1" applyFill="1" applyBorder="1"/>
    <xf numFmtId="0" fontId="0" fillId="18" borderId="17" xfId="0" applyFill="1" applyBorder="1"/>
    <xf numFmtId="1" fontId="0" fillId="18" borderId="17" xfId="0" applyNumberFormat="1" applyFill="1" applyBorder="1"/>
    <xf numFmtId="2" fontId="0" fillId="18" borderId="17" xfId="0" applyNumberFormat="1" applyFill="1" applyBorder="1"/>
    <xf numFmtId="1" fontId="0" fillId="18" borderId="1" xfId="0" applyNumberFormat="1" applyFill="1" applyBorder="1"/>
    <xf numFmtId="1" fontId="0" fillId="18" borderId="3" xfId="0" applyNumberFormat="1" applyFill="1" applyBorder="1"/>
    <xf numFmtId="1" fontId="0" fillId="18" borderId="10" xfId="0" applyNumberFormat="1" applyFill="1" applyBorder="1"/>
    <xf numFmtId="0" fontId="33" fillId="7" borderId="1" xfId="0" applyFont="1" applyFill="1" applyBorder="1" applyAlignment="1">
      <alignment horizontal="left" indent="1"/>
    </xf>
    <xf numFmtId="0" fontId="33" fillId="7" borderId="1" xfId="0" applyFont="1" applyFill="1" applyBorder="1" applyAlignment="1">
      <alignment horizontal="right" indent="1"/>
    </xf>
    <xf numFmtId="0" fontId="33" fillId="7" borderId="3" xfId="0" applyFont="1" applyFill="1" applyBorder="1" applyAlignment="1">
      <alignment horizontal="right" indent="1"/>
    </xf>
    <xf numFmtId="0" fontId="33" fillId="7" borderId="10" xfId="0" applyFont="1" applyFill="1" applyBorder="1" applyAlignment="1">
      <alignment horizontal="right" indent="1"/>
    </xf>
    <xf numFmtId="0" fontId="33" fillId="18" borderId="1" xfId="0" applyFont="1" applyFill="1" applyBorder="1" applyAlignment="1">
      <alignment horizontal="left" indent="1"/>
    </xf>
    <xf numFmtId="0" fontId="33" fillId="18" borderId="1" xfId="0" applyFont="1" applyFill="1" applyBorder="1" applyAlignment="1">
      <alignment horizontal="right" indent="1"/>
    </xf>
    <xf numFmtId="0" fontId="33" fillId="18" borderId="3" xfId="0" applyFont="1" applyFill="1" applyBorder="1" applyAlignment="1">
      <alignment horizontal="right" indent="1"/>
    </xf>
    <xf numFmtId="0" fontId="33" fillId="6" borderId="1" xfId="0" applyFont="1" applyFill="1" applyBorder="1" applyAlignment="1">
      <alignment horizontal="left" indent="1"/>
    </xf>
    <xf numFmtId="0" fontId="33" fillId="6" borderId="1" xfId="0" applyFont="1" applyFill="1" applyBorder="1" applyAlignment="1">
      <alignment horizontal="right" indent="1"/>
    </xf>
    <xf numFmtId="0" fontId="33" fillId="6" borderId="3" xfId="0" applyFont="1" applyFill="1" applyBorder="1" applyAlignment="1">
      <alignment horizontal="right" indent="1"/>
    </xf>
    <xf numFmtId="0" fontId="30" fillId="6" borderId="3" xfId="0" applyFont="1" applyFill="1" applyBorder="1"/>
    <xf numFmtId="0" fontId="0" fillId="6" borderId="17" xfId="0" applyFill="1" applyBorder="1"/>
    <xf numFmtId="1" fontId="0" fillId="6" borderId="17" xfId="0" applyNumberFormat="1" applyFill="1" applyBorder="1"/>
    <xf numFmtId="2" fontId="0" fillId="6" borderId="17" xfId="0" applyNumberFormat="1" applyFill="1" applyBorder="1"/>
  </cellXfs>
  <cellStyles count="6">
    <cellStyle name="Hivatkozás" xfId="5" builtinId="8"/>
    <cellStyle name="Normál" xfId="0" builtinId="0"/>
    <cellStyle name="Normal 2" xfId="2" xr:uid="{4F13D06F-E852-4E28-8FF3-77DB2E8B1871}"/>
    <cellStyle name="Normal 2 2" xfId="4" xr:uid="{E242DD89-6300-48D6-9469-8B661156B095}"/>
    <cellStyle name="Normal 3" xfId="3" xr:uid="{886D9D2E-3887-433F-8099-5B2DB7FF1BC6}"/>
    <cellStyle name="Normal 4" xfId="1" xr:uid="{0D5495D0-2029-4A83-BC87-D982574BE776}"/>
  </cellStyles>
  <dxfs count="115">
    <dxf>
      <numFmt numFmtId="0" formatCode="General"/>
    </dxf>
    <dxf>
      <numFmt numFmtId="0" formatCode="General"/>
    </dxf>
    <dxf>
      <numFmt numFmtId="0" formatCode="General"/>
    </dxf>
    <dxf>
      <font>
        <strike val="0"/>
        <outline val="0"/>
        <shadow val="0"/>
        <u val="none"/>
        <vertAlign val="baseline"/>
        <sz val="11"/>
        <color theme="1"/>
        <name val="Aptos Narrow"/>
        <family val="2"/>
        <scheme val="minor"/>
      </font>
      <fill>
        <patternFill patternType="solid">
          <fgColor indexed="64"/>
          <bgColor theme="3" tint="0.249977111117893"/>
        </patternFill>
      </fill>
    </dxf>
    <dxf>
      <font>
        <b val="0"/>
        <i val="0"/>
        <strike val="0"/>
        <condense val="0"/>
        <extend val="0"/>
        <outline val="0"/>
        <shadow val="0"/>
        <u val="none"/>
        <vertAlign val="baseline"/>
        <sz val="11"/>
        <color rgb="FF000000"/>
        <name val="Aptos Narrow"/>
        <family val="2"/>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ptos Narrow"/>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scheme val="minor"/>
      </font>
    </dxf>
    <dxf>
      <border outline="0">
        <bottom style="thin">
          <color indexed="64"/>
        </bottom>
      </border>
    </dxf>
    <dxf>
      <font>
        <b/>
        <i val="0"/>
        <strike val="0"/>
        <condense val="0"/>
        <extend val="0"/>
        <outline val="0"/>
        <shadow val="0"/>
        <u val="none"/>
        <vertAlign val="baseline"/>
        <sz val="11"/>
        <color rgb="FFFFFFFF"/>
        <name val="Aptos Narrow"/>
        <family val="2"/>
        <scheme val="minor"/>
      </font>
      <fill>
        <patternFill patternType="solid">
          <fgColor rgb="FF000000"/>
          <bgColor rgb="FF47D359"/>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9" tint="0.5999938962981048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2" formatCode="0.0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ptos Narrow"/>
        <family val="2"/>
        <scheme val="minor"/>
      </font>
      <fill>
        <patternFill patternType="solid">
          <fgColor theme="4" tint="0.79998168889431442"/>
          <bgColor theme="4" tint="0.7999816888943144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theme="0"/>
        <name val="Aptos Narrow"/>
        <family val="2"/>
        <scheme val="minor"/>
      </font>
      <numFmt numFmtId="0" formatCode="General"/>
      <fill>
        <patternFill patternType="solid">
          <fgColor indexed="64"/>
          <bgColor theme="6" tint="0.3999755851924192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Segoe UI"/>
        <family val="2"/>
        <scheme val="none"/>
      </font>
      <numFmt numFmtId="0" formatCode="General"/>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Segoe UI"/>
        <family val="2"/>
        <scheme val="none"/>
      </font>
      <numFmt numFmtId="0" formatCode="General"/>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Segoe UI"/>
        <family val="2"/>
        <scheme val="none"/>
      </font>
      <numFmt numFmtId="0" formatCode="General"/>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numFmt numFmtId="0" formatCode="General"/>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left" vertical="bottom"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Segoe UI"/>
        <family val="2"/>
        <scheme val="none"/>
      </font>
      <fill>
        <patternFill patternType="solid">
          <fgColor indexed="64"/>
          <bgColor theme="0"/>
        </patternFill>
      </fill>
      <alignment horizontal="right" vertical="bottom" textRotation="0" wrapText="1" indent="1" justifyLastLine="0" shrinkToFit="0" readingOrder="0"/>
    </dxf>
    <dxf>
      <border outline="0">
        <bottom style="thin">
          <color indexed="64"/>
        </bottom>
      </border>
    </dxf>
    <dxf>
      <font>
        <b val="0"/>
        <i val="0"/>
        <strike val="0"/>
        <condense val="0"/>
        <extend val="0"/>
        <outline val="0"/>
        <shadow val="0"/>
        <u val="none"/>
        <vertAlign val="baseline"/>
        <sz val="9"/>
        <color theme="1"/>
        <name val="Segoe UI"/>
        <family val="2"/>
        <scheme val="none"/>
      </font>
      <fill>
        <patternFill patternType="solid">
          <fgColor indexed="64"/>
          <bgColor theme="5" tint="0.39997558519241921"/>
        </patternFill>
      </fill>
      <alignment horizontal="left" vertical="bottom" textRotation="0" wrapText="1" indent="1" justifyLastLine="0" shrinkToFit="0" readingOrder="0"/>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1"/>
        <name val="Aptos Narrow"/>
        <family val="2"/>
        <scheme val="minor"/>
      </font>
      <fill>
        <patternFill patternType="solid">
          <fgColor indexed="64"/>
          <bgColor theme="4" tint="0.39997558519241921"/>
        </patternFill>
      </fill>
      <border diagonalUp="0" diagonalDown="0" outline="0">
        <left style="thin">
          <color indexed="64"/>
        </left>
        <right style="thin">
          <color indexed="64"/>
        </right>
        <top/>
        <bottom/>
      </border>
    </dxf>
    <dxf>
      <numFmt numFmtId="1" formatCode="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2" formatCode="0.0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 formatCode="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 formatCode="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Narrow"/>
        <family val="2"/>
        <scheme val="none"/>
      </font>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rder>
    </dxf>
    <dxf>
      <fill>
        <patternFill patternType="solid">
          <fgColor indexed="64"/>
          <bgColor theme="6" tint="0.39997558519241921"/>
        </patternFill>
      </fill>
    </dxf>
  </dxfs>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Education vs Internet Usage by Relationship Between Education Development and Internet Access (2023)</a:t>
            </a:r>
          </a:p>
        </c:rich>
      </c:tx>
      <c:layout>
        <c:manualLayout>
          <c:xMode val="edge"/>
          <c:yMode val="edge"/>
          <c:x val="0.12314190786186031"/>
          <c:y val="3.52467270896273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'2023(EI;IU;HDI)'!$D$5</c:f>
              <c:strCache>
                <c:ptCount val="1"/>
                <c:pt idx="0">
                  <c:v>Internet Usage(%) 2023</c:v>
                </c:pt>
              </c:strCache>
            </c:strRef>
          </c:tx>
          <c:spPr>
            <a:ln w="38100" cap="rnd">
              <a:noFill/>
              <a:round/>
            </a:ln>
            <a:effectLst/>
          </c:spPr>
          <c:marker>
            <c:symbol val="circle"/>
            <c:size val="5"/>
            <c:spPr>
              <a:solidFill>
                <a:schemeClr val="accent1"/>
              </a:solidFill>
              <a:ln w="9525">
                <a:solidFill>
                  <a:schemeClr val="accent1"/>
                </a:solidFill>
              </a:ln>
              <a:effectLst/>
            </c:spPr>
          </c:marker>
          <c:xVal>
            <c:numRef>
              <c:f>'2023(EI;IU;HDI)'!$C$6:$C$137</c:f>
              <c:numCache>
                <c:formatCode>0.00</c:formatCode>
                <c:ptCount val="132"/>
                <c:pt idx="0">
                  <c:v>0.31803004157222226</c:v>
                </c:pt>
                <c:pt idx="1">
                  <c:v>0.7013249926666667</c:v>
                </c:pt>
                <c:pt idx="2">
                  <c:v>0.69300124377777783</c:v>
                </c:pt>
                <c:pt idx="3">
                  <c:v>0.38015825359444444</c:v>
                </c:pt>
                <c:pt idx="4">
                  <c:v>0.78457173916666667</c:v>
                </c:pt>
                <c:pt idx="5">
                  <c:v>0.82635501211111118</c:v>
                </c:pt>
                <c:pt idx="6">
                  <c:v>0.71583386638888891</c:v>
                </c:pt>
                <c:pt idx="7">
                  <c:v>1.0239186557222222</c:v>
                </c:pt>
                <c:pt idx="8">
                  <c:v>0.83837053522222216</c:v>
                </c:pt>
                <c:pt idx="9">
                  <c:v>0.67746054338888884</c:v>
                </c:pt>
                <c:pt idx="10">
                  <c:v>0.71859398088888882</c:v>
                </c:pt>
                <c:pt idx="11">
                  <c:v>0.63959605415555565</c:v>
                </c:pt>
                <c:pt idx="12">
                  <c:v>0.42896819940555553</c:v>
                </c:pt>
                <c:pt idx="13">
                  <c:v>0.80817333227777777</c:v>
                </c:pt>
                <c:pt idx="14">
                  <c:v>0.91449111322222221</c:v>
                </c:pt>
                <c:pt idx="15">
                  <c:v>0.3823306284555556</c:v>
                </c:pt>
                <c:pt idx="16">
                  <c:v>0.4065044436111111</c:v>
                </c:pt>
                <c:pt idx="17">
                  <c:v>0.67815958654444453</c:v>
                </c:pt>
                <c:pt idx="18">
                  <c:v>0.59675917613333329</c:v>
                </c:pt>
                <c:pt idx="19">
                  <c:v>0.62019313361111106</c:v>
                </c:pt>
                <c:pt idx="20">
                  <c:v>0.64902672546666662</c:v>
                </c:pt>
                <c:pt idx="21">
                  <c:v>0.67772194611111114</c:v>
                </c:pt>
                <c:pt idx="22">
                  <c:v>0.75965751538888893</c:v>
                </c:pt>
                <c:pt idx="23">
                  <c:v>0.21924329712222221</c:v>
                </c:pt>
                <c:pt idx="24">
                  <c:v>0.36870165673333333</c:v>
                </c:pt>
                <c:pt idx="25">
                  <c:v>0.4614522191888889</c:v>
                </c:pt>
                <c:pt idx="26">
                  <c:v>0.87199473483333334</c:v>
                </c:pt>
                <c:pt idx="27">
                  <c:v>0.24834229496111113</c:v>
                </c:pt>
                <c:pt idx="28">
                  <c:v>0.74773417047777779</c:v>
                </c:pt>
                <c:pt idx="29">
                  <c:v>0.59764442976666665</c:v>
                </c:pt>
                <c:pt idx="30">
                  <c:v>0.64671833775555554</c:v>
                </c:pt>
                <c:pt idx="31">
                  <c:v>0.42945054409444439</c:v>
                </c:pt>
                <c:pt idx="32">
                  <c:v>0.65477807556666667</c:v>
                </c:pt>
                <c:pt idx="33">
                  <c:v>0.35175025398333332</c:v>
                </c:pt>
                <c:pt idx="34">
                  <c:v>0.82642140288888888</c:v>
                </c:pt>
                <c:pt idx="35">
                  <c:v>0.77001192294444443</c:v>
                </c:pt>
                <c:pt idx="36">
                  <c:v>0.86344529244444446</c:v>
                </c:pt>
                <c:pt idx="37">
                  <c:v>0.88350804672222227</c:v>
                </c:pt>
                <c:pt idx="38">
                  <c:v>0.21941113230555553</c:v>
                </c:pt>
                <c:pt idx="39">
                  <c:v>0.60892022847777771</c:v>
                </c:pt>
                <c:pt idx="40">
                  <c:v>0.65820213072222222</c:v>
                </c:pt>
                <c:pt idx="41">
                  <c:v>0.55697824152222219</c:v>
                </c:pt>
                <c:pt idx="42">
                  <c:v>0.35462659498888893</c:v>
                </c:pt>
                <c:pt idx="43">
                  <c:v>0.90290195677777785</c:v>
                </c:pt>
                <c:pt idx="44">
                  <c:v>0.6800418510777777</c:v>
                </c:pt>
                <c:pt idx="45">
                  <c:v>0.88686304100000002</c:v>
                </c:pt>
                <c:pt idx="46">
                  <c:v>0.78657388155555552</c:v>
                </c:pt>
                <c:pt idx="47">
                  <c:v>0.58454346833333337</c:v>
                </c:pt>
                <c:pt idx="48">
                  <c:v>0.31348131735555557</c:v>
                </c:pt>
                <c:pt idx="49">
                  <c:v>0.80490416927777786</c:v>
                </c:pt>
                <c:pt idx="50">
                  <c:v>0.93055196711111121</c:v>
                </c:pt>
                <c:pt idx="51">
                  <c:v>0.47946572611111105</c:v>
                </c:pt>
                <c:pt idx="52">
                  <c:v>0.80875860855555559</c:v>
                </c:pt>
                <c:pt idx="53">
                  <c:v>0.75515076560000005</c:v>
                </c:pt>
                <c:pt idx="54">
                  <c:v>0.4553922283666666</c:v>
                </c:pt>
                <c:pt idx="55">
                  <c:v>0.28808843162777781</c:v>
                </c:pt>
                <c:pt idx="56">
                  <c:v>0.3601339774722222</c:v>
                </c:pt>
                <c:pt idx="57">
                  <c:v>0.55907900731111115</c:v>
                </c:pt>
                <c:pt idx="58">
                  <c:v>0.46540389844444441</c:v>
                </c:pt>
                <c:pt idx="59">
                  <c:v>0.81948498094444444</c:v>
                </c:pt>
                <c:pt idx="60">
                  <c:v>0.8261861164444444</c:v>
                </c:pt>
                <c:pt idx="61">
                  <c:v>0.94518667644444443</c:v>
                </c:pt>
                <c:pt idx="62">
                  <c:v>0.59824861147777775</c:v>
                </c:pt>
                <c:pt idx="63">
                  <c:v>0.69756639265555553</c:v>
                </c:pt>
                <c:pt idx="64">
                  <c:v>0.51381233609999999</c:v>
                </c:pt>
                <c:pt idx="65">
                  <c:v>0.88377191744444439</c:v>
                </c:pt>
                <c:pt idx="66">
                  <c:v>0.83457332194444445</c:v>
                </c:pt>
                <c:pt idx="67">
                  <c:v>0.77827138899999992</c:v>
                </c:pt>
                <c:pt idx="68">
                  <c:v>0.64666443166666665</c:v>
                </c:pt>
                <c:pt idx="69">
                  <c:v>0.84270420822222225</c:v>
                </c:pt>
                <c:pt idx="70">
                  <c:v>0.66920526828888882</c:v>
                </c:pt>
                <c:pt idx="71">
                  <c:v>0.77504538961111114</c:v>
                </c:pt>
                <c:pt idx="72">
                  <c:v>0.85452360577777786</c:v>
                </c:pt>
                <c:pt idx="73">
                  <c:v>0.60983837988888889</c:v>
                </c:pt>
                <c:pt idx="74">
                  <c:v>0.61119877067777773</c:v>
                </c:pt>
                <c:pt idx="75">
                  <c:v>0.4148756237222222</c:v>
                </c:pt>
                <c:pt idx="76">
                  <c:v>0.89097140633333338</c:v>
                </c:pt>
                <c:pt idx="77">
                  <c:v>0.81325555361111113</c:v>
                </c:pt>
                <c:pt idx="78">
                  <c:v>0.43213177597222224</c:v>
                </c:pt>
                <c:pt idx="79">
                  <c:v>0.49832514686666662</c:v>
                </c:pt>
                <c:pt idx="80">
                  <c:v>0.26640889220000002</c:v>
                </c:pt>
                <c:pt idx="81">
                  <c:v>0.7758427937222222</c:v>
                </c:pt>
                <c:pt idx="82">
                  <c:v>0.63978833096666665</c:v>
                </c:pt>
                <c:pt idx="83">
                  <c:v>0.75206237372222229</c:v>
                </c:pt>
                <c:pt idx="84">
                  <c:v>0.73598693727777786</c:v>
                </c:pt>
                <c:pt idx="85">
                  <c:v>0.79226331699999997</c:v>
                </c:pt>
                <c:pt idx="86">
                  <c:v>0.44449611999999994</c:v>
                </c:pt>
                <c:pt idx="87">
                  <c:v>0.36581916416666665</c:v>
                </c:pt>
                <c:pt idx="88">
                  <c:v>0.38723099475</c:v>
                </c:pt>
                <c:pt idx="89">
                  <c:v>0.53307650151111108</c:v>
                </c:pt>
                <c:pt idx="90">
                  <c:v>0.44582888443333335</c:v>
                </c:pt>
                <c:pt idx="91">
                  <c:v>0.87198167383333336</c:v>
                </c:pt>
                <c:pt idx="92">
                  <c:v>0.98593635977777794</c:v>
                </c:pt>
                <c:pt idx="93">
                  <c:v>0.57436690652222222</c:v>
                </c:pt>
                <c:pt idx="94">
                  <c:v>0.43503798432777779</c:v>
                </c:pt>
                <c:pt idx="95">
                  <c:v>0.90522392050000011</c:v>
                </c:pt>
                <c:pt idx="96">
                  <c:v>0.64500695864444446</c:v>
                </c:pt>
                <c:pt idx="97">
                  <c:v>0.32311889727777776</c:v>
                </c:pt>
                <c:pt idx="98">
                  <c:v>0.66866887943333331</c:v>
                </c:pt>
                <c:pt idx="99">
                  <c:v>0.60871556588888898</c:v>
                </c:pt>
                <c:pt idx="100">
                  <c:v>0.67367505508888892</c:v>
                </c:pt>
                <c:pt idx="101">
                  <c:v>0.61777438045555555</c:v>
                </c:pt>
                <c:pt idx="102">
                  <c:v>0.84836083511111116</c:v>
                </c:pt>
                <c:pt idx="103">
                  <c:v>0.71619446011111099</c:v>
                </c:pt>
                <c:pt idx="104">
                  <c:v>0.63359694997777782</c:v>
                </c:pt>
                <c:pt idx="105">
                  <c:v>0.80758412661111101</c:v>
                </c:pt>
                <c:pt idx="106">
                  <c:v>0.81068388888888898</c:v>
                </c:pt>
                <c:pt idx="107">
                  <c:v>0.44970100354444442</c:v>
                </c:pt>
                <c:pt idx="108">
                  <c:v>0.65971813057777773</c:v>
                </c:pt>
                <c:pt idx="109">
                  <c:v>0.72562722633333343</c:v>
                </c:pt>
                <c:pt idx="110">
                  <c:v>0.66965101444444441</c:v>
                </c:pt>
                <c:pt idx="111">
                  <c:v>0.85449758572222223</c:v>
                </c:pt>
                <c:pt idx="112">
                  <c:v>0.83309721399999992</c:v>
                </c:pt>
                <c:pt idx="113">
                  <c:v>0.87644583372222218</c:v>
                </c:pt>
                <c:pt idx="114">
                  <c:v>0.57408280738888884</c:v>
                </c:pt>
                <c:pt idx="115">
                  <c:v>0.85111251411111111</c:v>
                </c:pt>
                <c:pt idx="116">
                  <c:v>0.87955081188888884</c:v>
                </c:pt>
                <c:pt idx="117">
                  <c:v>0.62974389918888884</c:v>
                </c:pt>
                <c:pt idx="118">
                  <c:v>0.54303889266666661</c:v>
                </c:pt>
                <c:pt idx="119">
                  <c:v>0.43146631588888884</c:v>
                </c:pt>
                <c:pt idx="120">
                  <c:v>0.70328047622222223</c:v>
                </c:pt>
                <c:pt idx="121">
                  <c:v>0.61181083261111113</c:v>
                </c:pt>
                <c:pt idx="122">
                  <c:v>0.62383640621111114</c:v>
                </c:pt>
                <c:pt idx="123">
                  <c:v>0.63265146471111122</c:v>
                </c:pt>
                <c:pt idx="124">
                  <c:v>0.80207387544444453</c:v>
                </c:pt>
                <c:pt idx="125">
                  <c:v>0.89044652772222221</c:v>
                </c:pt>
                <c:pt idx="126">
                  <c:v>0.69856443941111102</c:v>
                </c:pt>
                <c:pt idx="127">
                  <c:v>0.68820929666666664</c:v>
                </c:pt>
                <c:pt idx="128">
                  <c:v>0.49858018896666667</c:v>
                </c:pt>
                <c:pt idx="129">
                  <c:v>0.60827866552222221</c:v>
                </c:pt>
                <c:pt idx="130">
                  <c:v>0.5153771286444444</c:v>
                </c:pt>
                <c:pt idx="131">
                  <c:v>0.55545305852222226</c:v>
                </c:pt>
              </c:numCache>
            </c:numRef>
          </c:xVal>
          <c:yVal>
            <c:numRef>
              <c:f>'2023(EI;IU;HDI)'!$D$6:$D$137</c:f>
              <c:numCache>
                <c:formatCode>0</c:formatCode>
                <c:ptCount val="132"/>
                <c:pt idx="0">
                  <c:v>17.7089</c:v>
                </c:pt>
                <c:pt idx="1">
                  <c:v>83.135599999999997</c:v>
                </c:pt>
                <c:pt idx="2">
                  <c:v>95.445599999999999</c:v>
                </c:pt>
                <c:pt idx="3">
                  <c:v>44.758099999999999</c:v>
                </c:pt>
                <c:pt idx="4">
                  <c:v>77.575599999999994</c:v>
                </c:pt>
                <c:pt idx="5">
                  <c:v>89.228999999999999</c:v>
                </c:pt>
                <c:pt idx="6">
                  <c:v>79.996600000000001</c:v>
                </c:pt>
                <c:pt idx="7">
                  <c:v>97.063100000000006</c:v>
                </c:pt>
                <c:pt idx="8">
                  <c:v>95.334699999999998</c:v>
                </c:pt>
                <c:pt idx="9">
                  <c:v>89</c:v>
                </c:pt>
                <c:pt idx="10">
                  <c:v>94.818600000000004</c:v>
                </c:pt>
                <c:pt idx="11">
                  <c:v>100</c:v>
                </c:pt>
                <c:pt idx="12">
                  <c:v>44.502699999999997</c:v>
                </c:pt>
                <c:pt idx="13">
                  <c:v>91.512500000000003</c:v>
                </c:pt>
                <c:pt idx="14">
                  <c:v>91.512500000000003</c:v>
                </c:pt>
                <c:pt idx="15">
                  <c:v>32.208300000000001</c:v>
                </c:pt>
                <c:pt idx="16">
                  <c:v>88.426000000000002</c:v>
                </c:pt>
                <c:pt idx="17">
                  <c:v>70.236800000000002</c:v>
                </c:pt>
                <c:pt idx="18">
                  <c:v>83.377200000000002</c:v>
                </c:pt>
                <c:pt idx="19">
                  <c:v>81.36</c:v>
                </c:pt>
                <c:pt idx="20">
                  <c:v>84.150599999999997</c:v>
                </c:pt>
                <c:pt idx="21">
                  <c:v>99.033600000000007</c:v>
                </c:pt>
                <c:pt idx="22">
                  <c:v>80.389600000000002</c:v>
                </c:pt>
                <c:pt idx="23">
                  <c:v>17.022600000000001</c:v>
                </c:pt>
                <c:pt idx="24">
                  <c:v>11.0784</c:v>
                </c:pt>
                <c:pt idx="25">
                  <c:v>41.908799999999999</c:v>
                </c:pt>
                <c:pt idx="26">
                  <c:v>93.956400000000002</c:v>
                </c:pt>
                <c:pt idx="27">
                  <c:v>13.183199999999999</c:v>
                </c:pt>
                <c:pt idx="28">
                  <c:v>94.457400000000007</c:v>
                </c:pt>
                <c:pt idx="29">
                  <c:v>90.6</c:v>
                </c:pt>
                <c:pt idx="30">
                  <c:v>77.3369</c:v>
                </c:pt>
                <c:pt idx="31">
                  <c:v>30.547999999999998</c:v>
                </c:pt>
                <c:pt idx="32">
                  <c:v>30.547999999999998</c:v>
                </c:pt>
                <c:pt idx="33">
                  <c:v>40.652799999999999</c:v>
                </c:pt>
                <c:pt idx="34">
                  <c:v>71.275000000000006</c:v>
                </c:pt>
                <c:pt idx="35">
                  <c:v>91.221000000000004</c:v>
                </c:pt>
                <c:pt idx="36">
                  <c:v>85.994</c:v>
                </c:pt>
                <c:pt idx="37">
                  <c:v>98.775599999999997</c:v>
                </c:pt>
                <c:pt idx="38">
                  <c:v>65.024799999999999</c:v>
                </c:pt>
                <c:pt idx="39">
                  <c:v>84.616100000000003</c:v>
                </c:pt>
                <c:pt idx="40">
                  <c:v>72.694299999999998</c:v>
                </c:pt>
                <c:pt idx="41">
                  <c:v>72.689899999999994</c:v>
                </c:pt>
                <c:pt idx="42">
                  <c:v>20.010400000000001</c:v>
                </c:pt>
                <c:pt idx="43">
                  <c:v>93.183400000000006</c:v>
                </c:pt>
                <c:pt idx="44">
                  <c:v>79.349000000000004</c:v>
                </c:pt>
                <c:pt idx="45">
                  <c:v>93.513999999999996</c:v>
                </c:pt>
                <c:pt idx="46">
                  <c:v>86.836399999999998</c:v>
                </c:pt>
                <c:pt idx="47">
                  <c:v>71.925600000000003</c:v>
                </c:pt>
                <c:pt idx="48">
                  <c:v>45.913699999999999</c:v>
                </c:pt>
                <c:pt idx="49">
                  <c:v>81.884299999999996</c:v>
                </c:pt>
                <c:pt idx="50">
                  <c:v>92.476399999999998</c:v>
                </c:pt>
                <c:pt idx="51">
                  <c:v>69.944500000000005</c:v>
                </c:pt>
                <c:pt idx="52">
                  <c:v>85.010199999999998</c:v>
                </c:pt>
                <c:pt idx="53">
                  <c:v>74.120099999999994</c:v>
                </c:pt>
                <c:pt idx="54">
                  <c:v>56.0535</c:v>
                </c:pt>
                <c:pt idx="55">
                  <c:v>26.5014</c:v>
                </c:pt>
                <c:pt idx="56">
                  <c:v>32.466099999999997</c:v>
                </c:pt>
                <c:pt idx="57">
                  <c:v>81.722099999999998</c:v>
                </c:pt>
                <c:pt idx="58">
                  <c:v>58.2789</c:v>
                </c:pt>
                <c:pt idx="59">
                  <c:v>95.977800000000002</c:v>
                </c:pt>
                <c:pt idx="60">
                  <c:v>91.450100000000006</c:v>
                </c:pt>
                <c:pt idx="61">
                  <c:v>99.830100000000002</c:v>
                </c:pt>
                <c:pt idx="62">
                  <c:v>69.208399999999997</c:v>
                </c:pt>
                <c:pt idx="63">
                  <c:v>79.630899999999997</c:v>
                </c:pt>
                <c:pt idx="64">
                  <c:v>81.729100000000003</c:v>
                </c:pt>
                <c:pt idx="65">
                  <c:v>96.497399999999999</c:v>
                </c:pt>
                <c:pt idx="66">
                  <c:v>87.038399999999996</c:v>
                </c:pt>
                <c:pt idx="67">
                  <c:v>87.027799999999999</c:v>
                </c:pt>
                <c:pt idx="68">
                  <c:v>89.472999999999999</c:v>
                </c:pt>
                <c:pt idx="69">
                  <c:v>86.981499999999997</c:v>
                </c:pt>
                <c:pt idx="70">
                  <c:v>92.534400000000005</c:v>
                </c:pt>
                <c:pt idx="71">
                  <c:v>92.878500000000003</c:v>
                </c:pt>
                <c:pt idx="72">
                  <c:v>97.415999999999997</c:v>
                </c:pt>
                <c:pt idx="73">
                  <c:v>99.747299999999996</c:v>
                </c:pt>
                <c:pt idx="74">
                  <c:v>83.493300000000005</c:v>
                </c:pt>
                <c:pt idx="75">
                  <c:v>23.497900000000001</c:v>
                </c:pt>
                <c:pt idx="76">
                  <c:v>88.502899999999997</c:v>
                </c:pt>
                <c:pt idx="77">
                  <c:v>99.347999999999999</c:v>
                </c:pt>
                <c:pt idx="78">
                  <c:v>20.367100000000001</c:v>
                </c:pt>
                <c:pt idx="79">
                  <c:v>84.685100000000006</c:v>
                </c:pt>
                <c:pt idx="80">
                  <c:v>35.092100000000002</c:v>
                </c:pt>
                <c:pt idx="81">
                  <c:v>92.072699999999998</c:v>
                </c:pt>
                <c:pt idx="82">
                  <c:v>81.183199999999999</c:v>
                </c:pt>
                <c:pt idx="83">
                  <c:v>80.212599999999995</c:v>
                </c:pt>
                <c:pt idx="84">
                  <c:v>83.016199999999998</c:v>
                </c:pt>
                <c:pt idx="85">
                  <c:v>89.805199999999999</c:v>
                </c:pt>
                <c:pt idx="86">
                  <c:v>91</c:v>
                </c:pt>
                <c:pt idx="87">
                  <c:v>19.843399999999999</c:v>
                </c:pt>
                <c:pt idx="88">
                  <c:v>58.535699999999999</c:v>
                </c:pt>
                <c:pt idx="89">
                  <c:v>64.406099999999995</c:v>
                </c:pt>
                <c:pt idx="90">
                  <c:v>55.771599999999999</c:v>
                </c:pt>
                <c:pt idx="91">
                  <c:v>97.006799999999998</c:v>
                </c:pt>
                <c:pt idx="92">
                  <c:v>96.163799999999995</c:v>
                </c:pt>
                <c:pt idx="93">
                  <c:v>58.231400000000001</c:v>
                </c:pt>
                <c:pt idx="94">
                  <c:v>39.2136</c:v>
                </c:pt>
                <c:pt idx="95">
                  <c:v>99</c:v>
                </c:pt>
                <c:pt idx="96">
                  <c:v>95.2517</c:v>
                </c:pt>
                <c:pt idx="97">
                  <c:v>27.375900000000001</c:v>
                </c:pt>
                <c:pt idx="98">
                  <c:v>68.548500000000004</c:v>
                </c:pt>
                <c:pt idx="99">
                  <c:v>78.094800000000006</c:v>
                </c:pt>
                <c:pt idx="100">
                  <c:v>79.484800000000007</c:v>
                </c:pt>
                <c:pt idx="101">
                  <c:v>83.766099999999994</c:v>
                </c:pt>
                <c:pt idx="102">
                  <c:v>86.414699999999996</c:v>
                </c:pt>
                <c:pt idx="103">
                  <c:v>85.790099999999995</c:v>
                </c:pt>
                <c:pt idx="104">
                  <c:v>99.652799999999999</c:v>
                </c:pt>
                <c:pt idx="105">
                  <c:v>89.203400000000002</c:v>
                </c:pt>
                <c:pt idx="106">
                  <c:v>92.245000000000005</c:v>
                </c:pt>
                <c:pt idx="107">
                  <c:v>34.200499999999998</c:v>
                </c:pt>
                <c:pt idx="108">
                  <c:v>100</c:v>
                </c:pt>
                <c:pt idx="109">
                  <c:v>85.357500000000002</c:v>
                </c:pt>
                <c:pt idx="110">
                  <c:v>87.400899999999993</c:v>
                </c:pt>
                <c:pt idx="111">
                  <c:v>94.285200000000003</c:v>
                </c:pt>
                <c:pt idx="112">
                  <c:v>87.213099999999997</c:v>
                </c:pt>
                <c:pt idx="113">
                  <c:v>90.377899999999997</c:v>
                </c:pt>
                <c:pt idx="114">
                  <c:v>78.395799999999994</c:v>
                </c:pt>
                <c:pt idx="115">
                  <c:v>95.703299999999999</c:v>
                </c:pt>
                <c:pt idx="116">
                  <c:v>97.344399999999993</c:v>
                </c:pt>
                <c:pt idx="117">
                  <c:v>89.535300000000007</c:v>
                </c:pt>
                <c:pt idx="118">
                  <c:v>34.020699999999998</c:v>
                </c:pt>
                <c:pt idx="119">
                  <c:v>37.022300000000001</c:v>
                </c:pt>
                <c:pt idx="120">
                  <c:v>84.699399999999997</c:v>
                </c:pt>
                <c:pt idx="121">
                  <c:v>72.354200000000006</c:v>
                </c:pt>
                <c:pt idx="122">
                  <c:v>85.960700000000003</c:v>
                </c:pt>
                <c:pt idx="123">
                  <c:v>74.314599999999999</c:v>
                </c:pt>
                <c:pt idx="124">
                  <c:v>82.375500000000002</c:v>
                </c:pt>
                <c:pt idx="125">
                  <c:v>93.144400000000005</c:v>
                </c:pt>
                <c:pt idx="126">
                  <c:v>89.896000000000001</c:v>
                </c:pt>
                <c:pt idx="127">
                  <c:v>89.013599999999997</c:v>
                </c:pt>
                <c:pt idx="128">
                  <c:v>45.731299999999997</c:v>
                </c:pt>
                <c:pt idx="129">
                  <c:v>78.08</c:v>
                </c:pt>
                <c:pt idx="130">
                  <c:v>33</c:v>
                </c:pt>
                <c:pt idx="131">
                  <c:v>38.426600000000001</c:v>
                </c:pt>
              </c:numCache>
            </c:numRef>
          </c:yVal>
          <c:smooth val="0"/>
          <c:extLst>
            <c:ext xmlns:c16="http://schemas.microsoft.com/office/drawing/2014/chart" uri="{C3380CC4-5D6E-409C-BE32-E72D297353CC}">
              <c16:uniqueId val="{00000000-28B5-4D21-9CBE-E84E7C4B166C}"/>
            </c:ext>
          </c:extLst>
        </c:ser>
        <c:dLbls>
          <c:showLegendKey val="0"/>
          <c:showVal val="0"/>
          <c:showCatName val="0"/>
          <c:showSerName val="0"/>
          <c:showPercent val="0"/>
          <c:showBubbleSize val="0"/>
        </c:dLbls>
        <c:axId val="1377749920"/>
        <c:axId val="1377733600"/>
      </c:scatterChart>
      <c:valAx>
        <c:axId val="137774992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733600"/>
        <c:crosses val="autoZero"/>
        <c:crossBetween val="midCat"/>
      </c:valAx>
      <c:valAx>
        <c:axId val="1377733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749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HDI vs Internet Usage by Relationship Between Human Development and Internet Access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'2023(EI;IU;HDI)'!$E$5</c:f>
              <c:strCache>
                <c:ptCount val="1"/>
                <c:pt idx="0">
                  <c:v>HDI 2023</c:v>
                </c:pt>
              </c:strCache>
            </c:strRef>
          </c:tx>
          <c:spPr>
            <a:ln w="25400" cap="rnd">
              <a:noFill/>
              <a:round/>
            </a:ln>
            <a:effectLst/>
          </c:spPr>
          <c:marker>
            <c:symbol val="circle"/>
            <c:size val="5"/>
            <c:spPr>
              <a:solidFill>
                <a:srgbClr val="637CEF"/>
              </a:solidFill>
              <a:ln w="9525">
                <a:solidFill>
                  <a:srgbClr val="637CEF"/>
                </a:solidFill>
              </a:ln>
              <a:effectLst/>
            </c:spPr>
          </c:marker>
          <c:xVal>
            <c:numRef>
              <c:f>'2023(EI;IU;HDI)'!$D$6:$D$137</c:f>
              <c:numCache>
                <c:formatCode>0</c:formatCode>
                <c:ptCount val="132"/>
                <c:pt idx="0">
                  <c:v>17.7089</c:v>
                </c:pt>
                <c:pt idx="1">
                  <c:v>83.135599999999997</c:v>
                </c:pt>
                <c:pt idx="2">
                  <c:v>95.445599999999999</c:v>
                </c:pt>
                <c:pt idx="3">
                  <c:v>44.758099999999999</c:v>
                </c:pt>
                <c:pt idx="4">
                  <c:v>77.575599999999994</c:v>
                </c:pt>
                <c:pt idx="5">
                  <c:v>89.228999999999999</c:v>
                </c:pt>
                <c:pt idx="6">
                  <c:v>79.996600000000001</c:v>
                </c:pt>
                <c:pt idx="7">
                  <c:v>97.063100000000006</c:v>
                </c:pt>
                <c:pt idx="8">
                  <c:v>95.334699999999998</c:v>
                </c:pt>
                <c:pt idx="9">
                  <c:v>89</c:v>
                </c:pt>
                <c:pt idx="10">
                  <c:v>94.818600000000004</c:v>
                </c:pt>
                <c:pt idx="11">
                  <c:v>100</c:v>
                </c:pt>
                <c:pt idx="12">
                  <c:v>44.502699999999997</c:v>
                </c:pt>
                <c:pt idx="13">
                  <c:v>91.512500000000003</c:v>
                </c:pt>
                <c:pt idx="14">
                  <c:v>91.512500000000003</c:v>
                </c:pt>
                <c:pt idx="15">
                  <c:v>32.208300000000001</c:v>
                </c:pt>
                <c:pt idx="16">
                  <c:v>88.426000000000002</c:v>
                </c:pt>
                <c:pt idx="17">
                  <c:v>70.236800000000002</c:v>
                </c:pt>
                <c:pt idx="18">
                  <c:v>83.377200000000002</c:v>
                </c:pt>
                <c:pt idx="19">
                  <c:v>81.36</c:v>
                </c:pt>
                <c:pt idx="20">
                  <c:v>84.150599999999997</c:v>
                </c:pt>
                <c:pt idx="21">
                  <c:v>99.033600000000007</c:v>
                </c:pt>
                <c:pt idx="22">
                  <c:v>80.389600000000002</c:v>
                </c:pt>
                <c:pt idx="23">
                  <c:v>17.022600000000001</c:v>
                </c:pt>
                <c:pt idx="24">
                  <c:v>11.0784</c:v>
                </c:pt>
                <c:pt idx="25">
                  <c:v>41.908799999999999</c:v>
                </c:pt>
                <c:pt idx="26">
                  <c:v>93.956400000000002</c:v>
                </c:pt>
                <c:pt idx="27">
                  <c:v>13.183199999999999</c:v>
                </c:pt>
                <c:pt idx="28">
                  <c:v>94.457400000000007</c:v>
                </c:pt>
                <c:pt idx="29">
                  <c:v>90.6</c:v>
                </c:pt>
                <c:pt idx="30">
                  <c:v>77.3369</c:v>
                </c:pt>
                <c:pt idx="31">
                  <c:v>30.547999999999998</c:v>
                </c:pt>
                <c:pt idx="32">
                  <c:v>30.547999999999998</c:v>
                </c:pt>
                <c:pt idx="33">
                  <c:v>40.652799999999999</c:v>
                </c:pt>
                <c:pt idx="34">
                  <c:v>71.275000000000006</c:v>
                </c:pt>
                <c:pt idx="35">
                  <c:v>91.221000000000004</c:v>
                </c:pt>
                <c:pt idx="36">
                  <c:v>85.994</c:v>
                </c:pt>
                <c:pt idx="37">
                  <c:v>98.775599999999997</c:v>
                </c:pt>
                <c:pt idx="38">
                  <c:v>65.024799999999999</c:v>
                </c:pt>
                <c:pt idx="39">
                  <c:v>84.616100000000003</c:v>
                </c:pt>
                <c:pt idx="40">
                  <c:v>72.694299999999998</c:v>
                </c:pt>
                <c:pt idx="41">
                  <c:v>72.689899999999994</c:v>
                </c:pt>
                <c:pt idx="42">
                  <c:v>20.010400000000001</c:v>
                </c:pt>
                <c:pt idx="43">
                  <c:v>93.183400000000006</c:v>
                </c:pt>
                <c:pt idx="44">
                  <c:v>79.349000000000004</c:v>
                </c:pt>
                <c:pt idx="45">
                  <c:v>93.513999999999996</c:v>
                </c:pt>
                <c:pt idx="46">
                  <c:v>86.836399999999998</c:v>
                </c:pt>
                <c:pt idx="47">
                  <c:v>71.925600000000003</c:v>
                </c:pt>
                <c:pt idx="48">
                  <c:v>45.913699999999999</c:v>
                </c:pt>
                <c:pt idx="49">
                  <c:v>81.884299999999996</c:v>
                </c:pt>
                <c:pt idx="50">
                  <c:v>92.476399999999998</c:v>
                </c:pt>
                <c:pt idx="51">
                  <c:v>69.944500000000005</c:v>
                </c:pt>
                <c:pt idx="52">
                  <c:v>85.010199999999998</c:v>
                </c:pt>
                <c:pt idx="53">
                  <c:v>74.120099999999994</c:v>
                </c:pt>
                <c:pt idx="54">
                  <c:v>56.0535</c:v>
                </c:pt>
                <c:pt idx="55">
                  <c:v>26.5014</c:v>
                </c:pt>
                <c:pt idx="56">
                  <c:v>32.466099999999997</c:v>
                </c:pt>
                <c:pt idx="57">
                  <c:v>81.722099999999998</c:v>
                </c:pt>
                <c:pt idx="58">
                  <c:v>58.2789</c:v>
                </c:pt>
                <c:pt idx="59">
                  <c:v>95.977800000000002</c:v>
                </c:pt>
                <c:pt idx="60">
                  <c:v>91.450100000000006</c:v>
                </c:pt>
                <c:pt idx="61">
                  <c:v>99.830100000000002</c:v>
                </c:pt>
                <c:pt idx="62">
                  <c:v>69.208399999999997</c:v>
                </c:pt>
                <c:pt idx="63">
                  <c:v>79.630899999999997</c:v>
                </c:pt>
                <c:pt idx="64">
                  <c:v>81.729100000000003</c:v>
                </c:pt>
                <c:pt idx="65">
                  <c:v>96.497399999999999</c:v>
                </c:pt>
                <c:pt idx="66">
                  <c:v>87.038399999999996</c:v>
                </c:pt>
                <c:pt idx="67">
                  <c:v>87.027799999999999</c:v>
                </c:pt>
                <c:pt idx="68">
                  <c:v>89.472999999999999</c:v>
                </c:pt>
                <c:pt idx="69">
                  <c:v>86.981499999999997</c:v>
                </c:pt>
                <c:pt idx="70">
                  <c:v>92.534400000000005</c:v>
                </c:pt>
                <c:pt idx="71">
                  <c:v>92.878500000000003</c:v>
                </c:pt>
                <c:pt idx="72">
                  <c:v>97.415999999999997</c:v>
                </c:pt>
                <c:pt idx="73">
                  <c:v>99.747299999999996</c:v>
                </c:pt>
                <c:pt idx="74">
                  <c:v>83.493300000000005</c:v>
                </c:pt>
                <c:pt idx="75">
                  <c:v>23.497900000000001</c:v>
                </c:pt>
                <c:pt idx="76">
                  <c:v>88.502899999999997</c:v>
                </c:pt>
                <c:pt idx="77">
                  <c:v>99.347999999999999</c:v>
                </c:pt>
                <c:pt idx="78">
                  <c:v>20.367100000000001</c:v>
                </c:pt>
                <c:pt idx="79">
                  <c:v>84.685100000000006</c:v>
                </c:pt>
                <c:pt idx="80">
                  <c:v>35.092100000000002</c:v>
                </c:pt>
                <c:pt idx="81">
                  <c:v>92.072699999999998</c:v>
                </c:pt>
                <c:pt idx="82">
                  <c:v>81.183199999999999</c:v>
                </c:pt>
                <c:pt idx="83">
                  <c:v>80.212599999999995</c:v>
                </c:pt>
                <c:pt idx="84">
                  <c:v>83.016199999999998</c:v>
                </c:pt>
                <c:pt idx="85">
                  <c:v>89.805199999999999</c:v>
                </c:pt>
                <c:pt idx="86">
                  <c:v>91</c:v>
                </c:pt>
                <c:pt idx="87">
                  <c:v>19.843399999999999</c:v>
                </c:pt>
                <c:pt idx="88">
                  <c:v>58.535699999999999</c:v>
                </c:pt>
                <c:pt idx="89">
                  <c:v>64.406099999999995</c:v>
                </c:pt>
                <c:pt idx="90">
                  <c:v>55.771599999999999</c:v>
                </c:pt>
                <c:pt idx="91">
                  <c:v>97.006799999999998</c:v>
                </c:pt>
                <c:pt idx="92">
                  <c:v>96.163799999999995</c:v>
                </c:pt>
                <c:pt idx="93">
                  <c:v>58.231400000000001</c:v>
                </c:pt>
                <c:pt idx="94">
                  <c:v>39.2136</c:v>
                </c:pt>
                <c:pt idx="95">
                  <c:v>99</c:v>
                </c:pt>
                <c:pt idx="96">
                  <c:v>95.2517</c:v>
                </c:pt>
                <c:pt idx="97">
                  <c:v>27.375900000000001</c:v>
                </c:pt>
                <c:pt idx="98">
                  <c:v>68.548500000000004</c:v>
                </c:pt>
                <c:pt idx="99">
                  <c:v>78.094800000000006</c:v>
                </c:pt>
                <c:pt idx="100">
                  <c:v>79.484800000000007</c:v>
                </c:pt>
                <c:pt idx="101">
                  <c:v>83.766099999999994</c:v>
                </c:pt>
                <c:pt idx="102">
                  <c:v>86.414699999999996</c:v>
                </c:pt>
                <c:pt idx="103">
                  <c:v>85.790099999999995</c:v>
                </c:pt>
                <c:pt idx="104">
                  <c:v>99.652799999999999</c:v>
                </c:pt>
                <c:pt idx="105">
                  <c:v>89.203400000000002</c:v>
                </c:pt>
                <c:pt idx="106">
                  <c:v>92.245000000000005</c:v>
                </c:pt>
                <c:pt idx="107">
                  <c:v>34.200499999999998</c:v>
                </c:pt>
                <c:pt idx="108">
                  <c:v>100</c:v>
                </c:pt>
                <c:pt idx="109">
                  <c:v>85.357500000000002</c:v>
                </c:pt>
                <c:pt idx="110">
                  <c:v>87.400899999999993</c:v>
                </c:pt>
                <c:pt idx="111">
                  <c:v>94.285200000000003</c:v>
                </c:pt>
                <c:pt idx="112">
                  <c:v>87.213099999999997</c:v>
                </c:pt>
                <c:pt idx="113">
                  <c:v>90.377899999999997</c:v>
                </c:pt>
                <c:pt idx="114">
                  <c:v>78.395799999999994</c:v>
                </c:pt>
                <c:pt idx="115">
                  <c:v>95.703299999999999</c:v>
                </c:pt>
                <c:pt idx="116">
                  <c:v>97.344399999999993</c:v>
                </c:pt>
                <c:pt idx="117">
                  <c:v>89.535300000000007</c:v>
                </c:pt>
                <c:pt idx="118">
                  <c:v>34.020699999999998</c:v>
                </c:pt>
                <c:pt idx="119">
                  <c:v>37.022300000000001</c:v>
                </c:pt>
                <c:pt idx="120">
                  <c:v>84.699399999999997</c:v>
                </c:pt>
                <c:pt idx="121">
                  <c:v>72.354200000000006</c:v>
                </c:pt>
                <c:pt idx="122">
                  <c:v>85.960700000000003</c:v>
                </c:pt>
                <c:pt idx="123">
                  <c:v>74.314599999999999</c:v>
                </c:pt>
                <c:pt idx="124">
                  <c:v>82.375500000000002</c:v>
                </c:pt>
                <c:pt idx="125">
                  <c:v>93.144400000000005</c:v>
                </c:pt>
                <c:pt idx="126">
                  <c:v>89.896000000000001</c:v>
                </c:pt>
                <c:pt idx="127">
                  <c:v>89.013599999999997</c:v>
                </c:pt>
                <c:pt idx="128">
                  <c:v>45.731299999999997</c:v>
                </c:pt>
                <c:pt idx="129">
                  <c:v>78.08</c:v>
                </c:pt>
                <c:pt idx="130">
                  <c:v>33</c:v>
                </c:pt>
                <c:pt idx="131">
                  <c:v>38.426600000000001</c:v>
                </c:pt>
              </c:numCache>
            </c:numRef>
          </c:xVal>
          <c:yVal>
            <c:numRef>
              <c:f>'2023(EI;IU;HDI)'!$E$6:$E$137</c:f>
              <c:numCache>
                <c:formatCode>General</c:formatCode>
                <c:ptCount val="132"/>
                <c:pt idx="0">
                  <c:v>0.496</c:v>
                </c:pt>
                <c:pt idx="1">
                  <c:v>0.81</c:v>
                </c:pt>
                <c:pt idx="2">
                  <c:v>0.91300000000000003</c:v>
                </c:pt>
                <c:pt idx="3">
                  <c:v>0.61599999999999999</c:v>
                </c:pt>
                <c:pt idx="4">
                  <c:v>0.85099999999999998</c:v>
                </c:pt>
                <c:pt idx="5">
                  <c:v>0.86499999999999999</c:v>
                </c:pt>
                <c:pt idx="6">
                  <c:v>0.81100000000000005</c:v>
                </c:pt>
                <c:pt idx="7">
                  <c:v>0.95799999999999996</c:v>
                </c:pt>
                <c:pt idx="8">
                  <c:v>0.93</c:v>
                </c:pt>
                <c:pt idx="9">
                  <c:v>0.78900000000000003</c:v>
                </c:pt>
                <c:pt idx="10">
                  <c:v>0.82</c:v>
                </c:pt>
                <c:pt idx="11">
                  <c:v>0.89900000000000002</c:v>
                </c:pt>
                <c:pt idx="12">
                  <c:v>0.68500000000000005</c:v>
                </c:pt>
                <c:pt idx="13">
                  <c:v>0.82399999999999995</c:v>
                </c:pt>
                <c:pt idx="14">
                  <c:v>0.95099999999999996</c:v>
                </c:pt>
                <c:pt idx="15">
                  <c:v>0.51500000000000001</c:v>
                </c:pt>
                <c:pt idx="16">
                  <c:v>0.69799999999999995</c:v>
                </c:pt>
                <c:pt idx="17">
                  <c:v>0.73299999999999998</c:v>
                </c:pt>
                <c:pt idx="18">
                  <c:v>0.80400000000000005</c:v>
                </c:pt>
                <c:pt idx="19">
                  <c:v>0.73099999999999998</c:v>
                </c:pt>
                <c:pt idx="20">
                  <c:v>0.78600000000000003</c:v>
                </c:pt>
                <c:pt idx="21">
                  <c:v>0.83699999999999997</c:v>
                </c:pt>
                <c:pt idx="22">
                  <c:v>0.84499999999999997</c:v>
                </c:pt>
                <c:pt idx="23">
                  <c:v>0.45900000000000002</c:v>
                </c:pt>
                <c:pt idx="24">
                  <c:v>0.439</c:v>
                </c:pt>
                <c:pt idx="25">
                  <c:v>0.58799999999999997</c:v>
                </c:pt>
                <c:pt idx="26">
                  <c:v>0.93899999999999995</c:v>
                </c:pt>
                <c:pt idx="27">
                  <c:v>0.41599999999999998</c:v>
                </c:pt>
                <c:pt idx="28">
                  <c:v>0.878</c:v>
                </c:pt>
                <c:pt idx="29">
                  <c:v>0.79700000000000004</c:v>
                </c:pt>
                <c:pt idx="30">
                  <c:v>0.78800000000000003</c:v>
                </c:pt>
                <c:pt idx="31">
                  <c:v>0.52200000000000002</c:v>
                </c:pt>
                <c:pt idx="32">
                  <c:v>0.83299999999999996</c:v>
                </c:pt>
                <c:pt idx="33">
                  <c:v>0.58199999999999996</c:v>
                </c:pt>
                <c:pt idx="34">
                  <c:v>0.76200000000000001</c:v>
                </c:pt>
                <c:pt idx="35">
                  <c:v>0.91300000000000003</c:v>
                </c:pt>
                <c:pt idx="36">
                  <c:v>0.91500000000000004</c:v>
                </c:pt>
                <c:pt idx="37">
                  <c:v>0.96199999999999997</c:v>
                </c:pt>
                <c:pt idx="38">
                  <c:v>0.51300000000000001</c:v>
                </c:pt>
                <c:pt idx="39">
                  <c:v>0.77600000000000002</c:v>
                </c:pt>
                <c:pt idx="40">
                  <c:v>0.77700000000000002</c:v>
                </c:pt>
                <c:pt idx="41">
                  <c:v>0.754</c:v>
                </c:pt>
                <c:pt idx="42">
                  <c:v>0.503</c:v>
                </c:pt>
                <c:pt idx="43">
                  <c:v>0.90500000000000003</c:v>
                </c:pt>
                <c:pt idx="44">
                  <c:v>0.73099999999999998</c:v>
                </c:pt>
                <c:pt idx="45">
                  <c:v>0.94799999999999995</c:v>
                </c:pt>
                <c:pt idx="46">
                  <c:v>0.92</c:v>
                </c:pt>
                <c:pt idx="47">
                  <c:v>0.73299999999999998</c:v>
                </c:pt>
                <c:pt idx="48">
                  <c:v>0.52400000000000002</c:v>
                </c:pt>
                <c:pt idx="49">
                  <c:v>0.84399999999999997</c:v>
                </c:pt>
                <c:pt idx="50">
                  <c:v>0.95899999999999996</c:v>
                </c:pt>
                <c:pt idx="51">
                  <c:v>0.628</c:v>
                </c:pt>
                <c:pt idx="52">
                  <c:v>0.90800000000000003</c:v>
                </c:pt>
                <c:pt idx="53">
                  <c:v>0.79100000000000004</c:v>
                </c:pt>
                <c:pt idx="54">
                  <c:v>0.66200000000000003</c:v>
                </c:pt>
                <c:pt idx="55">
                  <c:v>0.5</c:v>
                </c:pt>
                <c:pt idx="56">
                  <c:v>0.51400000000000001</c:v>
                </c:pt>
                <c:pt idx="57">
                  <c:v>0.77600000000000002</c:v>
                </c:pt>
                <c:pt idx="58">
                  <c:v>0.64500000000000002</c:v>
                </c:pt>
                <c:pt idx="59">
                  <c:v>0.95499999999999996</c:v>
                </c:pt>
                <c:pt idx="60">
                  <c:v>0.87</c:v>
                </c:pt>
                <c:pt idx="61">
                  <c:v>0.97199999999999998</c:v>
                </c:pt>
                <c:pt idx="62">
                  <c:v>0.72799999999999998</c:v>
                </c:pt>
                <c:pt idx="63">
                  <c:v>0.79900000000000004</c:v>
                </c:pt>
                <c:pt idx="64">
                  <c:v>0.69499999999999995</c:v>
                </c:pt>
                <c:pt idx="65">
                  <c:v>0.94899999999999995</c:v>
                </c:pt>
                <c:pt idx="66">
                  <c:v>0.91900000000000004</c:v>
                </c:pt>
                <c:pt idx="67">
                  <c:v>0.91500000000000004</c:v>
                </c:pt>
                <c:pt idx="68">
                  <c:v>0.72</c:v>
                </c:pt>
                <c:pt idx="69">
                  <c:v>0.92500000000000004</c:v>
                </c:pt>
                <c:pt idx="70">
                  <c:v>0.754</c:v>
                </c:pt>
                <c:pt idx="71">
                  <c:v>0.83699999999999997</c:v>
                </c:pt>
                <c:pt idx="72">
                  <c:v>0.93700000000000006</c:v>
                </c:pt>
                <c:pt idx="73">
                  <c:v>0.85199999999999998</c:v>
                </c:pt>
                <c:pt idx="74">
                  <c:v>0.752</c:v>
                </c:pt>
                <c:pt idx="75">
                  <c:v>0.51</c:v>
                </c:pt>
                <c:pt idx="76">
                  <c:v>0.89500000000000002</c:v>
                </c:pt>
                <c:pt idx="77">
                  <c:v>0.92200000000000004</c:v>
                </c:pt>
                <c:pt idx="78">
                  <c:v>0.48699999999999999</c:v>
                </c:pt>
                <c:pt idx="79">
                  <c:v>0.76600000000000001</c:v>
                </c:pt>
                <c:pt idx="80">
                  <c:v>0.41899999999999998</c:v>
                </c:pt>
                <c:pt idx="81">
                  <c:v>0.92400000000000004</c:v>
                </c:pt>
                <c:pt idx="82">
                  <c:v>0.78900000000000003</c:v>
                </c:pt>
                <c:pt idx="83">
                  <c:v>0.78500000000000003</c:v>
                </c:pt>
                <c:pt idx="84">
                  <c:v>0.747</c:v>
                </c:pt>
                <c:pt idx="85">
                  <c:v>0.86199999999999999</c:v>
                </c:pt>
                <c:pt idx="86">
                  <c:v>0.71</c:v>
                </c:pt>
                <c:pt idx="87">
                  <c:v>0.49299999999999999</c:v>
                </c:pt>
                <c:pt idx="88">
                  <c:v>0.60899999999999999</c:v>
                </c:pt>
                <c:pt idx="89">
                  <c:v>0.66500000000000004</c:v>
                </c:pt>
                <c:pt idx="90">
                  <c:v>0.622</c:v>
                </c:pt>
                <c:pt idx="91">
                  <c:v>0.95499999999999996</c:v>
                </c:pt>
                <c:pt idx="92">
                  <c:v>0.93799999999999994</c:v>
                </c:pt>
                <c:pt idx="93">
                  <c:v>0.70599999999999996</c:v>
                </c:pt>
                <c:pt idx="94">
                  <c:v>0.56000000000000005</c:v>
                </c:pt>
                <c:pt idx="95">
                  <c:v>0.97</c:v>
                </c:pt>
                <c:pt idx="96">
                  <c:v>0.85799999999999998</c:v>
                </c:pt>
                <c:pt idx="97">
                  <c:v>0.54400000000000004</c:v>
                </c:pt>
                <c:pt idx="98">
                  <c:v>0.83899999999999997</c:v>
                </c:pt>
                <c:pt idx="99">
                  <c:v>0.75600000000000001</c:v>
                </c:pt>
                <c:pt idx="100">
                  <c:v>0.79400000000000004</c:v>
                </c:pt>
                <c:pt idx="101">
                  <c:v>0.72</c:v>
                </c:pt>
                <c:pt idx="102">
                  <c:v>0.90600000000000003</c:v>
                </c:pt>
                <c:pt idx="103">
                  <c:v>0.89</c:v>
                </c:pt>
                <c:pt idx="104">
                  <c:v>0.88600000000000001</c:v>
                </c:pt>
                <c:pt idx="105">
                  <c:v>0.84499999999999997</c:v>
                </c:pt>
                <c:pt idx="106">
                  <c:v>0.83199999999999996</c:v>
                </c:pt>
                <c:pt idx="107">
                  <c:v>0.57799999999999996</c:v>
                </c:pt>
                <c:pt idx="108">
                  <c:v>0.9</c:v>
                </c:pt>
                <c:pt idx="109">
                  <c:v>0.83299999999999996</c:v>
                </c:pt>
                <c:pt idx="110">
                  <c:v>0.84799999999999998</c:v>
                </c:pt>
                <c:pt idx="111">
                  <c:v>0.94599999999999995</c:v>
                </c:pt>
                <c:pt idx="112">
                  <c:v>0.88</c:v>
                </c:pt>
                <c:pt idx="113">
                  <c:v>0.93100000000000005</c:v>
                </c:pt>
                <c:pt idx="114">
                  <c:v>0.72199999999999998</c:v>
                </c:pt>
                <c:pt idx="115">
                  <c:v>0.95899999999999996</c:v>
                </c:pt>
                <c:pt idx="116">
                  <c:v>0.97</c:v>
                </c:pt>
                <c:pt idx="117">
                  <c:v>0.79800000000000004</c:v>
                </c:pt>
                <c:pt idx="118">
                  <c:v>0.63400000000000001</c:v>
                </c:pt>
                <c:pt idx="119">
                  <c:v>0.57099999999999995</c:v>
                </c:pt>
                <c:pt idx="120">
                  <c:v>0.80700000000000005</c:v>
                </c:pt>
                <c:pt idx="121">
                  <c:v>0.746</c:v>
                </c:pt>
                <c:pt idx="122">
                  <c:v>0.85299999999999998</c:v>
                </c:pt>
                <c:pt idx="123">
                  <c:v>0.68899999999999995</c:v>
                </c:pt>
                <c:pt idx="124">
                  <c:v>0.77900000000000003</c:v>
                </c:pt>
                <c:pt idx="125">
                  <c:v>0.93799999999999994</c:v>
                </c:pt>
                <c:pt idx="126">
                  <c:v>0.86199999999999999</c:v>
                </c:pt>
                <c:pt idx="127">
                  <c:v>0.74</c:v>
                </c:pt>
                <c:pt idx="128">
                  <c:v>0.621</c:v>
                </c:pt>
                <c:pt idx="129">
                  <c:v>0.76600000000000001</c:v>
                </c:pt>
                <c:pt idx="130">
                  <c:v>0.59499999999999997</c:v>
                </c:pt>
                <c:pt idx="131">
                  <c:v>0.59799999999999998</c:v>
                </c:pt>
              </c:numCache>
            </c:numRef>
          </c:yVal>
          <c:smooth val="0"/>
          <c:extLst>
            <c:ext xmlns:c16="http://schemas.microsoft.com/office/drawing/2014/chart" uri="{C3380CC4-5D6E-409C-BE32-E72D297353CC}">
              <c16:uniqueId val="{00000000-2BE9-4094-A128-B825680D88DC}"/>
            </c:ext>
          </c:extLst>
        </c:ser>
        <c:dLbls>
          <c:showLegendKey val="0"/>
          <c:showVal val="0"/>
          <c:showCatName val="0"/>
          <c:showSerName val="0"/>
          <c:showPercent val="0"/>
          <c:showBubbleSize val="0"/>
        </c:dLbls>
        <c:axId val="1514468360"/>
        <c:axId val="1514485256"/>
      </c:scatterChart>
      <c:valAx>
        <c:axId val="15144683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485256"/>
        <c:crosses val="autoZero"/>
        <c:crossBetween val="midCat"/>
      </c:valAx>
      <c:valAx>
        <c:axId val="1514485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4683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Education vs HDI by Relationship Between Education Development and Human Development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'2023(EI;IU;HDI)'!$AI$5</c:f>
              <c:strCache>
                <c:ptCount val="1"/>
                <c:pt idx="0">
                  <c:v>HDI 2023</c:v>
                </c:pt>
              </c:strCache>
            </c:strRef>
          </c:tx>
          <c:spPr>
            <a:ln w="25400" cap="rnd">
              <a:noFill/>
              <a:round/>
            </a:ln>
            <a:effectLst/>
          </c:spPr>
          <c:marker>
            <c:symbol val="circle"/>
            <c:size val="5"/>
            <c:spPr>
              <a:solidFill>
                <a:srgbClr val="637CEF"/>
              </a:solidFill>
              <a:ln w="9525">
                <a:solidFill>
                  <a:srgbClr val="637CEF"/>
                </a:solidFill>
              </a:ln>
              <a:effectLst/>
            </c:spPr>
          </c:marker>
          <c:xVal>
            <c:numRef>
              <c:f>'2023(EI;IU;HDI)'!$AH$6:$AH$137</c:f>
              <c:numCache>
                <c:formatCode>0.00</c:formatCode>
                <c:ptCount val="132"/>
                <c:pt idx="0">
                  <c:v>0.31803004157222226</c:v>
                </c:pt>
                <c:pt idx="1">
                  <c:v>0.7013249926666667</c:v>
                </c:pt>
                <c:pt idx="2">
                  <c:v>0.69300124377777783</c:v>
                </c:pt>
                <c:pt idx="3">
                  <c:v>0.38015825359444444</c:v>
                </c:pt>
                <c:pt idx="4">
                  <c:v>0.78457173916666667</c:v>
                </c:pt>
                <c:pt idx="5">
                  <c:v>0.82635501211111118</c:v>
                </c:pt>
                <c:pt idx="6">
                  <c:v>0.71583386638888891</c:v>
                </c:pt>
                <c:pt idx="7">
                  <c:v>1.0239186557222222</c:v>
                </c:pt>
                <c:pt idx="8">
                  <c:v>0.83837053522222216</c:v>
                </c:pt>
                <c:pt idx="9">
                  <c:v>0.67746054338888884</c:v>
                </c:pt>
                <c:pt idx="10">
                  <c:v>0.71859398088888882</c:v>
                </c:pt>
                <c:pt idx="11">
                  <c:v>0.63959605415555565</c:v>
                </c:pt>
                <c:pt idx="12">
                  <c:v>0.42896819940555553</c:v>
                </c:pt>
                <c:pt idx="13">
                  <c:v>0.80817333227777777</c:v>
                </c:pt>
                <c:pt idx="14">
                  <c:v>0.91449111322222221</c:v>
                </c:pt>
                <c:pt idx="15">
                  <c:v>0.3823306284555556</c:v>
                </c:pt>
                <c:pt idx="16">
                  <c:v>0.4065044436111111</c:v>
                </c:pt>
                <c:pt idx="17">
                  <c:v>0.67815958654444453</c:v>
                </c:pt>
                <c:pt idx="18">
                  <c:v>0.59675917613333329</c:v>
                </c:pt>
                <c:pt idx="19">
                  <c:v>0.62019313361111106</c:v>
                </c:pt>
                <c:pt idx="20">
                  <c:v>0.64902672546666662</c:v>
                </c:pt>
                <c:pt idx="21">
                  <c:v>0.67772194611111114</c:v>
                </c:pt>
                <c:pt idx="22">
                  <c:v>0.75965751538888893</c:v>
                </c:pt>
                <c:pt idx="23">
                  <c:v>0.21924329712222221</c:v>
                </c:pt>
                <c:pt idx="24">
                  <c:v>0.36870165673333333</c:v>
                </c:pt>
                <c:pt idx="25">
                  <c:v>0.4614522191888889</c:v>
                </c:pt>
                <c:pt idx="26">
                  <c:v>0.87199473483333334</c:v>
                </c:pt>
                <c:pt idx="27">
                  <c:v>0.24834229496111113</c:v>
                </c:pt>
                <c:pt idx="28">
                  <c:v>0.74773417047777779</c:v>
                </c:pt>
                <c:pt idx="29">
                  <c:v>0.59764442976666665</c:v>
                </c:pt>
                <c:pt idx="30">
                  <c:v>0.64671833775555554</c:v>
                </c:pt>
                <c:pt idx="31">
                  <c:v>0.42945054409444439</c:v>
                </c:pt>
                <c:pt idx="32">
                  <c:v>0.65477807556666667</c:v>
                </c:pt>
                <c:pt idx="33">
                  <c:v>0.35175025398333332</c:v>
                </c:pt>
                <c:pt idx="34">
                  <c:v>0.82642140288888888</c:v>
                </c:pt>
                <c:pt idx="35">
                  <c:v>0.77001192294444443</c:v>
                </c:pt>
                <c:pt idx="36">
                  <c:v>0.86344529244444446</c:v>
                </c:pt>
                <c:pt idx="37">
                  <c:v>0.88350804672222227</c:v>
                </c:pt>
                <c:pt idx="38">
                  <c:v>0.21941113230555553</c:v>
                </c:pt>
                <c:pt idx="39">
                  <c:v>0.60892022847777771</c:v>
                </c:pt>
                <c:pt idx="40">
                  <c:v>0.65820213072222222</c:v>
                </c:pt>
                <c:pt idx="41">
                  <c:v>0.55697824152222219</c:v>
                </c:pt>
                <c:pt idx="42">
                  <c:v>0.35462659498888893</c:v>
                </c:pt>
                <c:pt idx="43">
                  <c:v>0.90290195677777785</c:v>
                </c:pt>
                <c:pt idx="44">
                  <c:v>0.6800418510777777</c:v>
                </c:pt>
                <c:pt idx="45">
                  <c:v>0.88686304100000002</c:v>
                </c:pt>
                <c:pt idx="46">
                  <c:v>0.78657388155555552</c:v>
                </c:pt>
                <c:pt idx="47">
                  <c:v>0.58454346833333337</c:v>
                </c:pt>
                <c:pt idx="48">
                  <c:v>0.31348131735555557</c:v>
                </c:pt>
                <c:pt idx="49">
                  <c:v>0.80490416927777786</c:v>
                </c:pt>
                <c:pt idx="50">
                  <c:v>0.93055196711111121</c:v>
                </c:pt>
                <c:pt idx="51">
                  <c:v>0.47946572611111105</c:v>
                </c:pt>
                <c:pt idx="52">
                  <c:v>0.80875860855555559</c:v>
                </c:pt>
                <c:pt idx="53">
                  <c:v>0.75515076560000005</c:v>
                </c:pt>
                <c:pt idx="54">
                  <c:v>0.4553922283666666</c:v>
                </c:pt>
                <c:pt idx="55">
                  <c:v>0.28808843162777781</c:v>
                </c:pt>
                <c:pt idx="56">
                  <c:v>0.3601339774722222</c:v>
                </c:pt>
                <c:pt idx="57">
                  <c:v>0.55907900731111115</c:v>
                </c:pt>
                <c:pt idx="58">
                  <c:v>0.46540389844444441</c:v>
                </c:pt>
                <c:pt idx="59">
                  <c:v>0.81948498094444444</c:v>
                </c:pt>
                <c:pt idx="60">
                  <c:v>0.8261861164444444</c:v>
                </c:pt>
                <c:pt idx="61">
                  <c:v>0.94518667644444443</c:v>
                </c:pt>
                <c:pt idx="62">
                  <c:v>0.59824861147777775</c:v>
                </c:pt>
                <c:pt idx="63">
                  <c:v>0.69756639265555553</c:v>
                </c:pt>
                <c:pt idx="64">
                  <c:v>0.51381233609999999</c:v>
                </c:pt>
                <c:pt idx="65">
                  <c:v>0.88377191744444439</c:v>
                </c:pt>
                <c:pt idx="66">
                  <c:v>0.83457332194444445</c:v>
                </c:pt>
                <c:pt idx="67">
                  <c:v>0.77827138899999992</c:v>
                </c:pt>
                <c:pt idx="68">
                  <c:v>0.64666443166666665</c:v>
                </c:pt>
                <c:pt idx="69">
                  <c:v>0.84270420822222225</c:v>
                </c:pt>
                <c:pt idx="70">
                  <c:v>0.66920526828888882</c:v>
                </c:pt>
                <c:pt idx="71">
                  <c:v>0.77504538961111114</c:v>
                </c:pt>
                <c:pt idx="72">
                  <c:v>0.85452360577777786</c:v>
                </c:pt>
                <c:pt idx="73">
                  <c:v>0.60983837988888889</c:v>
                </c:pt>
                <c:pt idx="74">
                  <c:v>0.61119877067777773</c:v>
                </c:pt>
                <c:pt idx="75">
                  <c:v>0.4148756237222222</c:v>
                </c:pt>
                <c:pt idx="76">
                  <c:v>0.89097140633333338</c:v>
                </c:pt>
                <c:pt idx="77">
                  <c:v>0.81325555361111113</c:v>
                </c:pt>
                <c:pt idx="78">
                  <c:v>0.43213177597222224</c:v>
                </c:pt>
                <c:pt idx="79">
                  <c:v>0.49832514686666662</c:v>
                </c:pt>
                <c:pt idx="80">
                  <c:v>0.26640889220000002</c:v>
                </c:pt>
                <c:pt idx="81">
                  <c:v>0.7758427937222222</c:v>
                </c:pt>
                <c:pt idx="82">
                  <c:v>0.63978833096666665</c:v>
                </c:pt>
                <c:pt idx="83">
                  <c:v>0.75206237372222229</c:v>
                </c:pt>
                <c:pt idx="84">
                  <c:v>0.73598693727777786</c:v>
                </c:pt>
                <c:pt idx="85">
                  <c:v>0.79226331699999997</c:v>
                </c:pt>
                <c:pt idx="86">
                  <c:v>0.44449611999999994</c:v>
                </c:pt>
                <c:pt idx="87">
                  <c:v>0.36581916416666665</c:v>
                </c:pt>
                <c:pt idx="88">
                  <c:v>0.38723099475</c:v>
                </c:pt>
                <c:pt idx="89">
                  <c:v>0.53307650151111108</c:v>
                </c:pt>
                <c:pt idx="90">
                  <c:v>0.44582888443333335</c:v>
                </c:pt>
                <c:pt idx="91">
                  <c:v>0.87198167383333336</c:v>
                </c:pt>
                <c:pt idx="92">
                  <c:v>0.98593635977777794</c:v>
                </c:pt>
                <c:pt idx="93">
                  <c:v>0.57436690652222222</c:v>
                </c:pt>
                <c:pt idx="94">
                  <c:v>0.43503798432777779</c:v>
                </c:pt>
                <c:pt idx="95">
                  <c:v>0.90522392050000011</c:v>
                </c:pt>
                <c:pt idx="96">
                  <c:v>0.64500695864444446</c:v>
                </c:pt>
                <c:pt idx="97">
                  <c:v>0.32311889727777776</c:v>
                </c:pt>
                <c:pt idx="98">
                  <c:v>0.66866887943333331</c:v>
                </c:pt>
                <c:pt idx="99">
                  <c:v>0.60871556588888898</c:v>
                </c:pt>
                <c:pt idx="100">
                  <c:v>0.67367505508888892</c:v>
                </c:pt>
                <c:pt idx="101">
                  <c:v>0.61777438045555555</c:v>
                </c:pt>
                <c:pt idx="102">
                  <c:v>0.84836083511111116</c:v>
                </c:pt>
                <c:pt idx="103">
                  <c:v>0.71619446011111099</c:v>
                </c:pt>
                <c:pt idx="104">
                  <c:v>0.63359694997777782</c:v>
                </c:pt>
                <c:pt idx="105">
                  <c:v>0.80758412661111101</c:v>
                </c:pt>
                <c:pt idx="106">
                  <c:v>0.81068388888888898</c:v>
                </c:pt>
                <c:pt idx="107">
                  <c:v>0.44970100354444442</c:v>
                </c:pt>
                <c:pt idx="108">
                  <c:v>0.65971813057777773</c:v>
                </c:pt>
                <c:pt idx="109">
                  <c:v>0.72562722633333343</c:v>
                </c:pt>
                <c:pt idx="110">
                  <c:v>0.66965101444444441</c:v>
                </c:pt>
                <c:pt idx="111">
                  <c:v>0.85449758572222223</c:v>
                </c:pt>
                <c:pt idx="112">
                  <c:v>0.83309721399999992</c:v>
                </c:pt>
                <c:pt idx="113">
                  <c:v>0.87644583372222218</c:v>
                </c:pt>
                <c:pt idx="114">
                  <c:v>0.57408280738888884</c:v>
                </c:pt>
                <c:pt idx="115">
                  <c:v>0.85111251411111111</c:v>
                </c:pt>
                <c:pt idx="116">
                  <c:v>0.87955081188888884</c:v>
                </c:pt>
                <c:pt idx="117">
                  <c:v>0.62974389918888884</c:v>
                </c:pt>
                <c:pt idx="118">
                  <c:v>0.54303889266666661</c:v>
                </c:pt>
                <c:pt idx="119">
                  <c:v>0.43146631588888884</c:v>
                </c:pt>
                <c:pt idx="120">
                  <c:v>0.70328047622222223</c:v>
                </c:pt>
                <c:pt idx="121">
                  <c:v>0.61181083261111113</c:v>
                </c:pt>
                <c:pt idx="122">
                  <c:v>0.62383640621111114</c:v>
                </c:pt>
                <c:pt idx="123">
                  <c:v>0.63265146471111122</c:v>
                </c:pt>
                <c:pt idx="124">
                  <c:v>0.80207387544444453</c:v>
                </c:pt>
                <c:pt idx="125">
                  <c:v>0.89044652772222221</c:v>
                </c:pt>
                <c:pt idx="126">
                  <c:v>0.69856443941111102</c:v>
                </c:pt>
                <c:pt idx="127">
                  <c:v>0.68820929666666664</c:v>
                </c:pt>
                <c:pt idx="128">
                  <c:v>0.49858018896666667</c:v>
                </c:pt>
                <c:pt idx="129">
                  <c:v>0.60827866552222221</c:v>
                </c:pt>
                <c:pt idx="130">
                  <c:v>0.5153771286444444</c:v>
                </c:pt>
                <c:pt idx="131">
                  <c:v>0.55545305852222226</c:v>
                </c:pt>
              </c:numCache>
            </c:numRef>
          </c:xVal>
          <c:yVal>
            <c:numRef>
              <c:f>'2023(EI;IU;HDI)'!$AI$6:$AI$137</c:f>
              <c:numCache>
                <c:formatCode>General</c:formatCode>
                <c:ptCount val="132"/>
                <c:pt idx="0">
                  <c:v>0.496</c:v>
                </c:pt>
                <c:pt idx="1">
                  <c:v>0.81</c:v>
                </c:pt>
                <c:pt idx="2">
                  <c:v>0.91300000000000003</c:v>
                </c:pt>
                <c:pt idx="3">
                  <c:v>0.61599999999999999</c:v>
                </c:pt>
                <c:pt idx="4">
                  <c:v>0.85099999999999998</c:v>
                </c:pt>
                <c:pt idx="5">
                  <c:v>0.86499999999999999</c:v>
                </c:pt>
                <c:pt idx="6">
                  <c:v>0.81100000000000005</c:v>
                </c:pt>
                <c:pt idx="7">
                  <c:v>0.95799999999999996</c:v>
                </c:pt>
                <c:pt idx="8">
                  <c:v>0.93</c:v>
                </c:pt>
                <c:pt idx="9">
                  <c:v>0.78900000000000003</c:v>
                </c:pt>
                <c:pt idx="10">
                  <c:v>0.82</c:v>
                </c:pt>
                <c:pt idx="11">
                  <c:v>0.89900000000000002</c:v>
                </c:pt>
                <c:pt idx="12">
                  <c:v>0.68500000000000005</c:v>
                </c:pt>
                <c:pt idx="13">
                  <c:v>0.82399999999999995</c:v>
                </c:pt>
                <c:pt idx="14">
                  <c:v>0.95099999999999996</c:v>
                </c:pt>
                <c:pt idx="15">
                  <c:v>0.51500000000000001</c:v>
                </c:pt>
                <c:pt idx="16">
                  <c:v>0.69799999999999995</c:v>
                </c:pt>
                <c:pt idx="17">
                  <c:v>0.73299999999999998</c:v>
                </c:pt>
                <c:pt idx="18">
                  <c:v>0.80400000000000005</c:v>
                </c:pt>
                <c:pt idx="19">
                  <c:v>0.73099999999999998</c:v>
                </c:pt>
                <c:pt idx="20">
                  <c:v>0.78600000000000003</c:v>
                </c:pt>
                <c:pt idx="21">
                  <c:v>0.83699999999999997</c:v>
                </c:pt>
                <c:pt idx="22">
                  <c:v>0.84499999999999997</c:v>
                </c:pt>
                <c:pt idx="23">
                  <c:v>0.45900000000000002</c:v>
                </c:pt>
                <c:pt idx="24">
                  <c:v>0.439</c:v>
                </c:pt>
                <c:pt idx="25">
                  <c:v>0.58799999999999997</c:v>
                </c:pt>
                <c:pt idx="26">
                  <c:v>0.93899999999999995</c:v>
                </c:pt>
                <c:pt idx="27">
                  <c:v>0.41599999999999998</c:v>
                </c:pt>
                <c:pt idx="28">
                  <c:v>0.878</c:v>
                </c:pt>
                <c:pt idx="29">
                  <c:v>0.79700000000000004</c:v>
                </c:pt>
                <c:pt idx="30">
                  <c:v>0.78800000000000003</c:v>
                </c:pt>
                <c:pt idx="31">
                  <c:v>0.52200000000000002</c:v>
                </c:pt>
                <c:pt idx="32">
                  <c:v>0.83299999999999996</c:v>
                </c:pt>
                <c:pt idx="33">
                  <c:v>0.58199999999999996</c:v>
                </c:pt>
                <c:pt idx="34">
                  <c:v>0.76200000000000001</c:v>
                </c:pt>
                <c:pt idx="35">
                  <c:v>0.91300000000000003</c:v>
                </c:pt>
                <c:pt idx="36">
                  <c:v>0.91500000000000004</c:v>
                </c:pt>
                <c:pt idx="37">
                  <c:v>0.96199999999999997</c:v>
                </c:pt>
                <c:pt idx="38">
                  <c:v>0.51300000000000001</c:v>
                </c:pt>
                <c:pt idx="39">
                  <c:v>0.77600000000000002</c:v>
                </c:pt>
                <c:pt idx="40">
                  <c:v>0.77700000000000002</c:v>
                </c:pt>
                <c:pt idx="41">
                  <c:v>0.754</c:v>
                </c:pt>
                <c:pt idx="42">
                  <c:v>0.503</c:v>
                </c:pt>
                <c:pt idx="43">
                  <c:v>0.90500000000000003</c:v>
                </c:pt>
                <c:pt idx="44">
                  <c:v>0.73099999999999998</c:v>
                </c:pt>
                <c:pt idx="45">
                  <c:v>0.94799999999999995</c:v>
                </c:pt>
                <c:pt idx="46">
                  <c:v>0.92</c:v>
                </c:pt>
                <c:pt idx="47">
                  <c:v>0.73299999999999998</c:v>
                </c:pt>
                <c:pt idx="48">
                  <c:v>0.52400000000000002</c:v>
                </c:pt>
                <c:pt idx="49">
                  <c:v>0.84399999999999997</c:v>
                </c:pt>
                <c:pt idx="50">
                  <c:v>0.95899999999999996</c:v>
                </c:pt>
                <c:pt idx="51">
                  <c:v>0.628</c:v>
                </c:pt>
                <c:pt idx="52">
                  <c:v>0.90800000000000003</c:v>
                </c:pt>
                <c:pt idx="53">
                  <c:v>0.79100000000000004</c:v>
                </c:pt>
                <c:pt idx="54">
                  <c:v>0.66200000000000003</c:v>
                </c:pt>
                <c:pt idx="55">
                  <c:v>0.5</c:v>
                </c:pt>
                <c:pt idx="56">
                  <c:v>0.51400000000000001</c:v>
                </c:pt>
                <c:pt idx="57">
                  <c:v>0.77600000000000002</c:v>
                </c:pt>
                <c:pt idx="58">
                  <c:v>0.64500000000000002</c:v>
                </c:pt>
                <c:pt idx="59">
                  <c:v>0.95499999999999996</c:v>
                </c:pt>
                <c:pt idx="60">
                  <c:v>0.87</c:v>
                </c:pt>
                <c:pt idx="61">
                  <c:v>0.97199999999999998</c:v>
                </c:pt>
                <c:pt idx="62">
                  <c:v>0.72799999999999998</c:v>
                </c:pt>
                <c:pt idx="63">
                  <c:v>0.79900000000000004</c:v>
                </c:pt>
                <c:pt idx="64">
                  <c:v>0.69499999999999995</c:v>
                </c:pt>
                <c:pt idx="65">
                  <c:v>0.94899999999999995</c:v>
                </c:pt>
                <c:pt idx="66">
                  <c:v>0.91900000000000004</c:v>
                </c:pt>
                <c:pt idx="67">
                  <c:v>0.91500000000000004</c:v>
                </c:pt>
                <c:pt idx="68">
                  <c:v>0.72</c:v>
                </c:pt>
                <c:pt idx="69">
                  <c:v>0.92500000000000004</c:v>
                </c:pt>
                <c:pt idx="70">
                  <c:v>0.754</c:v>
                </c:pt>
                <c:pt idx="71">
                  <c:v>0.83699999999999997</c:v>
                </c:pt>
                <c:pt idx="72">
                  <c:v>0.93700000000000006</c:v>
                </c:pt>
                <c:pt idx="73">
                  <c:v>0.85199999999999998</c:v>
                </c:pt>
                <c:pt idx="74">
                  <c:v>0.752</c:v>
                </c:pt>
                <c:pt idx="75">
                  <c:v>0.51</c:v>
                </c:pt>
                <c:pt idx="76">
                  <c:v>0.89500000000000002</c:v>
                </c:pt>
                <c:pt idx="77">
                  <c:v>0.92200000000000004</c:v>
                </c:pt>
                <c:pt idx="78">
                  <c:v>0.48699999999999999</c:v>
                </c:pt>
                <c:pt idx="79">
                  <c:v>0.76600000000000001</c:v>
                </c:pt>
                <c:pt idx="80">
                  <c:v>0.41899999999999998</c:v>
                </c:pt>
                <c:pt idx="81">
                  <c:v>0.92400000000000004</c:v>
                </c:pt>
                <c:pt idx="82">
                  <c:v>0.78900000000000003</c:v>
                </c:pt>
                <c:pt idx="83">
                  <c:v>0.78500000000000003</c:v>
                </c:pt>
                <c:pt idx="84">
                  <c:v>0.747</c:v>
                </c:pt>
                <c:pt idx="85">
                  <c:v>0.86199999999999999</c:v>
                </c:pt>
                <c:pt idx="86">
                  <c:v>0.71</c:v>
                </c:pt>
                <c:pt idx="87">
                  <c:v>0.49299999999999999</c:v>
                </c:pt>
                <c:pt idx="88">
                  <c:v>0.60899999999999999</c:v>
                </c:pt>
                <c:pt idx="89">
                  <c:v>0.66500000000000004</c:v>
                </c:pt>
                <c:pt idx="90">
                  <c:v>0.622</c:v>
                </c:pt>
                <c:pt idx="91">
                  <c:v>0.95499999999999996</c:v>
                </c:pt>
                <c:pt idx="92">
                  <c:v>0.93799999999999994</c:v>
                </c:pt>
                <c:pt idx="93">
                  <c:v>0.70599999999999996</c:v>
                </c:pt>
                <c:pt idx="94">
                  <c:v>0.56000000000000005</c:v>
                </c:pt>
                <c:pt idx="95">
                  <c:v>0.97</c:v>
                </c:pt>
                <c:pt idx="96">
                  <c:v>0.85799999999999998</c:v>
                </c:pt>
                <c:pt idx="97">
                  <c:v>0.54400000000000004</c:v>
                </c:pt>
                <c:pt idx="98">
                  <c:v>0.83899999999999997</c:v>
                </c:pt>
                <c:pt idx="99">
                  <c:v>0.75600000000000001</c:v>
                </c:pt>
                <c:pt idx="100">
                  <c:v>0.79400000000000004</c:v>
                </c:pt>
                <c:pt idx="101">
                  <c:v>0.72</c:v>
                </c:pt>
                <c:pt idx="102">
                  <c:v>0.90600000000000003</c:v>
                </c:pt>
                <c:pt idx="103">
                  <c:v>0.89</c:v>
                </c:pt>
                <c:pt idx="104">
                  <c:v>0.88600000000000001</c:v>
                </c:pt>
                <c:pt idx="105">
                  <c:v>0.84499999999999997</c:v>
                </c:pt>
                <c:pt idx="106">
                  <c:v>0.83199999999999996</c:v>
                </c:pt>
                <c:pt idx="107">
                  <c:v>0.57799999999999996</c:v>
                </c:pt>
                <c:pt idx="108">
                  <c:v>0.9</c:v>
                </c:pt>
                <c:pt idx="109">
                  <c:v>0.83299999999999996</c:v>
                </c:pt>
                <c:pt idx="110">
                  <c:v>0.84799999999999998</c:v>
                </c:pt>
                <c:pt idx="111">
                  <c:v>0.94599999999999995</c:v>
                </c:pt>
                <c:pt idx="112">
                  <c:v>0.88</c:v>
                </c:pt>
                <c:pt idx="113">
                  <c:v>0.93100000000000005</c:v>
                </c:pt>
                <c:pt idx="114">
                  <c:v>0.72199999999999998</c:v>
                </c:pt>
                <c:pt idx="115">
                  <c:v>0.95899999999999996</c:v>
                </c:pt>
                <c:pt idx="116">
                  <c:v>0.97</c:v>
                </c:pt>
                <c:pt idx="117">
                  <c:v>0.79800000000000004</c:v>
                </c:pt>
                <c:pt idx="118">
                  <c:v>0.63400000000000001</c:v>
                </c:pt>
                <c:pt idx="119">
                  <c:v>0.57099999999999995</c:v>
                </c:pt>
                <c:pt idx="120">
                  <c:v>0.80700000000000005</c:v>
                </c:pt>
                <c:pt idx="121">
                  <c:v>0.746</c:v>
                </c:pt>
                <c:pt idx="122">
                  <c:v>0.85299999999999998</c:v>
                </c:pt>
                <c:pt idx="123">
                  <c:v>0.68899999999999995</c:v>
                </c:pt>
                <c:pt idx="124">
                  <c:v>0.77900000000000003</c:v>
                </c:pt>
                <c:pt idx="125">
                  <c:v>0.93799999999999994</c:v>
                </c:pt>
                <c:pt idx="126">
                  <c:v>0.86199999999999999</c:v>
                </c:pt>
                <c:pt idx="127">
                  <c:v>0.74</c:v>
                </c:pt>
                <c:pt idx="128">
                  <c:v>0.621</c:v>
                </c:pt>
                <c:pt idx="129">
                  <c:v>0.76600000000000001</c:v>
                </c:pt>
                <c:pt idx="130">
                  <c:v>0.59499999999999997</c:v>
                </c:pt>
                <c:pt idx="131">
                  <c:v>0.59799999999999998</c:v>
                </c:pt>
              </c:numCache>
            </c:numRef>
          </c:yVal>
          <c:smooth val="0"/>
          <c:extLst>
            <c:ext xmlns:c16="http://schemas.microsoft.com/office/drawing/2014/chart" uri="{C3380CC4-5D6E-409C-BE32-E72D297353CC}">
              <c16:uniqueId val="{00000000-DFB8-4A62-923C-E72B9DA6D158}"/>
            </c:ext>
          </c:extLst>
        </c:ser>
        <c:dLbls>
          <c:showLegendKey val="0"/>
          <c:showVal val="0"/>
          <c:showCatName val="0"/>
          <c:showSerName val="0"/>
          <c:showPercent val="0"/>
          <c:showBubbleSize val="0"/>
        </c:dLbls>
        <c:axId val="836402696"/>
        <c:axId val="1525941768"/>
      </c:scatterChart>
      <c:valAx>
        <c:axId val="836402696"/>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5941768"/>
        <c:crosses val="autoZero"/>
        <c:crossBetween val="midCat"/>
      </c:valAx>
      <c:valAx>
        <c:axId val="1525941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026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Predicted</a:t>
            </a:r>
            <a:r>
              <a:rPr lang="en-US" baseline="0"/>
              <a:t> Education</a:t>
            </a:r>
          </a:p>
        </c:rich>
      </c:tx>
      <c:layout>
        <c:manualLayout>
          <c:xMode val="edge"/>
          <c:yMode val="edge"/>
          <c:x val="0.33115036861201175"/>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'Performance Gap'!$E$5</c:f>
              <c:strCache>
                <c:ptCount val="1"/>
                <c:pt idx="0">
                  <c:v>HDI 2023</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Gap'!$D$6:$D$137</c:f>
              <c:numCache>
                <c:formatCode>General</c:formatCode>
                <c:ptCount val="132"/>
                <c:pt idx="0">
                  <c:v>0.32</c:v>
                </c:pt>
                <c:pt idx="1">
                  <c:v>0.7</c:v>
                </c:pt>
                <c:pt idx="2">
                  <c:v>0.69</c:v>
                </c:pt>
                <c:pt idx="3">
                  <c:v>0.38</c:v>
                </c:pt>
                <c:pt idx="4">
                  <c:v>0.78</c:v>
                </c:pt>
                <c:pt idx="5">
                  <c:v>0.83</c:v>
                </c:pt>
                <c:pt idx="6">
                  <c:v>0.72</c:v>
                </c:pt>
                <c:pt idx="7">
                  <c:v>1.02</c:v>
                </c:pt>
                <c:pt idx="8">
                  <c:v>0.84</c:v>
                </c:pt>
                <c:pt idx="9">
                  <c:v>0.68</c:v>
                </c:pt>
                <c:pt idx="10">
                  <c:v>0.72</c:v>
                </c:pt>
                <c:pt idx="11">
                  <c:v>0.64</c:v>
                </c:pt>
                <c:pt idx="12">
                  <c:v>0.43</c:v>
                </c:pt>
                <c:pt idx="13">
                  <c:v>0.81</c:v>
                </c:pt>
                <c:pt idx="14">
                  <c:v>0.91</c:v>
                </c:pt>
                <c:pt idx="15">
                  <c:v>0.38</c:v>
                </c:pt>
                <c:pt idx="16">
                  <c:v>0.41</c:v>
                </c:pt>
                <c:pt idx="17">
                  <c:v>0.68</c:v>
                </c:pt>
                <c:pt idx="18">
                  <c:v>0.6</c:v>
                </c:pt>
                <c:pt idx="19">
                  <c:v>0.62</c:v>
                </c:pt>
                <c:pt idx="20">
                  <c:v>0.65</c:v>
                </c:pt>
                <c:pt idx="21">
                  <c:v>0.68</c:v>
                </c:pt>
                <c:pt idx="22">
                  <c:v>0.76</c:v>
                </c:pt>
                <c:pt idx="23">
                  <c:v>0.22</c:v>
                </c:pt>
                <c:pt idx="24">
                  <c:v>0.37</c:v>
                </c:pt>
                <c:pt idx="25">
                  <c:v>0.46</c:v>
                </c:pt>
                <c:pt idx="26">
                  <c:v>0.87</c:v>
                </c:pt>
                <c:pt idx="27">
                  <c:v>0.25</c:v>
                </c:pt>
                <c:pt idx="28">
                  <c:v>0.75</c:v>
                </c:pt>
                <c:pt idx="29">
                  <c:v>0.6</c:v>
                </c:pt>
                <c:pt idx="30">
                  <c:v>0.65</c:v>
                </c:pt>
                <c:pt idx="31">
                  <c:v>0.43</c:v>
                </c:pt>
                <c:pt idx="32">
                  <c:v>0.65</c:v>
                </c:pt>
                <c:pt idx="33">
                  <c:v>0.35</c:v>
                </c:pt>
                <c:pt idx="34">
                  <c:v>0.83</c:v>
                </c:pt>
                <c:pt idx="35">
                  <c:v>0.77</c:v>
                </c:pt>
                <c:pt idx="36">
                  <c:v>0.86</c:v>
                </c:pt>
                <c:pt idx="37">
                  <c:v>0.88</c:v>
                </c:pt>
                <c:pt idx="38">
                  <c:v>0.22</c:v>
                </c:pt>
                <c:pt idx="39">
                  <c:v>0.61</c:v>
                </c:pt>
                <c:pt idx="40">
                  <c:v>0.66</c:v>
                </c:pt>
                <c:pt idx="41">
                  <c:v>0.56000000000000005</c:v>
                </c:pt>
                <c:pt idx="42">
                  <c:v>0.35</c:v>
                </c:pt>
                <c:pt idx="43">
                  <c:v>0.9</c:v>
                </c:pt>
                <c:pt idx="44">
                  <c:v>0.68</c:v>
                </c:pt>
                <c:pt idx="45">
                  <c:v>0.89</c:v>
                </c:pt>
                <c:pt idx="46">
                  <c:v>0.79</c:v>
                </c:pt>
                <c:pt idx="47">
                  <c:v>0.57999999999999996</c:v>
                </c:pt>
                <c:pt idx="48">
                  <c:v>0.31</c:v>
                </c:pt>
                <c:pt idx="49">
                  <c:v>0.8</c:v>
                </c:pt>
                <c:pt idx="50">
                  <c:v>0.93</c:v>
                </c:pt>
                <c:pt idx="51">
                  <c:v>0.48</c:v>
                </c:pt>
                <c:pt idx="52">
                  <c:v>0.81</c:v>
                </c:pt>
                <c:pt idx="53">
                  <c:v>0.76</c:v>
                </c:pt>
                <c:pt idx="54">
                  <c:v>0.46</c:v>
                </c:pt>
                <c:pt idx="55">
                  <c:v>0.28999999999999998</c:v>
                </c:pt>
                <c:pt idx="56">
                  <c:v>0.36</c:v>
                </c:pt>
                <c:pt idx="57">
                  <c:v>0.56000000000000005</c:v>
                </c:pt>
                <c:pt idx="58">
                  <c:v>0.47</c:v>
                </c:pt>
                <c:pt idx="59">
                  <c:v>0.82</c:v>
                </c:pt>
                <c:pt idx="60">
                  <c:v>0.83</c:v>
                </c:pt>
                <c:pt idx="61">
                  <c:v>0.95</c:v>
                </c:pt>
                <c:pt idx="62">
                  <c:v>0.6</c:v>
                </c:pt>
                <c:pt idx="63">
                  <c:v>0.7</c:v>
                </c:pt>
                <c:pt idx="64">
                  <c:v>0.51</c:v>
                </c:pt>
                <c:pt idx="65">
                  <c:v>0.88</c:v>
                </c:pt>
                <c:pt idx="66">
                  <c:v>0.83</c:v>
                </c:pt>
                <c:pt idx="67">
                  <c:v>0.78</c:v>
                </c:pt>
                <c:pt idx="68">
                  <c:v>0.65</c:v>
                </c:pt>
                <c:pt idx="69">
                  <c:v>0.84</c:v>
                </c:pt>
                <c:pt idx="70">
                  <c:v>0.67</c:v>
                </c:pt>
                <c:pt idx="71">
                  <c:v>0.78</c:v>
                </c:pt>
                <c:pt idx="72">
                  <c:v>0.85</c:v>
                </c:pt>
                <c:pt idx="73">
                  <c:v>0.61</c:v>
                </c:pt>
                <c:pt idx="74">
                  <c:v>0.61</c:v>
                </c:pt>
                <c:pt idx="75">
                  <c:v>0.41</c:v>
                </c:pt>
                <c:pt idx="76">
                  <c:v>0.89</c:v>
                </c:pt>
                <c:pt idx="77">
                  <c:v>0.81</c:v>
                </c:pt>
                <c:pt idx="78">
                  <c:v>0.43</c:v>
                </c:pt>
                <c:pt idx="79">
                  <c:v>0.5</c:v>
                </c:pt>
                <c:pt idx="80">
                  <c:v>0.27</c:v>
                </c:pt>
                <c:pt idx="81">
                  <c:v>0.78</c:v>
                </c:pt>
                <c:pt idx="82">
                  <c:v>0.64</c:v>
                </c:pt>
                <c:pt idx="83">
                  <c:v>0.75</c:v>
                </c:pt>
                <c:pt idx="84">
                  <c:v>0.74</c:v>
                </c:pt>
                <c:pt idx="85">
                  <c:v>0.79</c:v>
                </c:pt>
                <c:pt idx="86">
                  <c:v>0.44</c:v>
                </c:pt>
                <c:pt idx="87">
                  <c:v>0.37</c:v>
                </c:pt>
                <c:pt idx="88">
                  <c:v>0.39</c:v>
                </c:pt>
                <c:pt idx="89">
                  <c:v>0.53</c:v>
                </c:pt>
                <c:pt idx="90">
                  <c:v>0.45</c:v>
                </c:pt>
                <c:pt idx="91">
                  <c:v>0.87</c:v>
                </c:pt>
                <c:pt idx="92">
                  <c:v>0.99</c:v>
                </c:pt>
                <c:pt idx="93">
                  <c:v>0.56999999999999995</c:v>
                </c:pt>
                <c:pt idx="94">
                  <c:v>0.44</c:v>
                </c:pt>
                <c:pt idx="95">
                  <c:v>0.91</c:v>
                </c:pt>
                <c:pt idx="96">
                  <c:v>0.65</c:v>
                </c:pt>
                <c:pt idx="97">
                  <c:v>0.32</c:v>
                </c:pt>
                <c:pt idx="98">
                  <c:v>0.67</c:v>
                </c:pt>
                <c:pt idx="99">
                  <c:v>0.61</c:v>
                </c:pt>
                <c:pt idx="100">
                  <c:v>0.67</c:v>
                </c:pt>
                <c:pt idx="101">
                  <c:v>0.62</c:v>
                </c:pt>
                <c:pt idx="102">
                  <c:v>0.85</c:v>
                </c:pt>
                <c:pt idx="103">
                  <c:v>0.72</c:v>
                </c:pt>
                <c:pt idx="104">
                  <c:v>0.63</c:v>
                </c:pt>
                <c:pt idx="105">
                  <c:v>0.81</c:v>
                </c:pt>
                <c:pt idx="106">
                  <c:v>0.81</c:v>
                </c:pt>
                <c:pt idx="107">
                  <c:v>0.45</c:v>
                </c:pt>
                <c:pt idx="108">
                  <c:v>0.66</c:v>
                </c:pt>
                <c:pt idx="109">
                  <c:v>0.73</c:v>
                </c:pt>
                <c:pt idx="110">
                  <c:v>0.67</c:v>
                </c:pt>
                <c:pt idx="111">
                  <c:v>0.85</c:v>
                </c:pt>
                <c:pt idx="112">
                  <c:v>0.83</c:v>
                </c:pt>
                <c:pt idx="113">
                  <c:v>0.88</c:v>
                </c:pt>
                <c:pt idx="114">
                  <c:v>0.56999999999999995</c:v>
                </c:pt>
                <c:pt idx="115">
                  <c:v>0.85</c:v>
                </c:pt>
                <c:pt idx="116">
                  <c:v>0.88</c:v>
                </c:pt>
                <c:pt idx="117">
                  <c:v>0.63</c:v>
                </c:pt>
                <c:pt idx="118">
                  <c:v>0.54</c:v>
                </c:pt>
                <c:pt idx="119">
                  <c:v>0.43</c:v>
                </c:pt>
                <c:pt idx="120">
                  <c:v>0.7</c:v>
                </c:pt>
                <c:pt idx="121">
                  <c:v>0.61</c:v>
                </c:pt>
                <c:pt idx="122">
                  <c:v>0.63</c:v>
                </c:pt>
                <c:pt idx="123">
                  <c:v>0.62</c:v>
                </c:pt>
                <c:pt idx="124">
                  <c:v>0.8</c:v>
                </c:pt>
                <c:pt idx="125">
                  <c:v>0.89</c:v>
                </c:pt>
                <c:pt idx="126">
                  <c:v>0.7</c:v>
                </c:pt>
                <c:pt idx="127">
                  <c:v>0.69</c:v>
                </c:pt>
                <c:pt idx="128">
                  <c:v>0.5</c:v>
                </c:pt>
                <c:pt idx="129">
                  <c:v>0.61</c:v>
                </c:pt>
                <c:pt idx="130">
                  <c:v>0.52</c:v>
                </c:pt>
                <c:pt idx="131">
                  <c:v>0.56000000000000005</c:v>
                </c:pt>
              </c:numCache>
            </c:numRef>
          </c:xVal>
          <c:yVal>
            <c:numRef>
              <c:f>'Performance Gap'!$E$6:$E$137</c:f>
              <c:numCache>
                <c:formatCode>General</c:formatCode>
                <c:ptCount val="132"/>
                <c:pt idx="0">
                  <c:v>0.496</c:v>
                </c:pt>
                <c:pt idx="1">
                  <c:v>0.81</c:v>
                </c:pt>
                <c:pt idx="2">
                  <c:v>0.91300000000000003</c:v>
                </c:pt>
                <c:pt idx="3">
                  <c:v>0.61599999999999999</c:v>
                </c:pt>
                <c:pt idx="4">
                  <c:v>0.85099999999999998</c:v>
                </c:pt>
                <c:pt idx="5">
                  <c:v>0.86499999999999999</c:v>
                </c:pt>
                <c:pt idx="6">
                  <c:v>0.81100000000000005</c:v>
                </c:pt>
                <c:pt idx="7">
                  <c:v>0.95799999999999996</c:v>
                </c:pt>
                <c:pt idx="8">
                  <c:v>0.93</c:v>
                </c:pt>
                <c:pt idx="9">
                  <c:v>0.78900000000000003</c:v>
                </c:pt>
                <c:pt idx="10">
                  <c:v>0.82</c:v>
                </c:pt>
                <c:pt idx="11">
                  <c:v>0.89900000000000002</c:v>
                </c:pt>
                <c:pt idx="12">
                  <c:v>0.68500000000000005</c:v>
                </c:pt>
                <c:pt idx="13">
                  <c:v>0.82399999999999995</c:v>
                </c:pt>
                <c:pt idx="14">
                  <c:v>0.95099999999999996</c:v>
                </c:pt>
                <c:pt idx="15">
                  <c:v>0.51500000000000001</c:v>
                </c:pt>
                <c:pt idx="16">
                  <c:v>0.69799999999999995</c:v>
                </c:pt>
                <c:pt idx="17">
                  <c:v>0.73299999999999998</c:v>
                </c:pt>
                <c:pt idx="18">
                  <c:v>0.80400000000000005</c:v>
                </c:pt>
                <c:pt idx="19">
                  <c:v>0.73099999999999998</c:v>
                </c:pt>
                <c:pt idx="20">
                  <c:v>0.78600000000000003</c:v>
                </c:pt>
                <c:pt idx="21">
                  <c:v>0.83699999999999997</c:v>
                </c:pt>
                <c:pt idx="22">
                  <c:v>0.84499999999999997</c:v>
                </c:pt>
                <c:pt idx="23">
                  <c:v>0.45900000000000002</c:v>
                </c:pt>
                <c:pt idx="24">
                  <c:v>0.439</c:v>
                </c:pt>
                <c:pt idx="25">
                  <c:v>0.58799999999999997</c:v>
                </c:pt>
                <c:pt idx="26">
                  <c:v>0.93899999999999995</c:v>
                </c:pt>
                <c:pt idx="27">
                  <c:v>0.41599999999999998</c:v>
                </c:pt>
                <c:pt idx="28">
                  <c:v>0.878</c:v>
                </c:pt>
                <c:pt idx="29">
                  <c:v>0.79700000000000004</c:v>
                </c:pt>
                <c:pt idx="30">
                  <c:v>0.78800000000000003</c:v>
                </c:pt>
                <c:pt idx="31">
                  <c:v>0.52200000000000002</c:v>
                </c:pt>
                <c:pt idx="32">
                  <c:v>0.83299999999999996</c:v>
                </c:pt>
                <c:pt idx="33">
                  <c:v>0.58199999999999996</c:v>
                </c:pt>
                <c:pt idx="34">
                  <c:v>0.76200000000000001</c:v>
                </c:pt>
                <c:pt idx="35">
                  <c:v>0.91300000000000003</c:v>
                </c:pt>
                <c:pt idx="36">
                  <c:v>0.91500000000000004</c:v>
                </c:pt>
                <c:pt idx="37">
                  <c:v>0.96199999999999997</c:v>
                </c:pt>
                <c:pt idx="38">
                  <c:v>0.51300000000000001</c:v>
                </c:pt>
                <c:pt idx="39">
                  <c:v>0.77600000000000002</c:v>
                </c:pt>
                <c:pt idx="40">
                  <c:v>0.77700000000000002</c:v>
                </c:pt>
                <c:pt idx="41">
                  <c:v>0.754</c:v>
                </c:pt>
                <c:pt idx="42">
                  <c:v>0.503</c:v>
                </c:pt>
                <c:pt idx="43">
                  <c:v>0.90500000000000003</c:v>
                </c:pt>
                <c:pt idx="44">
                  <c:v>0.73099999999999998</c:v>
                </c:pt>
                <c:pt idx="45">
                  <c:v>0.94799999999999995</c:v>
                </c:pt>
                <c:pt idx="46">
                  <c:v>0.92</c:v>
                </c:pt>
                <c:pt idx="47">
                  <c:v>0.73299999999999998</c:v>
                </c:pt>
                <c:pt idx="48">
                  <c:v>0.52400000000000002</c:v>
                </c:pt>
                <c:pt idx="49">
                  <c:v>0.84399999999999997</c:v>
                </c:pt>
                <c:pt idx="50">
                  <c:v>0.95899999999999996</c:v>
                </c:pt>
                <c:pt idx="51">
                  <c:v>0.628</c:v>
                </c:pt>
                <c:pt idx="52">
                  <c:v>0.90800000000000003</c:v>
                </c:pt>
                <c:pt idx="53">
                  <c:v>0.79100000000000004</c:v>
                </c:pt>
                <c:pt idx="54">
                  <c:v>0.66200000000000003</c:v>
                </c:pt>
                <c:pt idx="55">
                  <c:v>0.5</c:v>
                </c:pt>
                <c:pt idx="56">
                  <c:v>0.51400000000000001</c:v>
                </c:pt>
                <c:pt idx="57">
                  <c:v>0.77600000000000002</c:v>
                </c:pt>
                <c:pt idx="58">
                  <c:v>0.64500000000000002</c:v>
                </c:pt>
                <c:pt idx="59">
                  <c:v>0.95499999999999996</c:v>
                </c:pt>
                <c:pt idx="60">
                  <c:v>0.87</c:v>
                </c:pt>
                <c:pt idx="61">
                  <c:v>0.97199999999999998</c:v>
                </c:pt>
                <c:pt idx="62">
                  <c:v>0.72799999999999998</c:v>
                </c:pt>
                <c:pt idx="63">
                  <c:v>0.79900000000000004</c:v>
                </c:pt>
                <c:pt idx="64">
                  <c:v>0.69499999999999995</c:v>
                </c:pt>
                <c:pt idx="65">
                  <c:v>0.94899999999999995</c:v>
                </c:pt>
                <c:pt idx="66">
                  <c:v>0.91900000000000004</c:v>
                </c:pt>
                <c:pt idx="67">
                  <c:v>0.91500000000000004</c:v>
                </c:pt>
                <c:pt idx="68">
                  <c:v>0.72</c:v>
                </c:pt>
                <c:pt idx="69">
                  <c:v>0.92500000000000004</c:v>
                </c:pt>
                <c:pt idx="70">
                  <c:v>0.754</c:v>
                </c:pt>
                <c:pt idx="71">
                  <c:v>0.83699999999999997</c:v>
                </c:pt>
                <c:pt idx="72">
                  <c:v>0.93700000000000006</c:v>
                </c:pt>
                <c:pt idx="73">
                  <c:v>0.85199999999999998</c:v>
                </c:pt>
                <c:pt idx="74">
                  <c:v>0.752</c:v>
                </c:pt>
                <c:pt idx="75">
                  <c:v>0.51</c:v>
                </c:pt>
                <c:pt idx="76">
                  <c:v>0.89500000000000002</c:v>
                </c:pt>
                <c:pt idx="77">
                  <c:v>0.92200000000000004</c:v>
                </c:pt>
                <c:pt idx="78">
                  <c:v>0.48699999999999999</c:v>
                </c:pt>
                <c:pt idx="79">
                  <c:v>0.76600000000000001</c:v>
                </c:pt>
                <c:pt idx="80">
                  <c:v>0.41899999999999998</c:v>
                </c:pt>
                <c:pt idx="81">
                  <c:v>0.92400000000000004</c:v>
                </c:pt>
                <c:pt idx="82">
                  <c:v>0.78900000000000003</c:v>
                </c:pt>
                <c:pt idx="83">
                  <c:v>0.78500000000000003</c:v>
                </c:pt>
                <c:pt idx="84">
                  <c:v>0.747</c:v>
                </c:pt>
                <c:pt idx="85">
                  <c:v>0.86199999999999999</c:v>
                </c:pt>
                <c:pt idx="86">
                  <c:v>0.71</c:v>
                </c:pt>
                <c:pt idx="87">
                  <c:v>0.49299999999999999</c:v>
                </c:pt>
                <c:pt idx="88">
                  <c:v>0.60899999999999999</c:v>
                </c:pt>
                <c:pt idx="89">
                  <c:v>0.66500000000000004</c:v>
                </c:pt>
                <c:pt idx="90">
                  <c:v>0.622</c:v>
                </c:pt>
                <c:pt idx="91">
                  <c:v>0.95499999999999996</c:v>
                </c:pt>
                <c:pt idx="92">
                  <c:v>0.93799999999999994</c:v>
                </c:pt>
                <c:pt idx="93">
                  <c:v>0.70599999999999996</c:v>
                </c:pt>
                <c:pt idx="94">
                  <c:v>0.56000000000000005</c:v>
                </c:pt>
                <c:pt idx="95">
                  <c:v>0.97</c:v>
                </c:pt>
                <c:pt idx="96">
                  <c:v>0.85799999999999998</c:v>
                </c:pt>
                <c:pt idx="97">
                  <c:v>0.54400000000000004</c:v>
                </c:pt>
                <c:pt idx="98">
                  <c:v>0.83899999999999997</c:v>
                </c:pt>
                <c:pt idx="99">
                  <c:v>0.75600000000000001</c:v>
                </c:pt>
                <c:pt idx="100">
                  <c:v>0.79400000000000004</c:v>
                </c:pt>
                <c:pt idx="101">
                  <c:v>0.72</c:v>
                </c:pt>
                <c:pt idx="102">
                  <c:v>0.90600000000000003</c:v>
                </c:pt>
                <c:pt idx="103">
                  <c:v>0.89</c:v>
                </c:pt>
                <c:pt idx="104">
                  <c:v>0.88600000000000001</c:v>
                </c:pt>
                <c:pt idx="105">
                  <c:v>0.84499999999999997</c:v>
                </c:pt>
                <c:pt idx="106">
                  <c:v>0.83199999999999996</c:v>
                </c:pt>
                <c:pt idx="107">
                  <c:v>0.57799999999999996</c:v>
                </c:pt>
                <c:pt idx="108">
                  <c:v>0.9</c:v>
                </c:pt>
                <c:pt idx="109">
                  <c:v>0.83299999999999996</c:v>
                </c:pt>
                <c:pt idx="110">
                  <c:v>0.84799999999999998</c:v>
                </c:pt>
                <c:pt idx="111">
                  <c:v>0.94599999999999995</c:v>
                </c:pt>
                <c:pt idx="112">
                  <c:v>0.88</c:v>
                </c:pt>
                <c:pt idx="113">
                  <c:v>0.93100000000000005</c:v>
                </c:pt>
                <c:pt idx="114">
                  <c:v>0.72199999999999998</c:v>
                </c:pt>
                <c:pt idx="115">
                  <c:v>0.95899999999999996</c:v>
                </c:pt>
                <c:pt idx="116">
                  <c:v>0.97</c:v>
                </c:pt>
                <c:pt idx="117">
                  <c:v>0.79800000000000004</c:v>
                </c:pt>
                <c:pt idx="118">
                  <c:v>0.63400000000000001</c:v>
                </c:pt>
                <c:pt idx="119">
                  <c:v>0.57099999999999995</c:v>
                </c:pt>
                <c:pt idx="120">
                  <c:v>0.80700000000000005</c:v>
                </c:pt>
                <c:pt idx="121">
                  <c:v>0.746</c:v>
                </c:pt>
                <c:pt idx="122">
                  <c:v>0.68899999999999995</c:v>
                </c:pt>
                <c:pt idx="123">
                  <c:v>0.85299999999999998</c:v>
                </c:pt>
                <c:pt idx="124">
                  <c:v>0.77900000000000003</c:v>
                </c:pt>
                <c:pt idx="125">
                  <c:v>0.93799999999999994</c:v>
                </c:pt>
                <c:pt idx="126">
                  <c:v>0.86199999999999999</c:v>
                </c:pt>
                <c:pt idx="127">
                  <c:v>0.74</c:v>
                </c:pt>
                <c:pt idx="128">
                  <c:v>0.621</c:v>
                </c:pt>
                <c:pt idx="129">
                  <c:v>0.76600000000000001</c:v>
                </c:pt>
                <c:pt idx="130">
                  <c:v>0.59499999999999997</c:v>
                </c:pt>
                <c:pt idx="131">
                  <c:v>0.59799999999999998</c:v>
                </c:pt>
              </c:numCache>
            </c:numRef>
          </c:yVal>
          <c:smooth val="0"/>
          <c:extLst>
            <c:ext xmlns:c16="http://schemas.microsoft.com/office/drawing/2014/chart" uri="{C3380CC4-5D6E-409C-BE32-E72D297353CC}">
              <c16:uniqueId val="{00000000-8EAF-45DD-AFE8-3F5D741E0564}"/>
            </c:ext>
          </c:extLst>
        </c:ser>
        <c:dLbls>
          <c:showLegendKey val="0"/>
          <c:showVal val="0"/>
          <c:showCatName val="0"/>
          <c:showSerName val="0"/>
          <c:showPercent val="0"/>
          <c:showBubbleSize val="0"/>
        </c:dLbls>
        <c:axId val="1233567679"/>
        <c:axId val="1233568159"/>
      </c:scatterChart>
      <c:valAx>
        <c:axId val="12335676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568159"/>
        <c:crosses val="autoZero"/>
        <c:crossBetween val="midCat"/>
      </c:valAx>
      <c:valAx>
        <c:axId val="1233568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356767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'Performance Gap'!$F$5</c:f>
              <c:strCache>
                <c:ptCount val="1"/>
                <c:pt idx="0">
                  <c:v>Absolute education cap</c:v>
                </c:pt>
              </c:strCache>
            </c:strRef>
          </c:tx>
          <c:spPr>
            <a:ln w="38100" cap="rnd">
              <a:noFill/>
              <a:round/>
            </a:ln>
            <a:effectLst/>
          </c:spPr>
          <c:marker>
            <c:symbol val="circle"/>
            <c:size val="5"/>
            <c:spPr>
              <a:solidFill>
                <a:schemeClr val="accent1"/>
              </a:solidFill>
              <a:ln w="9525">
                <a:solidFill>
                  <a:schemeClr val="accent1"/>
                </a:solidFill>
              </a:ln>
              <a:effectLst/>
            </c:spPr>
          </c:marker>
          <c:xVal>
            <c:numRef>
              <c:f>'Performance Gap'!$E$6:$E$137</c:f>
              <c:numCache>
                <c:formatCode>General</c:formatCode>
                <c:ptCount val="132"/>
                <c:pt idx="0">
                  <c:v>0.496</c:v>
                </c:pt>
                <c:pt idx="1">
                  <c:v>0.81</c:v>
                </c:pt>
                <c:pt idx="2">
                  <c:v>0.91300000000000003</c:v>
                </c:pt>
                <c:pt idx="3">
                  <c:v>0.61599999999999999</c:v>
                </c:pt>
                <c:pt idx="4">
                  <c:v>0.85099999999999998</c:v>
                </c:pt>
                <c:pt idx="5">
                  <c:v>0.86499999999999999</c:v>
                </c:pt>
                <c:pt idx="6">
                  <c:v>0.81100000000000005</c:v>
                </c:pt>
                <c:pt idx="7">
                  <c:v>0.95799999999999996</c:v>
                </c:pt>
                <c:pt idx="8">
                  <c:v>0.93</c:v>
                </c:pt>
                <c:pt idx="9">
                  <c:v>0.78900000000000003</c:v>
                </c:pt>
                <c:pt idx="10">
                  <c:v>0.82</c:v>
                </c:pt>
                <c:pt idx="11">
                  <c:v>0.89900000000000002</c:v>
                </c:pt>
                <c:pt idx="12">
                  <c:v>0.68500000000000005</c:v>
                </c:pt>
                <c:pt idx="13">
                  <c:v>0.82399999999999995</c:v>
                </c:pt>
                <c:pt idx="14">
                  <c:v>0.95099999999999996</c:v>
                </c:pt>
                <c:pt idx="15">
                  <c:v>0.51500000000000001</c:v>
                </c:pt>
                <c:pt idx="16">
                  <c:v>0.69799999999999995</c:v>
                </c:pt>
                <c:pt idx="17">
                  <c:v>0.73299999999999998</c:v>
                </c:pt>
                <c:pt idx="18">
                  <c:v>0.80400000000000005</c:v>
                </c:pt>
                <c:pt idx="19">
                  <c:v>0.73099999999999998</c:v>
                </c:pt>
                <c:pt idx="20">
                  <c:v>0.78600000000000003</c:v>
                </c:pt>
                <c:pt idx="21">
                  <c:v>0.83699999999999997</c:v>
                </c:pt>
                <c:pt idx="22">
                  <c:v>0.84499999999999997</c:v>
                </c:pt>
                <c:pt idx="23">
                  <c:v>0.45900000000000002</c:v>
                </c:pt>
                <c:pt idx="24">
                  <c:v>0.439</c:v>
                </c:pt>
                <c:pt idx="25">
                  <c:v>0.58799999999999997</c:v>
                </c:pt>
                <c:pt idx="26">
                  <c:v>0.93899999999999995</c:v>
                </c:pt>
                <c:pt idx="27">
                  <c:v>0.41599999999999998</c:v>
                </c:pt>
                <c:pt idx="28">
                  <c:v>0.878</c:v>
                </c:pt>
                <c:pt idx="29">
                  <c:v>0.79700000000000004</c:v>
                </c:pt>
                <c:pt idx="30">
                  <c:v>0.78800000000000003</c:v>
                </c:pt>
                <c:pt idx="31">
                  <c:v>0.52200000000000002</c:v>
                </c:pt>
                <c:pt idx="32">
                  <c:v>0.83299999999999996</c:v>
                </c:pt>
                <c:pt idx="33">
                  <c:v>0.58199999999999996</c:v>
                </c:pt>
                <c:pt idx="34">
                  <c:v>0.76200000000000001</c:v>
                </c:pt>
                <c:pt idx="35">
                  <c:v>0.91300000000000003</c:v>
                </c:pt>
                <c:pt idx="36">
                  <c:v>0.91500000000000004</c:v>
                </c:pt>
                <c:pt idx="37">
                  <c:v>0.96199999999999997</c:v>
                </c:pt>
                <c:pt idx="38">
                  <c:v>0.51300000000000001</c:v>
                </c:pt>
                <c:pt idx="39">
                  <c:v>0.77600000000000002</c:v>
                </c:pt>
                <c:pt idx="40">
                  <c:v>0.77700000000000002</c:v>
                </c:pt>
                <c:pt idx="41">
                  <c:v>0.754</c:v>
                </c:pt>
                <c:pt idx="42">
                  <c:v>0.503</c:v>
                </c:pt>
                <c:pt idx="43">
                  <c:v>0.90500000000000003</c:v>
                </c:pt>
                <c:pt idx="44">
                  <c:v>0.73099999999999998</c:v>
                </c:pt>
                <c:pt idx="45">
                  <c:v>0.94799999999999995</c:v>
                </c:pt>
                <c:pt idx="46">
                  <c:v>0.92</c:v>
                </c:pt>
                <c:pt idx="47">
                  <c:v>0.73299999999999998</c:v>
                </c:pt>
                <c:pt idx="48">
                  <c:v>0.52400000000000002</c:v>
                </c:pt>
                <c:pt idx="49">
                  <c:v>0.84399999999999997</c:v>
                </c:pt>
                <c:pt idx="50">
                  <c:v>0.95899999999999996</c:v>
                </c:pt>
                <c:pt idx="51">
                  <c:v>0.628</c:v>
                </c:pt>
                <c:pt idx="52">
                  <c:v>0.90800000000000003</c:v>
                </c:pt>
                <c:pt idx="53">
                  <c:v>0.79100000000000004</c:v>
                </c:pt>
                <c:pt idx="54">
                  <c:v>0.66200000000000003</c:v>
                </c:pt>
                <c:pt idx="55">
                  <c:v>0.5</c:v>
                </c:pt>
                <c:pt idx="56">
                  <c:v>0.51400000000000001</c:v>
                </c:pt>
                <c:pt idx="57">
                  <c:v>0.77600000000000002</c:v>
                </c:pt>
                <c:pt idx="58">
                  <c:v>0.64500000000000002</c:v>
                </c:pt>
                <c:pt idx="59">
                  <c:v>0.95499999999999996</c:v>
                </c:pt>
                <c:pt idx="60">
                  <c:v>0.87</c:v>
                </c:pt>
                <c:pt idx="61">
                  <c:v>0.97199999999999998</c:v>
                </c:pt>
                <c:pt idx="62">
                  <c:v>0.72799999999999998</c:v>
                </c:pt>
                <c:pt idx="63">
                  <c:v>0.79900000000000004</c:v>
                </c:pt>
                <c:pt idx="64">
                  <c:v>0.69499999999999995</c:v>
                </c:pt>
                <c:pt idx="65">
                  <c:v>0.94899999999999995</c:v>
                </c:pt>
                <c:pt idx="66">
                  <c:v>0.91900000000000004</c:v>
                </c:pt>
                <c:pt idx="67">
                  <c:v>0.91500000000000004</c:v>
                </c:pt>
                <c:pt idx="68">
                  <c:v>0.72</c:v>
                </c:pt>
                <c:pt idx="69">
                  <c:v>0.92500000000000004</c:v>
                </c:pt>
                <c:pt idx="70">
                  <c:v>0.754</c:v>
                </c:pt>
                <c:pt idx="71">
                  <c:v>0.83699999999999997</c:v>
                </c:pt>
                <c:pt idx="72">
                  <c:v>0.93700000000000006</c:v>
                </c:pt>
                <c:pt idx="73">
                  <c:v>0.85199999999999998</c:v>
                </c:pt>
                <c:pt idx="74">
                  <c:v>0.752</c:v>
                </c:pt>
                <c:pt idx="75">
                  <c:v>0.51</c:v>
                </c:pt>
                <c:pt idx="76">
                  <c:v>0.89500000000000002</c:v>
                </c:pt>
                <c:pt idx="77">
                  <c:v>0.92200000000000004</c:v>
                </c:pt>
                <c:pt idx="78">
                  <c:v>0.48699999999999999</c:v>
                </c:pt>
                <c:pt idx="79">
                  <c:v>0.76600000000000001</c:v>
                </c:pt>
                <c:pt idx="80">
                  <c:v>0.41899999999999998</c:v>
                </c:pt>
                <c:pt idx="81">
                  <c:v>0.92400000000000004</c:v>
                </c:pt>
                <c:pt idx="82">
                  <c:v>0.78900000000000003</c:v>
                </c:pt>
                <c:pt idx="83">
                  <c:v>0.78500000000000003</c:v>
                </c:pt>
                <c:pt idx="84">
                  <c:v>0.747</c:v>
                </c:pt>
                <c:pt idx="85">
                  <c:v>0.86199999999999999</c:v>
                </c:pt>
                <c:pt idx="86">
                  <c:v>0.71</c:v>
                </c:pt>
                <c:pt idx="87">
                  <c:v>0.49299999999999999</c:v>
                </c:pt>
                <c:pt idx="88">
                  <c:v>0.60899999999999999</c:v>
                </c:pt>
                <c:pt idx="89">
                  <c:v>0.66500000000000004</c:v>
                </c:pt>
                <c:pt idx="90">
                  <c:v>0.622</c:v>
                </c:pt>
                <c:pt idx="91">
                  <c:v>0.95499999999999996</c:v>
                </c:pt>
                <c:pt idx="92">
                  <c:v>0.93799999999999994</c:v>
                </c:pt>
                <c:pt idx="93">
                  <c:v>0.70599999999999996</c:v>
                </c:pt>
                <c:pt idx="94">
                  <c:v>0.56000000000000005</c:v>
                </c:pt>
                <c:pt idx="95">
                  <c:v>0.97</c:v>
                </c:pt>
                <c:pt idx="96">
                  <c:v>0.85799999999999998</c:v>
                </c:pt>
                <c:pt idx="97">
                  <c:v>0.54400000000000004</c:v>
                </c:pt>
                <c:pt idx="98">
                  <c:v>0.83899999999999997</c:v>
                </c:pt>
                <c:pt idx="99">
                  <c:v>0.75600000000000001</c:v>
                </c:pt>
                <c:pt idx="100">
                  <c:v>0.79400000000000004</c:v>
                </c:pt>
                <c:pt idx="101">
                  <c:v>0.72</c:v>
                </c:pt>
                <c:pt idx="102">
                  <c:v>0.90600000000000003</c:v>
                </c:pt>
                <c:pt idx="103">
                  <c:v>0.89</c:v>
                </c:pt>
                <c:pt idx="104">
                  <c:v>0.88600000000000001</c:v>
                </c:pt>
                <c:pt idx="105">
                  <c:v>0.84499999999999997</c:v>
                </c:pt>
                <c:pt idx="106">
                  <c:v>0.83199999999999996</c:v>
                </c:pt>
                <c:pt idx="107">
                  <c:v>0.57799999999999996</c:v>
                </c:pt>
                <c:pt idx="108">
                  <c:v>0.9</c:v>
                </c:pt>
                <c:pt idx="109">
                  <c:v>0.83299999999999996</c:v>
                </c:pt>
                <c:pt idx="110">
                  <c:v>0.84799999999999998</c:v>
                </c:pt>
                <c:pt idx="111">
                  <c:v>0.94599999999999995</c:v>
                </c:pt>
                <c:pt idx="112">
                  <c:v>0.88</c:v>
                </c:pt>
                <c:pt idx="113">
                  <c:v>0.93100000000000005</c:v>
                </c:pt>
                <c:pt idx="114">
                  <c:v>0.72199999999999998</c:v>
                </c:pt>
                <c:pt idx="115">
                  <c:v>0.95899999999999996</c:v>
                </c:pt>
                <c:pt idx="116">
                  <c:v>0.97</c:v>
                </c:pt>
                <c:pt idx="117">
                  <c:v>0.79800000000000004</c:v>
                </c:pt>
                <c:pt idx="118">
                  <c:v>0.63400000000000001</c:v>
                </c:pt>
                <c:pt idx="119">
                  <c:v>0.57099999999999995</c:v>
                </c:pt>
                <c:pt idx="120">
                  <c:v>0.80700000000000005</c:v>
                </c:pt>
                <c:pt idx="121">
                  <c:v>0.746</c:v>
                </c:pt>
                <c:pt idx="122">
                  <c:v>0.68899999999999995</c:v>
                </c:pt>
                <c:pt idx="123">
                  <c:v>0.85299999999999998</c:v>
                </c:pt>
                <c:pt idx="124">
                  <c:v>0.77900000000000003</c:v>
                </c:pt>
                <c:pt idx="125">
                  <c:v>0.93799999999999994</c:v>
                </c:pt>
                <c:pt idx="126">
                  <c:v>0.86199999999999999</c:v>
                </c:pt>
                <c:pt idx="127">
                  <c:v>0.74</c:v>
                </c:pt>
                <c:pt idx="128">
                  <c:v>0.621</c:v>
                </c:pt>
                <c:pt idx="129">
                  <c:v>0.76600000000000001</c:v>
                </c:pt>
                <c:pt idx="130">
                  <c:v>0.59499999999999997</c:v>
                </c:pt>
                <c:pt idx="131">
                  <c:v>0.59799999999999998</c:v>
                </c:pt>
              </c:numCache>
            </c:numRef>
          </c:xVal>
          <c:yVal>
            <c:numRef>
              <c:f>'Performance Gap'!$F$6:$F$137</c:f>
              <c:numCache>
                <c:formatCode>General</c:formatCode>
                <c:ptCount val="132"/>
                <c:pt idx="0">
                  <c:v>0.50725806451612898</c:v>
                </c:pt>
                <c:pt idx="1">
                  <c:v>0.17098765432098773</c:v>
                </c:pt>
                <c:pt idx="2">
                  <c:v>0.25854326396495081</c:v>
                </c:pt>
                <c:pt idx="3">
                  <c:v>0.47662337662337656</c:v>
                </c:pt>
                <c:pt idx="4">
                  <c:v>0.10969447708578135</c:v>
                </c:pt>
                <c:pt idx="5">
                  <c:v>6.387283236994222E-2</c:v>
                </c:pt>
                <c:pt idx="6">
                  <c:v>0.14716399506781758</c:v>
                </c:pt>
                <c:pt idx="7">
                  <c:v>5.814196242171199E-2</c:v>
                </c:pt>
                <c:pt idx="8">
                  <c:v>0.10806451612903228</c:v>
                </c:pt>
                <c:pt idx="9">
                  <c:v>0.17826362484157152</c:v>
                </c:pt>
                <c:pt idx="10">
                  <c:v>0.1548780487804878</c:v>
                </c:pt>
                <c:pt idx="11">
                  <c:v>0.30494994438264739</c:v>
                </c:pt>
                <c:pt idx="12">
                  <c:v>0.44124087591240885</c:v>
                </c:pt>
                <c:pt idx="13">
                  <c:v>4.9029126213592088E-2</c:v>
                </c:pt>
                <c:pt idx="14">
                  <c:v>5.0841219768664452E-2</c:v>
                </c:pt>
                <c:pt idx="15">
                  <c:v>0.40339805825242714</c:v>
                </c:pt>
                <c:pt idx="16">
                  <c:v>0.47750716332378224</c:v>
                </c:pt>
                <c:pt idx="17">
                  <c:v>0.126944065484311</c:v>
                </c:pt>
                <c:pt idx="18">
                  <c:v>0.29029850746268659</c:v>
                </c:pt>
                <c:pt idx="19">
                  <c:v>0.20704514363885088</c:v>
                </c:pt>
                <c:pt idx="20">
                  <c:v>0.21386768447837154</c:v>
                </c:pt>
                <c:pt idx="21">
                  <c:v>0.21678614097968923</c:v>
                </c:pt>
                <c:pt idx="22">
                  <c:v>0.1281065088757396</c:v>
                </c:pt>
                <c:pt idx="23">
                  <c:v>0.69749455337690636</c:v>
                </c:pt>
                <c:pt idx="24">
                  <c:v>0.34886104783599092</c:v>
                </c:pt>
                <c:pt idx="25">
                  <c:v>0.3227891156462584</c:v>
                </c:pt>
                <c:pt idx="26">
                  <c:v>8.3226837060702816E-2</c:v>
                </c:pt>
                <c:pt idx="27">
                  <c:v>0.60961538461538445</c:v>
                </c:pt>
                <c:pt idx="28">
                  <c:v>0.16662870159453302</c:v>
                </c:pt>
                <c:pt idx="29">
                  <c:v>0.28538268506900882</c:v>
                </c:pt>
                <c:pt idx="30">
                  <c:v>0.21548223350253815</c:v>
                </c:pt>
                <c:pt idx="31">
                  <c:v>0.31360153256704981</c:v>
                </c:pt>
                <c:pt idx="32">
                  <c:v>0.2497599039615846</c:v>
                </c:pt>
                <c:pt idx="33">
                  <c:v>0.50635738831615118</c:v>
                </c:pt>
                <c:pt idx="34">
                  <c:v>4.238845144356955E-2</c:v>
                </c:pt>
                <c:pt idx="35">
                  <c:v>0.17092004381161011</c:v>
                </c:pt>
                <c:pt idx="36">
                  <c:v>7.4043715846994623E-2</c:v>
                </c:pt>
                <c:pt idx="37">
                  <c:v>9.1164241164241169E-2</c:v>
                </c:pt>
                <c:pt idx="38">
                  <c:v>0.71354775828460038</c:v>
                </c:pt>
                <c:pt idx="39">
                  <c:v>0.2572164948453608</c:v>
                </c:pt>
                <c:pt idx="40">
                  <c:v>0.19362934362934359</c:v>
                </c:pt>
                <c:pt idx="41">
                  <c:v>0.30623342175066315</c:v>
                </c:pt>
                <c:pt idx="42">
                  <c:v>0.45238568588469191</c:v>
                </c:pt>
                <c:pt idx="43">
                  <c:v>2.1270718232044187E-2</c:v>
                </c:pt>
                <c:pt idx="44">
                  <c:v>0.12496580027359772</c:v>
                </c:pt>
                <c:pt idx="45">
                  <c:v>6.9409282700421918E-2</c:v>
                </c:pt>
                <c:pt idx="46">
                  <c:v>0.15434782608695652</c:v>
                </c:pt>
                <c:pt idx="47">
                  <c:v>0.26336971350613925</c:v>
                </c:pt>
                <c:pt idx="48">
                  <c:v>0.54465648854961835</c:v>
                </c:pt>
                <c:pt idx="49">
                  <c:v>7.9857819905213165E-2</c:v>
                </c:pt>
                <c:pt idx="50">
                  <c:v>3.6652763295098964E-2</c:v>
                </c:pt>
                <c:pt idx="51">
                  <c:v>0.32452229299363056</c:v>
                </c:pt>
                <c:pt idx="52">
                  <c:v>0.12312775330396476</c:v>
                </c:pt>
                <c:pt idx="53">
                  <c:v>7.8824273072060705E-2</c:v>
                </c:pt>
                <c:pt idx="54">
                  <c:v>0.38172205438066459</c:v>
                </c:pt>
                <c:pt idx="55">
                  <c:v>0.56999999999999995</c:v>
                </c:pt>
                <c:pt idx="56">
                  <c:v>0.44143968871595329</c:v>
                </c:pt>
                <c:pt idx="57">
                  <c:v>0.32164948453608239</c:v>
                </c:pt>
                <c:pt idx="58">
                  <c:v>0.35387596899224816</c:v>
                </c:pt>
                <c:pt idx="59">
                  <c:v>0.14842931937172779</c:v>
                </c:pt>
                <c:pt idx="60">
                  <c:v>6.8390804597701152E-2</c:v>
                </c:pt>
                <c:pt idx="61">
                  <c:v>2.6954732510288067E-2</c:v>
                </c:pt>
                <c:pt idx="62">
                  <c:v>0.23186813186813196</c:v>
                </c:pt>
                <c:pt idx="63">
                  <c:v>0.16163954943679612</c:v>
                </c:pt>
                <c:pt idx="64">
                  <c:v>0.33201438848920867</c:v>
                </c:pt>
                <c:pt idx="65">
                  <c:v>8.0769230769230774E-2</c:v>
                </c:pt>
                <c:pt idx="66">
                  <c:v>0.11006528835690976</c:v>
                </c:pt>
                <c:pt idx="67">
                  <c:v>0.16147540983606562</c:v>
                </c:pt>
                <c:pt idx="68">
                  <c:v>0.15555555555555556</c:v>
                </c:pt>
                <c:pt idx="69">
                  <c:v>0.10405405405405412</c:v>
                </c:pt>
                <c:pt idx="70">
                  <c:v>0.16034482758620691</c:v>
                </c:pt>
                <c:pt idx="71">
                  <c:v>9.7311827956989144E-2</c:v>
                </c:pt>
                <c:pt idx="72">
                  <c:v>0.10293489861259342</c:v>
                </c:pt>
                <c:pt idx="73">
                  <c:v>0.31009389671361504</c:v>
                </c:pt>
                <c:pt idx="74">
                  <c:v>0.23829787234042557</c:v>
                </c:pt>
                <c:pt idx="75">
                  <c:v>0.34019607843137262</c:v>
                </c:pt>
                <c:pt idx="76">
                  <c:v>2.3184357541899493E-2</c:v>
                </c:pt>
                <c:pt idx="77">
                  <c:v>0.13416485900216923</c:v>
                </c:pt>
                <c:pt idx="78">
                  <c:v>0.27505133470225862</c:v>
                </c:pt>
                <c:pt idx="79">
                  <c:v>0.39308093994778071</c:v>
                </c:pt>
                <c:pt idx="80">
                  <c:v>0.56360381861575171</c:v>
                </c:pt>
                <c:pt idx="81">
                  <c:v>0.16818181818181815</c:v>
                </c:pt>
                <c:pt idx="82">
                  <c:v>0.22896070975918881</c:v>
                </c:pt>
                <c:pt idx="83">
                  <c:v>8.5668789808917234E-2</c:v>
                </c:pt>
                <c:pt idx="84">
                  <c:v>6.0174029451137943E-2</c:v>
                </c:pt>
                <c:pt idx="85">
                  <c:v>0.10754060324825987</c:v>
                </c:pt>
                <c:pt idx="86">
                  <c:v>0.44154929577464785</c:v>
                </c:pt>
                <c:pt idx="87">
                  <c:v>0.40375253549695733</c:v>
                </c:pt>
                <c:pt idx="88">
                  <c:v>0.45591133004926104</c:v>
                </c:pt>
                <c:pt idx="89">
                  <c:v>0.27857142857142858</c:v>
                </c:pt>
                <c:pt idx="90">
                  <c:v>0.36768488745980699</c:v>
                </c:pt>
                <c:pt idx="91">
                  <c:v>9.6073298429319373E-2</c:v>
                </c:pt>
                <c:pt idx="92">
                  <c:v>4.5522388059701574E-2</c:v>
                </c:pt>
                <c:pt idx="93">
                  <c:v>0.25509915014164314</c:v>
                </c:pt>
                <c:pt idx="94">
                  <c:v>0.33214285714285713</c:v>
                </c:pt>
                <c:pt idx="95">
                  <c:v>6.6494845360824742E-2</c:v>
                </c:pt>
                <c:pt idx="96">
                  <c:v>0.2672494172494172</c:v>
                </c:pt>
                <c:pt idx="97">
                  <c:v>0.53750000000000009</c:v>
                </c:pt>
                <c:pt idx="98">
                  <c:v>0.23021454112038134</c:v>
                </c:pt>
                <c:pt idx="99">
                  <c:v>0.24153439153439152</c:v>
                </c:pt>
                <c:pt idx="100">
                  <c:v>0.19508816120906805</c:v>
                </c:pt>
                <c:pt idx="101">
                  <c:v>0.19722222222222224</c:v>
                </c:pt>
                <c:pt idx="102">
                  <c:v>7.7373068432671138E-2</c:v>
                </c:pt>
                <c:pt idx="103">
                  <c:v>0.2095505617977528</c:v>
                </c:pt>
                <c:pt idx="104">
                  <c:v>0.30823927765237019</c:v>
                </c:pt>
                <c:pt idx="105">
                  <c:v>6.8934911242603453E-2</c:v>
                </c:pt>
                <c:pt idx="106">
                  <c:v>5.6730769230769126E-2</c:v>
                </c:pt>
                <c:pt idx="107">
                  <c:v>0.33096885813148785</c:v>
                </c:pt>
                <c:pt idx="108">
                  <c:v>0.28333333333333333</c:v>
                </c:pt>
                <c:pt idx="109">
                  <c:v>0.15372148859543819</c:v>
                </c:pt>
                <c:pt idx="110">
                  <c:v>0.23679245283018865</c:v>
                </c:pt>
                <c:pt idx="111">
                  <c:v>0.11004228329809723</c:v>
                </c:pt>
                <c:pt idx="112">
                  <c:v>7.727272727272734E-2</c:v>
                </c:pt>
                <c:pt idx="113">
                  <c:v>6.5896885069817418E-2</c:v>
                </c:pt>
                <c:pt idx="114">
                  <c:v>0.26828254847645427</c:v>
                </c:pt>
                <c:pt idx="115">
                  <c:v>0.12007299270072991</c:v>
                </c:pt>
                <c:pt idx="116">
                  <c:v>9.7422680412371163E-2</c:v>
                </c:pt>
                <c:pt idx="117">
                  <c:v>0.2484962406015038</c:v>
                </c:pt>
                <c:pt idx="118">
                  <c:v>0.23485804416403791</c:v>
                </c:pt>
                <c:pt idx="119">
                  <c:v>0.35963222416812607</c:v>
                </c:pt>
                <c:pt idx="120">
                  <c:v>0.16846344485749704</c:v>
                </c:pt>
                <c:pt idx="121">
                  <c:v>0.23337801608579092</c:v>
                </c:pt>
                <c:pt idx="122">
                  <c:v>0.15333817126269944</c:v>
                </c:pt>
                <c:pt idx="123">
                  <c:v>0.29900351699882766</c:v>
                </c:pt>
                <c:pt idx="124">
                  <c:v>1.5596919127086E-2</c:v>
                </c:pt>
                <c:pt idx="125">
                  <c:v>6.1087420042643829E-2</c:v>
                </c:pt>
                <c:pt idx="126">
                  <c:v>0.21194895591647342</c:v>
                </c:pt>
                <c:pt idx="127">
                  <c:v>0.12027027027027037</c:v>
                </c:pt>
                <c:pt idx="128">
                  <c:v>0.28639291465378414</c:v>
                </c:pt>
                <c:pt idx="129">
                  <c:v>0.24947780678851181</c:v>
                </c:pt>
                <c:pt idx="130">
                  <c:v>0.22815126050420156</c:v>
                </c:pt>
                <c:pt idx="131">
                  <c:v>0.16438127090300994</c:v>
                </c:pt>
              </c:numCache>
            </c:numRef>
          </c:yVal>
          <c:smooth val="0"/>
          <c:extLst>
            <c:ext xmlns:c16="http://schemas.microsoft.com/office/drawing/2014/chart" uri="{C3380CC4-5D6E-409C-BE32-E72D297353CC}">
              <c16:uniqueId val="{00000000-6530-44DC-A220-CAEC31E366BD}"/>
            </c:ext>
          </c:extLst>
        </c:ser>
        <c:dLbls>
          <c:showLegendKey val="0"/>
          <c:showVal val="0"/>
          <c:showCatName val="0"/>
          <c:showSerName val="0"/>
          <c:showPercent val="0"/>
          <c:showBubbleSize val="0"/>
        </c:dLbls>
        <c:axId val="1236870463"/>
        <c:axId val="1236873343"/>
      </c:scatterChart>
      <c:valAx>
        <c:axId val="12368704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6873343"/>
        <c:crosses val="autoZero"/>
        <c:crossBetween val="midCat"/>
      </c:valAx>
      <c:valAx>
        <c:axId val="1236873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6870463"/>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388620</xdr:colOff>
      <xdr:row>4</xdr:row>
      <xdr:rowOff>38100</xdr:rowOff>
    </xdr:from>
    <xdr:to>
      <xdr:col>16</xdr:col>
      <xdr:colOff>495300</xdr:colOff>
      <xdr:row>23</xdr:row>
      <xdr:rowOff>106680</xdr:rowOff>
    </xdr:to>
    <xdr:graphicFrame macro="">
      <xdr:nvGraphicFramePr>
        <xdr:cNvPr id="4" name="Chart 3">
          <a:extLst>
            <a:ext uri="{FF2B5EF4-FFF2-40B4-BE49-F238E27FC236}">
              <a16:creationId xmlns:a16="http://schemas.microsoft.com/office/drawing/2014/main" id="{FDE0E4C6-9520-0624-FF24-11CA05FA6C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419100</xdr:colOff>
      <xdr:row>53</xdr:row>
      <xdr:rowOff>95250</xdr:rowOff>
    </xdr:from>
    <xdr:to>
      <xdr:col>17</xdr:col>
      <xdr:colOff>285750</xdr:colOff>
      <xdr:row>72</xdr:row>
      <xdr:rowOff>123825</xdr:rowOff>
    </xdr:to>
    <xdr:graphicFrame macro="">
      <xdr:nvGraphicFramePr>
        <xdr:cNvPr id="6" name="Chart 5">
          <a:extLst>
            <a:ext uri="{FF2B5EF4-FFF2-40B4-BE49-F238E27FC236}">
              <a16:creationId xmlns:a16="http://schemas.microsoft.com/office/drawing/2014/main" id="{4062FC38-9CB9-1439-9847-DC09BFDFB3F8}"/>
            </a:ext>
            <a:ext uri="{147F2762-F138-4A5C-976F-8EAC2B608ADB}">
              <a16:predDERef xmlns:a16="http://schemas.microsoft.com/office/drawing/2014/main" pred="{A0179F41-BF69-403E-9113-58CC471675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381000</xdr:colOff>
      <xdr:row>28</xdr:row>
      <xdr:rowOff>57150</xdr:rowOff>
    </xdr:from>
    <xdr:to>
      <xdr:col>17</xdr:col>
      <xdr:colOff>285750</xdr:colOff>
      <xdr:row>48</xdr:row>
      <xdr:rowOff>152400</xdr:rowOff>
    </xdr:to>
    <xdr:graphicFrame macro="">
      <xdr:nvGraphicFramePr>
        <xdr:cNvPr id="8" name="Chart 7">
          <a:extLst>
            <a:ext uri="{FF2B5EF4-FFF2-40B4-BE49-F238E27FC236}">
              <a16:creationId xmlns:a16="http://schemas.microsoft.com/office/drawing/2014/main" id="{DAE8E722-D917-C863-C468-8A5E866E84E9}"/>
            </a:ext>
            <a:ext uri="{147F2762-F138-4A5C-976F-8EAC2B608ADB}">
              <a16:predDERef xmlns:a16="http://schemas.microsoft.com/office/drawing/2014/main" pred="{4062FC38-9CB9-1439-9847-DC09BFDFB3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22860</xdr:rowOff>
    </xdr:to>
    <xdr:pic>
      <xdr:nvPicPr>
        <xdr:cNvPr id="2" name="Picture 1" descr="COCO">
          <a:extLst>
            <a:ext uri="{FF2B5EF4-FFF2-40B4-BE49-F238E27FC236}">
              <a16:creationId xmlns:a16="http://schemas.microsoft.com/office/drawing/2014/main" id="{605385F2-28CE-6C56-7522-9B1583B1D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76200</xdr:colOff>
      <xdr:row>3</xdr:row>
      <xdr:rowOff>22860</xdr:rowOff>
    </xdr:to>
    <xdr:pic>
      <xdr:nvPicPr>
        <xdr:cNvPr id="4" name="Picture 3" descr="COCO">
          <a:extLst>
            <a:ext uri="{FF2B5EF4-FFF2-40B4-BE49-F238E27FC236}">
              <a16:creationId xmlns:a16="http://schemas.microsoft.com/office/drawing/2014/main" id="{2595E778-4852-C5E8-A9B8-AAC1C31C5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76200</xdr:colOff>
      <xdr:row>3</xdr:row>
      <xdr:rowOff>22860</xdr:rowOff>
    </xdr:to>
    <xdr:pic>
      <xdr:nvPicPr>
        <xdr:cNvPr id="6" name="Picture 5" descr="COCO">
          <a:extLst>
            <a:ext uri="{FF2B5EF4-FFF2-40B4-BE49-F238E27FC236}">
              <a16:creationId xmlns:a16="http://schemas.microsoft.com/office/drawing/2014/main" id="{1F46A2B1-3EA0-9A1E-507B-02ECAE25D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0</xdr:row>
      <xdr:rowOff>0</xdr:rowOff>
    </xdr:from>
    <xdr:to>
      <xdr:col>22</xdr:col>
      <xdr:colOff>76200</xdr:colOff>
      <xdr:row>3</xdr:row>
      <xdr:rowOff>22860</xdr:rowOff>
    </xdr:to>
    <xdr:pic>
      <xdr:nvPicPr>
        <xdr:cNvPr id="7" name="Picture 6" descr="COCO">
          <a:extLst>
            <a:ext uri="{FF2B5EF4-FFF2-40B4-BE49-F238E27FC236}">
              <a16:creationId xmlns:a16="http://schemas.microsoft.com/office/drawing/2014/main" id="{1C1CD990-8CC0-5BB8-FB54-046C403DE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129540</xdr:colOff>
      <xdr:row>3</xdr:row>
      <xdr:rowOff>72390</xdr:rowOff>
    </xdr:from>
    <xdr:to>
      <xdr:col>16</xdr:col>
      <xdr:colOff>7620</xdr:colOff>
      <xdr:row>18</xdr:row>
      <xdr:rowOff>72390</xdr:rowOff>
    </xdr:to>
    <xdr:graphicFrame macro="">
      <xdr:nvGraphicFramePr>
        <xdr:cNvPr id="2" name="Chart 1">
          <a:extLst>
            <a:ext uri="{FF2B5EF4-FFF2-40B4-BE49-F238E27FC236}">
              <a16:creationId xmlns:a16="http://schemas.microsoft.com/office/drawing/2014/main" id="{7D6FFE4C-7F7B-2E1D-4061-0DBEB2337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22860</xdr:colOff>
      <xdr:row>21</xdr:row>
      <xdr:rowOff>41910</xdr:rowOff>
    </xdr:from>
    <xdr:to>
      <xdr:col>16</xdr:col>
      <xdr:colOff>327660</xdr:colOff>
      <xdr:row>36</xdr:row>
      <xdr:rowOff>41910</xdr:rowOff>
    </xdr:to>
    <xdr:graphicFrame macro="">
      <xdr:nvGraphicFramePr>
        <xdr:cNvPr id="3" name="Chart 2">
          <a:extLst>
            <a:ext uri="{FF2B5EF4-FFF2-40B4-BE49-F238E27FC236}">
              <a16:creationId xmlns:a16="http://schemas.microsoft.com/office/drawing/2014/main" id="{E024299D-A2D3-980E-DED9-21175CDDB014}"/>
            </a:ext>
            <a:ext uri="{147F2762-F138-4A5C-976F-8EAC2B608ADB}">
              <a16:predDERef xmlns:a16="http://schemas.microsoft.com/office/drawing/2014/main" pred="{7D6FFE4C-7F7B-2E1D-4061-0DBEB2337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22860</xdr:rowOff>
    </xdr:to>
    <xdr:pic>
      <xdr:nvPicPr>
        <xdr:cNvPr id="2" name="Picture 1" descr="COCO">
          <a:extLst>
            <a:ext uri="{FF2B5EF4-FFF2-40B4-BE49-F238E27FC236}">
              <a16:creationId xmlns:a16="http://schemas.microsoft.com/office/drawing/2014/main" id="{2279B9BD-128D-872E-03FA-9FEF8C372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76200</xdr:colOff>
      <xdr:row>3</xdr:row>
      <xdr:rowOff>22860</xdr:rowOff>
    </xdr:to>
    <xdr:pic>
      <xdr:nvPicPr>
        <xdr:cNvPr id="4" name="Picture 3" descr="COCO">
          <a:extLst>
            <a:ext uri="{FF2B5EF4-FFF2-40B4-BE49-F238E27FC236}">
              <a16:creationId xmlns:a16="http://schemas.microsoft.com/office/drawing/2014/main" id="{5206A417-4EB0-D2DA-6815-0DDB36562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0</xdr:row>
      <xdr:rowOff>0</xdr:rowOff>
    </xdr:from>
    <xdr:to>
      <xdr:col>20</xdr:col>
      <xdr:colOff>76200</xdr:colOff>
      <xdr:row>3</xdr:row>
      <xdr:rowOff>22860</xdr:rowOff>
    </xdr:to>
    <xdr:pic>
      <xdr:nvPicPr>
        <xdr:cNvPr id="5" name="Picture 4" descr="COCO">
          <a:extLst>
            <a:ext uri="{FF2B5EF4-FFF2-40B4-BE49-F238E27FC236}">
              <a16:creationId xmlns:a16="http://schemas.microsoft.com/office/drawing/2014/main" id="{42C1D573-3F4D-8F2B-3BDC-95E3C7CB5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C9997C-370A-4B09-B0A2-169962751C07}" name="Table4" displayName="Table4" ref="B5:T137" totalsRowShown="0" headerRowDxfId="114" tableBorderDxfId="113">
  <autoFilter ref="B5:T137" xr:uid="{63C9997C-370A-4B09-B0A2-169962751C07}"/>
  <sortState xmlns:xlrd2="http://schemas.microsoft.com/office/spreadsheetml/2017/richdata2" ref="B6:T137">
    <sortCondition ref="B5:B137"/>
  </sortState>
  <tableColumns count="19">
    <tableColumn id="1" xr3:uid="{EAA8BB28-A97B-4335-8C33-FE72167311D5}" name="Country" dataDxfId="112"/>
    <tableColumn id="2" xr3:uid="{6493C234-5481-4652-96E2-A101D1DFDACD}" name="2010" dataDxfId="111">
      <calculatedColumnFormula>(((Years!Q6/15) + (Years!C6/18)) / 2)</calculatedColumnFormula>
    </tableColumn>
    <tableColumn id="3" xr3:uid="{284BB61B-5388-4624-BC8A-74C0D58CCF8E}" name="2011" dataDxfId="110">
      <calculatedColumnFormula>(((Years!R6/15) + (Years!D6/18)) / 2)</calculatedColumnFormula>
    </tableColumn>
    <tableColumn id="4" xr3:uid="{3B4E8558-EDEA-4F51-9FC7-E719AE70C26F}" name="2012" dataDxfId="109">
      <calculatedColumnFormula>(((Years!S6/15) + (Years!E6/18)) / 2)</calculatedColumnFormula>
    </tableColumn>
    <tableColumn id="5" xr3:uid="{2A0E821E-7371-4002-833E-533B19445852}" name="2013" dataDxfId="108">
      <calculatedColumnFormula>(((Years!T6/15) + (Years!F6/18)) / 2)</calculatedColumnFormula>
    </tableColumn>
    <tableColumn id="6" xr3:uid="{FBCADDC4-CF8D-4CE0-958E-AC49F9F04124}" name="2014" dataDxfId="107">
      <calculatedColumnFormula>(((Years!U6/15) + (Years!G6/18)) / 2)</calculatedColumnFormula>
    </tableColumn>
    <tableColumn id="7" xr3:uid="{D650A114-5460-41A1-BF8E-9DC75E0E2E9E}" name="2015" dataDxfId="106">
      <calculatedColumnFormula>(((Years!V6/15) + (Years!H6/18)) / 2)</calculatedColumnFormula>
    </tableColumn>
    <tableColumn id="8" xr3:uid="{57956E0C-4150-4535-A4CB-10F9CC4632F3}" name="2016" dataDxfId="105">
      <calculatedColumnFormula>(((Years!W6/15) + (Years!I6/18)) / 2)</calculatedColumnFormula>
    </tableColumn>
    <tableColumn id="9" xr3:uid="{D7BFF9E0-5B25-4B3F-88CC-0EBAB5D686D4}" name="2017" dataDxfId="104">
      <calculatedColumnFormula>(((Years!X6/15) + (Years!J6/18)) / 2)</calculatedColumnFormula>
    </tableColumn>
    <tableColumn id="10" xr3:uid="{8F4CDAA8-52F9-4DD7-9616-D32EC539B6B2}" name="2018" dataDxfId="103">
      <calculatedColumnFormula>(((Years!Y6/15) + (Years!K6/18)) / 2)</calculatedColumnFormula>
    </tableColumn>
    <tableColumn id="11" xr3:uid="{C1DFFF9E-964F-4F70-AE6E-6A53512767CD}" name="2019" dataDxfId="102">
      <calculatedColumnFormula>(((Years!Z6/15) + (Years!L6/18)) / 2)</calculatedColumnFormula>
    </tableColumn>
    <tableColumn id="12" xr3:uid="{C8DF93EC-72AA-44C1-A7EE-4EF1C580FBDC}" name="2020" dataDxfId="101">
      <calculatedColumnFormula>(((Years!AA6/15) + (Years!M6/18)) / 2)</calculatedColumnFormula>
    </tableColumn>
    <tableColumn id="13" xr3:uid="{982CD125-ED8C-49C9-8C52-037D8C492B9D}" name="2021" dataDxfId="100">
      <calculatedColumnFormula>(((Years!AB6/15) + (Years!N6/18)) / 2)</calculatedColumnFormula>
    </tableColumn>
    <tableColumn id="14" xr3:uid="{77FF3324-CFDF-49BC-BB35-A9E96DFE92B7}" name="2022" dataDxfId="99">
      <calculatedColumnFormula>(((Years!AC6/15) + (Years!O6/18)) / 2)</calculatedColumnFormula>
    </tableColumn>
    <tableColumn id="15" xr3:uid="{CF7BD07C-9D10-410A-AA47-C3D937C13A81}" name="2023" dataDxfId="98">
      <calculatedColumnFormula>(((Years!AD6/15) + (Years!P6/18)) / 2)</calculatedColumnFormula>
    </tableColumn>
    <tableColumn id="16" xr3:uid="{1E6E067D-E442-4F78-8475-585855B91179}" name="2023 Rank" dataDxfId="97">
      <calculatedColumnFormula>_xlfn.RANK.EQ(Table4[[#This Row],[2023]], Table4[2023], 0)</calculatedColumnFormula>
    </tableColumn>
    <tableColumn id="17" xr3:uid="{AD95C5D3-82D2-4B2F-911A-B3B675FD7992}" name="Category " dataDxfId="96">
      <calculatedColumnFormula>IF(Table4[[#This Row],[2023]]&gt;=0.8,4,
 IF(Table4[[#This Row],[2023]]&gt;=0.7,3,
 IF(Table4[[#This Row],[2023]]&gt;=0.5,2,1)))</calculatedColumnFormula>
    </tableColumn>
    <tableColumn id="18" xr3:uid="{2F038535-E184-4C49-8C0A-6B61A6F27A74}" name="Improvement" dataDxfId="95">
      <calculatedColumnFormula>Table4[[#This Row],[2023]] - Table4[[#This Row],[2010]]</calculatedColumnFormula>
    </tableColumn>
    <tableColumn id="19" xr3:uid="{5C3411AF-6CAC-4455-8CF6-CF766AC03B8C}" name="Improvement Rank" dataDxfId="94">
      <calculatedColumnFormula>_xlfn.RANK.EQ(Table4[[#This Row],[Improvement]], Table4[Improvement], 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3529AF1-1203-4E44-87DB-6C725431B45A}" name="Table11" displayName="Table11" ref="B5:S137" totalsRowShown="0" headerRowDxfId="93" headerRowBorderDxfId="92" tableBorderDxfId="91" totalsRowBorderDxfId="90">
  <autoFilter ref="B5:S137" xr:uid="{73529AF1-1203-4E44-87DB-6C725431B45A}"/>
  <sortState xmlns:xlrd2="http://schemas.microsoft.com/office/spreadsheetml/2017/richdata2" ref="B6:S137">
    <sortCondition ref="B5:B137"/>
  </sortState>
  <tableColumns count="18">
    <tableColumn id="1" xr3:uid="{D9B90991-3798-4C5A-AB24-8287B06BBE68}" name="Country Name" dataDxfId="89"/>
    <tableColumn id="2" xr3:uid="{CAD121E5-C055-4BB9-8684-049B5A1B8162}" name="2010" dataDxfId="88"/>
    <tableColumn id="3" xr3:uid="{0468D76A-FAEB-4980-A8C8-767D4E745695}" name="2011" dataDxfId="87"/>
    <tableColumn id="4" xr3:uid="{B1140953-380E-4E50-954F-D43903403AEC}" name="2012" dataDxfId="86"/>
    <tableColumn id="5" xr3:uid="{1B25EEC0-5E6F-4DC1-A639-3D3C43FB55CD}" name="2013" dataDxfId="85"/>
    <tableColumn id="6" xr3:uid="{B3335A00-EFDD-406A-8BAA-BBB772CFF034}" name="2014" dataDxfId="84"/>
    <tableColumn id="7" xr3:uid="{0AD2D027-DE30-49B1-8A1A-555E230E4B49}" name="2015" dataDxfId="83"/>
    <tableColumn id="8" xr3:uid="{918389D3-1BA5-4A98-8897-529A2AFEB7CF}" name="2016" dataDxfId="82"/>
    <tableColumn id="9" xr3:uid="{EEEF916B-823A-48EA-A691-F348FDF83D35}" name="2017" dataDxfId="81"/>
    <tableColumn id="10" xr3:uid="{B0F3D30D-D0ED-4C20-99A1-42E47AB4B3BB}" name="2018" dataDxfId="80"/>
    <tableColumn id="11" xr3:uid="{5A84B071-298D-4D6D-8D1C-2137B885839F}" name="2019" dataDxfId="79"/>
    <tableColumn id="12" xr3:uid="{5ADA3C48-E273-4B78-B4B6-77B24B5AB506}" name="2020" dataDxfId="78"/>
    <tableColumn id="13" xr3:uid="{402543AA-7FA3-49FF-AAE9-C8E3D279B2B5}" name="2021" dataDxfId="77"/>
    <tableColumn id="14" xr3:uid="{B4C7FCE6-4025-41A9-B072-46F99BD2EF6F}" name="2022" dataDxfId="76"/>
    <tableColumn id="15" xr3:uid="{55906722-0FB7-446A-9D6A-746C089B91A8}" name="2023" dataDxfId="75"/>
    <tableColumn id="16" xr3:uid="{22B30FB6-EC76-45C1-B193-C979DF7BAEF3}" name="2023rank" dataDxfId="74">
      <calculatedColumnFormula>_xlfn.RANK.EQ(Table11[[#This Row],[2023]], Table11[2023], 0)</calculatedColumnFormula>
    </tableColumn>
    <tableColumn id="17" xr3:uid="{CFE10BFC-4FDB-4E22-8812-73CBD0A406AC}" name="Category" dataDxfId="73">
      <calculatedColumnFormula>IF(Table11[[#This Row],[2023]]&gt;=80,"4",
 IF(Table11[[#This Row],[2023]]&gt;=70,"3",
 IF(Table11[[#This Row],[2023]]&gt;=50,"2","1")))</calculatedColumnFormula>
    </tableColumn>
    <tableColumn id="18" xr3:uid="{F91368C8-3E5F-4A1D-8C0B-79A710764644}" name="improvement" dataDxfId="72">
      <calculatedColumnFormula>Table11[[#This Row],[2023]] - Table11[[#This Row],[2010]]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CA638F8-D781-43CD-964A-EF9B9C6B81D4}" name="Table14" displayName="Table14" ref="B5:T137" totalsRowShown="0" headerRowDxfId="71" dataDxfId="69" headerRowBorderDxfId="70" tableBorderDxfId="68" totalsRowBorderDxfId="67">
  <autoFilter ref="B5:T137" xr:uid="{1CA638F8-D781-43CD-964A-EF9B9C6B81D4}"/>
  <sortState xmlns:xlrd2="http://schemas.microsoft.com/office/spreadsheetml/2017/richdata2" ref="B6:T137">
    <sortCondition ref="B5:B137"/>
  </sortState>
  <tableColumns count="19">
    <tableColumn id="1" xr3:uid="{F5F3103D-A295-4357-9F5C-56D68755A164}" name="Country" dataDxfId="66"/>
    <tableColumn id="2" xr3:uid="{62A02884-463A-4182-A905-5524BB6E689B}" name="2010" dataDxfId="65"/>
    <tableColumn id="3" xr3:uid="{20FC5977-5A9D-4A33-AFFC-6886AA715344}" name="2011" dataDxfId="64"/>
    <tableColumn id="4" xr3:uid="{0C47CF48-98CF-4E10-9CB3-301365A0E062}" name="2012" dataDxfId="63"/>
    <tableColumn id="5" xr3:uid="{902BDBB6-1E7D-4AD0-A298-4B9E4F6D131D}" name="2013" dataDxfId="62"/>
    <tableColumn id="6" xr3:uid="{9DD0FD4B-2427-4A5A-857F-271DDEF3502C}" name="2014" dataDxfId="61"/>
    <tableColumn id="7" xr3:uid="{A29AC242-630D-474E-B064-5547B70DA20D}" name="2015" dataDxfId="60"/>
    <tableColumn id="8" xr3:uid="{CC1B8812-852A-4F91-B512-3954369D197D}" name="2016" dataDxfId="59"/>
    <tableColumn id="9" xr3:uid="{EB0AA209-3A02-4F36-9FBE-D2D33932AEAB}" name="2017" dataDxfId="58"/>
    <tableColumn id="10" xr3:uid="{3E5035F1-240B-417B-861E-EBB7E7B1E286}" name="2018" dataDxfId="57"/>
    <tableColumn id="11" xr3:uid="{E4FA6C90-9554-4E03-B1E5-FEC85A6A5FAA}" name="2019" dataDxfId="56"/>
    <tableColumn id="12" xr3:uid="{A58ABA70-AF89-4EC4-851F-DD00DE35DF95}" name="2020" dataDxfId="55"/>
    <tableColumn id="13" xr3:uid="{F7D1ADDF-ED2A-4ED3-9CEA-DAD410F7E564}" name="2021" dataDxfId="54"/>
    <tableColumn id="14" xr3:uid="{E5CB51A2-CE08-4D3B-A1CF-B54BEDD5F5B3}" name="2022" dataDxfId="53"/>
    <tableColumn id="15" xr3:uid="{8EE96DD9-EECC-4B8B-A873-4810838756E1}" name="2023" dataDxfId="52"/>
    <tableColumn id="16" xr3:uid="{5D1F46E9-5301-4AEC-8BC8-08B1E30D30B3}" name="2023 Rank" dataDxfId="51">
      <calculatedColumnFormula>_xlfn.RANK.EQ(Table14[[#This Row],[2023]], Table14[2023], 0)</calculatedColumnFormula>
    </tableColumn>
    <tableColumn id="17" xr3:uid="{BF047226-6387-4D9F-90BB-D41DCD6AA689}" name="Category" dataDxfId="50">
      <calculatedColumnFormula>IF(Table14[[#This Row],[2023]]&gt;=0.8,"4",
 IF(Table14[[#This Row],[2023]]&gt;=0.7,"3",
 IF(Table14[[#This Row],[2023]]&gt;=0.5,"2","1")))</calculatedColumnFormula>
    </tableColumn>
    <tableColumn id="18" xr3:uid="{38D05CCD-2BCE-4501-A44D-E72FFD6EE228}" name="Improvement" dataDxfId="49">
      <calculatedColumnFormula>Table14[[#This Row],[2023]] - Table14[[#This Row],[2010]]</calculatedColumnFormula>
    </tableColumn>
    <tableColumn id="19" xr3:uid="{A60EA92F-3A6C-489A-9D34-6EDB247D5140}" name="Improvement Rank" dataDxfId="48">
      <calculatedColumnFormula>_xlfn.RANK.EQ(Table14[[#This Row],[Improvement]], Table14[Improvement], 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545848-D168-4D0D-92FD-C9EF6C5196DC}" name="Table10" displayName="Table10" ref="B5:R15" totalsRowShown="0" headerRowDxfId="47" dataDxfId="45" headerRowBorderDxfId="46" tableBorderDxfId="44" totalsRowBorderDxfId="43">
  <autoFilter ref="B5:R15" xr:uid="{83545848-D168-4D0D-92FD-C9EF6C5196DC}"/>
  <tableColumns count="17">
    <tableColumn id="1" xr3:uid="{3D5B6ED6-4416-48AB-9105-9AA539028359}" name="Country" dataDxfId="42"/>
    <tableColumn id="2" xr3:uid="{C99390C1-3F35-46A5-AEBC-9CEAE106635C}" name="2010" dataDxfId="41"/>
    <tableColumn id="3" xr3:uid="{52EE4B85-6354-476A-A6E0-D55EC7DCA9A0}" name="2011" dataDxfId="40"/>
    <tableColumn id="4" xr3:uid="{DF4C14D5-4E9B-4B3F-9DA6-DCE300C5E44A}" name="2012" dataDxfId="39"/>
    <tableColumn id="5" xr3:uid="{099633AB-1CD8-4A20-99EA-506AC71C80F0}" name="2013" dataDxfId="38"/>
    <tableColumn id="6" xr3:uid="{0CF8D21B-C4D4-4AC5-B562-81D8237324B3}" name="2014" dataDxfId="37"/>
    <tableColumn id="7" xr3:uid="{72330BBD-A751-4E7B-8B2C-2F2A4371F7F6}" name="2015" dataDxfId="36"/>
    <tableColumn id="8" xr3:uid="{2CCFB72F-D35D-4E94-90AF-61E157E37580}" name="2016" dataDxfId="35"/>
    <tableColumn id="9" xr3:uid="{67A9C437-E4C9-4C2C-BCCA-65921CD3ED53}" name="2017" dataDxfId="34"/>
    <tableColumn id="10" xr3:uid="{DF155ECF-6EBF-4F2D-8124-59769845E30F}" name="2018" dataDxfId="33"/>
    <tableColumn id="11" xr3:uid="{C424C93B-8F16-496C-A91E-5B3A9F3CE101}" name="2019" dataDxfId="32"/>
    <tableColumn id="12" xr3:uid="{81A7E041-0DAB-4595-B2AF-E21932082A5B}" name="2020" dataDxfId="31"/>
    <tableColumn id="13" xr3:uid="{F428EBF2-FEC6-4482-99CC-9A16A8088FDA}" name="2021" dataDxfId="30"/>
    <tableColumn id="14" xr3:uid="{A97127F5-A590-4A17-AB36-5D1E8A8EDD1B}" name="2022" dataDxfId="29"/>
    <tableColumn id="15" xr3:uid="{41E572BD-1FB1-4712-A6FD-3926D6DFBF22}" name="2023" dataDxfId="28"/>
    <tableColumn id="16" xr3:uid="{D2E2D2BE-802D-4593-997D-9D6C0AB332D4}" name="2023 Rank" dataDxfId="27">
      <calculatedColumnFormula>_xlfn.RANK.EQ(Table10[[#This Row],[2023]], Table10[2023], 0)</calculatedColumnFormula>
    </tableColumn>
    <tableColumn id="20" xr3:uid="{C09C7E2B-B08C-47C2-9E52-C261A02B4EA8}" name="improvement" dataDxfId="26">
      <calculatedColumnFormula>Table10[[#This Row],[2023]] - Table10[[#This Row],[2010]]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AE7643B-F0D2-4101-AAA9-BBF5F0F33717}" name="Table12" displayName="Table12" ref="B18:R28" totalsRowShown="0" headerRowDxfId="25" dataDxfId="23" headerRowBorderDxfId="24" tableBorderDxfId="22" totalsRowBorderDxfId="21">
  <autoFilter ref="B18:R28" xr:uid="{5AE7643B-F0D2-4101-AAA9-BBF5F0F33717}"/>
  <tableColumns count="17">
    <tableColumn id="1" xr3:uid="{D922C149-1E80-4AB7-A7CB-A17575C098DA}" name="Country" dataDxfId="20"/>
    <tableColumn id="2" xr3:uid="{3575C894-3357-4A56-AF18-85A84A4A8E43}" name="2010" dataDxfId="19"/>
    <tableColumn id="3" xr3:uid="{D0195493-FA3C-41DF-95FA-B4B3C9C3F8A1}" name="2011" dataDxfId="18"/>
    <tableColumn id="4" xr3:uid="{2E2B7703-2629-4D2A-934E-E3E6F6AC8B06}" name="2012" dataDxfId="17"/>
    <tableColumn id="5" xr3:uid="{AE9A6961-9792-41FB-B6D2-0A5B04ECF937}" name="2013" dataDxfId="16"/>
    <tableColumn id="6" xr3:uid="{AFC1D001-34C0-4D6D-8AE2-93B2E861F369}" name="2014" dataDxfId="15"/>
    <tableColumn id="7" xr3:uid="{4506AD70-CC2C-4EF5-B9FC-B5F23D533141}" name="2015" dataDxfId="14"/>
    <tableColumn id="8" xr3:uid="{8FD3F128-F27C-4593-848B-FF8CF5B7A4FB}" name="2016" dataDxfId="13"/>
    <tableColumn id="9" xr3:uid="{C792C31D-AF9A-431B-9762-F9108755AE7B}" name="2017" dataDxfId="12"/>
    <tableColumn id="10" xr3:uid="{3120BB15-A332-4E19-A4B9-F7052673930A}" name="2018" dataDxfId="11"/>
    <tableColumn id="11" xr3:uid="{1F10D8E5-E1DF-4407-BA9B-F043741B4073}" name="2019" dataDxfId="10"/>
    <tableColumn id="12" xr3:uid="{DF77DE7E-32F0-4966-834B-254746FCF86D}" name="2020" dataDxfId="9"/>
    <tableColumn id="13" xr3:uid="{BB40EB2D-E1F1-441F-B38E-DB4EAE393DC2}" name="2021" dataDxfId="8"/>
    <tableColumn id="14" xr3:uid="{45A52032-63FD-4F25-BFD7-BD66B984F956}" name="2022" dataDxfId="7"/>
    <tableColumn id="15" xr3:uid="{B97E6BEF-276F-471A-B4C2-0EF899EF6CAC}" name="2023" dataDxfId="6"/>
    <tableColumn id="16" xr3:uid="{5664E3DF-D80A-4B28-8D8A-8B9BAEAECE90}" name="2023 Rank" dataDxfId="5">
      <calculatedColumnFormula>_xlfn.RANK.EQ(Table12[[#This Row],[2023]], Table12[2023], 0)</calculatedColumnFormula>
    </tableColumn>
    <tableColumn id="17" xr3:uid="{C2799F63-67D3-4846-9F81-E1AC1DA6007B}" name="Improvement" dataDxfId="4">
      <calculatedColumnFormula>Table12[[#This Row],[2023]] - Table12[[#This Row],[2010]]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4A9ED-9F30-4A6C-BA08-9B3DFBEEC2EA}" name="Table1" displayName="Table1" ref="B5:H137" totalsRowShown="0" headerRowDxfId="3">
  <autoFilter ref="B5:H137" xr:uid="{6764A9ED-9F30-4A6C-BA08-9B3DFBEEC2EA}"/>
  <sortState xmlns:xlrd2="http://schemas.microsoft.com/office/spreadsheetml/2017/richdata2" ref="B6:H137">
    <sortCondition ref="B5:B137"/>
  </sortState>
  <tableColumns count="7">
    <tableColumn id="1" xr3:uid="{FA6982AA-4C00-4E26-B90B-F6CE7EFA3B02}" name="Country"/>
    <tableColumn id="2" xr3:uid="{51EDF36A-3783-4F2C-B71F-D69F1046C171}" name="Internet Usage(%) 2023"/>
    <tableColumn id="3" xr3:uid="{DB56437E-6727-41A6-A59A-965DE233D9F9}" name="Education index 2023"/>
    <tableColumn id="4" xr3:uid="{F28438F8-CF89-44BE-9EE4-24D8210BA89F}" name="HDI 2023"/>
    <tableColumn id="6" xr3:uid="{283FF136-2922-4CAE-93F9-FEAF14B32992}" name="Absolute education cap" dataDxfId="2">
      <calculatedColumnFormula>ABS((Table1[[#This Row],[Education index 2023]] - (0.85*Table1[[#This Row],[HDI 2023]] + 0.15))/Table1[[#This Row],[HDI 2023]])</calculatedColumnFormula>
    </tableColumn>
    <tableColumn id="7" xr3:uid="{D3136D8D-19A5-4FAE-BF67-DBD97EE17CBE}" name="Performance Type" dataDxfId="1">
      <calculatedColumnFormula>IF(Table1[[#This Row],[Absolute education cap]] &gt; 0.3, 1,
 IF(Table1[[#This Row],[Absolute education cap]] &gt; 0.15, 2,
 IF(Table1[[#This Row],[Absolute education cap]] &gt; 0.05, 3,
 IF(Table1[[#This Row],[Absolute education cap]] &gt; 0.02, 4, 5
 ))))</calculatedColumnFormula>
    </tableColumn>
    <tableColumn id="8" xr3:uid="{FB5B4183-DD40-43F8-A15B-865EFD894965}" name="Educational efficiency" dataDxfId="0">
      <calculatedColumnFormula>IF(Table1[[#This Row],[Absolute education cap]] &gt; 0.3, 1,
 IF(Table1[[#This Row],[Absolute education cap]] &gt; 0.15, 2,
 IF(Table1[[#This Row],[Absolute education cap]] &gt; 0.05, 3, 4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iau.my-x.hu/myx-free/coco/test/480250320251013221754.html" TargetMode="External"/><Relationship Id="rId1" Type="http://schemas.openxmlformats.org/officeDocument/2006/relationships/hyperlink" Target="https://miau.my-x.hu/myx-free/coco/test/741116420251013221608.html"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iau.my-x.hu/myx-free/coco/test/974933320251014191036.html" TargetMode="External"/><Relationship Id="rId1" Type="http://schemas.openxmlformats.org/officeDocument/2006/relationships/hyperlink" Target="https://miau.my-x.hu/myx-free/coco/test/603659020251014190900.html"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15E6-67A7-4576-B8DD-8209241A9501}">
  <dimension ref="A1:E5380"/>
  <sheetViews>
    <sheetView workbookViewId="0"/>
  </sheetViews>
  <sheetFormatPr defaultRowHeight="14.4" x14ac:dyDescent="0.3"/>
  <cols>
    <col min="1" max="1" width="30.109375" bestFit="1" customWidth="1"/>
    <col min="2" max="2" width="39.44140625" customWidth="1"/>
  </cols>
  <sheetData>
    <row r="1" spans="1:5" x14ac:dyDescent="0.3">
      <c r="A1" t="s">
        <v>0</v>
      </c>
      <c r="B1" t="s">
        <v>1</v>
      </c>
      <c r="C1" t="s">
        <v>2</v>
      </c>
      <c r="D1" t="s">
        <v>3</v>
      </c>
      <c r="E1" t="s">
        <v>4</v>
      </c>
    </row>
    <row r="2" spans="1:5" x14ac:dyDescent="0.3">
      <c r="A2" t="s">
        <v>5</v>
      </c>
      <c r="B2" t="s">
        <v>6</v>
      </c>
      <c r="C2">
        <v>2010</v>
      </c>
      <c r="D2">
        <v>9.1808099750000007</v>
      </c>
      <c r="E2" t="s">
        <v>7</v>
      </c>
    </row>
    <row r="3" spans="1:5" x14ac:dyDescent="0.3">
      <c r="A3" t="s">
        <v>5</v>
      </c>
      <c r="B3" t="s">
        <v>6</v>
      </c>
      <c r="C3">
        <v>2011</v>
      </c>
      <c r="D3">
        <v>9.4731903079999995</v>
      </c>
      <c r="E3" t="s">
        <v>7</v>
      </c>
    </row>
    <row r="4" spans="1:5" x14ac:dyDescent="0.3">
      <c r="A4" t="s">
        <v>5</v>
      </c>
      <c r="B4" t="s">
        <v>6</v>
      </c>
      <c r="C4">
        <v>2012</v>
      </c>
      <c r="D4">
        <v>9.8036867779999994</v>
      </c>
      <c r="E4" t="s">
        <v>7</v>
      </c>
    </row>
    <row r="5" spans="1:5" x14ac:dyDescent="0.3">
      <c r="A5" t="s">
        <v>5</v>
      </c>
      <c r="B5" t="s">
        <v>6</v>
      </c>
      <c r="C5">
        <v>2013</v>
      </c>
      <c r="D5">
        <v>10.13418325</v>
      </c>
      <c r="E5" t="s">
        <v>7</v>
      </c>
    </row>
    <row r="6" spans="1:5" x14ac:dyDescent="0.3">
      <c r="A6" t="s">
        <v>5</v>
      </c>
      <c r="B6" t="s">
        <v>6</v>
      </c>
      <c r="C6">
        <v>2014</v>
      </c>
      <c r="D6">
        <v>10.464679719999999</v>
      </c>
      <c r="E6" t="s">
        <v>7</v>
      </c>
    </row>
    <row r="7" spans="1:5" x14ac:dyDescent="0.3">
      <c r="A7" t="s">
        <v>5</v>
      </c>
      <c r="B7" t="s">
        <v>6</v>
      </c>
      <c r="C7">
        <v>2015</v>
      </c>
      <c r="D7">
        <v>10.48297477</v>
      </c>
      <c r="E7" t="s">
        <v>7</v>
      </c>
    </row>
    <row r="8" spans="1:5" x14ac:dyDescent="0.3">
      <c r="A8" t="s">
        <v>5</v>
      </c>
      <c r="B8" t="s">
        <v>6</v>
      </c>
      <c r="C8">
        <v>2016</v>
      </c>
      <c r="D8">
        <v>10.501269819999999</v>
      </c>
      <c r="E8" t="s">
        <v>7</v>
      </c>
    </row>
    <row r="9" spans="1:5" x14ac:dyDescent="0.3">
      <c r="A9" t="s">
        <v>5</v>
      </c>
      <c r="B9" t="s">
        <v>6</v>
      </c>
      <c r="C9">
        <v>2017</v>
      </c>
      <c r="D9">
        <v>10.51956487</v>
      </c>
      <c r="E9" t="s">
        <v>7</v>
      </c>
    </row>
    <row r="10" spans="1:5" x14ac:dyDescent="0.3">
      <c r="A10" t="s">
        <v>5</v>
      </c>
      <c r="B10" t="s">
        <v>6</v>
      </c>
      <c r="C10">
        <v>2018</v>
      </c>
      <c r="D10">
        <v>10.537859920000001</v>
      </c>
      <c r="E10" t="s">
        <v>7</v>
      </c>
    </row>
    <row r="11" spans="1:5" x14ac:dyDescent="0.3">
      <c r="A11" t="s">
        <v>5</v>
      </c>
      <c r="B11" t="s">
        <v>6</v>
      </c>
      <c r="C11">
        <v>2019</v>
      </c>
      <c r="D11">
        <v>10.621292049999999</v>
      </c>
      <c r="E11" t="s">
        <v>7</v>
      </c>
    </row>
    <row r="12" spans="1:5" x14ac:dyDescent="0.3">
      <c r="A12" t="s">
        <v>5</v>
      </c>
      <c r="B12" t="s">
        <v>6</v>
      </c>
      <c r="C12">
        <v>2020</v>
      </c>
      <c r="D12">
        <v>10.70538475</v>
      </c>
      <c r="E12" t="s">
        <v>7</v>
      </c>
    </row>
    <row r="13" spans="1:5" x14ac:dyDescent="0.3">
      <c r="A13" t="s">
        <v>5</v>
      </c>
      <c r="B13" t="s">
        <v>6</v>
      </c>
      <c r="C13">
        <v>2021</v>
      </c>
      <c r="D13">
        <v>10.790143240000001</v>
      </c>
      <c r="E13" t="s">
        <v>7</v>
      </c>
    </row>
    <row r="14" spans="1:5" x14ac:dyDescent="0.3">
      <c r="A14" t="s">
        <v>5</v>
      </c>
      <c r="B14" t="s">
        <v>6</v>
      </c>
      <c r="C14">
        <v>2022</v>
      </c>
      <c r="D14">
        <v>10.790143240000001</v>
      </c>
      <c r="E14" t="s">
        <v>7</v>
      </c>
    </row>
    <row r="15" spans="1:5" x14ac:dyDescent="0.3">
      <c r="A15" t="s">
        <v>5</v>
      </c>
      <c r="B15" t="s">
        <v>6</v>
      </c>
      <c r="C15">
        <v>2023</v>
      </c>
      <c r="D15">
        <v>10.790143240000001</v>
      </c>
      <c r="E15" t="s">
        <v>7</v>
      </c>
    </row>
    <row r="16" spans="1:5" x14ac:dyDescent="0.3">
      <c r="A16" t="s">
        <v>5</v>
      </c>
      <c r="B16" t="s">
        <v>8</v>
      </c>
      <c r="C16">
        <v>2010</v>
      </c>
      <c r="D16">
        <v>1.8902262679999999</v>
      </c>
      <c r="E16" t="s">
        <v>7</v>
      </c>
    </row>
    <row r="17" spans="1:5" x14ac:dyDescent="0.3">
      <c r="A17" t="s">
        <v>5</v>
      </c>
      <c r="B17" t="s">
        <v>8</v>
      </c>
      <c r="C17">
        <v>2011</v>
      </c>
      <c r="D17">
        <v>1.937043018</v>
      </c>
      <c r="E17" t="s">
        <v>7</v>
      </c>
    </row>
    <row r="18" spans="1:5" x14ac:dyDescent="0.3">
      <c r="A18" t="s">
        <v>5</v>
      </c>
      <c r="B18" t="s">
        <v>8</v>
      </c>
      <c r="C18">
        <v>2012</v>
      </c>
      <c r="D18">
        <v>1.9838597680000001</v>
      </c>
      <c r="E18" t="s">
        <v>7</v>
      </c>
    </row>
    <row r="19" spans="1:5" x14ac:dyDescent="0.3">
      <c r="A19" t="s">
        <v>5</v>
      </c>
      <c r="B19" t="s">
        <v>8</v>
      </c>
      <c r="C19">
        <v>2013</v>
      </c>
      <c r="D19">
        <v>2.0306765169999998</v>
      </c>
      <c r="E19" t="s">
        <v>7</v>
      </c>
    </row>
    <row r="20" spans="1:5" x14ac:dyDescent="0.3">
      <c r="A20" t="s">
        <v>5</v>
      </c>
      <c r="B20" t="s">
        <v>8</v>
      </c>
      <c r="C20">
        <v>2014</v>
      </c>
      <c r="D20">
        <v>2.0774932669999999</v>
      </c>
      <c r="E20" t="s">
        <v>7</v>
      </c>
    </row>
    <row r="21" spans="1:5" x14ac:dyDescent="0.3">
      <c r="A21" t="s">
        <v>5</v>
      </c>
      <c r="B21" t="s">
        <v>8</v>
      </c>
      <c r="C21">
        <v>2015</v>
      </c>
      <c r="D21">
        <v>2.124310017</v>
      </c>
      <c r="E21" t="s">
        <v>7</v>
      </c>
    </row>
    <row r="22" spans="1:5" x14ac:dyDescent="0.3">
      <c r="A22" t="s">
        <v>5</v>
      </c>
      <c r="B22" t="s">
        <v>8</v>
      </c>
      <c r="C22">
        <v>2016</v>
      </c>
      <c r="D22">
        <v>2.2685916819999998</v>
      </c>
      <c r="E22" t="s">
        <v>7</v>
      </c>
    </row>
    <row r="23" spans="1:5" x14ac:dyDescent="0.3">
      <c r="A23" t="s">
        <v>5</v>
      </c>
      <c r="B23" t="s">
        <v>8</v>
      </c>
      <c r="C23">
        <v>2017</v>
      </c>
      <c r="D23">
        <v>2.4128733480000002</v>
      </c>
      <c r="E23" t="s">
        <v>7</v>
      </c>
    </row>
    <row r="24" spans="1:5" x14ac:dyDescent="0.3">
      <c r="A24" t="s">
        <v>5</v>
      </c>
      <c r="B24" t="s">
        <v>8</v>
      </c>
      <c r="C24">
        <v>2018</v>
      </c>
      <c r="D24">
        <v>2.557155013</v>
      </c>
      <c r="E24" t="s">
        <v>7</v>
      </c>
    </row>
    <row r="25" spans="1:5" x14ac:dyDescent="0.3">
      <c r="A25" t="s">
        <v>5</v>
      </c>
      <c r="B25" t="s">
        <v>8</v>
      </c>
      <c r="C25">
        <v>2019</v>
      </c>
      <c r="D25">
        <v>2.701436679</v>
      </c>
      <c r="E25" t="s">
        <v>7</v>
      </c>
    </row>
    <row r="26" spans="1:5" x14ac:dyDescent="0.3">
      <c r="A26" t="s">
        <v>5</v>
      </c>
      <c r="B26" t="s">
        <v>8</v>
      </c>
      <c r="C26">
        <v>2020</v>
      </c>
      <c r="D26">
        <v>2.8457183439999998</v>
      </c>
      <c r="E26" t="s">
        <v>7</v>
      </c>
    </row>
    <row r="27" spans="1:5" x14ac:dyDescent="0.3">
      <c r="A27" t="s">
        <v>5</v>
      </c>
      <c r="B27" t="s">
        <v>8</v>
      </c>
      <c r="C27">
        <v>2021</v>
      </c>
      <c r="D27">
        <v>2.9900000100000002</v>
      </c>
      <c r="E27" t="s">
        <v>7</v>
      </c>
    </row>
    <row r="28" spans="1:5" x14ac:dyDescent="0.3">
      <c r="A28" t="s">
        <v>5</v>
      </c>
      <c r="B28" t="s">
        <v>8</v>
      </c>
      <c r="C28">
        <v>2022</v>
      </c>
      <c r="D28">
        <v>2.514790058</v>
      </c>
      <c r="E28" t="s">
        <v>7</v>
      </c>
    </row>
    <row r="29" spans="1:5" x14ac:dyDescent="0.3">
      <c r="A29" t="s">
        <v>5</v>
      </c>
      <c r="B29" t="s">
        <v>8</v>
      </c>
      <c r="C29">
        <v>2023</v>
      </c>
      <c r="D29">
        <v>2.514790058</v>
      </c>
      <c r="E29" t="s">
        <v>7</v>
      </c>
    </row>
    <row r="30" spans="1:5" x14ac:dyDescent="0.3">
      <c r="A30" t="s">
        <v>9</v>
      </c>
      <c r="B30" t="s">
        <v>8</v>
      </c>
      <c r="C30">
        <v>2010</v>
      </c>
      <c r="D30">
        <v>3.8283972369999999</v>
      </c>
      <c r="E30" t="s">
        <v>7</v>
      </c>
    </row>
    <row r="31" spans="1:5" x14ac:dyDescent="0.3">
      <c r="A31" t="s">
        <v>9</v>
      </c>
      <c r="B31" t="s">
        <v>8</v>
      </c>
      <c r="C31">
        <v>2011</v>
      </c>
      <c r="D31">
        <v>3.8687979299999999</v>
      </c>
      <c r="E31" t="s">
        <v>7</v>
      </c>
    </row>
    <row r="32" spans="1:5" x14ac:dyDescent="0.3">
      <c r="A32" t="s">
        <v>9</v>
      </c>
      <c r="B32" t="s">
        <v>8</v>
      </c>
      <c r="C32">
        <v>2012</v>
      </c>
      <c r="D32">
        <v>3.909198623</v>
      </c>
      <c r="E32" t="s">
        <v>7</v>
      </c>
    </row>
    <row r="33" spans="1:5" x14ac:dyDescent="0.3">
      <c r="A33" t="s">
        <v>9</v>
      </c>
      <c r="B33" t="s">
        <v>8</v>
      </c>
      <c r="C33">
        <v>2013</v>
      </c>
      <c r="D33">
        <v>3.949599316</v>
      </c>
      <c r="E33" t="s">
        <v>7</v>
      </c>
    </row>
    <row r="34" spans="1:5" x14ac:dyDescent="0.3">
      <c r="A34" t="s">
        <v>9</v>
      </c>
      <c r="B34" t="s">
        <v>8</v>
      </c>
      <c r="C34">
        <v>2014</v>
      </c>
      <c r="D34">
        <v>3.9900000100000002</v>
      </c>
      <c r="E34" t="s">
        <v>7</v>
      </c>
    </row>
    <row r="35" spans="1:5" x14ac:dyDescent="0.3">
      <c r="A35" t="s">
        <v>9</v>
      </c>
      <c r="B35" t="s">
        <v>8</v>
      </c>
      <c r="C35">
        <v>2015</v>
      </c>
      <c r="D35">
        <v>5.3156299589999998</v>
      </c>
      <c r="E35" t="s">
        <v>7</v>
      </c>
    </row>
    <row r="36" spans="1:5" x14ac:dyDescent="0.3">
      <c r="A36" t="s">
        <v>9</v>
      </c>
      <c r="B36" t="s">
        <v>8</v>
      </c>
      <c r="C36">
        <v>2016</v>
      </c>
      <c r="D36">
        <v>5.4173908229999999</v>
      </c>
      <c r="E36" t="s">
        <v>7</v>
      </c>
    </row>
    <row r="37" spans="1:5" x14ac:dyDescent="0.3">
      <c r="A37" t="s">
        <v>9</v>
      </c>
      <c r="B37" t="s">
        <v>8</v>
      </c>
      <c r="C37">
        <v>2017</v>
      </c>
      <c r="D37">
        <v>5.521099768</v>
      </c>
      <c r="E37" t="s">
        <v>7</v>
      </c>
    </row>
    <row r="38" spans="1:5" x14ac:dyDescent="0.3">
      <c r="A38" t="s">
        <v>9</v>
      </c>
      <c r="B38" t="s">
        <v>8</v>
      </c>
      <c r="C38">
        <v>2018</v>
      </c>
      <c r="D38">
        <v>5.6267940860000003</v>
      </c>
      <c r="E38" t="s">
        <v>7</v>
      </c>
    </row>
    <row r="39" spans="1:5" x14ac:dyDescent="0.3">
      <c r="A39" t="s">
        <v>9</v>
      </c>
      <c r="B39" t="s">
        <v>8</v>
      </c>
      <c r="C39">
        <v>2019</v>
      </c>
      <c r="D39">
        <v>5.7345117849999996</v>
      </c>
      <c r="E39" t="s">
        <v>7</v>
      </c>
    </row>
    <row r="40" spans="1:5" x14ac:dyDescent="0.3">
      <c r="A40" t="s">
        <v>9</v>
      </c>
      <c r="B40" t="s">
        <v>8</v>
      </c>
      <c r="C40">
        <v>2020</v>
      </c>
      <c r="D40">
        <v>5.8442916010000001</v>
      </c>
      <c r="E40" t="s">
        <v>7</v>
      </c>
    </row>
    <row r="41" spans="1:5" x14ac:dyDescent="0.3">
      <c r="A41" t="s">
        <v>9</v>
      </c>
      <c r="B41" t="s">
        <v>8</v>
      </c>
      <c r="C41">
        <v>2021</v>
      </c>
      <c r="D41">
        <v>5.9561730089999996</v>
      </c>
      <c r="E41" t="s">
        <v>7</v>
      </c>
    </row>
    <row r="42" spans="1:5" x14ac:dyDescent="0.3">
      <c r="A42" t="s">
        <v>9</v>
      </c>
      <c r="B42" t="s">
        <v>8</v>
      </c>
      <c r="C42">
        <v>2022</v>
      </c>
      <c r="D42">
        <v>5.9561730089999996</v>
      </c>
      <c r="E42" t="s">
        <v>7</v>
      </c>
    </row>
    <row r="43" spans="1:5" x14ac:dyDescent="0.3">
      <c r="A43" t="s">
        <v>9</v>
      </c>
      <c r="B43" t="s">
        <v>8</v>
      </c>
      <c r="C43">
        <v>2023</v>
      </c>
      <c r="D43">
        <v>5.9561730089999996</v>
      </c>
      <c r="E43" t="s">
        <v>7</v>
      </c>
    </row>
    <row r="44" spans="1:5" x14ac:dyDescent="0.3">
      <c r="A44" t="s">
        <v>9</v>
      </c>
      <c r="B44" t="s">
        <v>6</v>
      </c>
      <c r="C44">
        <v>2010</v>
      </c>
      <c r="D44">
        <v>9.0916204450000002</v>
      </c>
      <c r="E44" t="s">
        <v>7</v>
      </c>
    </row>
    <row r="45" spans="1:5" x14ac:dyDescent="0.3">
      <c r="A45" t="s">
        <v>9</v>
      </c>
      <c r="B45" t="s">
        <v>6</v>
      </c>
      <c r="C45">
        <v>2011</v>
      </c>
      <c r="D45">
        <v>10.072819709999999</v>
      </c>
      <c r="E45" t="s">
        <v>7</v>
      </c>
    </row>
    <row r="46" spans="1:5" x14ac:dyDescent="0.3">
      <c r="A46" t="s">
        <v>9</v>
      </c>
      <c r="B46" t="s">
        <v>6</v>
      </c>
      <c r="C46">
        <v>2012</v>
      </c>
      <c r="D46">
        <v>10.4918</v>
      </c>
      <c r="E46" t="s">
        <v>7</v>
      </c>
    </row>
    <row r="47" spans="1:5" x14ac:dyDescent="0.3">
      <c r="A47" t="s">
        <v>9</v>
      </c>
      <c r="B47" t="s">
        <v>6</v>
      </c>
      <c r="C47">
        <v>2013</v>
      </c>
      <c r="D47">
        <v>10.9107</v>
      </c>
      <c r="E47" t="s">
        <v>7</v>
      </c>
    </row>
    <row r="48" spans="1:5" x14ac:dyDescent="0.3">
      <c r="A48" t="s">
        <v>9</v>
      </c>
      <c r="B48" t="s">
        <v>6</v>
      </c>
      <c r="C48">
        <v>2014</v>
      </c>
      <c r="D48">
        <v>11.329700000000001</v>
      </c>
      <c r="E48" t="s">
        <v>7</v>
      </c>
    </row>
    <row r="49" spans="1:5" x14ac:dyDescent="0.3">
      <c r="A49" t="s">
        <v>9</v>
      </c>
      <c r="B49" t="s">
        <v>6</v>
      </c>
      <c r="C49">
        <v>2015</v>
      </c>
      <c r="D49">
        <v>11.748699999999999</v>
      </c>
      <c r="E49" t="s">
        <v>7</v>
      </c>
    </row>
    <row r="50" spans="1:5" x14ac:dyDescent="0.3">
      <c r="A50" t="s">
        <v>9</v>
      </c>
      <c r="B50" t="s">
        <v>6</v>
      </c>
      <c r="C50">
        <v>2016</v>
      </c>
      <c r="D50">
        <v>12.167636870000001</v>
      </c>
      <c r="E50" t="s">
        <v>7</v>
      </c>
    </row>
    <row r="51" spans="1:5" x14ac:dyDescent="0.3">
      <c r="A51" t="s">
        <v>9</v>
      </c>
      <c r="B51" t="s">
        <v>6</v>
      </c>
      <c r="C51">
        <v>2017</v>
      </c>
      <c r="D51">
        <v>12.1676</v>
      </c>
      <c r="E51" t="s">
        <v>7</v>
      </c>
    </row>
    <row r="52" spans="1:5" x14ac:dyDescent="0.3">
      <c r="A52" t="s">
        <v>9</v>
      </c>
      <c r="B52" t="s">
        <v>6</v>
      </c>
      <c r="C52">
        <v>2018</v>
      </c>
      <c r="D52">
        <v>12.1676</v>
      </c>
      <c r="E52" t="s">
        <v>7</v>
      </c>
    </row>
    <row r="53" spans="1:5" x14ac:dyDescent="0.3">
      <c r="A53" t="s">
        <v>9</v>
      </c>
      <c r="B53" t="s">
        <v>6</v>
      </c>
      <c r="C53">
        <v>2019</v>
      </c>
      <c r="D53">
        <v>12.1676</v>
      </c>
      <c r="E53" t="s">
        <v>7</v>
      </c>
    </row>
    <row r="54" spans="1:5" x14ac:dyDescent="0.3">
      <c r="A54" t="s">
        <v>9</v>
      </c>
      <c r="B54" t="s">
        <v>6</v>
      </c>
      <c r="C54">
        <v>2020</v>
      </c>
      <c r="D54">
        <v>12.1676</v>
      </c>
      <c r="E54" t="s">
        <v>7</v>
      </c>
    </row>
    <row r="55" spans="1:5" x14ac:dyDescent="0.3">
      <c r="A55" t="s">
        <v>9</v>
      </c>
      <c r="B55" t="s">
        <v>6</v>
      </c>
      <c r="C55">
        <v>2021</v>
      </c>
      <c r="D55">
        <v>12.1676</v>
      </c>
      <c r="E55" t="s">
        <v>7</v>
      </c>
    </row>
    <row r="56" spans="1:5" x14ac:dyDescent="0.3">
      <c r="A56" t="s">
        <v>9</v>
      </c>
      <c r="B56" t="s">
        <v>6</v>
      </c>
      <c r="C56">
        <v>2022</v>
      </c>
      <c r="D56">
        <v>12.1676</v>
      </c>
      <c r="E56" t="s">
        <v>7</v>
      </c>
    </row>
    <row r="57" spans="1:5" x14ac:dyDescent="0.3">
      <c r="A57" t="s">
        <v>9</v>
      </c>
      <c r="B57" t="s">
        <v>6</v>
      </c>
      <c r="C57">
        <v>2023</v>
      </c>
      <c r="D57">
        <v>12.1676</v>
      </c>
      <c r="E57" t="s">
        <v>7</v>
      </c>
    </row>
    <row r="58" spans="1:5" x14ac:dyDescent="0.3">
      <c r="A58" t="s">
        <v>10</v>
      </c>
      <c r="B58" t="s">
        <v>6</v>
      </c>
      <c r="C58">
        <v>2010</v>
      </c>
      <c r="D58">
        <v>13.69569969</v>
      </c>
      <c r="E58" t="s">
        <v>7</v>
      </c>
    </row>
    <row r="59" spans="1:5" x14ac:dyDescent="0.3">
      <c r="A59" t="s">
        <v>10</v>
      </c>
      <c r="B59" t="s">
        <v>6</v>
      </c>
      <c r="C59">
        <v>2011</v>
      </c>
      <c r="D59">
        <v>14.493339539999999</v>
      </c>
      <c r="E59" t="s">
        <v>7</v>
      </c>
    </row>
    <row r="60" spans="1:5" x14ac:dyDescent="0.3">
      <c r="A60" t="s">
        <v>10</v>
      </c>
      <c r="B60" t="s">
        <v>6</v>
      </c>
      <c r="C60">
        <v>2012</v>
      </c>
      <c r="D60">
        <v>15.186759950000001</v>
      </c>
      <c r="E60" t="s">
        <v>7</v>
      </c>
    </row>
    <row r="61" spans="1:5" x14ac:dyDescent="0.3">
      <c r="A61" t="s">
        <v>10</v>
      </c>
      <c r="B61" t="s">
        <v>6</v>
      </c>
      <c r="C61">
        <v>2013</v>
      </c>
      <c r="D61">
        <v>15.417869570000001</v>
      </c>
      <c r="E61" t="s">
        <v>7</v>
      </c>
    </row>
    <row r="62" spans="1:5" x14ac:dyDescent="0.3">
      <c r="A62" t="s">
        <v>10</v>
      </c>
      <c r="B62" t="s">
        <v>6</v>
      </c>
      <c r="C62">
        <v>2014</v>
      </c>
      <c r="D62">
        <v>15.72037029</v>
      </c>
      <c r="E62" t="s">
        <v>7</v>
      </c>
    </row>
    <row r="63" spans="1:5" x14ac:dyDescent="0.3">
      <c r="A63" t="s">
        <v>10</v>
      </c>
      <c r="B63" t="s">
        <v>6</v>
      </c>
      <c r="C63">
        <v>2015</v>
      </c>
      <c r="D63">
        <v>15.45318031</v>
      </c>
      <c r="E63" t="s">
        <v>7</v>
      </c>
    </row>
    <row r="64" spans="1:5" x14ac:dyDescent="0.3">
      <c r="A64" t="s">
        <v>10</v>
      </c>
      <c r="B64" t="s">
        <v>6</v>
      </c>
      <c r="C64">
        <v>2016</v>
      </c>
      <c r="D64">
        <v>15.07174015</v>
      </c>
      <c r="E64" t="s">
        <v>7</v>
      </c>
    </row>
    <row r="65" spans="1:5" x14ac:dyDescent="0.3">
      <c r="A65" t="s">
        <v>10</v>
      </c>
      <c r="B65" t="s">
        <v>6</v>
      </c>
      <c r="C65">
        <v>2017</v>
      </c>
      <c r="D65">
        <v>14.97856045</v>
      </c>
      <c r="E65" t="s">
        <v>7</v>
      </c>
    </row>
    <row r="66" spans="1:5" x14ac:dyDescent="0.3">
      <c r="A66" t="s">
        <v>10</v>
      </c>
      <c r="B66" t="s">
        <v>6</v>
      </c>
      <c r="C66">
        <v>2018</v>
      </c>
      <c r="D66">
        <v>14.86655045</v>
      </c>
      <c r="E66" t="s">
        <v>7</v>
      </c>
    </row>
    <row r="67" spans="1:5" x14ac:dyDescent="0.3">
      <c r="A67" t="s">
        <v>10</v>
      </c>
      <c r="B67" t="s">
        <v>6</v>
      </c>
      <c r="C67">
        <v>2019</v>
      </c>
      <c r="D67">
        <v>15.04347038</v>
      </c>
      <c r="E67" t="s">
        <v>7</v>
      </c>
    </row>
    <row r="68" spans="1:5" x14ac:dyDescent="0.3">
      <c r="A68" t="s">
        <v>10</v>
      </c>
      <c r="B68" t="s">
        <v>6</v>
      </c>
      <c r="C68">
        <v>2020</v>
      </c>
      <c r="D68">
        <v>14.734849929999999</v>
      </c>
      <c r="E68" t="s">
        <v>7</v>
      </c>
    </row>
    <row r="69" spans="1:5" x14ac:dyDescent="0.3">
      <c r="A69" t="s">
        <v>10</v>
      </c>
      <c r="B69" t="s">
        <v>6</v>
      </c>
      <c r="C69">
        <v>2021</v>
      </c>
      <c r="D69">
        <v>14.60937023</v>
      </c>
      <c r="E69" t="s">
        <v>7</v>
      </c>
    </row>
    <row r="70" spans="1:5" x14ac:dyDescent="0.3">
      <c r="A70" t="s">
        <v>10</v>
      </c>
      <c r="B70" t="s">
        <v>6</v>
      </c>
      <c r="C70">
        <v>2022</v>
      </c>
      <c r="D70">
        <v>14.670100209999999</v>
      </c>
      <c r="E70" t="s">
        <v>7</v>
      </c>
    </row>
    <row r="71" spans="1:5" x14ac:dyDescent="0.3">
      <c r="A71" t="s">
        <v>10</v>
      </c>
      <c r="B71" t="s">
        <v>6</v>
      </c>
      <c r="C71">
        <v>2023</v>
      </c>
      <c r="D71">
        <v>14.51014996</v>
      </c>
      <c r="E71" t="s">
        <v>7</v>
      </c>
    </row>
    <row r="72" spans="1:5" x14ac:dyDescent="0.3">
      <c r="A72" t="s">
        <v>10</v>
      </c>
      <c r="B72" t="s">
        <v>8</v>
      </c>
      <c r="C72">
        <v>2010</v>
      </c>
      <c r="D72">
        <v>9.6266667049999999</v>
      </c>
      <c r="E72" t="s">
        <v>7</v>
      </c>
    </row>
    <row r="73" spans="1:5" x14ac:dyDescent="0.3">
      <c r="A73" t="s">
        <v>10</v>
      </c>
      <c r="B73" t="s">
        <v>8</v>
      </c>
      <c r="C73">
        <v>2011</v>
      </c>
      <c r="D73">
        <v>9.8000001910000005</v>
      </c>
      <c r="E73" t="s">
        <v>7</v>
      </c>
    </row>
    <row r="74" spans="1:5" x14ac:dyDescent="0.3">
      <c r="A74" t="s">
        <v>10</v>
      </c>
      <c r="B74" t="s">
        <v>8</v>
      </c>
      <c r="C74">
        <v>2012</v>
      </c>
      <c r="D74">
        <v>10.02999973</v>
      </c>
      <c r="E74" t="s">
        <v>7</v>
      </c>
    </row>
    <row r="75" spans="1:5" x14ac:dyDescent="0.3">
      <c r="A75" t="s">
        <v>10</v>
      </c>
      <c r="B75" t="s">
        <v>8</v>
      </c>
      <c r="C75">
        <v>2013</v>
      </c>
      <c r="D75">
        <v>10.01933975</v>
      </c>
      <c r="E75" t="s">
        <v>7</v>
      </c>
    </row>
    <row r="76" spans="1:5" x14ac:dyDescent="0.3">
      <c r="A76" t="s">
        <v>10</v>
      </c>
      <c r="B76" t="s">
        <v>8</v>
      </c>
      <c r="C76">
        <v>2014</v>
      </c>
      <c r="D76">
        <v>10.008679770000001</v>
      </c>
      <c r="E76" t="s">
        <v>7</v>
      </c>
    </row>
    <row r="77" spans="1:5" x14ac:dyDescent="0.3">
      <c r="A77" t="s">
        <v>10</v>
      </c>
      <c r="B77" t="s">
        <v>8</v>
      </c>
      <c r="C77">
        <v>2015</v>
      </c>
      <c r="D77">
        <v>9.9980197910000008</v>
      </c>
      <c r="E77" t="s">
        <v>7</v>
      </c>
    </row>
    <row r="78" spans="1:5" x14ac:dyDescent="0.3">
      <c r="A78" t="s">
        <v>10</v>
      </c>
      <c r="B78" t="s">
        <v>8</v>
      </c>
      <c r="C78">
        <v>2016</v>
      </c>
      <c r="D78">
        <v>9.9873598099999992</v>
      </c>
      <c r="E78" t="s">
        <v>7</v>
      </c>
    </row>
    <row r="79" spans="1:5" x14ac:dyDescent="0.3">
      <c r="A79" t="s">
        <v>10</v>
      </c>
      <c r="B79" t="s">
        <v>8</v>
      </c>
      <c r="C79">
        <v>2017</v>
      </c>
      <c r="D79">
        <v>9.9766998289999993</v>
      </c>
      <c r="E79" t="s">
        <v>7</v>
      </c>
    </row>
    <row r="80" spans="1:5" x14ac:dyDescent="0.3">
      <c r="A80" t="s">
        <v>10</v>
      </c>
      <c r="B80" t="s">
        <v>8</v>
      </c>
      <c r="C80">
        <v>2018</v>
      </c>
      <c r="D80">
        <v>10.02484799</v>
      </c>
      <c r="E80" t="s">
        <v>7</v>
      </c>
    </row>
    <row r="81" spans="1:5" x14ac:dyDescent="0.3">
      <c r="A81" t="s">
        <v>10</v>
      </c>
      <c r="B81" t="s">
        <v>8</v>
      </c>
      <c r="C81">
        <v>2019</v>
      </c>
      <c r="D81">
        <v>10.07299615</v>
      </c>
      <c r="E81" t="s">
        <v>7</v>
      </c>
    </row>
    <row r="82" spans="1:5" x14ac:dyDescent="0.3">
      <c r="A82" t="s">
        <v>10</v>
      </c>
      <c r="B82" t="s">
        <v>8</v>
      </c>
      <c r="C82">
        <v>2020</v>
      </c>
      <c r="D82">
        <v>10.12114431</v>
      </c>
      <c r="E82" t="s">
        <v>7</v>
      </c>
    </row>
    <row r="83" spans="1:5" x14ac:dyDescent="0.3">
      <c r="A83" t="s">
        <v>10</v>
      </c>
      <c r="B83" t="s">
        <v>8</v>
      </c>
      <c r="C83">
        <v>2021</v>
      </c>
      <c r="D83">
        <v>10.17531099</v>
      </c>
      <c r="E83" t="s">
        <v>7</v>
      </c>
    </row>
    <row r="84" spans="1:5" x14ac:dyDescent="0.3">
      <c r="A84" t="s">
        <v>10</v>
      </c>
      <c r="B84" t="s">
        <v>8</v>
      </c>
      <c r="C84">
        <v>2022</v>
      </c>
      <c r="D84">
        <v>10.17531099</v>
      </c>
      <c r="E84" t="s">
        <v>7</v>
      </c>
    </row>
    <row r="85" spans="1:5" x14ac:dyDescent="0.3">
      <c r="A85" t="s">
        <v>10</v>
      </c>
      <c r="B85" t="s">
        <v>8</v>
      </c>
      <c r="C85">
        <v>2023</v>
      </c>
      <c r="D85">
        <v>10.17531099</v>
      </c>
      <c r="E85" t="s">
        <v>7</v>
      </c>
    </row>
    <row r="86" spans="1:5" x14ac:dyDescent="0.3">
      <c r="A86" t="s">
        <v>11</v>
      </c>
      <c r="B86" t="s">
        <v>8</v>
      </c>
      <c r="C86">
        <v>2010</v>
      </c>
      <c r="D86">
        <v>10.52999973</v>
      </c>
      <c r="E86" t="s">
        <v>7</v>
      </c>
    </row>
    <row r="87" spans="1:5" x14ac:dyDescent="0.3">
      <c r="A87" t="s">
        <v>11</v>
      </c>
      <c r="B87" t="s">
        <v>8</v>
      </c>
      <c r="C87">
        <v>2011</v>
      </c>
      <c r="D87">
        <v>10.559999700000001</v>
      </c>
      <c r="E87" t="s">
        <v>7</v>
      </c>
    </row>
    <row r="88" spans="1:5" x14ac:dyDescent="0.3">
      <c r="A88" t="s">
        <v>11</v>
      </c>
      <c r="B88" t="s">
        <v>8</v>
      </c>
      <c r="C88">
        <v>2012</v>
      </c>
      <c r="D88">
        <v>10.58999968</v>
      </c>
      <c r="E88" t="s">
        <v>7</v>
      </c>
    </row>
    <row r="89" spans="1:5" x14ac:dyDescent="0.3">
      <c r="A89" t="s">
        <v>11</v>
      </c>
      <c r="B89" t="s">
        <v>8</v>
      </c>
      <c r="C89">
        <v>2013</v>
      </c>
      <c r="D89">
        <v>10.61999965</v>
      </c>
      <c r="E89" t="s">
        <v>7</v>
      </c>
    </row>
    <row r="90" spans="1:5" x14ac:dyDescent="0.3">
      <c r="A90" t="s">
        <v>11</v>
      </c>
      <c r="B90" t="s">
        <v>8</v>
      </c>
      <c r="C90">
        <v>2014</v>
      </c>
      <c r="D90">
        <v>10.649999619999999</v>
      </c>
      <c r="E90" t="s">
        <v>7</v>
      </c>
    </row>
    <row r="91" spans="1:5" x14ac:dyDescent="0.3">
      <c r="A91" t="s">
        <v>11</v>
      </c>
      <c r="B91" t="s">
        <v>8</v>
      </c>
      <c r="C91">
        <v>2015</v>
      </c>
      <c r="D91">
        <v>10.56999969</v>
      </c>
      <c r="E91" t="s">
        <v>7</v>
      </c>
    </row>
    <row r="92" spans="1:5" x14ac:dyDescent="0.3">
      <c r="A92" t="s">
        <v>11</v>
      </c>
      <c r="B92" t="s">
        <v>8</v>
      </c>
      <c r="C92">
        <v>2016</v>
      </c>
      <c r="D92">
        <v>10.56000042</v>
      </c>
      <c r="E92" t="s">
        <v>7</v>
      </c>
    </row>
    <row r="93" spans="1:5" x14ac:dyDescent="0.3">
      <c r="A93" t="s">
        <v>11</v>
      </c>
      <c r="B93" t="s">
        <v>8</v>
      </c>
      <c r="C93">
        <v>2017</v>
      </c>
      <c r="D93">
        <v>10.73500029</v>
      </c>
      <c r="E93" t="s">
        <v>7</v>
      </c>
    </row>
    <row r="94" spans="1:5" x14ac:dyDescent="0.3">
      <c r="A94" t="s">
        <v>11</v>
      </c>
      <c r="B94" t="s">
        <v>8</v>
      </c>
      <c r="C94">
        <v>2018</v>
      </c>
      <c r="D94">
        <v>10.91000017</v>
      </c>
      <c r="E94" t="s">
        <v>7</v>
      </c>
    </row>
    <row r="95" spans="1:5" x14ac:dyDescent="0.3">
      <c r="A95" t="s">
        <v>11</v>
      </c>
      <c r="B95" t="s">
        <v>8</v>
      </c>
      <c r="C95">
        <v>2019</v>
      </c>
      <c r="D95">
        <v>11.085000040000001</v>
      </c>
      <c r="E95" t="s">
        <v>7</v>
      </c>
    </row>
    <row r="96" spans="1:5" x14ac:dyDescent="0.3">
      <c r="A96" t="s">
        <v>11</v>
      </c>
      <c r="B96" t="s">
        <v>8</v>
      </c>
      <c r="C96">
        <v>2020</v>
      </c>
      <c r="D96">
        <v>11.259999909999999</v>
      </c>
      <c r="E96" t="s">
        <v>7</v>
      </c>
    </row>
    <row r="97" spans="1:5" x14ac:dyDescent="0.3">
      <c r="A97" t="s">
        <v>11</v>
      </c>
      <c r="B97" t="s">
        <v>8</v>
      </c>
      <c r="C97">
        <v>2021</v>
      </c>
      <c r="D97">
        <v>11.43499978</v>
      </c>
      <c r="E97" t="s">
        <v>7</v>
      </c>
    </row>
    <row r="98" spans="1:5" x14ac:dyDescent="0.3">
      <c r="A98" t="s">
        <v>11</v>
      </c>
      <c r="B98" t="s">
        <v>8</v>
      </c>
      <c r="C98">
        <v>2022</v>
      </c>
      <c r="D98">
        <v>11.60999966</v>
      </c>
      <c r="E98" t="s">
        <v>7</v>
      </c>
    </row>
    <row r="99" spans="1:5" x14ac:dyDescent="0.3">
      <c r="A99" t="s">
        <v>11</v>
      </c>
      <c r="B99" t="s">
        <v>8</v>
      </c>
      <c r="C99">
        <v>2023</v>
      </c>
      <c r="D99">
        <v>11.60999966</v>
      </c>
      <c r="E99" t="s">
        <v>7</v>
      </c>
    </row>
    <row r="100" spans="1:5" x14ac:dyDescent="0.3">
      <c r="A100" t="s">
        <v>11</v>
      </c>
      <c r="B100" t="s">
        <v>6</v>
      </c>
      <c r="C100">
        <v>2010</v>
      </c>
      <c r="D100">
        <v>12.312045100000001</v>
      </c>
      <c r="E100" t="s">
        <v>7</v>
      </c>
    </row>
    <row r="101" spans="1:5" x14ac:dyDescent="0.3">
      <c r="A101" t="s">
        <v>11</v>
      </c>
      <c r="B101" t="s">
        <v>6</v>
      </c>
      <c r="C101">
        <v>2011</v>
      </c>
      <c r="D101">
        <v>12.52506256</v>
      </c>
      <c r="E101" t="s">
        <v>7</v>
      </c>
    </row>
    <row r="102" spans="1:5" x14ac:dyDescent="0.3">
      <c r="A102" t="s">
        <v>11</v>
      </c>
      <c r="B102" t="s">
        <v>6</v>
      </c>
      <c r="C102">
        <v>2012</v>
      </c>
      <c r="D102">
        <v>12.73808002</v>
      </c>
      <c r="E102" t="s">
        <v>7</v>
      </c>
    </row>
    <row r="103" spans="1:5" x14ac:dyDescent="0.3">
      <c r="A103" t="s">
        <v>11</v>
      </c>
      <c r="B103" t="s">
        <v>6</v>
      </c>
      <c r="C103">
        <v>2013</v>
      </c>
      <c r="D103">
        <v>11.50372028</v>
      </c>
      <c r="E103" t="s">
        <v>7</v>
      </c>
    </row>
    <row r="104" spans="1:5" x14ac:dyDescent="0.3">
      <c r="A104" t="s">
        <v>11</v>
      </c>
      <c r="B104" t="s">
        <v>6</v>
      </c>
      <c r="C104">
        <v>2014</v>
      </c>
      <c r="D104">
        <v>11.60803986</v>
      </c>
      <c r="E104" t="s">
        <v>7</v>
      </c>
    </row>
    <row r="105" spans="1:5" x14ac:dyDescent="0.3">
      <c r="A105" t="s">
        <v>11</v>
      </c>
      <c r="B105" t="s">
        <v>6</v>
      </c>
      <c r="C105">
        <v>2015</v>
      </c>
      <c r="D105">
        <v>11.80185032</v>
      </c>
      <c r="E105" t="s">
        <v>7</v>
      </c>
    </row>
    <row r="106" spans="1:5" x14ac:dyDescent="0.3">
      <c r="A106" t="s">
        <v>11</v>
      </c>
      <c r="B106" t="s">
        <v>6</v>
      </c>
      <c r="C106">
        <v>2016</v>
      </c>
      <c r="D106">
        <v>11.97064018</v>
      </c>
      <c r="E106" t="s">
        <v>7</v>
      </c>
    </row>
    <row r="107" spans="1:5" x14ac:dyDescent="0.3">
      <c r="A107" t="s">
        <v>11</v>
      </c>
      <c r="B107" t="s">
        <v>6</v>
      </c>
      <c r="C107">
        <v>2017</v>
      </c>
      <c r="D107">
        <v>11.92259026</v>
      </c>
      <c r="E107" t="s">
        <v>7</v>
      </c>
    </row>
    <row r="108" spans="1:5" x14ac:dyDescent="0.3">
      <c r="A108" t="s">
        <v>11</v>
      </c>
      <c r="B108" t="s">
        <v>6</v>
      </c>
      <c r="C108">
        <v>2018</v>
      </c>
      <c r="D108">
        <v>11.92751026</v>
      </c>
      <c r="E108" t="s">
        <v>7</v>
      </c>
    </row>
    <row r="109" spans="1:5" x14ac:dyDescent="0.3">
      <c r="A109" t="s">
        <v>11</v>
      </c>
      <c r="B109" t="s">
        <v>6</v>
      </c>
      <c r="C109">
        <v>2019</v>
      </c>
      <c r="D109">
        <v>11.926309590000001</v>
      </c>
      <c r="E109" t="s">
        <v>7</v>
      </c>
    </row>
    <row r="110" spans="1:5" x14ac:dyDescent="0.3">
      <c r="A110" t="s">
        <v>11</v>
      </c>
      <c r="B110" t="s">
        <v>6</v>
      </c>
      <c r="C110">
        <v>2020</v>
      </c>
      <c r="D110">
        <v>11.911930079999999</v>
      </c>
      <c r="E110" t="s">
        <v>7</v>
      </c>
    </row>
    <row r="111" spans="1:5" x14ac:dyDescent="0.3">
      <c r="A111" t="s">
        <v>11</v>
      </c>
      <c r="B111" t="s">
        <v>6</v>
      </c>
      <c r="C111">
        <v>2021</v>
      </c>
      <c r="D111">
        <v>11.98771</v>
      </c>
      <c r="E111" t="s">
        <v>7</v>
      </c>
    </row>
    <row r="112" spans="1:5" x14ac:dyDescent="0.3">
      <c r="A112" t="s">
        <v>11</v>
      </c>
      <c r="B112" t="s">
        <v>6</v>
      </c>
      <c r="C112">
        <v>2022</v>
      </c>
      <c r="D112">
        <v>12.7837801</v>
      </c>
      <c r="E112" t="s">
        <v>7</v>
      </c>
    </row>
    <row r="113" spans="1:5" x14ac:dyDescent="0.3">
      <c r="A113" t="s">
        <v>11</v>
      </c>
      <c r="B113" t="s">
        <v>6</v>
      </c>
      <c r="C113">
        <v>2023</v>
      </c>
      <c r="D113">
        <v>14.54279041</v>
      </c>
      <c r="E113" t="s">
        <v>7</v>
      </c>
    </row>
    <row r="114" spans="1:5" x14ac:dyDescent="0.3">
      <c r="A114" t="s">
        <v>12</v>
      </c>
      <c r="B114" t="s">
        <v>6</v>
      </c>
      <c r="C114">
        <v>2010</v>
      </c>
      <c r="D114">
        <v>10.38346518</v>
      </c>
      <c r="E114" t="s">
        <v>7</v>
      </c>
    </row>
    <row r="115" spans="1:5" x14ac:dyDescent="0.3">
      <c r="A115" t="s">
        <v>12</v>
      </c>
      <c r="B115" t="s">
        <v>6</v>
      </c>
      <c r="C115">
        <v>2011</v>
      </c>
      <c r="D115">
        <v>10.38918018</v>
      </c>
      <c r="E115" t="s">
        <v>7</v>
      </c>
    </row>
    <row r="116" spans="1:5" x14ac:dyDescent="0.3">
      <c r="A116" t="s">
        <v>12</v>
      </c>
      <c r="B116" t="s">
        <v>6</v>
      </c>
      <c r="C116">
        <v>2012</v>
      </c>
      <c r="D116">
        <v>10.59852982</v>
      </c>
      <c r="E116" t="s">
        <v>7</v>
      </c>
    </row>
    <row r="117" spans="1:5" x14ac:dyDescent="0.3">
      <c r="A117" t="s">
        <v>12</v>
      </c>
      <c r="B117" t="s">
        <v>6</v>
      </c>
      <c r="C117">
        <v>2013</v>
      </c>
      <c r="D117">
        <v>10.60554028</v>
      </c>
      <c r="E117" t="s">
        <v>7</v>
      </c>
    </row>
    <row r="118" spans="1:5" x14ac:dyDescent="0.3">
      <c r="A118" t="s">
        <v>12</v>
      </c>
      <c r="B118" t="s">
        <v>6</v>
      </c>
      <c r="C118">
        <v>2014</v>
      </c>
      <c r="D118">
        <v>11.02307987</v>
      </c>
      <c r="E118" t="s">
        <v>7</v>
      </c>
    </row>
    <row r="119" spans="1:5" x14ac:dyDescent="0.3">
      <c r="A119" t="s">
        <v>12</v>
      </c>
      <c r="B119" t="s">
        <v>6</v>
      </c>
      <c r="C119">
        <v>2015</v>
      </c>
      <c r="D119">
        <v>11.038129809999999</v>
      </c>
      <c r="E119" t="s">
        <v>7</v>
      </c>
    </row>
    <row r="120" spans="1:5" x14ac:dyDescent="0.3">
      <c r="A120" t="s">
        <v>12</v>
      </c>
      <c r="B120" t="s">
        <v>6</v>
      </c>
      <c r="C120">
        <v>2016</v>
      </c>
      <c r="D120">
        <v>11.053179739999999</v>
      </c>
      <c r="E120" t="s">
        <v>7</v>
      </c>
    </row>
    <row r="121" spans="1:5" x14ac:dyDescent="0.3">
      <c r="A121" t="s">
        <v>12</v>
      </c>
      <c r="B121" t="s">
        <v>6</v>
      </c>
      <c r="C121">
        <v>2017</v>
      </c>
      <c r="D121">
        <v>11.600040440000001</v>
      </c>
      <c r="E121" t="s">
        <v>7</v>
      </c>
    </row>
    <row r="122" spans="1:5" x14ac:dyDescent="0.3">
      <c r="A122" t="s">
        <v>12</v>
      </c>
      <c r="B122" t="s">
        <v>6</v>
      </c>
      <c r="C122">
        <v>2018</v>
      </c>
      <c r="D122">
        <v>12.544365409999999</v>
      </c>
      <c r="E122" t="s">
        <v>7</v>
      </c>
    </row>
    <row r="123" spans="1:5" x14ac:dyDescent="0.3">
      <c r="A123" t="s">
        <v>12</v>
      </c>
      <c r="B123" t="s">
        <v>6</v>
      </c>
      <c r="C123">
        <v>2019</v>
      </c>
      <c r="D123">
        <v>13.48869038</v>
      </c>
      <c r="E123" t="s">
        <v>7</v>
      </c>
    </row>
    <row r="124" spans="1:5" x14ac:dyDescent="0.3">
      <c r="A124" t="s">
        <v>12</v>
      </c>
      <c r="B124" t="s">
        <v>6</v>
      </c>
      <c r="C124">
        <v>2020</v>
      </c>
      <c r="D124">
        <v>13.52027988</v>
      </c>
      <c r="E124" t="s">
        <v>7</v>
      </c>
    </row>
    <row r="125" spans="1:5" x14ac:dyDescent="0.3">
      <c r="A125" t="s">
        <v>12</v>
      </c>
      <c r="B125" t="s">
        <v>6</v>
      </c>
      <c r="C125">
        <v>2021</v>
      </c>
      <c r="D125">
        <v>14.21404998</v>
      </c>
      <c r="E125" t="s">
        <v>7</v>
      </c>
    </row>
    <row r="126" spans="1:5" x14ac:dyDescent="0.3">
      <c r="A126" t="s">
        <v>12</v>
      </c>
      <c r="B126" t="s">
        <v>6</v>
      </c>
      <c r="C126">
        <v>2022</v>
      </c>
      <c r="D126">
        <v>14.90782007</v>
      </c>
      <c r="E126" t="s">
        <v>7</v>
      </c>
    </row>
    <row r="127" spans="1:5" x14ac:dyDescent="0.3">
      <c r="A127" t="s">
        <v>12</v>
      </c>
      <c r="B127" t="s">
        <v>6</v>
      </c>
      <c r="C127">
        <v>2023</v>
      </c>
      <c r="D127">
        <v>15.601590160000001</v>
      </c>
      <c r="E127" t="s">
        <v>7</v>
      </c>
    </row>
    <row r="128" spans="1:5" x14ac:dyDescent="0.3">
      <c r="A128" t="s">
        <v>12</v>
      </c>
      <c r="B128" t="s">
        <v>8</v>
      </c>
      <c r="C128">
        <v>2010</v>
      </c>
      <c r="D128">
        <v>9.8309090349999995</v>
      </c>
      <c r="E128" t="s">
        <v>7</v>
      </c>
    </row>
    <row r="129" spans="1:5" x14ac:dyDescent="0.3">
      <c r="A129" t="s">
        <v>12</v>
      </c>
      <c r="B129" t="s">
        <v>8</v>
      </c>
      <c r="C129">
        <v>2011</v>
      </c>
      <c r="D129">
        <v>9.9990908879999996</v>
      </c>
      <c r="E129" t="s">
        <v>7</v>
      </c>
    </row>
    <row r="130" spans="1:5" x14ac:dyDescent="0.3">
      <c r="A130" t="s">
        <v>12</v>
      </c>
      <c r="B130" t="s">
        <v>8</v>
      </c>
      <c r="C130">
        <v>2012</v>
      </c>
      <c r="D130">
        <v>10.16727274</v>
      </c>
      <c r="E130" t="s">
        <v>7</v>
      </c>
    </row>
    <row r="131" spans="1:5" x14ac:dyDescent="0.3">
      <c r="A131" t="s">
        <v>12</v>
      </c>
      <c r="B131" t="s">
        <v>8</v>
      </c>
      <c r="C131">
        <v>2013</v>
      </c>
      <c r="D131">
        <v>10.335454589999999</v>
      </c>
      <c r="E131" t="s">
        <v>7</v>
      </c>
    </row>
    <row r="132" spans="1:5" x14ac:dyDescent="0.3">
      <c r="A132" t="s">
        <v>12</v>
      </c>
      <c r="B132" t="s">
        <v>8</v>
      </c>
      <c r="C132">
        <v>2014</v>
      </c>
      <c r="D132">
        <v>10.50363645</v>
      </c>
      <c r="E132" t="s">
        <v>7</v>
      </c>
    </row>
    <row r="133" spans="1:5" x14ac:dyDescent="0.3">
      <c r="A133" t="s">
        <v>12</v>
      </c>
      <c r="B133" t="s">
        <v>8</v>
      </c>
      <c r="C133">
        <v>2015</v>
      </c>
      <c r="D133">
        <v>10.6718183</v>
      </c>
      <c r="E133" t="s">
        <v>7</v>
      </c>
    </row>
    <row r="134" spans="1:5" x14ac:dyDescent="0.3">
      <c r="A134" t="s">
        <v>12</v>
      </c>
      <c r="B134" t="s">
        <v>8</v>
      </c>
      <c r="C134">
        <v>2016</v>
      </c>
      <c r="D134">
        <v>10.84000015</v>
      </c>
      <c r="E134" t="s">
        <v>7</v>
      </c>
    </row>
    <row r="135" spans="1:5" x14ac:dyDescent="0.3">
      <c r="A135" t="s">
        <v>12</v>
      </c>
      <c r="B135" t="s">
        <v>8</v>
      </c>
      <c r="C135">
        <v>2017</v>
      </c>
      <c r="D135">
        <v>12.06000042</v>
      </c>
      <c r="E135" t="s">
        <v>7</v>
      </c>
    </row>
    <row r="136" spans="1:5" x14ac:dyDescent="0.3">
      <c r="A136" t="s">
        <v>12</v>
      </c>
      <c r="B136" t="s">
        <v>8</v>
      </c>
      <c r="C136">
        <v>2018</v>
      </c>
      <c r="D136">
        <v>12.47999954</v>
      </c>
      <c r="E136" t="s">
        <v>7</v>
      </c>
    </row>
    <row r="137" spans="1:5" x14ac:dyDescent="0.3">
      <c r="A137" t="s">
        <v>12</v>
      </c>
      <c r="B137" t="s">
        <v>8</v>
      </c>
      <c r="C137">
        <v>2019</v>
      </c>
      <c r="D137">
        <v>12.68999958</v>
      </c>
      <c r="E137" t="s">
        <v>7</v>
      </c>
    </row>
    <row r="138" spans="1:5" x14ac:dyDescent="0.3">
      <c r="A138" t="s">
        <v>12</v>
      </c>
      <c r="B138" t="s">
        <v>8</v>
      </c>
      <c r="C138">
        <v>2020</v>
      </c>
      <c r="D138">
        <v>12.73000002</v>
      </c>
      <c r="E138" t="s">
        <v>7</v>
      </c>
    </row>
    <row r="139" spans="1:5" x14ac:dyDescent="0.3">
      <c r="A139" t="s">
        <v>12</v>
      </c>
      <c r="B139" t="s">
        <v>8</v>
      </c>
      <c r="C139">
        <v>2021</v>
      </c>
      <c r="D139">
        <v>12.77000046</v>
      </c>
      <c r="E139" t="s">
        <v>7</v>
      </c>
    </row>
    <row r="140" spans="1:5" x14ac:dyDescent="0.3">
      <c r="A140" t="s">
        <v>12</v>
      </c>
      <c r="B140" t="s">
        <v>8</v>
      </c>
      <c r="C140">
        <v>2022</v>
      </c>
      <c r="D140">
        <v>12.989999770000001</v>
      </c>
      <c r="E140" t="s">
        <v>7</v>
      </c>
    </row>
    <row r="141" spans="1:5" x14ac:dyDescent="0.3">
      <c r="A141" t="s">
        <v>12</v>
      </c>
      <c r="B141" t="s">
        <v>8</v>
      </c>
      <c r="C141">
        <v>2023</v>
      </c>
      <c r="D141">
        <v>12.989999770000001</v>
      </c>
      <c r="E141" t="s">
        <v>7</v>
      </c>
    </row>
    <row r="142" spans="1:5" x14ac:dyDescent="0.3">
      <c r="A142" t="s">
        <v>13</v>
      </c>
      <c r="B142" t="s">
        <v>8</v>
      </c>
      <c r="C142">
        <v>2010</v>
      </c>
      <c r="D142">
        <v>10.600000380000001</v>
      </c>
      <c r="E142" t="s">
        <v>7</v>
      </c>
    </row>
    <row r="143" spans="1:5" x14ac:dyDescent="0.3">
      <c r="A143" t="s">
        <v>13</v>
      </c>
      <c r="B143" t="s">
        <v>8</v>
      </c>
      <c r="C143">
        <v>2011</v>
      </c>
      <c r="D143">
        <v>10.69999981</v>
      </c>
      <c r="E143" t="s">
        <v>7</v>
      </c>
    </row>
    <row r="144" spans="1:5" x14ac:dyDescent="0.3">
      <c r="A144" t="s">
        <v>13</v>
      </c>
      <c r="B144" t="s">
        <v>8</v>
      </c>
      <c r="C144">
        <v>2012</v>
      </c>
      <c r="D144">
        <v>10.789999959999999</v>
      </c>
      <c r="E144" t="s">
        <v>7</v>
      </c>
    </row>
    <row r="145" spans="1:5" x14ac:dyDescent="0.3">
      <c r="A145" t="s">
        <v>13</v>
      </c>
      <c r="B145" t="s">
        <v>8</v>
      </c>
      <c r="C145">
        <v>2013</v>
      </c>
      <c r="D145">
        <v>10.89000034</v>
      </c>
      <c r="E145" t="s">
        <v>7</v>
      </c>
    </row>
    <row r="146" spans="1:5" x14ac:dyDescent="0.3">
      <c r="A146" t="s">
        <v>13</v>
      </c>
      <c r="B146" t="s">
        <v>8</v>
      </c>
      <c r="C146">
        <v>2014</v>
      </c>
      <c r="D146">
        <v>10.90999985</v>
      </c>
      <c r="E146" t="s">
        <v>7</v>
      </c>
    </row>
    <row r="147" spans="1:5" x14ac:dyDescent="0.3">
      <c r="A147" t="s">
        <v>13</v>
      </c>
      <c r="B147" t="s">
        <v>8</v>
      </c>
      <c r="C147">
        <v>2015</v>
      </c>
      <c r="D147">
        <v>10.920000079999999</v>
      </c>
      <c r="E147" t="s">
        <v>7</v>
      </c>
    </row>
    <row r="148" spans="1:5" x14ac:dyDescent="0.3">
      <c r="A148" t="s">
        <v>13</v>
      </c>
      <c r="B148" t="s">
        <v>8</v>
      </c>
      <c r="C148">
        <v>2016</v>
      </c>
      <c r="D148">
        <v>10.93000031</v>
      </c>
      <c r="E148" t="s">
        <v>7</v>
      </c>
    </row>
    <row r="149" spans="1:5" x14ac:dyDescent="0.3">
      <c r="A149" t="s">
        <v>13</v>
      </c>
      <c r="B149" t="s">
        <v>8</v>
      </c>
      <c r="C149">
        <v>2017</v>
      </c>
      <c r="D149">
        <v>11.01500034</v>
      </c>
      <c r="E149" t="s">
        <v>7</v>
      </c>
    </row>
    <row r="150" spans="1:5" x14ac:dyDescent="0.3">
      <c r="A150" t="s">
        <v>13</v>
      </c>
      <c r="B150" t="s">
        <v>8</v>
      </c>
      <c r="C150">
        <v>2018</v>
      </c>
      <c r="D150">
        <v>11.100000380000001</v>
      </c>
      <c r="E150" t="s">
        <v>7</v>
      </c>
    </row>
    <row r="151" spans="1:5" x14ac:dyDescent="0.3">
      <c r="A151" t="s">
        <v>13</v>
      </c>
      <c r="B151" t="s">
        <v>8</v>
      </c>
      <c r="C151">
        <v>2019</v>
      </c>
      <c r="D151">
        <v>11.120000360000001</v>
      </c>
      <c r="E151" t="s">
        <v>7</v>
      </c>
    </row>
    <row r="152" spans="1:5" x14ac:dyDescent="0.3">
      <c r="A152" t="s">
        <v>13</v>
      </c>
      <c r="B152" t="s">
        <v>8</v>
      </c>
      <c r="C152">
        <v>2020</v>
      </c>
      <c r="D152">
        <v>11.14000034</v>
      </c>
      <c r="E152" t="s">
        <v>7</v>
      </c>
    </row>
    <row r="153" spans="1:5" x14ac:dyDescent="0.3">
      <c r="A153" t="s">
        <v>13</v>
      </c>
      <c r="B153" t="s">
        <v>8</v>
      </c>
      <c r="C153">
        <v>2021</v>
      </c>
      <c r="D153">
        <v>11.18458184</v>
      </c>
      <c r="E153" t="s">
        <v>7</v>
      </c>
    </row>
    <row r="154" spans="1:5" x14ac:dyDescent="0.3">
      <c r="A154" t="s">
        <v>13</v>
      </c>
      <c r="B154" t="s">
        <v>8</v>
      </c>
      <c r="C154">
        <v>2022</v>
      </c>
      <c r="D154">
        <v>11.18458184</v>
      </c>
      <c r="E154" t="s">
        <v>7</v>
      </c>
    </row>
    <row r="155" spans="1:5" x14ac:dyDescent="0.3">
      <c r="A155" t="s">
        <v>13</v>
      </c>
      <c r="B155" t="s">
        <v>8</v>
      </c>
      <c r="C155">
        <v>2023</v>
      </c>
      <c r="D155">
        <v>11.18458184</v>
      </c>
      <c r="E155" t="s">
        <v>7</v>
      </c>
    </row>
    <row r="156" spans="1:5" x14ac:dyDescent="0.3">
      <c r="A156" t="s">
        <v>13</v>
      </c>
      <c r="B156" t="s">
        <v>6</v>
      </c>
      <c r="C156">
        <v>2010</v>
      </c>
      <c r="D156">
        <v>17.028779979999999</v>
      </c>
      <c r="E156" t="s">
        <v>7</v>
      </c>
    </row>
    <row r="157" spans="1:5" x14ac:dyDescent="0.3">
      <c r="A157" t="s">
        <v>13</v>
      </c>
      <c r="B157" t="s">
        <v>6</v>
      </c>
      <c r="C157">
        <v>2011</v>
      </c>
      <c r="D157">
        <v>17.263719559999998</v>
      </c>
      <c r="E157" t="s">
        <v>7</v>
      </c>
    </row>
    <row r="158" spans="1:5" x14ac:dyDescent="0.3">
      <c r="A158" t="s">
        <v>13</v>
      </c>
      <c r="B158" t="s">
        <v>6</v>
      </c>
      <c r="C158">
        <v>2012</v>
      </c>
      <c r="D158">
        <v>17.23535919</v>
      </c>
      <c r="E158" t="s">
        <v>7</v>
      </c>
    </row>
    <row r="159" spans="1:5" x14ac:dyDescent="0.3">
      <c r="A159" t="s">
        <v>13</v>
      </c>
      <c r="B159" t="s">
        <v>6</v>
      </c>
      <c r="C159">
        <v>2013</v>
      </c>
      <c r="D159">
        <v>17.233959200000001</v>
      </c>
      <c r="E159" t="s">
        <v>7</v>
      </c>
    </row>
    <row r="160" spans="1:5" x14ac:dyDescent="0.3">
      <c r="A160" t="s">
        <v>13</v>
      </c>
      <c r="B160" t="s">
        <v>6</v>
      </c>
      <c r="C160">
        <v>2014</v>
      </c>
      <c r="D160">
        <v>17.42231941</v>
      </c>
      <c r="E160" t="s">
        <v>7</v>
      </c>
    </row>
    <row r="161" spans="1:5" x14ac:dyDescent="0.3">
      <c r="A161" t="s">
        <v>13</v>
      </c>
      <c r="B161" t="s">
        <v>6</v>
      </c>
      <c r="C161">
        <v>2015</v>
      </c>
      <c r="D161">
        <v>17.58465958</v>
      </c>
      <c r="E161" t="s">
        <v>7</v>
      </c>
    </row>
    <row r="162" spans="1:5" x14ac:dyDescent="0.3">
      <c r="A162" t="s">
        <v>13</v>
      </c>
      <c r="B162" t="s">
        <v>6</v>
      </c>
      <c r="C162">
        <v>2016</v>
      </c>
      <c r="D162">
        <v>17.857730870000001</v>
      </c>
      <c r="E162" t="s">
        <v>7</v>
      </c>
    </row>
    <row r="163" spans="1:5" x14ac:dyDescent="0.3">
      <c r="A163" t="s">
        <v>13</v>
      </c>
      <c r="B163" t="s">
        <v>6</v>
      </c>
      <c r="C163">
        <v>2017</v>
      </c>
      <c r="D163">
        <v>17.842969889999999</v>
      </c>
      <c r="E163" t="s">
        <v>7</v>
      </c>
    </row>
    <row r="164" spans="1:5" x14ac:dyDescent="0.3">
      <c r="A164" t="s">
        <v>13</v>
      </c>
      <c r="B164" t="s">
        <v>6</v>
      </c>
      <c r="C164">
        <v>2018</v>
      </c>
      <c r="D164">
        <v>17.85782051</v>
      </c>
      <c r="E164" t="s">
        <v>7</v>
      </c>
    </row>
    <row r="165" spans="1:5" x14ac:dyDescent="0.3">
      <c r="A165" t="s">
        <v>13</v>
      </c>
      <c r="B165" t="s">
        <v>6</v>
      </c>
      <c r="C165">
        <v>2019</v>
      </c>
      <c r="D165">
        <v>18.086370469999999</v>
      </c>
      <c r="E165" t="s">
        <v>7</v>
      </c>
    </row>
    <row r="166" spans="1:5" x14ac:dyDescent="0.3">
      <c r="A166" t="s">
        <v>13</v>
      </c>
      <c r="B166" t="s">
        <v>6</v>
      </c>
      <c r="C166">
        <v>2020</v>
      </c>
      <c r="D166">
        <v>18.36116028</v>
      </c>
      <c r="E166" t="s">
        <v>7</v>
      </c>
    </row>
    <row r="167" spans="1:5" x14ac:dyDescent="0.3">
      <c r="A167" t="s">
        <v>13</v>
      </c>
      <c r="B167" t="s">
        <v>6</v>
      </c>
      <c r="C167">
        <v>2021</v>
      </c>
      <c r="D167">
        <v>18.979509350000001</v>
      </c>
      <c r="E167" t="s">
        <v>7</v>
      </c>
    </row>
    <row r="168" spans="1:5" x14ac:dyDescent="0.3">
      <c r="A168" t="s">
        <v>13</v>
      </c>
      <c r="B168" t="s">
        <v>6</v>
      </c>
      <c r="C168">
        <v>2022</v>
      </c>
      <c r="D168">
        <v>18.831209179999998</v>
      </c>
      <c r="E168" t="s">
        <v>7</v>
      </c>
    </row>
    <row r="169" spans="1:5" x14ac:dyDescent="0.3">
      <c r="A169" t="s">
        <v>13</v>
      </c>
      <c r="B169" t="s">
        <v>6</v>
      </c>
      <c r="C169">
        <v>2023</v>
      </c>
      <c r="D169">
        <v>18.831209179999998</v>
      </c>
      <c r="E169" t="s">
        <v>7</v>
      </c>
    </row>
    <row r="170" spans="1:5" x14ac:dyDescent="0.3">
      <c r="A170" t="s">
        <v>14</v>
      </c>
      <c r="B170" t="s">
        <v>6</v>
      </c>
      <c r="C170">
        <v>2010</v>
      </c>
      <c r="D170">
        <v>12.426019670000001</v>
      </c>
      <c r="E170" t="s">
        <v>7</v>
      </c>
    </row>
    <row r="171" spans="1:5" x14ac:dyDescent="0.3">
      <c r="A171" t="s">
        <v>14</v>
      </c>
      <c r="B171" t="s">
        <v>6</v>
      </c>
      <c r="C171">
        <v>2011</v>
      </c>
      <c r="D171">
        <v>12.55574036</v>
      </c>
      <c r="E171" t="s">
        <v>7</v>
      </c>
    </row>
    <row r="172" spans="1:5" x14ac:dyDescent="0.3">
      <c r="A172" t="s">
        <v>14</v>
      </c>
      <c r="B172" t="s">
        <v>6</v>
      </c>
      <c r="C172">
        <v>2012</v>
      </c>
      <c r="D172">
        <v>12.852800370000001</v>
      </c>
      <c r="E172" t="s">
        <v>7</v>
      </c>
    </row>
    <row r="173" spans="1:5" x14ac:dyDescent="0.3">
      <c r="A173" t="s">
        <v>14</v>
      </c>
      <c r="B173" t="s">
        <v>6</v>
      </c>
      <c r="C173">
        <v>2013</v>
      </c>
      <c r="D173">
        <v>12.801360130000001</v>
      </c>
      <c r="E173" t="s">
        <v>7</v>
      </c>
    </row>
    <row r="174" spans="1:5" x14ac:dyDescent="0.3">
      <c r="A174" t="s">
        <v>14</v>
      </c>
      <c r="B174" t="s">
        <v>6</v>
      </c>
      <c r="C174">
        <v>2014</v>
      </c>
      <c r="D174">
        <v>13.07810974</v>
      </c>
      <c r="E174" t="s">
        <v>7</v>
      </c>
    </row>
    <row r="175" spans="1:5" x14ac:dyDescent="0.3">
      <c r="A175" t="s">
        <v>14</v>
      </c>
      <c r="B175" t="s">
        <v>6</v>
      </c>
      <c r="C175">
        <v>2015</v>
      </c>
      <c r="D175">
        <v>13.13249016</v>
      </c>
      <c r="E175" t="s">
        <v>7</v>
      </c>
    </row>
    <row r="176" spans="1:5" x14ac:dyDescent="0.3">
      <c r="A176" t="s">
        <v>14</v>
      </c>
      <c r="B176" t="s">
        <v>6</v>
      </c>
      <c r="C176">
        <v>2016</v>
      </c>
      <c r="D176">
        <v>13.57668018</v>
      </c>
      <c r="E176" t="s">
        <v>7</v>
      </c>
    </row>
    <row r="177" spans="1:5" x14ac:dyDescent="0.3">
      <c r="A177" t="s">
        <v>14</v>
      </c>
      <c r="B177" t="s">
        <v>6</v>
      </c>
      <c r="C177">
        <v>2017</v>
      </c>
      <c r="D177">
        <v>13.76865959</v>
      </c>
      <c r="E177" t="s">
        <v>7</v>
      </c>
    </row>
    <row r="178" spans="1:5" x14ac:dyDescent="0.3">
      <c r="A178" t="s">
        <v>14</v>
      </c>
      <c r="B178" t="s">
        <v>6</v>
      </c>
      <c r="C178">
        <v>2018</v>
      </c>
      <c r="D178">
        <v>13.82147026</v>
      </c>
      <c r="E178" t="s">
        <v>7</v>
      </c>
    </row>
    <row r="179" spans="1:5" x14ac:dyDescent="0.3">
      <c r="A179" t="s">
        <v>14</v>
      </c>
      <c r="B179" t="s">
        <v>6</v>
      </c>
      <c r="C179">
        <v>2019</v>
      </c>
      <c r="D179">
        <v>13.998920439999999</v>
      </c>
      <c r="E179" t="s">
        <v>7</v>
      </c>
    </row>
    <row r="180" spans="1:5" x14ac:dyDescent="0.3">
      <c r="A180" t="s">
        <v>14</v>
      </c>
      <c r="B180" t="s">
        <v>6</v>
      </c>
      <c r="C180">
        <v>2020</v>
      </c>
      <c r="D180">
        <v>14.077969550000001</v>
      </c>
      <c r="E180" t="s">
        <v>7</v>
      </c>
    </row>
    <row r="181" spans="1:5" x14ac:dyDescent="0.3">
      <c r="A181" t="s">
        <v>14</v>
      </c>
      <c r="B181" t="s">
        <v>6</v>
      </c>
      <c r="C181">
        <v>2021</v>
      </c>
      <c r="D181">
        <v>14.430379869999999</v>
      </c>
      <c r="E181" t="s">
        <v>7</v>
      </c>
    </row>
    <row r="182" spans="1:5" x14ac:dyDescent="0.3">
      <c r="A182" t="s">
        <v>14</v>
      </c>
      <c r="B182" t="s">
        <v>6</v>
      </c>
      <c r="C182">
        <v>2022</v>
      </c>
      <c r="D182">
        <v>14.405610080000001</v>
      </c>
      <c r="E182" t="s">
        <v>7</v>
      </c>
    </row>
    <row r="183" spans="1:5" x14ac:dyDescent="0.3">
      <c r="A183" t="s">
        <v>14</v>
      </c>
      <c r="B183" t="s">
        <v>6</v>
      </c>
      <c r="C183">
        <v>2023</v>
      </c>
      <c r="D183">
        <v>14.3838501</v>
      </c>
      <c r="E183" t="s">
        <v>7</v>
      </c>
    </row>
    <row r="184" spans="1:5" x14ac:dyDescent="0.3">
      <c r="A184" t="s">
        <v>14</v>
      </c>
      <c r="B184" t="s">
        <v>8</v>
      </c>
      <c r="C184">
        <v>2010</v>
      </c>
      <c r="D184">
        <v>11.1199996</v>
      </c>
      <c r="E184" t="s">
        <v>7</v>
      </c>
    </row>
    <row r="185" spans="1:5" x14ac:dyDescent="0.3">
      <c r="A185" t="s">
        <v>14</v>
      </c>
      <c r="B185" t="s">
        <v>8</v>
      </c>
      <c r="C185">
        <v>2011</v>
      </c>
      <c r="D185">
        <v>11.18999958</v>
      </c>
      <c r="E185" t="s">
        <v>7</v>
      </c>
    </row>
    <row r="186" spans="1:5" x14ac:dyDescent="0.3">
      <c r="A186" t="s">
        <v>14</v>
      </c>
      <c r="B186" t="s">
        <v>8</v>
      </c>
      <c r="C186">
        <v>2012</v>
      </c>
      <c r="D186">
        <v>11.28499961</v>
      </c>
      <c r="E186" t="s">
        <v>7</v>
      </c>
    </row>
    <row r="187" spans="1:5" x14ac:dyDescent="0.3">
      <c r="A187" t="s">
        <v>14</v>
      </c>
      <c r="B187" t="s">
        <v>8</v>
      </c>
      <c r="C187">
        <v>2013</v>
      </c>
      <c r="D187">
        <v>11.379999639999999</v>
      </c>
      <c r="E187" t="s">
        <v>7</v>
      </c>
    </row>
    <row r="188" spans="1:5" x14ac:dyDescent="0.3">
      <c r="A188" t="s">
        <v>14</v>
      </c>
      <c r="B188" t="s">
        <v>8</v>
      </c>
      <c r="C188">
        <v>2014</v>
      </c>
      <c r="D188">
        <v>11.474999670000001</v>
      </c>
      <c r="E188" t="s">
        <v>7</v>
      </c>
    </row>
    <row r="189" spans="1:5" x14ac:dyDescent="0.3">
      <c r="A189" t="s">
        <v>14</v>
      </c>
      <c r="B189" t="s">
        <v>8</v>
      </c>
      <c r="C189">
        <v>2015</v>
      </c>
      <c r="D189">
        <v>11.56999969</v>
      </c>
      <c r="E189" t="s">
        <v>7</v>
      </c>
    </row>
    <row r="190" spans="1:5" x14ac:dyDescent="0.3">
      <c r="A190" t="s">
        <v>14</v>
      </c>
      <c r="B190" t="s">
        <v>8</v>
      </c>
      <c r="C190">
        <v>2016</v>
      </c>
      <c r="D190">
        <v>11.689740179999999</v>
      </c>
      <c r="E190" t="s">
        <v>7</v>
      </c>
    </row>
    <row r="191" spans="1:5" x14ac:dyDescent="0.3">
      <c r="A191" t="s">
        <v>14</v>
      </c>
      <c r="B191" t="s">
        <v>8</v>
      </c>
      <c r="C191">
        <v>2017</v>
      </c>
      <c r="D191">
        <v>11.18999958</v>
      </c>
      <c r="E191" t="s">
        <v>7</v>
      </c>
    </row>
    <row r="192" spans="1:5" x14ac:dyDescent="0.3">
      <c r="A192" t="s">
        <v>14</v>
      </c>
      <c r="B192" t="s">
        <v>8</v>
      </c>
      <c r="C192">
        <v>2018</v>
      </c>
      <c r="D192">
        <v>11.236666359999999</v>
      </c>
      <c r="E192" t="s">
        <v>7</v>
      </c>
    </row>
    <row r="193" spans="1:5" x14ac:dyDescent="0.3">
      <c r="A193" t="s">
        <v>14</v>
      </c>
      <c r="B193" t="s">
        <v>8</v>
      </c>
      <c r="C193">
        <v>2019</v>
      </c>
      <c r="D193">
        <v>11.28333314</v>
      </c>
      <c r="E193" t="s">
        <v>7</v>
      </c>
    </row>
    <row r="194" spans="1:5" x14ac:dyDescent="0.3">
      <c r="A194" t="s">
        <v>14</v>
      </c>
      <c r="B194" t="s">
        <v>8</v>
      </c>
      <c r="C194">
        <v>2020</v>
      </c>
      <c r="D194">
        <v>11.329999920000001</v>
      </c>
      <c r="E194" t="s">
        <v>7</v>
      </c>
    </row>
    <row r="195" spans="1:5" x14ac:dyDescent="0.3">
      <c r="A195" t="s">
        <v>14</v>
      </c>
      <c r="B195" t="s">
        <v>8</v>
      </c>
      <c r="C195">
        <v>2021</v>
      </c>
      <c r="D195">
        <v>11.344978210000001</v>
      </c>
      <c r="E195" t="s">
        <v>7</v>
      </c>
    </row>
    <row r="196" spans="1:5" x14ac:dyDescent="0.3">
      <c r="A196" t="s">
        <v>14</v>
      </c>
      <c r="B196" t="s">
        <v>8</v>
      </c>
      <c r="C196">
        <v>2022</v>
      </c>
      <c r="D196">
        <v>11.344978210000001</v>
      </c>
      <c r="E196" t="s">
        <v>7</v>
      </c>
    </row>
    <row r="197" spans="1:5" x14ac:dyDescent="0.3">
      <c r="A197" t="s">
        <v>14</v>
      </c>
      <c r="B197" t="s">
        <v>8</v>
      </c>
      <c r="C197">
        <v>2023</v>
      </c>
      <c r="D197">
        <v>11.344978210000001</v>
      </c>
      <c r="E197" t="s">
        <v>7</v>
      </c>
    </row>
    <row r="198" spans="1:5" x14ac:dyDescent="0.3">
      <c r="A198" t="s">
        <v>15</v>
      </c>
      <c r="B198" t="s">
        <v>8</v>
      </c>
      <c r="C198">
        <v>2010</v>
      </c>
      <c r="D198">
        <v>10.550593900000001</v>
      </c>
      <c r="E198" t="s">
        <v>7</v>
      </c>
    </row>
    <row r="199" spans="1:5" x14ac:dyDescent="0.3">
      <c r="A199" t="s">
        <v>15</v>
      </c>
      <c r="B199" t="s">
        <v>8</v>
      </c>
      <c r="C199">
        <v>2011</v>
      </c>
      <c r="D199">
        <v>10.695867809999999</v>
      </c>
      <c r="E199" t="s">
        <v>7</v>
      </c>
    </row>
    <row r="200" spans="1:5" x14ac:dyDescent="0.3">
      <c r="A200" t="s">
        <v>15</v>
      </c>
      <c r="B200" t="s">
        <v>8</v>
      </c>
      <c r="C200">
        <v>2012</v>
      </c>
      <c r="D200">
        <v>10.843142029999999</v>
      </c>
      <c r="E200" t="s">
        <v>7</v>
      </c>
    </row>
    <row r="201" spans="1:5" x14ac:dyDescent="0.3">
      <c r="A201" t="s">
        <v>15</v>
      </c>
      <c r="B201" t="s">
        <v>8</v>
      </c>
      <c r="C201">
        <v>2013</v>
      </c>
      <c r="D201">
        <v>10.992444109999999</v>
      </c>
      <c r="E201" t="s">
        <v>7</v>
      </c>
    </row>
    <row r="202" spans="1:5" x14ac:dyDescent="0.3">
      <c r="A202" t="s">
        <v>15</v>
      </c>
      <c r="B202" t="s">
        <v>8</v>
      </c>
      <c r="C202">
        <v>2014</v>
      </c>
      <c r="D202">
        <v>11.14380197</v>
      </c>
      <c r="E202" t="s">
        <v>7</v>
      </c>
    </row>
    <row r="203" spans="1:5" x14ac:dyDescent="0.3">
      <c r="A203" t="s">
        <v>15</v>
      </c>
      <c r="B203" t="s">
        <v>8</v>
      </c>
      <c r="C203">
        <v>2015</v>
      </c>
      <c r="D203">
        <v>11.295159829999999</v>
      </c>
      <c r="E203" t="s">
        <v>7</v>
      </c>
    </row>
    <row r="204" spans="1:5" x14ac:dyDescent="0.3">
      <c r="A204" t="s">
        <v>15</v>
      </c>
      <c r="B204" t="s">
        <v>8</v>
      </c>
      <c r="C204">
        <v>2016</v>
      </c>
      <c r="D204">
        <v>11.44651769</v>
      </c>
      <c r="E204" t="s">
        <v>7</v>
      </c>
    </row>
    <row r="205" spans="1:5" x14ac:dyDescent="0.3">
      <c r="A205" t="s">
        <v>15</v>
      </c>
      <c r="B205" t="s">
        <v>8</v>
      </c>
      <c r="C205">
        <v>2017</v>
      </c>
      <c r="D205">
        <v>11.597875549999999</v>
      </c>
      <c r="E205" t="s">
        <v>7</v>
      </c>
    </row>
    <row r="206" spans="1:5" x14ac:dyDescent="0.3">
      <c r="A206" t="s">
        <v>15</v>
      </c>
      <c r="B206" t="s">
        <v>8</v>
      </c>
      <c r="C206">
        <v>2018</v>
      </c>
      <c r="D206">
        <v>11.7492334</v>
      </c>
      <c r="E206" t="s">
        <v>7</v>
      </c>
    </row>
    <row r="207" spans="1:5" x14ac:dyDescent="0.3">
      <c r="A207" t="s">
        <v>15</v>
      </c>
      <c r="B207" t="s">
        <v>8</v>
      </c>
      <c r="C207">
        <v>2019</v>
      </c>
      <c r="D207">
        <v>11.715322280000001</v>
      </c>
      <c r="E207" t="s">
        <v>7</v>
      </c>
    </row>
    <row r="208" spans="1:5" x14ac:dyDescent="0.3">
      <c r="A208" t="s">
        <v>15</v>
      </c>
      <c r="B208" t="s">
        <v>8</v>
      </c>
      <c r="C208">
        <v>2020</v>
      </c>
      <c r="D208">
        <v>11.68141116</v>
      </c>
      <c r="E208" t="s">
        <v>7</v>
      </c>
    </row>
    <row r="209" spans="1:5" x14ac:dyDescent="0.3">
      <c r="A209" t="s">
        <v>15</v>
      </c>
      <c r="B209" t="s">
        <v>8</v>
      </c>
      <c r="C209">
        <v>2021</v>
      </c>
      <c r="D209">
        <v>11.647500040000001</v>
      </c>
      <c r="E209" t="s">
        <v>7</v>
      </c>
    </row>
    <row r="210" spans="1:5" x14ac:dyDescent="0.3">
      <c r="A210" t="s">
        <v>15</v>
      </c>
      <c r="B210" t="s">
        <v>8</v>
      </c>
      <c r="C210">
        <v>2022</v>
      </c>
      <c r="D210">
        <v>11.647500040000001</v>
      </c>
      <c r="E210" t="s">
        <v>7</v>
      </c>
    </row>
    <row r="211" spans="1:5" x14ac:dyDescent="0.3">
      <c r="A211" t="s">
        <v>15</v>
      </c>
      <c r="B211" t="s">
        <v>8</v>
      </c>
      <c r="C211">
        <v>2023</v>
      </c>
      <c r="D211">
        <v>11.647500040000001</v>
      </c>
      <c r="E211" t="s">
        <v>7</v>
      </c>
    </row>
    <row r="212" spans="1:5" x14ac:dyDescent="0.3">
      <c r="A212" t="s">
        <v>15</v>
      </c>
      <c r="B212" t="s">
        <v>6</v>
      </c>
      <c r="C212">
        <v>2010</v>
      </c>
      <c r="D212">
        <v>15.583869930000001</v>
      </c>
      <c r="E212" t="s">
        <v>7</v>
      </c>
    </row>
    <row r="213" spans="1:5" x14ac:dyDescent="0.3">
      <c r="A213" t="s">
        <v>15</v>
      </c>
      <c r="B213" t="s">
        <v>6</v>
      </c>
      <c r="C213">
        <v>2011</v>
      </c>
      <c r="D213">
        <v>15.30879974</v>
      </c>
      <c r="E213" t="s">
        <v>7</v>
      </c>
    </row>
    <row r="214" spans="1:5" x14ac:dyDescent="0.3">
      <c r="A214" t="s">
        <v>15</v>
      </c>
      <c r="B214" t="s">
        <v>6</v>
      </c>
      <c r="C214">
        <v>2012</v>
      </c>
      <c r="D214">
        <v>15.587160109999999</v>
      </c>
      <c r="E214" t="s">
        <v>7</v>
      </c>
    </row>
    <row r="215" spans="1:5" x14ac:dyDescent="0.3">
      <c r="A215" t="s">
        <v>15</v>
      </c>
      <c r="B215" t="s">
        <v>6</v>
      </c>
      <c r="C215">
        <v>2013</v>
      </c>
      <c r="D215">
        <v>15.577786359999999</v>
      </c>
      <c r="E215" t="s">
        <v>7</v>
      </c>
    </row>
    <row r="216" spans="1:5" x14ac:dyDescent="0.3">
      <c r="A216" t="s">
        <v>15</v>
      </c>
      <c r="B216" t="s">
        <v>6</v>
      </c>
      <c r="C216">
        <v>2014</v>
      </c>
      <c r="D216">
        <v>15.56841824</v>
      </c>
      <c r="E216" t="s">
        <v>7</v>
      </c>
    </row>
    <row r="217" spans="1:5" x14ac:dyDescent="0.3">
      <c r="A217" t="s">
        <v>15</v>
      </c>
      <c r="B217" t="s">
        <v>6</v>
      </c>
      <c r="C217">
        <v>2015</v>
      </c>
      <c r="D217">
        <v>15.55905576</v>
      </c>
      <c r="E217" t="s">
        <v>7</v>
      </c>
    </row>
    <row r="218" spans="1:5" x14ac:dyDescent="0.3">
      <c r="A218" t="s">
        <v>15</v>
      </c>
      <c r="B218" t="s">
        <v>6</v>
      </c>
      <c r="C218">
        <v>2016</v>
      </c>
      <c r="D218">
        <v>15.54969891</v>
      </c>
      <c r="E218" t="s">
        <v>7</v>
      </c>
    </row>
    <row r="219" spans="1:5" x14ac:dyDescent="0.3">
      <c r="A219" t="s">
        <v>15</v>
      </c>
      <c r="B219" t="s">
        <v>6</v>
      </c>
      <c r="C219">
        <v>2017</v>
      </c>
      <c r="D219">
        <v>15.54034768</v>
      </c>
      <c r="E219" t="s">
        <v>7</v>
      </c>
    </row>
    <row r="220" spans="1:5" x14ac:dyDescent="0.3">
      <c r="A220" t="s">
        <v>15</v>
      </c>
      <c r="B220" t="s">
        <v>6</v>
      </c>
      <c r="C220">
        <v>2018</v>
      </c>
      <c r="D220">
        <v>15.53100208</v>
      </c>
      <c r="E220" t="s">
        <v>7</v>
      </c>
    </row>
    <row r="221" spans="1:5" x14ac:dyDescent="0.3">
      <c r="A221" t="s">
        <v>15</v>
      </c>
      <c r="B221" t="s">
        <v>6</v>
      </c>
      <c r="C221">
        <v>2019</v>
      </c>
      <c r="D221">
        <v>15.5216621</v>
      </c>
      <c r="E221" t="s">
        <v>7</v>
      </c>
    </row>
    <row r="222" spans="1:5" x14ac:dyDescent="0.3">
      <c r="A222" t="s">
        <v>15</v>
      </c>
      <c r="B222" t="s">
        <v>6</v>
      </c>
      <c r="C222">
        <v>2020</v>
      </c>
      <c r="D222">
        <v>15.51232774</v>
      </c>
      <c r="E222" t="s">
        <v>7</v>
      </c>
    </row>
    <row r="223" spans="1:5" x14ac:dyDescent="0.3">
      <c r="A223" t="s">
        <v>15</v>
      </c>
      <c r="B223" t="s">
        <v>6</v>
      </c>
      <c r="C223">
        <v>2021</v>
      </c>
      <c r="D223">
        <v>15.50299899</v>
      </c>
      <c r="E223" t="s">
        <v>7</v>
      </c>
    </row>
    <row r="224" spans="1:5" x14ac:dyDescent="0.3">
      <c r="A224" t="s">
        <v>15</v>
      </c>
      <c r="B224" t="s">
        <v>6</v>
      </c>
      <c r="C224">
        <v>2022</v>
      </c>
      <c r="D224">
        <v>15.50299899</v>
      </c>
      <c r="E224" t="s">
        <v>7</v>
      </c>
    </row>
    <row r="225" spans="1:5" x14ac:dyDescent="0.3">
      <c r="A225" t="s">
        <v>15</v>
      </c>
      <c r="B225" t="s">
        <v>6</v>
      </c>
      <c r="C225">
        <v>2023</v>
      </c>
      <c r="D225">
        <v>15.50299899</v>
      </c>
      <c r="E225" t="s">
        <v>7</v>
      </c>
    </row>
    <row r="226" spans="1:5" x14ac:dyDescent="0.3">
      <c r="A226" t="s">
        <v>16</v>
      </c>
      <c r="B226" t="s">
        <v>6</v>
      </c>
      <c r="C226">
        <v>2010</v>
      </c>
      <c r="D226">
        <v>22.425071930000001</v>
      </c>
      <c r="E226" t="s">
        <v>7</v>
      </c>
    </row>
    <row r="227" spans="1:5" x14ac:dyDescent="0.3">
      <c r="A227" t="s">
        <v>16</v>
      </c>
      <c r="B227" t="s">
        <v>6</v>
      </c>
      <c r="C227">
        <v>2011</v>
      </c>
      <c r="D227">
        <v>22.58959368</v>
      </c>
      <c r="E227" t="s">
        <v>7</v>
      </c>
    </row>
    <row r="228" spans="1:5" x14ac:dyDescent="0.3">
      <c r="A228" t="s">
        <v>16</v>
      </c>
      <c r="B228" t="s">
        <v>6</v>
      </c>
      <c r="C228">
        <v>2012</v>
      </c>
      <c r="D228">
        <v>22.754115420000002</v>
      </c>
      <c r="E228" t="s">
        <v>7</v>
      </c>
    </row>
    <row r="229" spans="1:5" x14ac:dyDescent="0.3">
      <c r="A229" t="s">
        <v>16</v>
      </c>
      <c r="B229" t="s">
        <v>6</v>
      </c>
      <c r="C229">
        <v>2013</v>
      </c>
      <c r="D229">
        <v>22.91863717</v>
      </c>
      <c r="E229" t="s">
        <v>7</v>
      </c>
    </row>
    <row r="230" spans="1:5" x14ac:dyDescent="0.3">
      <c r="A230" t="s">
        <v>16</v>
      </c>
      <c r="B230" t="s">
        <v>6</v>
      </c>
      <c r="C230">
        <v>2014</v>
      </c>
      <c r="D230">
        <v>23.083158919999999</v>
      </c>
      <c r="E230" t="s">
        <v>7</v>
      </c>
    </row>
    <row r="231" spans="1:5" x14ac:dyDescent="0.3">
      <c r="A231" t="s">
        <v>16</v>
      </c>
      <c r="B231" t="s">
        <v>6</v>
      </c>
      <c r="C231">
        <v>2015</v>
      </c>
      <c r="D231">
        <v>23.24768066</v>
      </c>
      <c r="E231" t="s">
        <v>7</v>
      </c>
    </row>
    <row r="232" spans="1:5" x14ac:dyDescent="0.3">
      <c r="A232" t="s">
        <v>16</v>
      </c>
      <c r="B232" t="s">
        <v>6</v>
      </c>
      <c r="C232">
        <v>2016</v>
      </c>
      <c r="D232">
        <v>22.856349949999998</v>
      </c>
      <c r="E232" t="s">
        <v>7</v>
      </c>
    </row>
    <row r="233" spans="1:5" x14ac:dyDescent="0.3">
      <c r="A233" t="s">
        <v>16</v>
      </c>
      <c r="B233" t="s">
        <v>6</v>
      </c>
      <c r="C233">
        <v>2017</v>
      </c>
      <c r="D233">
        <v>21.95104027</v>
      </c>
      <c r="E233" t="s">
        <v>7</v>
      </c>
    </row>
    <row r="234" spans="1:5" x14ac:dyDescent="0.3">
      <c r="A234" t="s">
        <v>16</v>
      </c>
      <c r="B234" t="s">
        <v>6</v>
      </c>
      <c r="C234">
        <v>2018</v>
      </c>
      <c r="D234">
        <v>20.428499219999999</v>
      </c>
      <c r="E234" t="s">
        <v>7</v>
      </c>
    </row>
    <row r="235" spans="1:5" x14ac:dyDescent="0.3">
      <c r="A235" t="s">
        <v>16</v>
      </c>
      <c r="B235" t="s">
        <v>6</v>
      </c>
      <c r="C235">
        <v>2019</v>
      </c>
      <c r="D235">
        <v>21.375619889999999</v>
      </c>
      <c r="E235" t="s">
        <v>7</v>
      </c>
    </row>
    <row r="236" spans="1:5" x14ac:dyDescent="0.3">
      <c r="A236" t="s">
        <v>16</v>
      </c>
      <c r="B236" t="s">
        <v>6</v>
      </c>
      <c r="C236">
        <v>2020</v>
      </c>
      <c r="D236">
        <v>20.93943977</v>
      </c>
      <c r="E236" t="s">
        <v>7</v>
      </c>
    </row>
    <row r="237" spans="1:5" x14ac:dyDescent="0.3">
      <c r="A237" t="s">
        <v>16</v>
      </c>
      <c r="B237" t="s">
        <v>6</v>
      </c>
      <c r="C237">
        <v>2021</v>
      </c>
      <c r="D237">
        <v>21.080020900000001</v>
      </c>
      <c r="E237" t="s">
        <v>7</v>
      </c>
    </row>
    <row r="238" spans="1:5" x14ac:dyDescent="0.3">
      <c r="A238" t="s">
        <v>16</v>
      </c>
      <c r="B238" t="s">
        <v>6</v>
      </c>
      <c r="C238">
        <v>2022</v>
      </c>
      <c r="D238">
        <v>20.654779430000001</v>
      </c>
      <c r="E238" t="s">
        <v>7</v>
      </c>
    </row>
    <row r="239" spans="1:5" x14ac:dyDescent="0.3">
      <c r="A239" t="s">
        <v>16</v>
      </c>
      <c r="B239" t="s">
        <v>6</v>
      </c>
      <c r="C239">
        <v>2023</v>
      </c>
      <c r="D239">
        <v>20.654779430000001</v>
      </c>
      <c r="E239" t="s">
        <v>7</v>
      </c>
    </row>
    <row r="240" spans="1:5" x14ac:dyDescent="0.3">
      <c r="A240" t="s">
        <v>16</v>
      </c>
      <c r="B240" t="s">
        <v>8</v>
      </c>
      <c r="C240">
        <v>2010</v>
      </c>
      <c r="D240">
        <v>12.02999973</v>
      </c>
      <c r="E240" t="s">
        <v>7</v>
      </c>
    </row>
    <row r="241" spans="1:5" x14ac:dyDescent="0.3">
      <c r="A241" t="s">
        <v>16</v>
      </c>
      <c r="B241" t="s">
        <v>8</v>
      </c>
      <c r="C241">
        <v>2011</v>
      </c>
      <c r="D241">
        <v>12.119999890000001</v>
      </c>
      <c r="E241" t="s">
        <v>7</v>
      </c>
    </row>
    <row r="242" spans="1:5" x14ac:dyDescent="0.3">
      <c r="A242" t="s">
        <v>16</v>
      </c>
      <c r="B242" t="s">
        <v>8</v>
      </c>
      <c r="C242">
        <v>2012</v>
      </c>
      <c r="D242">
        <v>12.30000019</v>
      </c>
      <c r="E242" t="s">
        <v>7</v>
      </c>
    </row>
    <row r="243" spans="1:5" x14ac:dyDescent="0.3">
      <c r="A243" t="s">
        <v>16</v>
      </c>
      <c r="B243" t="s">
        <v>8</v>
      </c>
      <c r="C243">
        <v>2013</v>
      </c>
      <c r="D243">
        <v>12.02000046</v>
      </c>
      <c r="E243" t="s">
        <v>7</v>
      </c>
    </row>
    <row r="244" spans="1:5" x14ac:dyDescent="0.3">
      <c r="A244" t="s">
        <v>16</v>
      </c>
      <c r="B244" t="s">
        <v>8</v>
      </c>
      <c r="C244">
        <v>2014</v>
      </c>
      <c r="D244">
        <v>12.170000079999999</v>
      </c>
      <c r="E244" t="s">
        <v>7</v>
      </c>
    </row>
    <row r="245" spans="1:5" x14ac:dyDescent="0.3">
      <c r="A245" t="s">
        <v>16</v>
      </c>
      <c r="B245" t="s">
        <v>8</v>
      </c>
      <c r="C245">
        <v>2015</v>
      </c>
      <c r="D245">
        <v>12.25</v>
      </c>
      <c r="E245" t="s">
        <v>7</v>
      </c>
    </row>
    <row r="246" spans="1:5" x14ac:dyDescent="0.3">
      <c r="A246" t="s">
        <v>16</v>
      </c>
      <c r="B246" t="s">
        <v>8</v>
      </c>
      <c r="C246">
        <v>2016</v>
      </c>
      <c r="D246">
        <v>12.350000380000001</v>
      </c>
      <c r="E246" t="s">
        <v>7</v>
      </c>
    </row>
    <row r="247" spans="1:5" x14ac:dyDescent="0.3">
      <c r="A247" t="s">
        <v>16</v>
      </c>
      <c r="B247" t="s">
        <v>8</v>
      </c>
      <c r="C247">
        <v>2017</v>
      </c>
      <c r="D247">
        <v>12.31999969</v>
      </c>
      <c r="E247" t="s">
        <v>7</v>
      </c>
    </row>
    <row r="248" spans="1:5" x14ac:dyDescent="0.3">
      <c r="A248" t="s">
        <v>16</v>
      </c>
      <c r="B248" t="s">
        <v>8</v>
      </c>
      <c r="C248">
        <v>2018</v>
      </c>
      <c r="D248">
        <v>12.460000040000001</v>
      </c>
      <c r="E248" t="s">
        <v>7</v>
      </c>
    </row>
    <row r="249" spans="1:5" x14ac:dyDescent="0.3">
      <c r="A249" t="s">
        <v>16</v>
      </c>
      <c r="B249" t="s">
        <v>8</v>
      </c>
      <c r="C249">
        <v>2019</v>
      </c>
      <c r="D249">
        <v>12.56000042</v>
      </c>
      <c r="E249" t="s">
        <v>7</v>
      </c>
    </row>
    <row r="250" spans="1:5" x14ac:dyDescent="0.3">
      <c r="A250" t="s">
        <v>16</v>
      </c>
      <c r="B250" t="s">
        <v>8</v>
      </c>
      <c r="C250">
        <v>2020</v>
      </c>
      <c r="D250">
        <v>12.64000034</v>
      </c>
      <c r="E250" t="s">
        <v>7</v>
      </c>
    </row>
    <row r="251" spans="1:5" x14ac:dyDescent="0.3">
      <c r="A251" t="s">
        <v>16</v>
      </c>
      <c r="B251" t="s">
        <v>8</v>
      </c>
      <c r="C251">
        <v>2021</v>
      </c>
      <c r="D251">
        <v>12.77999973</v>
      </c>
      <c r="E251" t="s">
        <v>7</v>
      </c>
    </row>
    <row r="252" spans="1:5" x14ac:dyDescent="0.3">
      <c r="A252" t="s">
        <v>16</v>
      </c>
      <c r="B252" t="s">
        <v>8</v>
      </c>
      <c r="C252">
        <v>2022</v>
      </c>
      <c r="D252">
        <v>12.869999890000001</v>
      </c>
      <c r="E252" t="s">
        <v>7</v>
      </c>
    </row>
    <row r="253" spans="1:5" x14ac:dyDescent="0.3">
      <c r="A253" t="s">
        <v>16</v>
      </c>
      <c r="B253" t="s">
        <v>8</v>
      </c>
      <c r="C253">
        <v>2023</v>
      </c>
      <c r="D253">
        <v>12.869999890000001</v>
      </c>
      <c r="E253" t="s">
        <v>7</v>
      </c>
    </row>
    <row r="254" spans="1:5" x14ac:dyDescent="0.3">
      <c r="A254" t="s">
        <v>17</v>
      </c>
      <c r="B254" t="s">
        <v>8</v>
      </c>
      <c r="C254">
        <v>2010</v>
      </c>
      <c r="D254">
        <v>11.710000040000001</v>
      </c>
      <c r="E254" t="s">
        <v>7</v>
      </c>
    </row>
    <row r="255" spans="1:5" x14ac:dyDescent="0.3">
      <c r="A255" t="s">
        <v>17</v>
      </c>
      <c r="B255" t="s">
        <v>8</v>
      </c>
      <c r="C255">
        <v>2011</v>
      </c>
      <c r="D255">
        <v>11.710000040000001</v>
      </c>
      <c r="E255" t="s">
        <v>7</v>
      </c>
    </row>
    <row r="256" spans="1:5" x14ac:dyDescent="0.3">
      <c r="A256" t="s">
        <v>17</v>
      </c>
      <c r="B256" t="s">
        <v>8</v>
      </c>
      <c r="C256">
        <v>2012</v>
      </c>
      <c r="D256">
        <v>11.75</v>
      </c>
      <c r="E256" t="s">
        <v>7</v>
      </c>
    </row>
    <row r="257" spans="1:5" x14ac:dyDescent="0.3">
      <c r="A257" t="s">
        <v>17</v>
      </c>
      <c r="B257" t="s">
        <v>8</v>
      </c>
      <c r="C257">
        <v>2013</v>
      </c>
      <c r="D257">
        <v>11.789999959999999</v>
      </c>
      <c r="E257" t="s">
        <v>7</v>
      </c>
    </row>
    <row r="258" spans="1:5" x14ac:dyDescent="0.3">
      <c r="A258" t="s">
        <v>17</v>
      </c>
      <c r="B258" t="s">
        <v>8</v>
      </c>
      <c r="C258">
        <v>2014</v>
      </c>
      <c r="D258">
        <v>12.010000229999999</v>
      </c>
      <c r="E258" t="s">
        <v>7</v>
      </c>
    </row>
    <row r="259" spans="1:5" x14ac:dyDescent="0.3">
      <c r="A259" t="s">
        <v>17</v>
      </c>
      <c r="B259" t="s">
        <v>8</v>
      </c>
      <c r="C259">
        <v>2015</v>
      </c>
      <c r="D259">
        <v>12.079999920000001</v>
      </c>
      <c r="E259" t="s">
        <v>7</v>
      </c>
    </row>
    <row r="260" spans="1:5" x14ac:dyDescent="0.3">
      <c r="A260" t="s">
        <v>17</v>
      </c>
      <c r="B260" t="s">
        <v>8</v>
      </c>
      <c r="C260">
        <v>2016</v>
      </c>
      <c r="D260">
        <v>12.10999966</v>
      </c>
      <c r="E260" t="s">
        <v>7</v>
      </c>
    </row>
    <row r="261" spans="1:5" x14ac:dyDescent="0.3">
      <c r="A261" t="s">
        <v>17</v>
      </c>
      <c r="B261" t="s">
        <v>8</v>
      </c>
      <c r="C261">
        <v>2017</v>
      </c>
      <c r="D261">
        <v>12.15999985</v>
      </c>
      <c r="E261" t="s">
        <v>7</v>
      </c>
    </row>
    <row r="262" spans="1:5" x14ac:dyDescent="0.3">
      <c r="A262" t="s">
        <v>17</v>
      </c>
      <c r="B262" t="s">
        <v>8</v>
      </c>
      <c r="C262">
        <v>2018</v>
      </c>
      <c r="D262">
        <v>12.210000040000001</v>
      </c>
      <c r="E262" t="s">
        <v>7</v>
      </c>
    </row>
    <row r="263" spans="1:5" x14ac:dyDescent="0.3">
      <c r="A263" t="s">
        <v>17</v>
      </c>
      <c r="B263" t="s">
        <v>8</v>
      </c>
      <c r="C263">
        <v>2019</v>
      </c>
      <c r="D263">
        <v>12.260000229999999</v>
      </c>
      <c r="E263" t="s">
        <v>7</v>
      </c>
    </row>
    <row r="264" spans="1:5" x14ac:dyDescent="0.3">
      <c r="A264" t="s">
        <v>17</v>
      </c>
      <c r="B264" t="s">
        <v>8</v>
      </c>
      <c r="C264">
        <v>2020</v>
      </c>
      <c r="D264">
        <v>12.31062811</v>
      </c>
      <c r="E264" t="s">
        <v>7</v>
      </c>
    </row>
    <row r="265" spans="1:5" x14ac:dyDescent="0.3">
      <c r="A265" t="s">
        <v>17</v>
      </c>
      <c r="B265" t="s">
        <v>8</v>
      </c>
      <c r="C265">
        <v>2021</v>
      </c>
      <c r="D265">
        <v>12.36146506</v>
      </c>
      <c r="E265" t="s">
        <v>7</v>
      </c>
    </row>
    <row r="266" spans="1:5" x14ac:dyDescent="0.3">
      <c r="A266" t="s">
        <v>17</v>
      </c>
      <c r="B266" t="s">
        <v>8</v>
      </c>
      <c r="C266">
        <v>2022</v>
      </c>
      <c r="D266">
        <v>12.36146506</v>
      </c>
      <c r="E266" t="s">
        <v>7</v>
      </c>
    </row>
    <row r="267" spans="1:5" x14ac:dyDescent="0.3">
      <c r="A267" t="s">
        <v>17</v>
      </c>
      <c r="B267" t="s">
        <v>8</v>
      </c>
      <c r="C267">
        <v>2023</v>
      </c>
      <c r="D267">
        <v>12.36146506</v>
      </c>
      <c r="E267" t="s">
        <v>7</v>
      </c>
    </row>
    <row r="268" spans="1:5" x14ac:dyDescent="0.3">
      <c r="A268" t="s">
        <v>17</v>
      </c>
      <c r="B268" t="s">
        <v>6</v>
      </c>
      <c r="C268">
        <v>2010</v>
      </c>
      <c r="D268">
        <v>16.129339219999999</v>
      </c>
      <c r="E268" t="s">
        <v>7</v>
      </c>
    </row>
    <row r="269" spans="1:5" x14ac:dyDescent="0.3">
      <c r="A269" t="s">
        <v>17</v>
      </c>
      <c r="B269" t="s">
        <v>6</v>
      </c>
      <c r="C269">
        <v>2011</v>
      </c>
      <c r="D269">
        <v>16.17313004</v>
      </c>
      <c r="E269" t="s">
        <v>7</v>
      </c>
    </row>
    <row r="270" spans="1:5" x14ac:dyDescent="0.3">
      <c r="A270" t="s">
        <v>17</v>
      </c>
      <c r="B270" t="s">
        <v>6</v>
      </c>
      <c r="C270">
        <v>2012</v>
      </c>
      <c r="D270">
        <v>16.304500579999999</v>
      </c>
      <c r="E270" t="s">
        <v>7</v>
      </c>
    </row>
    <row r="271" spans="1:5" x14ac:dyDescent="0.3">
      <c r="A271" t="s">
        <v>17</v>
      </c>
      <c r="B271" t="s">
        <v>6</v>
      </c>
      <c r="C271">
        <v>2013</v>
      </c>
      <c r="D271">
        <v>16.037040709999999</v>
      </c>
      <c r="E271" t="s">
        <v>7</v>
      </c>
    </row>
    <row r="272" spans="1:5" x14ac:dyDescent="0.3">
      <c r="A272" t="s">
        <v>17</v>
      </c>
      <c r="B272" t="s">
        <v>6</v>
      </c>
      <c r="C272">
        <v>2014</v>
      </c>
      <c r="D272">
        <v>16.022249219999999</v>
      </c>
      <c r="E272" t="s">
        <v>7</v>
      </c>
    </row>
    <row r="273" spans="1:5" x14ac:dyDescent="0.3">
      <c r="A273" t="s">
        <v>17</v>
      </c>
      <c r="B273" t="s">
        <v>6</v>
      </c>
      <c r="C273">
        <v>2015</v>
      </c>
      <c r="D273">
        <v>16.03313065</v>
      </c>
      <c r="E273" t="s">
        <v>7</v>
      </c>
    </row>
    <row r="274" spans="1:5" x14ac:dyDescent="0.3">
      <c r="A274" t="s">
        <v>17</v>
      </c>
      <c r="B274" t="s">
        <v>6</v>
      </c>
      <c r="C274">
        <v>2016</v>
      </c>
      <c r="D274">
        <v>15.89675999</v>
      </c>
      <c r="E274" t="s">
        <v>7</v>
      </c>
    </row>
    <row r="275" spans="1:5" x14ac:dyDescent="0.3">
      <c r="A275" t="s">
        <v>17</v>
      </c>
      <c r="B275" t="s">
        <v>6</v>
      </c>
      <c r="C275">
        <v>2017</v>
      </c>
      <c r="D275">
        <v>15.944210050000001</v>
      </c>
      <c r="E275" t="s">
        <v>7</v>
      </c>
    </row>
    <row r="276" spans="1:5" x14ac:dyDescent="0.3">
      <c r="A276" t="s">
        <v>17</v>
      </c>
      <c r="B276" t="s">
        <v>6</v>
      </c>
      <c r="C276">
        <v>2018</v>
      </c>
      <c r="D276">
        <v>16.021909709999999</v>
      </c>
      <c r="E276" t="s">
        <v>7</v>
      </c>
    </row>
    <row r="277" spans="1:5" x14ac:dyDescent="0.3">
      <c r="A277" t="s">
        <v>17</v>
      </c>
      <c r="B277" t="s">
        <v>6</v>
      </c>
      <c r="C277">
        <v>2019</v>
      </c>
      <c r="D277">
        <v>16.076250080000001</v>
      </c>
      <c r="E277" t="s">
        <v>7</v>
      </c>
    </row>
    <row r="278" spans="1:5" x14ac:dyDescent="0.3">
      <c r="A278" t="s">
        <v>17</v>
      </c>
      <c r="B278" t="s">
        <v>6</v>
      </c>
      <c r="C278">
        <v>2020</v>
      </c>
      <c r="D278">
        <v>16.12446976</v>
      </c>
      <c r="E278" t="s">
        <v>7</v>
      </c>
    </row>
    <row r="279" spans="1:5" x14ac:dyDescent="0.3">
      <c r="A279" t="s">
        <v>17</v>
      </c>
      <c r="B279" t="s">
        <v>6</v>
      </c>
      <c r="C279">
        <v>2021</v>
      </c>
      <c r="D279">
        <v>16.367460250000001</v>
      </c>
      <c r="E279" t="s">
        <v>7</v>
      </c>
    </row>
    <row r="280" spans="1:5" x14ac:dyDescent="0.3">
      <c r="A280" t="s">
        <v>17</v>
      </c>
      <c r="B280" t="s">
        <v>6</v>
      </c>
      <c r="C280">
        <v>2022</v>
      </c>
      <c r="D280">
        <v>16.28428078</v>
      </c>
      <c r="E280" t="s">
        <v>7</v>
      </c>
    </row>
    <row r="281" spans="1:5" x14ac:dyDescent="0.3">
      <c r="A281" t="s">
        <v>17</v>
      </c>
      <c r="B281" t="s">
        <v>6</v>
      </c>
      <c r="C281">
        <v>2023</v>
      </c>
      <c r="D281">
        <v>16.28428078</v>
      </c>
      <c r="E281" t="s">
        <v>7</v>
      </c>
    </row>
    <row r="282" spans="1:5" x14ac:dyDescent="0.3">
      <c r="A282" t="s">
        <v>18</v>
      </c>
      <c r="B282" t="s">
        <v>6</v>
      </c>
      <c r="C282">
        <v>2010</v>
      </c>
      <c r="D282">
        <v>11.656579969999999</v>
      </c>
      <c r="E282" t="s">
        <v>7</v>
      </c>
    </row>
    <row r="283" spans="1:5" x14ac:dyDescent="0.3">
      <c r="A283" t="s">
        <v>18</v>
      </c>
      <c r="B283" t="s">
        <v>6</v>
      </c>
      <c r="C283">
        <v>2011</v>
      </c>
      <c r="D283">
        <v>11.76165009</v>
      </c>
      <c r="E283" t="s">
        <v>7</v>
      </c>
    </row>
    <row r="284" spans="1:5" x14ac:dyDescent="0.3">
      <c r="A284" t="s">
        <v>18</v>
      </c>
      <c r="B284" t="s">
        <v>6</v>
      </c>
      <c r="C284">
        <v>2012</v>
      </c>
      <c r="D284">
        <v>11.940219880000001</v>
      </c>
      <c r="E284" t="s">
        <v>7</v>
      </c>
    </row>
    <row r="285" spans="1:5" x14ac:dyDescent="0.3">
      <c r="A285" t="s">
        <v>18</v>
      </c>
      <c r="B285" t="s">
        <v>6</v>
      </c>
      <c r="C285">
        <v>2013</v>
      </c>
      <c r="D285">
        <v>12.20462036</v>
      </c>
      <c r="E285" t="s">
        <v>7</v>
      </c>
    </row>
    <row r="286" spans="1:5" x14ac:dyDescent="0.3">
      <c r="A286" t="s">
        <v>18</v>
      </c>
      <c r="B286" t="s">
        <v>6</v>
      </c>
      <c r="C286">
        <v>2014</v>
      </c>
      <c r="D286">
        <v>12.657719609999999</v>
      </c>
      <c r="E286" t="s">
        <v>7</v>
      </c>
    </row>
    <row r="287" spans="1:5" x14ac:dyDescent="0.3">
      <c r="A287" t="s">
        <v>18</v>
      </c>
      <c r="B287" t="s">
        <v>6</v>
      </c>
      <c r="C287">
        <v>2015</v>
      </c>
      <c r="D287">
        <v>13.013939860000001</v>
      </c>
      <c r="E287" t="s">
        <v>7</v>
      </c>
    </row>
    <row r="288" spans="1:5" x14ac:dyDescent="0.3">
      <c r="A288" t="s">
        <v>18</v>
      </c>
      <c r="B288" t="s">
        <v>6</v>
      </c>
      <c r="C288">
        <v>2016</v>
      </c>
      <c r="D288">
        <v>13.1896801</v>
      </c>
      <c r="E288" t="s">
        <v>7</v>
      </c>
    </row>
    <row r="289" spans="1:5" x14ac:dyDescent="0.3">
      <c r="A289" t="s">
        <v>18</v>
      </c>
      <c r="B289" t="s">
        <v>6</v>
      </c>
      <c r="C289">
        <v>2017</v>
      </c>
      <c r="D289">
        <v>13.33090973</v>
      </c>
      <c r="E289" t="s">
        <v>7</v>
      </c>
    </row>
    <row r="290" spans="1:5" x14ac:dyDescent="0.3">
      <c r="A290" t="s">
        <v>18</v>
      </c>
      <c r="B290" t="s">
        <v>6</v>
      </c>
      <c r="C290">
        <v>2018</v>
      </c>
      <c r="D290">
        <v>13.32077026</v>
      </c>
      <c r="E290" t="s">
        <v>7</v>
      </c>
    </row>
    <row r="291" spans="1:5" x14ac:dyDescent="0.3">
      <c r="A291" t="s">
        <v>18</v>
      </c>
      <c r="B291" t="s">
        <v>6</v>
      </c>
      <c r="C291">
        <v>2019</v>
      </c>
      <c r="D291">
        <v>13.482780460000001</v>
      </c>
      <c r="E291" t="s">
        <v>7</v>
      </c>
    </row>
    <row r="292" spans="1:5" x14ac:dyDescent="0.3">
      <c r="A292" t="s">
        <v>18</v>
      </c>
      <c r="B292" t="s">
        <v>6</v>
      </c>
      <c r="C292">
        <v>2020</v>
      </c>
      <c r="D292">
        <v>12.63230991</v>
      </c>
      <c r="E292" t="s">
        <v>7</v>
      </c>
    </row>
    <row r="293" spans="1:5" x14ac:dyDescent="0.3">
      <c r="A293" t="s">
        <v>18</v>
      </c>
      <c r="B293" t="s">
        <v>6</v>
      </c>
      <c r="C293">
        <v>2021</v>
      </c>
      <c r="D293">
        <v>12.677860259999999</v>
      </c>
      <c r="E293" t="s">
        <v>7</v>
      </c>
    </row>
    <row r="294" spans="1:5" x14ac:dyDescent="0.3">
      <c r="A294" t="s">
        <v>18</v>
      </c>
      <c r="B294" t="s">
        <v>6</v>
      </c>
      <c r="C294">
        <v>2022</v>
      </c>
      <c r="D294">
        <v>12.70971012</v>
      </c>
      <c r="E294" t="s">
        <v>7</v>
      </c>
    </row>
    <row r="295" spans="1:5" x14ac:dyDescent="0.3">
      <c r="A295" t="s">
        <v>18</v>
      </c>
      <c r="B295" t="s">
        <v>6</v>
      </c>
      <c r="C295">
        <v>2023</v>
      </c>
      <c r="D295">
        <v>12.90977955</v>
      </c>
      <c r="E295" t="s">
        <v>7</v>
      </c>
    </row>
    <row r="296" spans="1:5" x14ac:dyDescent="0.3">
      <c r="A296" t="s">
        <v>18</v>
      </c>
      <c r="B296" t="s">
        <v>8</v>
      </c>
      <c r="C296">
        <v>2010</v>
      </c>
      <c r="D296">
        <v>10.60999966</v>
      </c>
      <c r="E296" t="s">
        <v>7</v>
      </c>
    </row>
    <row r="297" spans="1:5" x14ac:dyDescent="0.3">
      <c r="A297" t="s">
        <v>18</v>
      </c>
      <c r="B297" t="s">
        <v>8</v>
      </c>
      <c r="C297">
        <v>2011</v>
      </c>
      <c r="D297">
        <v>10.60999966</v>
      </c>
      <c r="E297" t="s">
        <v>7</v>
      </c>
    </row>
    <row r="298" spans="1:5" x14ac:dyDescent="0.3">
      <c r="A298" t="s">
        <v>18</v>
      </c>
      <c r="B298" t="s">
        <v>8</v>
      </c>
      <c r="C298">
        <v>2012</v>
      </c>
      <c r="D298">
        <v>10.60999966</v>
      </c>
      <c r="E298" t="s">
        <v>7</v>
      </c>
    </row>
    <row r="299" spans="1:5" x14ac:dyDescent="0.3">
      <c r="A299" t="s">
        <v>18</v>
      </c>
      <c r="B299" t="s">
        <v>8</v>
      </c>
      <c r="C299">
        <v>2013</v>
      </c>
      <c r="D299">
        <v>10.56999969</v>
      </c>
      <c r="E299" t="s">
        <v>7</v>
      </c>
    </row>
    <row r="300" spans="1:5" x14ac:dyDescent="0.3">
      <c r="A300" t="s">
        <v>18</v>
      </c>
      <c r="B300" t="s">
        <v>8</v>
      </c>
      <c r="C300">
        <v>2014</v>
      </c>
      <c r="D300">
        <v>10.56999969</v>
      </c>
      <c r="E300" t="s">
        <v>7</v>
      </c>
    </row>
    <row r="301" spans="1:5" x14ac:dyDescent="0.3">
      <c r="A301" t="s">
        <v>18</v>
      </c>
      <c r="B301" t="s">
        <v>8</v>
      </c>
      <c r="C301">
        <v>2015</v>
      </c>
      <c r="D301">
        <v>10.56999969</v>
      </c>
      <c r="E301" t="s">
        <v>7</v>
      </c>
    </row>
    <row r="302" spans="1:5" x14ac:dyDescent="0.3">
      <c r="A302" t="s">
        <v>18</v>
      </c>
      <c r="B302" t="s">
        <v>8</v>
      </c>
      <c r="C302">
        <v>2016</v>
      </c>
      <c r="D302">
        <v>10.649999619999999</v>
      </c>
      <c r="E302" t="s">
        <v>7</v>
      </c>
    </row>
    <row r="303" spans="1:5" x14ac:dyDescent="0.3">
      <c r="A303" t="s">
        <v>18</v>
      </c>
      <c r="B303" t="s">
        <v>8</v>
      </c>
      <c r="C303">
        <v>2017</v>
      </c>
      <c r="D303">
        <v>10.64000034</v>
      </c>
      <c r="E303" t="s">
        <v>7</v>
      </c>
    </row>
    <row r="304" spans="1:5" x14ac:dyDescent="0.3">
      <c r="A304" t="s">
        <v>18</v>
      </c>
      <c r="B304" t="s">
        <v>8</v>
      </c>
      <c r="C304">
        <v>2018</v>
      </c>
      <c r="D304">
        <v>10.64000034</v>
      </c>
      <c r="E304" t="s">
        <v>7</v>
      </c>
    </row>
    <row r="305" spans="1:5" x14ac:dyDescent="0.3">
      <c r="A305" t="s">
        <v>18</v>
      </c>
      <c r="B305" t="s">
        <v>8</v>
      </c>
      <c r="C305">
        <v>2019</v>
      </c>
      <c r="D305">
        <v>10.64000034</v>
      </c>
      <c r="E305" t="s">
        <v>7</v>
      </c>
    </row>
    <row r="306" spans="1:5" x14ac:dyDescent="0.3">
      <c r="A306" t="s">
        <v>18</v>
      </c>
      <c r="B306" t="s">
        <v>8</v>
      </c>
      <c r="C306">
        <v>2020</v>
      </c>
      <c r="D306">
        <v>10.747500179999999</v>
      </c>
      <c r="E306" t="s">
        <v>7</v>
      </c>
    </row>
    <row r="307" spans="1:5" x14ac:dyDescent="0.3">
      <c r="A307" t="s">
        <v>18</v>
      </c>
      <c r="B307" t="s">
        <v>8</v>
      </c>
      <c r="C307">
        <v>2021</v>
      </c>
      <c r="D307">
        <v>10.85500002</v>
      </c>
      <c r="E307" t="s">
        <v>7</v>
      </c>
    </row>
    <row r="308" spans="1:5" x14ac:dyDescent="0.3">
      <c r="A308" t="s">
        <v>18</v>
      </c>
      <c r="B308" t="s">
        <v>8</v>
      </c>
      <c r="C308">
        <v>2022</v>
      </c>
      <c r="D308">
        <v>10.962499859999999</v>
      </c>
      <c r="E308" t="s">
        <v>7</v>
      </c>
    </row>
    <row r="309" spans="1:5" x14ac:dyDescent="0.3">
      <c r="A309" t="s">
        <v>18</v>
      </c>
      <c r="B309" t="s">
        <v>8</v>
      </c>
      <c r="C309">
        <v>2023</v>
      </c>
      <c r="D309">
        <v>11.06999969</v>
      </c>
      <c r="E309" t="s">
        <v>7</v>
      </c>
    </row>
    <row r="310" spans="1:5" x14ac:dyDescent="0.3">
      <c r="A310" t="s">
        <v>19</v>
      </c>
      <c r="B310" t="s">
        <v>8</v>
      </c>
      <c r="C310">
        <v>2010</v>
      </c>
      <c r="D310">
        <v>2.296666702</v>
      </c>
      <c r="E310" t="s">
        <v>7</v>
      </c>
    </row>
    <row r="311" spans="1:5" x14ac:dyDescent="0.3">
      <c r="A311" t="s">
        <v>19</v>
      </c>
      <c r="B311" t="s">
        <v>8</v>
      </c>
      <c r="C311">
        <v>2011</v>
      </c>
      <c r="D311">
        <v>2.2300000190000002</v>
      </c>
      <c r="E311" t="s">
        <v>7</v>
      </c>
    </row>
    <row r="312" spans="1:5" x14ac:dyDescent="0.3">
      <c r="A312" t="s">
        <v>19</v>
      </c>
      <c r="B312" t="s">
        <v>8</v>
      </c>
      <c r="C312">
        <v>2012</v>
      </c>
      <c r="D312">
        <v>2.1633333370000001</v>
      </c>
      <c r="E312" t="s">
        <v>7</v>
      </c>
    </row>
    <row r="313" spans="1:5" x14ac:dyDescent="0.3">
      <c r="A313" t="s">
        <v>19</v>
      </c>
      <c r="B313" t="s">
        <v>8</v>
      </c>
      <c r="C313">
        <v>2013</v>
      </c>
      <c r="D313">
        <v>2.0966666539999999</v>
      </c>
      <c r="E313" t="s">
        <v>7</v>
      </c>
    </row>
    <row r="314" spans="1:5" x14ac:dyDescent="0.3">
      <c r="A314" t="s">
        <v>19</v>
      </c>
      <c r="B314" t="s">
        <v>8</v>
      </c>
      <c r="C314">
        <v>2014</v>
      </c>
      <c r="D314">
        <v>2.0299999710000001</v>
      </c>
      <c r="E314" t="s">
        <v>7</v>
      </c>
    </row>
    <row r="315" spans="1:5" x14ac:dyDescent="0.3">
      <c r="A315" t="s">
        <v>19</v>
      </c>
      <c r="B315" t="s">
        <v>8</v>
      </c>
      <c r="C315">
        <v>2015</v>
      </c>
      <c r="D315">
        <v>2.2866666320000002</v>
      </c>
      <c r="E315" t="s">
        <v>7</v>
      </c>
    </row>
    <row r="316" spans="1:5" x14ac:dyDescent="0.3">
      <c r="A316" t="s">
        <v>19</v>
      </c>
      <c r="B316" t="s">
        <v>8</v>
      </c>
      <c r="C316">
        <v>2016</v>
      </c>
      <c r="D316">
        <v>2.5433332919999998</v>
      </c>
      <c r="E316" t="s">
        <v>7</v>
      </c>
    </row>
    <row r="317" spans="1:5" x14ac:dyDescent="0.3">
      <c r="A317" t="s">
        <v>19</v>
      </c>
      <c r="B317" t="s">
        <v>8</v>
      </c>
      <c r="C317">
        <v>2017</v>
      </c>
      <c r="D317">
        <v>2.7999999519999998</v>
      </c>
      <c r="E317" t="s">
        <v>7</v>
      </c>
    </row>
    <row r="318" spans="1:5" x14ac:dyDescent="0.3">
      <c r="A318" t="s">
        <v>19</v>
      </c>
      <c r="B318" t="s">
        <v>8</v>
      </c>
      <c r="C318">
        <v>2018</v>
      </c>
      <c r="D318">
        <v>2.9551120809999998</v>
      </c>
      <c r="E318" t="s">
        <v>7</v>
      </c>
    </row>
    <row r="319" spans="1:5" x14ac:dyDescent="0.3">
      <c r="A319" t="s">
        <v>19</v>
      </c>
      <c r="B319" t="s">
        <v>8</v>
      </c>
      <c r="C319">
        <v>2019</v>
      </c>
      <c r="D319">
        <v>3.1188169860000001</v>
      </c>
      <c r="E319" t="s">
        <v>7</v>
      </c>
    </row>
    <row r="320" spans="1:5" x14ac:dyDescent="0.3">
      <c r="A320" t="s">
        <v>19</v>
      </c>
      <c r="B320" t="s">
        <v>8</v>
      </c>
      <c r="C320">
        <v>2020</v>
      </c>
      <c r="D320">
        <v>3.2915906829999999</v>
      </c>
      <c r="E320" t="s">
        <v>7</v>
      </c>
    </row>
    <row r="321" spans="1:5" x14ac:dyDescent="0.3">
      <c r="A321" t="s">
        <v>19</v>
      </c>
      <c r="B321" t="s">
        <v>8</v>
      </c>
      <c r="C321">
        <v>2021</v>
      </c>
      <c r="D321">
        <v>3.4739355559999998</v>
      </c>
      <c r="E321" t="s">
        <v>7</v>
      </c>
    </row>
    <row r="322" spans="1:5" x14ac:dyDescent="0.3">
      <c r="A322" t="s">
        <v>19</v>
      </c>
      <c r="B322" t="s">
        <v>8</v>
      </c>
      <c r="C322">
        <v>2022</v>
      </c>
      <c r="D322">
        <v>3.4739355559999998</v>
      </c>
      <c r="E322" t="s">
        <v>7</v>
      </c>
    </row>
    <row r="323" spans="1:5" x14ac:dyDescent="0.3">
      <c r="A323" t="s">
        <v>19</v>
      </c>
      <c r="B323" t="s">
        <v>8</v>
      </c>
      <c r="C323">
        <v>2023</v>
      </c>
      <c r="D323">
        <v>3.4739355559999998</v>
      </c>
      <c r="E323" t="s">
        <v>7</v>
      </c>
    </row>
    <row r="324" spans="1:5" x14ac:dyDescent="0.3">
      <c r="A324" t="s">
        <v>19</v>
      </c>
      <c r="B324" t="s">
        <v>6</v>
      </c>
      <c r="C324">
        <v>2010</v>
      </c>
      <c r="D324">
        <v>10.517259599999999</v>
      </c>
      <c r="E324" t="s">
        <v>7</v>
      </c>
    </row>
    <row r="325" spans="1:5" x14ac:dyDescent="0.3">
      <c r="A325" t="s">
        <v>19</v>
      </c>
      <c r="B325" t="s">
        <v>6</v>
      </c>
      <c r="C325">
        <v>2011</v>
      </c>
      <c r="D325">
        <v>10.69895983</v>
      </c>
      <c r="E325" t="s">
        <v>7</v>
      </c>
    </row>
    <row r="326" spans="1:5" x14ac:dyDescent="0.3">
      <c r="A326" t="s">
        <v>19</v>
      </c>
      <c r="B326" t="s">
        <v>6</v>
      </c>
      <c r="C326">
        <v>2012</v>
      </c>
      <c r="D326">
        <v>10.88066006</v>
      </c>
      <c r="E326" t="s">
        <v>7</v>
      </c>
    </row>
    <row r="327" spans="1:5" x14ac:dyDescent="0.3">
      <c r="A327" t="s">
        <v>19</v>
      </c>
      <c r="B327" t="s">
        <v>6</v>
      </c>
      <c r="C327">
        <v>2013</v>
      </c>
      <c r="D327">
        <v>10.99707985</v>
      </c>
      <c r="E327" t="s">
        <v>7</v>
      </c>
    </row>
    <row r="328" spans="1:5" x14ac:dyDescent="0.3">
      <c r="A328" t="s">
        <v>19</v>
      </c>
      <c r="B328" t="s">
        <v>6</v>
      </c>
      <c r="C328">
        <v>2014</v>
      </c>
      <c r="D328">
        <v>11.12872982</v>
      </c>
      <c r="E328" t="s">
        <v>7</v>
      </c>
    </row>
    <row r="329" spans="1:5" x14ac:dyDescent="0.3">
      <c r="A329" t="s">
        <v>19</v>
      </c>
      <c r="B329" t="s">
        <v>6</v>
      </c>
      <c r="C329">
        <v>2015</v>
      </c>
      <c r="D329">
        <v>11.1534996</v>
      </c>
      <c r="E329" t="s">
        <v>7</v>
      </c>
    </row>
    <row r="330" spans="1:5" x14ac:dyDescent="0.3">
      <c r="A330" t="s">
        <v>19</v>
      </c>
      <c r="B330" t="s">
        <v>6</v>
      </c>
      <c r="C330">
        <v>2016</v>
      </c>
      <c r="D330">
        <v>11.116379739999999</v>
      </c>
      <c r="E330" t="s">
        <v>7</v>
      </c>
    </row>
    <row r="331" spans="1:5" x14ac:dyDescent="0.3">
      <c r="A331" t="s">
        <v>19</v>
      </c>
      <c r="B331" t="s">
        <v>6</v>
      </c>
      <c r="C331">
        <v>2017</v>
      </c>
      <c r="D331">
        <v>10.481849670000001</v>
      </c>
      <c r="E331" t="s">
        <v>7</v>
      </c>
    </row>
    <row r="332" spans="1:5" x14ac:dyDescent="0.3">
      <c r="A332" t="s">
        <v>19</v>
      </c>
      <c r="B332" t="s">
        <v>6</v>
      </c>
      <c r="C332">
        <v>2018</v>
      </c>
      <c r="D332">
        <v>10.24604034</v>
      </c>
      <c r="E332" t="s">
        <v>7</v>
      </c>
    </row>
    <row r="333" spans="1:5" x14ac:dyDescent="0.3">
      <c r="A333" t="s">
        <v>19</v>
      </c>
      <c r="B333" t="s">
        <v>6</v>
      </c>
      <c r="C333">
        <v>2019</v>
      </c>
      <c r="D333">
        <v>10.10524225</v>
      </c>
      <c r="E333" t="s">
        <v>7</v>
      </c>
    </row>
    <row r="334" spans="1:5" x14ac:dyDescent="0.3">
      <c r="A334" t="s">
        <v>19</v>
      </c>
      <c r="B334" t="s">
        <v>6</v>
      </c>
      <c r="C334">
        <v>2020</v>
      </c>
      <c r="D334">
        <v>9.9663789529999995</v>
      </c>
      <c r="E334" t="s">
        <v>7</v>
      </c>
    </row>
    <row r="335" spans="1:5" x14ac:dyDescent="0.3">
      <c r="A335" t="s">
        <v>19</v>
      </c>
      <c r="B335" t="s">
        <v>6</v>
      </c>
      <c r="C335">
        <v>2021</v>
      </c>
      <c r="D335">
        <v>9.8294238790000001</v>
      </c>
      <c r="E335" t="s">
        <v>7</v>
      </c>
    </row>
    <row r="336" spans="1:5" x14ac:dyDescent="0.3">
      <c r="A336" t="s">
        <v>19</v>
      </c>
      <c r="B336" t="s">
        <v>6</v>
      </c>
      <c r="C336">
        <v>2022</v>
      </c>
      <c r="D336">
        <v>9.8294238790000001</v>
      </c>
      <c r="E336" t="s">
        <v>7</v>
      </c>
    </row>
    <row r="337" spans="1:5" x14ac:dyDescent="0.3">
      <c r="A337" t="s">
        <v>19</v>
      </c>
      <c r="B337" t="s">
        <v>6</v>
      </c>
      <c r="C337">
        <v>2023</v>
      </c>
      <c r="D337">
        <v>9.8294238790000001</v>
      </c>
      <c r="E337" t="s">
        <v>7</v>
      </c>
    </row>
    <row r="338" spans="1:5" x14ac:dyDescent="0.3">
      <c r="A338" t="s">
        <v>20</v>
      </c>
      <c r="B338" t="s">
        <v>6</v>
      </c>
      <c r="C338">
        <v>2010</v>
      </c>
      <c r="D338">
        <v>19.21767998</v>
      </c>
      <c r="E338" t="s">
        <v>7</v>
      </c>
    </row>
    <row r="339" spans="1:5" x14ac:dyDescent="0.3">
      <c r="A339" t="s">
        <v>20</v>
      </c>
      <c r="B339" t="s">
        <v>6</v>
      </c>
      <c r="C339">
        <v>2011</v>
      </c>
      <c r="D339">
        <v>19.048879620000001</v>
      </c>
      <c r="E339" t="s">
        <v>7</v>
      </c>
    </row>
    <row r="340" spans="1:5" x14ac:dyDescent="0.3">
      <c r="A340" t="s">
        <v>20</v>
      </c>
      <c r="B340" t="s">
        <v>6</v>
      </c>
      <c r="C340">
        <v>2012</v>
      </c>
      <c r="D340">
        <v>19.16010094</v>
      </c>
      <c r="E340" t="s">
        <v>7</v>
      </c>
    </row>
    <row r="341" spans="1:5" x14ac:dyDescent="0.3">
      <c r="A341" t="s">
        <v>20</v>
      </c>
      <c r="B341" t="s">
        <v>6</v>
      </c>
      <c r="C341">
        <v>2013</v>
      </c>
      <c r="D341">
        <v>19.35095978</v>
      </c>
      <c r="E341" t="s">
        <v>7</v>
      </c>
    </row>
    <row r="342" spans="1:5" x14ac:dyDescent="0.3">
      <c r="A342" t="s">
        <v>20</v>
      </c>
      <c r="B342" t="s">
        <v>6</v>
      </c>
      <c r="C342">
        <v>2014</v>
      </c>
      <c r="D342">
        <v>19.707769389999999</v>
      </c>
      <c r="E342" t="s">
        <v>7</v>
      </c>
    </row>
    <row r="343" spans="1:5" x14ac:dyDescent="0.3">
      <c r="A343" t="s">
        <v>20</v>
      </c>
      <c r="B343" t="s">
        <v>6</v>
      </c>
      <c r="C343">
        <v>2015</v>
      </c>
      <c r="D343">
        <v>19.791959760000001</v>
      </c>
      <c r="E343" t="s">
        <v>7</v>
      </c>
    </row>
    <row r="344" spans="1:5" x14ac:dyDescent="0.3">
      <c r="A344" t="s">
        <v>20</v>
      </c>
      <c r="B344" t="s">
        <v>6</v>
      </c>
      <c r="C344">
        <v>2016</v>
      </c>
      <c r="D344">
        <v>19.656909939999998</v>
      </c>
      <c r="E344" t="s">
        <v>7</v>
      </c>
    </row>
    <row r="345" spans="1:5" x14ac:dyDescent="0.3">
      <c r="A345" t="s">
        <v>20</v>
      </c>
      <c r="B345" t="s">
        <v>6</v>
      </c>
      <c r="C345">
        <v>2017</v>
      </c>
      <c r="D345">
        <v>19.76102066</v>
      </c>
      <c r="E345" t="s">
        <v>7</v>
      </c>
    </row>
    <row r="346" spans="1:5" x14ac:dyDescent="0.3">
      <c r="A346" t="s">
        <v>20</v>
      </c>
      <c r="B346" t="s">
        <v>6</v>
      </c>
      <c r="C346">
        <v>2018</v>
      </c>
      <c r="D346">
        <v>19.56148911</v>
      </c>
      <c r="E346" t="s">
        <v>7</v>
      </c>
    </row>
    <row r="347" spans="1:5" x14ac:dyDescent="0.3">
      <c r="A347" t="s">
        <v>20</v>
      </c>
      <c r="B347" t="s">
        <v>6</v>
      </c>
      <c r="C347">
        <v>2019</v>
      </c>
      <c r="D347">
        <v>19.568389889999999</v>
      </c>
      <c r="E347" t="s">
        <v>7</v>
      </c>
    </row>
    <row r="348" spans="1:5" x14ac:dyDescent="0.3">
      <c r="A348" t="s">
        <v>20</v>
      </c>
      <c r="B348" t="s">
        <v>6</v>
      </c>
      <c r="C348">
        <v>2020</v>
      </c>
      <c r="D348">
        <v>19.275270460000002</v>
      </c>
      <c r="E348" t="s">
        <v>7</v>
      </c>
    </row>
    <row r="349" spans="1:5" x14ac:dyDescent="0.3">
      <c r="A349" t="s">
        <v>20</v>
      </c>
      <c r="B349" t="s">
        <v>6</v>
      </c>
      <c r="C349">
        <v>2021</v>
      </c>
      <c r="D349">
        <v>18.945739750000001</v>
      </c>
      <c r="E349" t="s">
        <v>7</v>
      </c>
    </row>
    <row r="350" spans="1:5" x14ac:dyDescent="0.3">
      <c r="A350" t="s">
        <v>20</v>
      </c>
      <c r="B350" t="s">
        <v>6</v>
      </c>
      <c r="C350">
        <v>2022</v>
      </c>
      <c r="D350">
        <v>18.996030810000001</v>
      </c>
      <c r="E350" t="s">
        <v>7</v>
      </c>
    </row>
    <row r="351" spans="1:5" x14ac:dyDescent="0.3">
      <c r="A351" t="s">
        <v>20</v>
      </c>
      <c r="B351" t="s">
        <v>6</v>
      </c>
      <c r="C351">
        <v>2023</v>
      </c>
      <c r="D351">
        <v>18.996030810000001</v>
      </c>
      <c r="E351" t="s">
        <v>7</v>
      </c>
    </row>
    <row r="352" spans="1:5" x14ac:dyDescent="0.3">
      <c r="A352" t="s">
        <v>20</v>
      </c>
      <c r="B352" t="s">
        <v>8</v>
      </c>
      <c r="C352">
        <v>2010</v>
      </c>
      <c r="D352">
        <v>11.420000079999999</v>
      </c>
      <c r="E352" t="s">
        <v>7</v>
      </c>
    </row>
    <row r="353" spans="1:5" x14ac:dyDescent="0.3">
      <c r="A353" t="s">
        <v>20</v>
      </c>
      <c r="B353" t="s">
        <v>8</v>
      </c>
      <c r="C353">
        <v>2011</v>
      </c>
      <c r="D353">
        <v>11.47000027</v>
      </c>
      <c r="E353" t="s">
        <v>7</v>
      </c>
    </row>
    <row r="354" spans="1:5" x14ac:dyDescent="0.3">
      <c r="A354" t="s">
        <v>20</v>
      </c>
      <c r="B354" t="s">
        <v>8</v>
      </c>
      <c r="C354">
        <v>2012</v>
      </c>
      <c r="D354">
        <v>11.5</v>
      </c>
      <c r="E354" t="s">
        <v>7</v>
      </c>
    </row>
    <row r="355" spans="1:5" x14ac:dyDescent="0.3">
      <c r="A355" t="s">
        <v>20</v>
      </c>
      <c r="B355" t="s">
        <v>8</v>
      </c>
      <c r="C355">
        <v>2013</v>
      </c>
      <c r="D355">
        <v>11.539999959999999</v>
      </c>
      <c r="E355" t="s">
        <v>7</v>
      </c>
    </row>
    <row r="356" spans="1:5" x14ac:dyDescent="0.3">
      <c r="A356" t="s">
        <v>20</v>
      </c>
      <c r="B356" t="s">
        <v>8</v>
      </c>
      <c r="C356">
        <v>2014</v>
      </c>
      <c r="D356">
        <v>11.64000034</v>
      </c>
      <c r="E356" t="s">
        <v>7</v>
      </c>
    </row>
    <row r="357" spans="1:5" x14ac:dyDescent="0.3">
      <c r="A357" t="s">
        <v>20</v>
      </c>
      <c r="B357" t="s">
        <v>8</v>
      </c>
      <c r="C357">
        <v>2015</v>
      </c>
      <c r="D357">
        <v>11.89000034</v>
      </c>
      <c r="E357" t="s">
        <v>7</v>
      </c>
    </row>
    <row r="358" spans="1:5" x14ac:dyDescent="0.3">
      <c r="A358" t="s">
        <v>20</v>
      </c>
      <c r="B358" t="s">
        <v>8</v>
      </c>
      <c r="C358">
        <v>2016</v>
      </c>
      <c r="D358">
        <v>11.989999770000001</v>
      </c>
      <c r="E358" t="s">
        <v>7</v>
      </c>
    </row>
    <row r="359" spans="1:5" x14ac:dyDescent="0.3">
      <c r="A359" t="s">
        <v>20</v>
      </c>
      <c r="B359" t="s">
        <v>8</v>
      </c>
      <c r="C359">
        <v>2017</v>
      </c>
      <c r="D359">
        <v>12.239999770000001</v>
      </c>
      <c r="E359" t="s">
        <v>7</v>
      </c>
    </row>
    <row r="360" spans="1:5" x14ac:dyDescent="0.3">
      <c r="A360" t="s">
        <v>20</v>
      </c>
      <c r="B360" t="s">
        <v>8</v>
      </c>
      <c r="C360">
        <v>2018</v>
      </c>
      <c r="D360">
        <v>12.309999940000001</v>
      </c>
      <c r="E360" t="s">
        <v>7</v>
      </c>
    </row>
    <row r="361" spans="1:5" x14ac:dyDescent="0.3">
      <c r="A361" t="s">
        <v>20</v>
      </c>
      <c r="B361" t="s">
        <v>8</v>
      </c>
      <c r="C361">
        <v>2019</v>
      </c>
      <c r="D361">
        <v>12.380000109999999</v>
      </c>
      <c r="E361" t="s">
        <v>7</v>
      </c>
    </row>
    <row r="362" spans="1:5" x14ac:dyDescent="0.3">
      <c r="A362" t="s">
        <v>20</v>
      </c>
      <c r="B362" t="s">
        <v>8</v>
      </c>
      <c r="C362">
        <v>2020</v>
      </c>
      <c r="D362">
        <v>12.533869080000001</v>
      </c>
      <c r="E362" t="s">
        <v>7</v>
      </c>
    </row>
    <row r="363" spans="1:5" x14ac:dyDescent="0.3">
      <c r="A363" t="s">
        <v>20</v>
      </c>
      <c r="B363" t="s">
        <v>8</v>
      </c>
      <c r="C363">
        <v>2021</v>
      </c>
      <c r="D363">
        <v>12.68965045</v>
      </c>
      <c r="E363" t="s">
        <v>7</v>
      </c>
    </row>
    <row r="364" spans="1:5" x14ac:dyDescent="0.3">
      <c r="A364" t="s">
        <v>20</v>
      </c>
      <c r="B364" t="s">
        <v>8</v>
      </c>
      <c r="C364">
        <v>2022</v>
      </c>
      <c r="D364">
        <v>12.68965045</v>
      </c>
      <c r="E364" t="s">
        <v>7</v>
      </c>
    </row>
    <row r="365" spans="1:5" x14ac:dyDescent="0.3">
      <c r="A365" t="s">
        <v>20</v>
      </c>
      <c r="B365" t="s">
        <v>8</v>
      </c>
      <c r="C365">
        <v>2023</v>
      </c>
      <c r="D365">
        <v>12.68965045</v>
      </c>
      <c r="E365" t="s">
        <v>7</v>
      </c>
    </row>
    <row r="366" spans="1:5" x14ac:dyDescent="0.3">
      <c r="A366" t="s">
        <v>21</v>
      </c>
      <c r="B366" t="s">
        <v>8</v>
      </c>
      <c r="C366">
        <v>2010</v>
      </c>
      <c r="D366">
        <v>2.5614666619999999</v>
      </c>
      <c r="E366" t="s">
        <v>7</v>
      </c>
    </row>
    <row r="367" spans="1:5" x14ac:dyDescent="0.3">
      <c r="A367" t="s">
        <v>21</v>
      </c>
      <c r="B367" t="s">
        <v>8</v>
      </c>
      <c r="C367">
        <v>2011</v>
      </c>
      <c r="D367">
        <v>2.57414999</v>
      </c>
      <c r="E367" t="s">
        <v>7</v>
      </c>
    </row>
    <row r="368" spans="1:5" x14ac:dyDescent="0.3">
      <c r="A368" t="s">
        <v>21</v>
      </c>
      <c r="B368" t="s">
        <v>8</v>
      </c>
      <c r="C368">
        <v>2012</v>
      </c>
      <c r="D368">
        <v>2.586833318</v>
      </c>
      <c r="E368" t="s">
        <v>7</v>
      </c>
    </row>
    <row r="369" spans="1:5" x14ac:dyDescent="0.3">
      <c r="A369" t="s">
        <v>21</v>
      </c>
      <c r="B369" t="s">
        <v>8</v>
      </c>
      <c r="C369">
        <v>2013</v>
      </c>
      <c r="D369">
        <v>2.5995166460000001</v>
      </c>
      <c r="E369" t="s">
        <v>7</v>
      </c>
    </row>
    <row r="370" spans="1:5" x14ac:dyDescent="0.3">
      <c r="A370" t="s">
        <v>21</v>
      </c>
      <c r="B370" t="s">
        <v>8</v>
      </c>
      <c r="C370">
        <v>2014</v>
      </c>
      <c r="D370">
        <v>2.6121999740000001</v>
      </c>
      <c r="E370" t="s">
        <v>7</v>
      </c>
    </row>
    <row r="371" spans="1:5" x14ac:dyDescent="0.3">
      <c r="A371" t="s">
        <v>21</v>
      </c>
      <c r="B371" t="s">
        <v>8</v>
      </c>
      <c r="C371">
        <v>2015</v>
      </c>
      <c r="D371">
        <v>2.6248833020000002</v>
      </c>
      <c r="E371" t="s">
        <v>7</v>
      </c>
    </row>
    <row r="372" spans="1:5" x14ac:dyDescent="0.3">
      <c r="A372" t="s">
        <v>21</v>
      </c>
      <c r="B372" t="s">
        <v>8</v>
      </c>
      <c r="C372">
        <v>2016</v>
      </c>
      <c r="D372">
        <v>2.6375666299999998</v>
      </c>
      <c r="E372" t="s">
        <v>7</v>
      </c>
    </row>
    <row r="373" spans="1:5" x14ac:dyDescent="0.3">
      <c r="A373" t="s">
        <v>21</v>
      </c>
      <c r="B373" t="s">
        <v>8</v>
      </c>
      <c r="C373">
        <v>2017</v>
      </c>
      <c r="D373">
        <v>2.6502499579999999</v>
      </c>
      <c r="E373" t="s">
        <v>7</v>
      </c>
    </row>
    <row r="374" spans="1:5" x14ac:dyDescent="0.3">
      <c r="A374" t="s">
        <v>21</v>
      </c>
      <c r="B374" t="s">
        <v>8</v>
      </c>
      <c r="C374">
        <v>2018</v>
      </c>
      <c r="D374">
        <v>2.8418949840000001</v>
      </c>
      <c r="E374" t="s">
        <v>7</v>
      </c>
    </row>
    <row r="375" spans="1:5" x14ac:dyDescent="0.3">
      <c r="A375" t="s">
        <v>21</v>
      </c>
      <c r="B375" t="s">
        <v>8</v>
      </c>
      <c r="C375">
        <v>2019</v>
      </c>
      <c r="D375">
        <v>3.0335400099999998</v>
      </c>
      <c r="E375" t="s">
        <v>7</v>
      </c>
    </row>
    <row r="376" spans="1:5" x14ac:dyDescent="0.3">
      <c r="A376" t="s">
        <v>21</v>
      </c>
      <c r="B376" t="s">
        <v>8</v>
      </c>
      <c r="C376">
        <v>2020</v>
      </c>
      <c r="D376">
        <v>3.1138700250000002</v>
      </c>
      <c r="E376" t="s">
        <v>7</v>
      </c>
    </row>
    <row r="377" spans="1:5" x14ac:dyDescent="0.3">
      <c r="A377" t="s">
        <v>21</v>
      </c>
      <c r="B377" t="s">
        <v>8</v>
      </c>
      <c r="C377">
        <v>2021</v>
      </c>
      <c r="D377">
        <v>3.194200039</v>
      </c>
      <c r="E377" t="s">
        <v>7</v>
      </c>
    </row>
    <row r="378" spans="1:5" x14ac:dyDescent="0.3">
      <c r="A378" t="s">
        <v>21</v>
      </c>
      <c r="B378" t="s">
        <v>8</v>
      </c>
      <c r="C378">
        <v>2022</v>
      </c>
      <c r="D378">
        <v>3.194200039</v>
      </c>
      <c r="E378" t="s">
        <v>7</v>
      </c>
    </row>
    <row r="379" spans="1:5" x14ac:dyDescent="0.3">
      <c r="A379" t="s">
        <v>21</v>
      </c>
      <c r="B379" t="s">
        <v>8</v>
      </c>
      <c r="C379">
        <v>2023</v>
      </c>
      <c r="D379">
        <v>3.194200039</v>
      </c>
      <c r="E379" t="s">
        <v>7</v>
      </c>
    </row>
    <row r="380" spans="1:5" x14ac:dyDescent="0.3">
      <c r="A380" t="s">
        <v>21</v>
      </c>
      <c r="B380" t="s">
        <v>6</v>
      </c>
      <c r="C380">
        <v>2010</v>
      </c>
      <c r="D380">
        <v>10.69014263</v>
      </c>
      <c r="E380" t="s">
        <v>7</v>
      </c>
    </row>
    <row r="381" spans="1:5" x14ac:dyDescent="0.3">
      <c r="A381" t="s">
        <v>21</v>
      </c>
      <c r="B381" t="s">
        <v>6</v>
      </c>
      <c r="C381">
        <v>2011</v>
      </c>
      <c r="D381">
        <v>11.07567978</v>
      </c>
      <c r="E381" t="s">
        <v>7</v>
      </c>
    </row>
    <row r="382" spans="1:5" x14ac:dyDescent="0.3">
      <c r="A382" t="s">
        <v>21</v>
      </c>
      <c r="B382" t="s">
        <v>6</v>
      </c>
      <c r="C382">
        <v>2012</v>
      </c>
      <c r="D382">
        <v>11.591010089999999</v>
      </c>
      <c r="E382" t="s">
        <v>7</v>
      </c>
    </row>
    <row r="383" spans="1:5" x14ac:dyDescent="0.3">
      <c r="A383" t="s">
        <v>21</v>
      </c>
      <c r="B383" t="s">
        <v>6</v>
      </c>
      <c r="C383">
        <v>2013</v>
      </c>
      <c r="D383">
        <v>12.10634041</v>
      </c>
      <c r="E383" t="s">
        <v>7</v>
      </c>
    </row>
    <row r="384" spans="1:5" x14ac:dyDescent="0.3">
      <c r="A384" t="s">
        <v>21</v>
      </c>
      <c r="B384" t="s">
        <v>6</v>
      </c>
      <c r="C384">
        <v>2014</v>
      </c>
      <c r="D384">
        <v>12.12549973</v>
      </c>
      <c r="E384" t="s">
        <v>7</v>
      </c>
    </row>
    <row r="385" spans="1:5" x14ac:dyDescent="0.3">
      <c r="A385" t="s">
        <v>21</v>
      </c>
      <c r="B385" t="s">
        <v>6</v>
      </c>
      <c r="C385">
        <v>2015</v>
      </c>
      <c r="D385">
        <v>12.34691048</v>
      </c>
      <c r="E385" t="s">
        <v>7</v>
      </c>
    </row>
    <row r="386" spans="1:5" x14ac:dyDescent="0.3">
      <c r="A386" t="s">
        <v>21</v>
      </c>
      <c r="B386" t="s">
        <v>6</v>
      </c>
      <c r="C386">
        <v>2016</v>
      </c>
      <c r="D386">
        <v>12.16425037</v>
      </c>
      <c r="E386" t="s">
        <v>7</v>
      </c>
    </row>
    <row r="387" spans="1:5" x14ac:dyDescent="0.3">
      <c r="A387" t="s">
        <v>21</v>
      </c>
      <c r="B387" t="s">
        <v>6</v>
      </c>
      <c r="C387">
        <v>2017</v>
      </c>
      <c r="D387">
        <v>11.698832749999999</v>
      </c>
      <c r="E387" t="s">
        <v>7</v>
      </c>
    </row>
    <row r="388" spans="1:5" x14ac:dyDescent="0.3">
      <c r="A388" t="s">
        <v>21</v>
      </c>
      <c r="B388" t="s">
        <v>6</v>
      </c>
      <c r="C388">
        <v>2018</v>
      </c>
      <c r="D388">
        <v>11.233415129999999</v>
      </c>
      <c r="E388" t="s">
        <v>7</v>
      </c>
    </row>
    <row r="389" spans="1:5" x14ac:dyDescent="0.3">
      <c r="A389" t="s">
        <v>21</v>
      </c>
      <c r="B389" t="s">
        <v>6</v>
      </c>
      <c r="C389">
        <v>2019</v>
      </c>
      <c r="D389">
        <v>10.7679975</v>
      </c>
      <c r="E389" t="s">
        <v>7</v>
      </c>
    </row>
    <row r="390" spans="1:5" x14ac:dyDescent="0.3">
      <c r="A390" t="s">
        <v>21</v>
      </c>
      <c r="B390" t="s">
        <v>6</v>
      </c>
      <c r="C390">
        <v>2020</v>
      </c>
      <c r="D390">
        <v>10.30257988</v>
      </c>
      <c r="E390" t="s">
        <v>7</v>
      </c>
    </row>
    <row r="391" spans="1:5" x14ac:dyDescent="0.3">
      <c r="A391" t="s">
        <v>21</v>
      </c>
      <c r="B391" t="s">
        <v>6</v>
      </c>
      <c r="C391">
        <v>2021</v>
      </c>
      <c r="D391">
        <v>10.37160969</v>
      </c>
      <c r="E391" t="s">
        <v>7</v>
      </c>
    </row>
    <row r="392" spans="1:5" x14ac:dyDescent="0.3">
      <c r="A392" t="s">
        <v>21</v>
      </c>
      <c r="B392" t="s">
        <v>6</v>
      </c>
      <c r="C392">
        <v>2022</v>
      </c>
      <c r="D392">
        <v>10.446479800000001</v>
      </c>
      <c r="E392" t="s">
        <v>7</v>
      </c>
    </row>
    <row r="393" spans="1:5" x14ac:dyDescent="0.3">
      <c r="A393" t="s">
        <v>21</v>
      </c>
      <c r="B393" t="s">
        <v>6</v>
      </c>
      <c r="C393">
        <v>2023</v>
      </c>
      <c r="D393">
        <v>10.446479800000001</v>
      </c>
      <c r="E393" t="s">
        <v>7</v>
      </c>
    </row>
    <row r="394" spans="1:5" x14ac:dyDescent="0.3">
      <c r="A394" t="s">
        <v>22</v>
      </c>
      <c r="B394" t="s">
        <v>6</v>
      </c>
      <c r="C394">
        <v>2010</v>
      </c>
      <c r="D394">
        <v>6.5573301319999997</v>
      </c>
      <c r="E394" t="s">
        <v>7</v>
      </c>
    </row>
    <row r="395" spans="1:5" x14ac:dyDescent="0.3">
      <c r="A395" t="s">
        <v>22</v>
      </c>
      <c r="B395" t="s">
        <v>6</v>
      </c>
      <c r="C395">
        <v>2011</v>
      </c>
      <c r="D395">
        <v>7.0033497809999998</v>
      </c>
      <c r="E395" t="s">
        <v>7</v>
      </c>
    </row>
    <row r="396" spans="1:5" x14ac:dyDescent="0.3">
      <c r="A396" t="s">
        <v>22</v>
      </c>
      <c r="B396" t="s">
        <v>6</v>
      </c>
      <c r="C396">
        <v>2012</v>
      </c>
      <c r="D396">
        <v>7.3001399039999999</v>
      </c>
      <c r="E396" t="s">
        <v>7</v>
      </c>
    </row>
    <row r="397" spans="1:5" x14ac:dyDescent="0.3">
      <c r="A397" t="s">
        <v>22</v>
      </c>
      <c r="B397" t="s">
        <v>6</v>
      </c>
      <c r="C397">
        <v>2013</v>
      </c>
      <c r="D397">
        <v>7.5440001490000004</v>
      </c>
      <c r="E397" t="s">
        <v>7</v>
      </c>
    </row>
    <row r="398" spans="1:5" x14ac:dyDescent="0.3">
      <c r="A398" t="s">
        <v>22</v>
      </c>
      <c r="B398" t="s">
        <v>6</v>
      </c>
      <c r="C398">
        <v>2014</v>
      </c>
      <c r="D398">
        <v>7.6760401729999996</v>
      </c>
      <c r="E398" t="s">
        <v>7</v>
      </c>
    </row>
    <row r="399" spans="1:5" x14ac:dyDescent="0.3">
      <c r="A399" t="s">
        <v>22</v>
      </c>
      <c r="B399" t="s">
        <v>6</v>
      </c>
      <c r="C399">
        <v>2015</v>
      </c>
      <c r="D399">
        <v>8.0380401609999996</v>
      </c>
      <c r="E399" t="s">
        <v>7</v>
      </c>
    </row>
    <row r="400" spans="1:5" x14ac:dyDescent="0.3">
      <c r="A400" t="s">
        <v>22</v>
      </c>
      <c r="B400" t="s">
        <v>6</v>
      </c>
      <c r="C400">
        <v>2016</v>
      </c>
      <c r="D400">
        <v>8.2672195429999995</v>
      </c>
      <c r="E400" t="s">
        <v>7</v>
      </c>
    </row>
    <row r="401" spans="1:5" x14ac:dyDescent="0.3">
      <c r="A401" t="s">
        <v>22</v>
      </c>
      <c r="B401" t="s">
        <v>6</v>
      </c>
      <c r="C401">
        <v>2017</v>
      </c>
      <c r="D401">
        <v>8.6154603959999996</v>
      </c>
      <c r="E401" t="s">
        <v>7</v>
      </c>
    </row>
    <row r="402" spans="1:5" x14ac:dyDescent="0.3">
      <c r="A402" t="s">
        <v>22</v>
      </c>
      <c r="B402" t="s">
        <v>6</v>
      </c>
      <c r="C402">
        <v>2018</v>
      </c>
      <c r="D402">
        <v>8.9479303360000007</v>
      </c>
      <c r="E402" t="s">
        <v>7</v>
      </c>
    </row>
    <row r="403" spans="1:5" x14ac:dyDescent="0.3">
      <c r="A403" t="s">
        <v>22</v>
      </c>
      <c r="B403" t="s">
        <v>6</v>
      </c>
      <c r="C403">
        <v>2019</v>
      </c>
      <c r="D403">
        <v>8.9136800770000004</v>
      </c>
      <c r="E403" t="s">
        <v>7</v>
      </c>
    </row>
    <row r="404" spans="1:5" x14ac:dyDescent="0.3">
      <c r="A404" t="s">
        <v>22</v>
      </c>
      <c r="B404" t="s">
        <v>6</v>
      </c>
      <c r="C404">
        <v>2020</v>
      </c>
      <c r="D404">
        <v>8.7778902050000003</v>
      </c>
      <c r="E404" t="s">
        <v>7</v>
      </c>
    </row>
    <row r="405" spans="1:5" x14ac:dyDescent="0.3">
      <c r="A405" t="s">
        <v>22</v>
      </c>
      <c r="B405" t="s">
        <v>6</v>
      </c>
      <c r="C405">
        <v>2021</v>
      </c>
      <c r="D405">
        <v>8.7333402630000005</v>
      </c>
      <c r="E405" t="s">
        <v>7</v>
      </c>
    </row>
    <row r="406" spans="1:5" x14ac:dyDescent="0.3">
      <c r="A406" t="s">
        <v>22</v>
      </c>
      <c r="B406" t="s">
        <v>6</v>
      </c>
      <c r="C406">
        <v>2022</v>
      </c>
      <c r="D406">
        <v>8.7333402630000005</v>
      </c>
      <c r="E406" t="s">
        <v>7</v>
      </c>
    </row>
    <row r="407" spans="1:5" x14ac:dyDescent="0.3">
      <c r="A407" t="s">
        <v>22</v>
      </c>
      <c r="B407" t="s">
        <v>6</v>
      </c>
      <c r="C407">
        <v>2023</v>
      </c>
      <c r="D407">
        <v>8.7333402630000005</v>
      </c>
      <c r="E407" t="s">
        <v>7</v>
      </c>
    </row>
    <row r="408" spans="1:5" x14ac:dyDescent="0.3">
      <c r="A408" t="s">
        <v>22</v>
      </c>
      <c r="B408" t="s">
        <v>8</v>
      </c>
      <c r="C408">
        <v>2010</v>
      </c>
      <c r="D408">
        <v>1.112857137</v>
      </c>
      <c r="E408" t="s">
        <v>7</v>
      </c>
    </row>
    <row r="409" spans="1:5" x14ac:dyDescent="0.3">
      <c r="A409" t="s">
        <v>22</v>
      </c>
      <c r="B409" t="s">
        <v>8</v>
      </c>
      <c r="C409">
        <v>2011</v>
      </c>
      <c r="D409">
        <v>1.157142844</v>
      </c>
      <c r="E409" t="s">
        <v>7</v>
      </c>
    </row>
    <row r="410" spans="1:5" x14ac:dyDescent="0.3">
      <c r="A410" t="s">
        <v>22</v>
      </c>
      <c r="B410" t="s">
        <v>8</v>
      </c>
      <c r="C410">
        <v>2012</v>
      </c>
      <c r="D410">
        <v>1.2014285499999999</v>
      </c>
      <c r="E410" t="s">
        <v>7</v>
      </c>
    </row>
    <row r="411" spans="1:5" x14ac:dyDescent="0.3">
      <c r="A411" t="s">
        <v>22</v>
      </c>
      <c r="B411" t="s">
        <v>8</v>
      </c>
      <c r="C411">
        <v>2013</v>
      </c>
      <c r="D411">
        <v>1.2457142560000001</v>
      </c>
      <c r="E411" t="s">
        <v>7</v>
      </c>
    </row>
    <row r="412" spans="1:5" x14ac:dyDescent="0.3">
      <c r="A412" t="s">
        <v>22</v>
      </c>
      <c r="B412" t="s">
        <v>8</v>
      </c>
      <c r="C412">
        <v>2014</v>
      </c>
      <c r="D412">
        <v>1.289999962</v>
      </c>
      <c r="E412" t="s">
        <v>7</v>
      </c>
    </row>
    <row r="413" spans="1:5" x14ac:dyDescent="0.3">
      <c r="A413" t="s">
        <v>22</v>
      </c>
      <c r="B413" t="s">
        <v>8</v>
      </c>
      <c r="C413">
        <v>2015</v>
      </c>
      <c r="D413">
        <v>1.4474999609999999</v>
      </c>
      <c r="E413" t="s">
        <v>7</v>
      </c>
    </row>
    <row r="414" spans="1:5" x14ac:dyDescent="0.3">
      <c r="A414" t="s">
        <v>22</v>
      </c>
      <c r="B414" t="s">
        <v>8</v>
      </c>
      <c r="C414">
        <v>2016</v>
      </c>
      <c r="D414">
        <v>1.6049999589999999</v>
      </c>
      <c r="E414" t="s">
        <v>7</v>
      </c>
    </row>
    <row r="415" spans="1:5" x14ac:dyDescent="0.3">
      <c r="A415" t="s">
        <v>22</v>
      </c>
      <c r="B415" t="s">
        <v>8</v>
      </c>
      <c r="C415">
        <v>2017</v>
      </c>
      <c r="D415">
        <v>1.762499958</v>
      </c>
      <c r="E415" t="s">
        <v>7</v>
      </c>
    </row>
    <row r="416" spans="1:5" x14ac:dyDescent="0.3">
      <c r="A416" t="s">
        <v>22</v>
      </c>
      <c r="B416" t="s">
        <v>8</v>
      </c>
      <c r="C416">
        <v>2018</v>
      </c>
      <c r="D416">
        <v>1.9199999569999999</v>
      </c>
      <c r="E416" t="s">
        <v>7</v>
      </c>
    </row>
    <row r="417" spans="1:5" x14ac:dyDescent="0.3">
      <c r="A417" t="s">
        <v>22</v>
      </c>
      <c r="B417" t="s">
        <v>8</v>
      </c>
      <c r="C417">
        <v>2019</v>
      </c>
      <c r="D417">
        <v>2.0999999049999998</v>
      </c>
      <c r="E417" t="s">
        <v>7</v>
      </c>
    </row>
    <row r="418" spans="1:5" x14ac:dyDescent="0.3">
      <c r="A418" t="s">
        <v>22</v>
      </c>
      <c r="B418" t="s">
        <v>8</v>
      </c>
      <c r="C418">
        <v>2020</v>
      </c>
      <c r="D418">
        <v>2.1832749840000001</v>
      </c>
      <c r="E418" t="s">
        <v>7</v>
      </c>
    </row>
    <row r="419" spans="1:5" x14ac:dyDescent="0.3">
      <c r="A419" t="s">
        <v>22</v>
      </c>
      <c r="B419" t="s">
        <v>8</v>
      </c>
      <c r="C419">
        <v>2021</v>
      </c>
      <c r="D419">
        <v>2.266550064</v>
      </c>
      <c r="E419" t="s">
        <v>7</v>
      </c>
    </row>
    <row r="420" spans="1:5" x14ac:dyDescent="0.3">
      <c r="A420" t="s">
        <v>22</v>
      </c>
      <c r="B420" t="s">
        <v>8</v>
      </c>
      <c r="C420">
        <v>2022</v>
      </c>
      <c r="D420">
        <v>2.266550064</v>
      </c>
      <c r="E420" t="s">
        <v>7</v>
      </c>
    </row>
    <row r="421" spans="1:5" x14ac:dyDescent="0.3">
      <c r="A421" t="s">
        <v>22</v>
      </c>
      <c r="B421" t="s">
        <v>8</v>
      </c>
      <c r="C421">
        <v>2023</v>
      </c>
      <c r="D421">
        <v>2.266550064</v>
      </c>
      <c r="E421" t="s">
        <v>7</v>
      </c>
    </row>
    <row r="422" spans="1:5" x14ac:dyDescent="0.3">
      <c r="A422" t="s">
        <v>23</v>
      </c>
      <c r="B422" t="s">
        <v>8</v>
      </c>
      <c r="C422">
        <v>2010</v>
      </c>
      <c r="D422">
        <v>5.119999838</v>
      </c>
      <c r="E422" t="s">
        <v>7</v>
      </c>
    </row>
    <row r="423" spans="1:5" x14ac:dyDescent="0.3">
      <c r="A423" t="s">
        <v>23</v>
      </c>
      <c r="B423" t="s">
        <v>8</v>
      </c>
      <c r="C423">
        <v>2011</v>
      </c>
      <c r="D423">
        <v>5.1999998090000004</v>
      </c>
      <c r="E423" t="s">
        <v>7</v>
      </c>
    </row>
    <row r="424" spans="1:5" x14ac:dyDescent="0.3">
      <c r="A424" t="s">
        <v>23</v>
      </c>
      <c r="B424" t="s">
        <v>8</v>
      </c>
      <c r="C424">
        <v>2012</v>
      </c>
      <c r="D424">
        <v>5.3000001909999996</v>
      </c>
      <c r="E424" t="s">
        <v>7</v>
      </c>
    </row>
    <row r="425" spans="1:5" x14ac:dyDescent="0.3">
      <c r="A425" t="s">
        <v>23</v>
      </c>
      <c r="B425" t="s">
        <v>8</v>
      </c>
      <c r="C425">
        <v>2013</v>
      </c>
      <c r="D425">
        <v>5.0599999430000002</v>
      </c>
      <c r="E425" t="s">
        <v>7</v>
      </c>
    </row>
    <row r="426" spans="1:5" x14ac:dyDescent="0.3">
      <c r="A426" t="s">
        <v>23</v>
      </c>
      <c r="B426" t="s">
        <v>8</v>
      </c>
      <c r="C426">
        <v>2014</v>
      </c>
      <c r="D426">
        <v>5.1900000569999998</v>
      </c>
      <c r="E426" t="s">
        <v>7</v>
      </c>
    </row>
    <row r="427" spans="1:5" x14ac:dyDescent="0.3">
      <c r="A427" t="s">
        <v>23</v>
      </c>
      <c r="B427" t="s">
        <v>8</v>
      </c>
      <c r="C427">
        <v>2015</v>
      </c>
      <c r="D427">
        <v>5.9899997709999999</v>
      </c>
      <c r="E427" t="s">
        <v>7</v>
      </c>
    </row>
    <row r="428" spans="1:5" x14ac:dyDescent="0.3">
      <c r="A428" t="s">
        <v>23</v>
      </c>
      <c r="B428" t="s">
        <v>8</v>
      </c>
      <c r="C428">
        <v>2016</v>
      </c>
      <c r="D428">
        <v>6.1100001339999999</v>
      </c>
      <c r="E428" t="s">
        <v>7</v>
      </c>
    </row>
    <row r="429" spans="1:5" x14ac:dyDescent="0.3">
      <c r="A429" t="s">
        <v>23</v>
      </c>
      <c r="B429" t="s">
        <v>8</v>
      </c>
      <c r="C429">
        <v>2017</v>
      </c>
      <c r="D429">
        <v>6.2699999809999998</v>
      </c>
      <c r="E429" t="s">
        <v>7</v>
      </c>
    </row>
    <row r="430" spans="1:5" x14ac:dyDescent="0.3">
      <c r="A430" t="s">
        <v>23</v>
      </c>
      <c r="B430" t="s">
        <v>8</v>
      </c>
      <c r="C430">
        <v>2018</v>
      </c>
      <c r="D430">
        <v>6.3899998660000001</v>
      </c>
      <c r="E430" t="s">
        <v>7</v>
      </c>
    </row>
    <row r="431" spans="1:5" x14ac:dyDescent="0.3">
      <c r="A431" t="s">
        <v>23</v>
      </c>
      <c r="B431" t="s">
        <v>8</v>
      </c>
      <c r="C431">
        <v>2019</v>
      </c>
      <c r="D431">
        <v>6.5500001909999996</v>
      </c>
      <c r="E431" t="s">
        <v>7</v>
      </c>
    </row>
    <row r="432" spans="1:5" x14ac:dyDescent="0.3">
      <c r="A432" t="s">
        <v>23</v>
      </c>
      <c r="B432" t="s">
        <v>8</v>
      </c>
      <c r="C432">
        <v>2020</v>
      </c>
      <c r="D432">
        <v>7.0999999049999998</v>
      </c>
      <c r="E432" t="s">
        <v>7</v>
      </c>
    </row>
    <row r="433" spans="1:5" x14ac:dyDescent="0.3">
      <c r="A433" t="s">
        <v>23</v>
      </c>
      <c r="B433" t="s">
        <v>8</v>
      </c>
      <c r="C433">
        <v>2021</v>
      </c>
      <c r="D433">
        <v>6.7899999619999996</v>
      </c>
      <c r="E433" t="s">
        <v>7</v>
      </c>
    </row>
    <row r="434" spans="1:5" x14ac:dyDescent="0.3">
      <c r="A434" t="s">
        <v>23</v>
      </c>
      <c r="B434" t="s">
        <v>8</v>
      </c>
      <c r="C434">
        <v>2022</v>
      </c>
      <c r="D434">
        <v>6.7899999619999996</v>
      </c>
      <c r="E434" t="s">
        <v>7</v>
      </c>
    </row>
    <row r="435" spans="1:5" x14ac:dyDescent="0.3">
      <c r="A435" t="s">
        <v>23</v>
      </c>
      <c r="B435" t="s">
        <v>8</v>
      </c>
      <c r="C435">
        <v>2023</v>
      </c>
      <c r="D435">
        <v>6.7899999619999996</v>
      </c>
      <c r="E435" t="s">
        <v>7</v>
      </c>
    </row>
    <row r="436" spans="1:5" x14ac:dyDescent="0.3">
      <c r="A436" t="s">
        <v>23</v>
      </c>
      <c r="B436" t="s">
        <v>6</v>
      </c>
      <c r="C436">
        <v>2010</v>
      </c>
      <c r="D436">
        <v>9.2988553730000003</v>
      </c>
      <c r="E436" t="s">
        <v>7</v>
      </c>
    </row>
    <row r="437" spans="1:5" x14ac:dyDescent="0.3">
      <c r="A437" t="s">
        <v>23</v>
      </c>
      <c r="B437" t="s">
        <v>6</v>
      </c>
      <c r="C437">
        <v>2011</v>
      </c>
      <c r="D437">
        <v>9.6488810950000001</v>
      </c>
      <c r="E437" t="s">
        <v>7</v>
      </c>
    </row>
    <row r="438" spans="1:5" x14ac:dyDescent="0.3">
      <c r="A438" t="s">
        <v>23</v>
      </c>
      <c r="B438" t="s">
        <v>6</v>
      </c>
      <c r="C438">
        <v>2012</v>
      </c>
      <c r="D438">
        <v>9.9989068169999999</v>
      </c>
      <c r="E438" t="s">
        <v>7</v>
      </c>
    </row>
    <row r="439" spans="1:5" x14ac:dyDescent="0.3">
      <c r="A439" t="s">
        <v>23</v>
      </c>
      <c r="B439" t="s">
        <v>6</v>
      </c>
      <c r="C439">
        <v>2013</v>
      </c>
      <c r="D439">
        <v>10.34893254</v>
      </c>
      <c r="E439" t="s">
        <v>7</v>
      </c>
    </row>
    <row r="440" spans="1:5" x14ac:dyDescent="0.3">
      <c r="A440" t="s">
        <v>23</v>
      </c>
      <c r="B440" t="s">
        <v>6</v>
      </c>
      <c r="C440">
        <v>2014</v>
      </c>
      <c r="D440">
        <v>10.698958259999999</v>
      </c>
      <c r="E440" t="s">
        <v>7</v>
      </c>
    </row>
    <row r="441" spans="1:5" x14ac:dyDescent="0.3">
      <c r="A441" t="s">
        <v>23</v>
      </c>
      <c r="B441" t="s">
        <v>6</v>
      </c>
      <c r="C441">
        <v>2015</v>
      </c>
      <c r="D441">
        <v>11.048983979999999</v>
      </c>
      <c r="E441" t="s">
        <v>7</v>
      </c>
    </row>
    <row r="442" spans="1:5" x14ac:dyDescent="0.3">
      <c r="A442" t="s">
        <v>23</v>
      </c>
      <c r="B442" t="s">
        <v>6</v>
      </c>
      <c r="C442">
        <v>2016</v>
      </c>
      <c r="D442">
        <v>11.399009700000001</v>
      </c>
      <c r="E442" t="s">
        <v>7</v>
      </c>
    </row>
    <row r="443" spans="1:5" x14ac:dyDescent="0.3">
      <c r="A443" t="s">
        <v>23</v>
      </c>
      <c r="B443" t="s">
        <v>6</v>
      </c>
      <c r="C443">
        <v>2017</v>
      </c>
      <c r="D443">
        <v>10.9198904</v>
      </c>
      <c r="E443" t="s">
        <v>7</v>
      </c>
    </row>
    <row r="444" spans="1:5" x14ac:dyDescent="0.3">
      <c r="A444" t="s">
        <v>23</v>
      </c>
      <c r="B444" t="s">
        <v>6</v>
      </c>
      <c r="C444">
        <v>2018</v>
      </c>
      <c r="D444">
        <v>11.39918995</v>
      </c>
      <c r="E444" t="s">
        <v>7</v>
      </c>
    </row>
    <row r="445" spans="1:5" x14ac:dyDescent="0.3">
      <c r="A445" t="s">
        <v>23</v>
      </c>
      <c r="B445" t="s">
        <v>6</v>
      </c>
      <c r="C445">
        <v>2019</v>
      </c>
      <c r="D445">
        <v>11.672760009999999</v>
      </c>
      <c r="E445" t="s">
        <v>7</v>
      </c>
    </row>
    <row r="446" spans="1:5" x14ac:dyDescent="0.3">
      <c r="A446" t="s">
        <v>23</v>
      </c>
      <c r="B446" t="s">
        <v>6</v>
      </c>
      <c r="C446">
        <v>2020</v>
      </c>
      <c r="D446">
        <v>11.94633007</v>
      </c>
      <c r="E446" t="s">
        <v>7</v>
      </c>
    </row>
    <row r="447" spans="1:5" x14ac:dyDescent="0.3">
      <c r="A447" t="s">
        <v>23</v>
      </c>
      <c r="B447" t="s">
        <v>6</v>
      </c>
      <c r="C447">
        <v>2021</v>
      </c>
      <c r="D447">
        <v>12.12824917</v>
      </c>
      <c r="E447" t="s">
        <v>7</v>
      </c>
    </row>
    <row r="448" spans="1:5" x14ac:dyDescent="0.3">
      <c r="A448" t="s">
        <v>23</v>
      </c>
      <c r="B448" t="s">
        <v>6</v>
      </c>
      <c r="C448">
        <v>2022</v>
      </c>
      <c r="D448">
        <v>12.31016827</v>
      </c>
      <c r="E448" t="s">
        <v>7</v>
      </c>
    </row>
    <row r="449" spans="1:5" x14ac:dyDescent="0.3">
      <c r="A449" t="s">
        <v>23</v>
      </c>
      <c r="B449" t="s">
        <v>6</v>
      </c>
      <c r="C449">
        <v>2023</v>
      </c>
      <c r="D449">
        <v>12.31016827</v>
      </c>
      <c r="E449" t="s">
        <v>7</v>
      </c>
    </row>
    <row r="450" spans="1:5" x14ac:dyDescent="0.3">
      <c r="A450" t="s">
        <v>24</v>
      </c>
      <c r="B450" t="s">
        <v>6</v>
      </c>
      <c r="C450">
        <v>2010</v>
      </c>
      <c r="D450">
        <v>14.48367023</v>
      </c>
      <c r="E450" t="s">
        <v>7</v>
      </c>
    </row>
    <row r="451" spans="1:5" x14ac:dyDescent="0.3">
      <c r="A451" t="s">
        <v>24</v>
      </c>
      <c r="B451" t="s">
        <v>6</v>
      </c>
      <c r="C451">
        <v>2011</v>
      </c>
      <c r="D451">
        <v>14.58668041</v>
      </c>
      <c r="E451" t="s">
        <v>7</v>
      </c>
    </row>
    <row r="452" spans="1:5" x14ac:dyDescent="0.3">
      <c r="A452" t="s">
        <v>24</v>
      </c>
      <c r="B452" t="s">
        <v>6</v>
      </c>
      <c r="C452">
        <v>2012</v>
      </c>
      <c r="D452">
        <v>14.56939983</v>
      </c>
      <c r="E452" t="s">
        <v>7</v>
      </c>
    </row>
    <row r="453" spans="1:5" x14ac:dyDescent="0.3">
      <c r="A453" t="s">
        <v>24</v>
      </c>
      <c r="B453" t="s">
        <v>6</v>
      </c>
      <c r="C453">
        <v>2013</v>
      </c>
      <c r="D453">
        <v>15.060629840000001</v>
      </c>
      <c r="E453" t="s">
        <v>7</v>
      </c>
    </row>
    <row r="454" spans="1:5" x14ac:dyDescent="0.3">
      <c r="A454" t="s">
        <v>24</v>
      </c>
      <c r="B454" t="s">
        <v>6</v>
      </c>
      <c r="C454">
        <v>2014</v>
      </c>
      <c r="D454">
        <v>15.49750042</v>
      </c>
      <c r="E454" t="s">
        <v>7</v>
      </c>
    </row>
    <row r="455" spans="1:5" x14ac:dyDescent="0.3">
      <c r="A455" t="s">
        <v>24</v>
      </c>
      <c r="B455" t="s">
        <v>6</v>
      </c>
      <c r="C455">
        <v>2015</v>
      </c>
      <c r="D455">
        <v>15.609580040000001</v>
      </c>
      <c r="E455" t="s">
        <v>7</v>
      </c>
    </row>
    <row r="456" spans="1:5" x14ac:dyDescent="0.3">
      <c r="A456" t="s">
        <v>24</v>
      </c>
      <c r="B456" t="s">
        <v>6</v>
      </c>
      <c r="C456">
        <v>2016</v>
      </c>
      <c r="D456">
        <v>15.56826019</v>
      </c>
      <c r="E456" t="s">
        <v>7</v>
      </c>
    </row>
    <row r="457" spans="1:5" x14ac:dyDescent="0.3">
      <c r="A457" t="s">
        <v>24</v>
      </c>
      <c r="B457" t="s">
        <v>6</v>
      </c>
      <c r="C457">
        <v>2017</v>
      </c>
      <c r="D457">
        <v>15.591779710000001</v>
      </c>
      <c r="E457" t="s">
        <v>7</v>
      </c>
    </row>
    <row r="458" spans="1:5" x14ac:dyDescent="0.3">
      <c r="A458" t="s">
        <v>24</v>
      </c>
      <c r="B458" t="s">
        <v>6</v>
      </c>
      <c r="C458">
        <v>2018</v>
      </c>
      <c r="D458">
        <v>15.6224699</v>
      </c>
      <c r="E458" t="s">
        <v>7</v>
      </c>
    </row>
    <row r="459" spans="1:5" x14ac:dyDescent="0.3">
      <c r="A459" t="s">
        <v>24</v>
      </c>
      <c r="B459" t="s">
        <v>6</v>
      </c>
      <c r="C459">
        <v>2019</v>
      </c>
      <c r="D459">
        <v>15.594989780000001</v>
      </c>
      <c r="E459" t="s">
        <v>7</v>
      </c>
    </row>
    <row r="460" spans="1:5" x14ac:dyDescent="0.3">
      <c r="A460" t="s">
        <v>24</v>
      </c>
      <c r="B460" t="s">
        <v>6</v>
      </c>
      <c r="C460">
        <v>2020</v>
      </c>
      <c r="D460">
        <v>15.61781979</v>
      </c>
      <c r="E460" t="s">
        <v>7</v>
      </c>
    </row>
    <row r="461" spans="1:5" x14ac:dyDescent="0.3">
      <c r="A461" t="s">
        <v>24</v>
      </c>
      <c r="B461" t="s">
        <v>6</v>
      </c>
      <c r="C461">
        <v>2021</v>
      </c>
      <c r="D461">
        <v>15.40402031</v>
      </c>
      <c r="E461" t="s">
        <v>7</v>
      </c>
    </row>
    <row r="462" spans="1:5" x14ac:dyDescent="0.3">
      <c r="A462" t="s">
        <v>24</v>
      </c>
      <c r="B462" t="s">
        <v>6</v>
      </c>
      <c r="C462">
        <v>2022</v>
      </c>
      <c r="D462">
        <v>15.3166399</v>
      </c>
      <c r="E462" t="s">
        <v>7</v>
      </c>
    </row>
    <row r="463" spans="1:5" x14ac:dyDescent="0.3">
      <c r="A463" t="s">
        <v>24</v>
      </c>
      <c r="B463" t="s">
        <v>6</v>
      </c>
      <c r="C463">
        <v>2023</v>
      </c>
      <c r="D463">
        <v>15.3166399</v>
      </c>
      <c r="E463" t="s">
        <v>7</v>
      </c>
    </row>
    <row r="464" spans="1:5" x14ac:dyDescent="0.3">
      <c r="A464" t="s">
        <v>24</v>
      </c>
      <c r="B464" t="s">
        <v>8</v>
      </c>
      <c r="C464">
        <v>2010</v>
      </c>
      <c r="D464">
        <v>10.72000027</v>
      </c>
      <c r="E464" t="s">
        <v>7</v>
      </c>
    </row>
    <row r="465" spans="1:5" x14ac:dyDescent="0.3">
      <c r="A465" t="s">
        <v>24</v>
      </c>
      <c r="B465" t="s">
        <v>8</v>
      </c>
      <c r="C465">
        <v>2011</v>
      </c>
      <c r="D465">
        <v>10.77999973</v>
      </c>
      <c r="E465" t="s">
        <v>7</v>
      </c>
    </row>
    <row r="466" spans="1:5" x14ac:dyDescent="0.3">
      <c r="A466" t="s">
        <v>24</v>
      </c>
      <c r="B466" t="s">
        <v>8</v>
      </c>
      <c r="C466">
        <v>2012</v>
      </c>
      <c r="D466">
        <v>10.899999619999999</v>
      </c>
      <c r="E466" t="s">
        <v>7</v>
      </c>
    </row>
    <row r="467" spans="1:5" x14ac:dyDescent="0.3">
      <c r="A467" t="s">
        <v>24</v>
      </c>
      <c r="B467" t="s">
        <v>8</v>
      </c>
      <c r="C467">
        <v>2013</v>
      </c>
      <c r="D467">
        <v>11.010000229999999</v>
      </c>
      <c r="E467" t="s">
        <v>7</v>
      </c>
    </row>
    <row r="468" spans="1:5" x14ac:dyDescent="0.3">
      <c r="A468" t="s">
        <v>24</v>
      </c>
      <c r="B468" t="s">
        <v>8</v>
      </c>
      <c r="C468">
        <v>2014</v>
      </c>
      <c r="D468">
        <v>11.05000019</v>
      </c>
      <c r="E468" t="s">
        <v>7</v>
      </c>
    </row>
    <row r="469" spans="1:5" x14ac:dyDescent="0.3">
      <c r="A469" t="s">
        <v>24</v>
      </c>
      <c r="B469" t="s">
        <v>8</v>
      </c>
      <c r="C469">
        <v>2015</v>
      </c>
      <c r="D469">
        <v>11.18999958</v>
      </c>
      <c r="E469" t="s">
        <v>7</v>
      </c>
    </row>
    <row r="470" spans="1:5" x14ac:dyDescent="0.3">
      <c r="A470" t="s">
        <v>24</v>
      </c>
      <c r="B470" t="s">
        <v>8</v>
      </c>
      <c r="C470">
        <v>2016</v>
      </c>
      <c r="D470">
        <v>11.22999954</v>
      </c>
      <c r="E470" t="s">
        <v>7</v>
      </c>
    </row>
    <row r="471" spans="1:5" x14ac:dyDescent="0.3">
      <c r="A471" t="s">
        <v>24</v>
      </c>
      <c r="B471" t="s">
        <v>8</v>
      </c>
      <c r="C471">
        <v>2017</v>
      </c>
      <c r="D471">
        <v>11.239999770000001</v>
      </c>
      <c r="E471" t="s">
        <v>7</v>
      </c>
    </row>
    <row r="472" spans="1:5" x14ac:dyDescent="0.3">
      <c r="A472" t="s">
        <v>24</v>
      </c>
      <c r="B472" t="s">
        <v>8</v>
      </c>
      <c r="C472">
        <v>2018</v>
      </c>
      <c r="D472">
        <v>11.296666460000001</v>
      </c>
      <c r="E472" t="s">
        <v>7</v>
      </c>
    </row>
    <row r="473" spans="1:5" x14ac:dyDescent="0.3">
      <c r="A473" t="s">
        <v>24</v>
      </c>
      <c r="B473" t="s">
        <v>8</v>
      </c>
      <c r="C473">
        <v>2019</v>
      </c>
      <c r="D473">
        <v>11.35333316</v>
      </c>
      <c r="E473" t="s">
        <v>7</v>
      </c>
    </row>
    <row r="474" spans="1:5" x14ac:dyDescent="0.3">
      <c r="A474" t="s">
        <v>24</v>
      </c>
      <c r="B474" t="s">
        <v>8</v>
      </c>
      <c r="C474">
        <v>2020</v>
      </c>
      <c r="D474">
        <v>11.40999985</v>
      </c>
      <c r="E474" t="s">
        <v>7</v>
      </c>
    </row>
    <row r="475" spans="1:5" x14ac:dyDescent="0.3">
      <c r="A475" t="s">
        <v>24</v>
      </c>
      <c r="B475" t="s">
        <v>8</v>
      </c>
      <c r="C475">
        <v>2021</v>
      </c>
      <c r="D475">
        <v>11.45453092</v>
      </c>
      <c r="E475" t="s">
        <v>7</v>
      </c>
    </row>
    <row r="476" spans="1:5" x14ac:dyDescent="0.3">
      <c r="A476" t="s">
        <v>24</v>
      </c>
      <c r="B476" t="s">
        <v>8</v>
      </c>
      <c r="C476">
        <v>2022</v>
      </c>
      <c r="D476">
        <v>11.45453092</v>
      </c>
      <c r="E476" t="s">
        <v>7</v>
      </c>
    </row>
    <row r="477" spans="1:5" x14ac:dyDescent="0.3">
      <c r="A477" t="s">
        <v>24</v>
      </c>
      <c r="B477" t="s">
        <v>8</v>
      </c>
      <c r="C477">
        <v>2023</v>
      </c>
      <c r="D477">
        <v>11.45453092</v>
      </c>
      <c r="E477" t="s">
        <v>7</v>
      </c>
    </row>
    <row r="478" spans="1:5" x14ac:dyDescent="0.3">
      <c r="A478" t="s">
        <v>25</v>
      </c>
      <c r="B478" t="s">
        <v>8</v>
      </c>
      <c r="C478">
        <v>2010</v>
      </c>
      <c r="D478">
        <v>8.0299997330000004</v>
      </c>
      <c r="E478" t="s">
        <v>7</v>
      </c>
    </row>
    <row r="479" spans="1:5" x14ac:dyDescent="0.3">
      <c r="A479" t="s">
        <v>25</v>
      </c>
      <c r="B479" t="s">
        <v>8</v>
      </c>
      <c r="C479">
        <v>2011</v>
      </c>
      <c r="D479">
        <v>8.2449997269999997</v>
      </c>
      <c r="E479" t="s">
        <v>7</v>
      </c>
    </row>
    <row r="480" spans="1:5" x14ac:dyDescent="0.3">
      <c r="A480" t="s">
        <v>25</v>
      </c>
      <c r="B480" t="s">
        <v>8</v>
      </c>
      <c r="C480">
        <v>2012</v>
      </c>
      <c r="D480">
        <v>8.4599997200000008</v>
      </c>
      <c r="E480" t="s">
        <v>7</v>
      </c>
    </row>
    <row r="481" spans="1:5" x14ac:dyDescent="0.3">
      <c r="A481" t="s">
        <v>25</v>
      </c>
      <c r="B481" t="s">
        <v>8</v>
      </c>
      <c r="C481">
        <v>2013</v>
      </c>
      <c r="D481">
        <v>8.6749997140000001</v>
      </c>
      <c r="E481" t="s">
        <v>7</v>
      </c>
    </row>
    <row r="482" spans="1:5" x14ac:dyDescent="0.3">
      <c r="A482" t="s">
        <v>25</v>
      </c>
      <c r="B482" t="s">
        <v>8</v>
      </c>
      <c r="C482">
        <v>2014</v>
      </c>
      <c r="D482">
        <v>8.8899997079999995</v>
      </c>
      <c r="E482" t="s">
        <v>7</v>
      </c>
    </row>
    <row r="483" spans="1:5" x14ac:dyDescent="0.3">
      <c r="A483" t="s">
        <v>25</v>
      </c>
      <c r="B483" t="s">
        <v>8</v>
      </c>
      <c r="C483">
        <v>2015</v>
      </c>
      <c r="D483">
        <v>9.1049997010000006</v>
      </c>
      <c r="E483" t="s">
        <v>7</v>
      </c>
    </row>
    <row r="484" spans="1:5" x14ac:dyDescent="0.3">
      <c r="A484" t="s">
        <v>25</v>
      </c>
      <c r="B484" t="s">
        <v>8</v>
      </c>
      <c r="C484">
        <v>2016</v>
      </c>
      <c r="D484">
        <v>9.3199996949999999</v>
      </c>
      <c r="E484" t="s">
        <v>7</v>
      </c>
    </row>
    <row r="485" spans="1:5" x14ac:dyDescent="0.3">
      <c r="A485" t="s">
        <v>25</v>
      </c>
      <c r="B485" t="s">
        <v>8</v>
      </c>
      <c r="C485">
        <v>2017</v>
      </c>
      <c r="D485">
        <v>9.5900001530000001</v>
      </c>
      <c r="E485" t="s">
        <v>7</v>
      </c>
    </row>
    <row r="486" spans="1:5" x14ac:dyDescent="0.3">
      <c r="A486" t="s">
        <v>25</v>
      </c>
      <c r="B486" t="s">
        <v>8</v>
      </c>
      <c r="C486">
        <v>2018</v>
      </c>
      <c r="D486">
        <v>10.5</v>
      </c>
      <c r="E486" t="s">
        <v>7</v>
      </c>
    </row>
    <row r="487" spans="1:5" x14ac:dyDescent="0.3">
      <c r="A487" t="s">
        <v>25</v>
      </c>
      <c r="B487" t="s">
        <v>8</v>
      </c>
      <c r="C487">
        <v>2019</v>
      </c>
      <c r="D487">
        <v>10.75</v>
      </c>
      <c r="E487" t="s">
        <v>7</v>
      </c>
    </row>
    <row r="488" spans="1:5" x14ac:dyDescent="0.3">
      <c r="A488" t="s">
        <v>25</v>
      </c>
      <c r="B488" t="s">
        <v>8</v>
      </c>
      <c r="C488">
        <v>2020</v>
      </c>
      <c r="D488">
        <v>11</v>
      </c>
      <c r="E488" t="s">
        <v>7</v>
      </c>
    </row>
    <row r="489" spans="1:5" x14ac:dyDescent="0.3">
      <c r="A489" t="s">
        <v>25</v>
      </c>
      <c r="B489" t="s">
        <v>8</v>
      </c>
      <c r="C489">
        <v>2021</v>
      </c>
      <c r="D489">
        <v>11.07499981</v>
      </c>
      <c r="E489" t="s">
        <v>7</v>
      </c>
    </row>
    <row r="490" spans="1:5" x14ac:dyDescent="0.3">
      <c r="A490" t="s">
        <v>25</v>
      </c>
      <c r="B490" t="s">
        <v>8</v>
      </c>
      <c r="C490">
        <v>2022</v>
      </c>
      <c r="D490">
        <v>11.149999619999999</v>
      </c>
      <c r="E490" t="s">
        <v>7</v>
      </c>
    </row>
    <row r="491" spans="1:5" x14ac:dyDescent="0.3">
      <c r="A491" t="s">
        <v>25</v>
      </c>
      <c r="B491" t="s">
        <v>8</v>
      </c>
      <c r="C491">
        <v>2023</v>
      </c>
      <c r="D491">
        <v>11.130000109999999</v>
      </c>
      <c r="E491" t="s">
        <v>7</v>
      </c>
    </row>
    <row r="492" spans="1:5" x14ac:dyDescent="0.3">
      <c r="A492" t="s">
        <v>25</v>
      </c>
      <c r="B492" t="s">
        <v>6</v>
      </c>
      <c r="C492">
        <v>2010</v>
      </c>
      <c r="D492">
        <v>13.38945827</v>
      </c>
      <c r="E492" t="s">
        <v>7</v>
      </c>
    </row>
    <row r="493" spans="1:5" x14ac:dyDescent="0.3">
      <c r="A493" t="s">
        <v>25</v>
      </c>
      <c r="B493" t="s">
        <v>6</v>
      </c>
      <c r="C493">
        <v>2011</v>
      </c>
      <c r="D493">
        <v>13.635100359999999</v>
      </c>
      <c r="E493" t="s">
        <v>7</v>
      </c>
    </row>
    <row r="494" spans="1:5" x14ac:dyDescent="0.3">
      <c r="A494" t="s">
        <v>25</v>
      </c>
      <c r="B494" t="s">
        <v>6</v>
      </c>
      <c r="C494">
        <v>2012</v>
      </c>
      <c r="D494">
        <v>14.04588032</v>
      </c>
      <c r="E494" t="s">
        <v>7</v>
      </c>
    </row>
    <row r="495" spans="1:5" x14ac:dyDescent="0.3">
      <c r="A495" t="s">
        <v>25</v>
      </c>
      <c r="B495" t="s">
        <v>6</v>
      </c>
      <c r="C495">
        <v>2013</v>
      </c>
      <c r="D495">
        <v>14.66265011</v>
      </c>
      <c r="E495" t="s">
        <v>7</v>
      </c>
    </row>
    <row r="496" spans="1:5" x14ac:dyDescent="0.3">
      <c r="A496" t="s">
        <v>25</v>
      </c>
      <c r="B496" t="s">
        <v>6</v>
      </c>
      <c r="C496">
        <v>2014</v>
      </c>
      <c r="D496">
        <v>14.44705963</v>
      </c>
      <c r="E496" t="s">
        <v>7</v>
      </c>
    </row>
    <row r="497" spans="1:5" x14ac:dyDescent="0.3">
      <c r="A497" t="s">
        <v>25</v>
      </c>
      <c r="B497" t="s">
        <v>6</v>
      </c>
      <c r="C497">
        <v>2015</v>
      </c>
      <c r="D497">
        <v>16.068799970000001</v>
      </c>
      <c r="E497" t="s">
        <v>7</v>
      </c>
    </row>
    <row r="498" spans="1:5" x14ac:dyDescent="0.3">
      <c r="A498" t="s">
        <v>25</v>
      </c>
      <c r="B498" t="s">
        <v>6</v>
      </c>
      <c r="C498">
        <v>2016</v>
      </c>
      <c r="D498">
        <v>16.04701996</v>
      </c>
      <c r="E498" t="s">
        <v>7</v>
      </c>
    </row>
    <row r="499" spans="1:5" x14ac:dyDescent="0.3">
      <c r="A499" t="s">
        <v>25</v>
      </c>
      <c r="B499" t="s">
        <v>6</v>
      </c>
      <c r="C499">
        <v>2017</v>
      </c>
      <c r="D499">
        <v>16.061580660000001</v>
      </c>
      <c r="E499" t="s">
        <v>7</v>
      </c>
    </row>
    <row r="500" spans="1:5" x14ac:dyDescent="0.3">
      <c r="A500" t="s">
        <v>25</v>
      </c>
      <c r="B500" t="s">
        <v>6</v>
      </c>
      <c r="C500">
        <v>2018</v>
      </c>
      <c r="D500">
        <v>16.065109249999999</v>
      </c>
      <c r="E500" t="s">
        <v>7</v>
      </c>
    </row>
    <row r="501" spans="1:5" x14ac:dyDescent="0.3">
      <c r="A501" t="s">
        <v>25</v>
      </c>
      <c r="B501" t="s">
        <v>6</v>
      </c>
      <c r="C501">
        <v>2019</v>
      </c>
      <c r="D501">
        <v>16.437000269999999</v>
      </c>
      <c r="E501" t="s">
        <v>7</v>
      </c>
    </row>
    <row r="502" spans="1:5" x14ac:dyDescent="0.3">
      <c r="A502" t="s">
        <v>25</v>
      </c>
      <c r="B502" t="s">
        <v>6</v>
      </c>
      <c r="C502">
        <v>2020</v>
      </c>
      <c r="D502">
        <v>16.391227090000001</v>
      </c>
      <c r="E502" t="s">
        <v>7</v>
      </c>
    </row>
    <row r="503" spans="1:5" x14ac:dyDescent="0.3">
      <c r="A503" t="s">
        <v>25</v>
      </c>
      <c r="B503" t="s">
        <v>6</v>
      </c>
      <c r="C503">
        <v>2021</v>
      </c>
      <c r="D503">
        <v>16.345453899999999</v>
      </c>
      <c r="E503" t="s">
        <v>7</v>
      </c>
    </row>
    <row r="504" spans="1:5" x14ac:dyDescent="0.3">
      <c r="A504" t="s">
        <v>25</v>
      </c>
      <c r="B504" t="s">
        <v>6</v>
      </c>
      <c r="C504">
        <v>2022</v>
      </c>
      <c r="D504">
        <v>16.299680710000001</v>
      </c>
      <c r="E504" t="s">
        <v>7</v>
      </c>
    </row>
    <row r="505" spans="1:5" x14ac:dyDescent="0.3">
      <c r="A505" t="s">
        <v>25</v>
      </c>
      <c r="B505" t="s">
        <v>6</v>
      </c>
      <c r="C505">
        <v>2023</v>
      </c>
      <c r="D505">
        <v>15.92718983</v>
      </c>
      <c r="E505" t="s">
        <v>7</v>
      </c>
    </row>
    <row r="506" spans="1:5" x14ac:dyDescent="0.3">
      <c r="A506" t="s">
        <v>26</v>
      </c>
      <c r="B506" t="s">
        <v>6</v>
      </c>
      <c r="C506">
        <v>2010</v>
      </c>
      <c r="D506">
        <v>11.637383720000001</v>
      </c>
      <c r="E506" t="s">
        <v>7</v>
      </c>
    </row>
    <row r="507" spans="1:5" x14ac:dyDescent="0.3">
      <c r="A507" t="s">
        <v>26</v>
      </c>
      <c r="B507" t="s">
        <v>6</v>
      </c>
      <c r="C507">
        <v>2011</v>
      </c>
      <c r="D507">
        <v>11.65491546</v>
      </c>
      <c r="E507" t="s">
        <v>7</v>
      </c>
    </row>
    <row r="508" spans="1:5" x14ac:dyDescent="0.3">
      <c r="A508" t="s">
        <v>26</v>
      </c>
      <c r="B508" t="s">
        <v>6</v>
      </c>
      <c r="C508">
        <v>2012</v>
      </c>
      <c r="D508">
        <v>11.672473610000001</v>
      </c>
      <c r="E508" t="s">
        <v>7</v>
      </c>
    </row>
    <row r="509" spans="1:5" x14ac:dyDescent="0.3">
      <c r="A509" t="s">
        <v>26</v>
      </c>
      <c r="B509" t="s">
        <v>6</v>
      </c>
      <c r="C509">
        <v>2013</v>
      </c>
      <c r="D509">
        <v>11.690058219999999</v>
      </c>
      <c r="E509" t="s">
        <v>7</v>
      </c>
    </row>
    <row r="510" spans="1:5" x14ac:dyDescent="0.3">
      <c r="A510" t="s">
        <v>26</v>
      </c>
      <c r="B510" t="s">
        <v>6</v>
      </c>
      <c r="C510">
        <v>2014</v>
      </c>
      <c r="D510">
        <v>11.70764282</v>
      </c>
      <c r="E510" t="s">
        <v>7</v>
      </c>
    </row>
    <row r="511" spans="1:5" x14ac:dyDescent="0.3">
      <c r="A511" t="s">
        <v>26</v>
      </c>
      <c r="B511" t="s">
        <v>6</v>
      </c>
      <c r="C511">
        <v>2015</v>
      </c>
      <c r="D511">
        <v>11.72522743</v>
      </c>
      <c r="E511" t="s">
        <v>7</v>
      </c>
    </row>
    <row r="512" spans="1:5" x14ac:dyDescent="0.3">
      <c r="A512" t="s">
        <v>26</v>
      </c>
      <c r="B512" t="s">
        <v>6</v>
      </c>
      <c r="C512">
        <v>2016</v>
      </c>
      <c r="D512">
        <v>11.74281203</v>
      </c>
      <c r="E512" t="s">
        <v>7</v>
      </c>
    </row>
    <row r="513" spans="1:5" x14ac:dyDescent="0.3">
      <c r="A513" t="s">
        <v>26</v>
      </c>
      <c r="B513" t="s">
        <v>6</v>
      </c>
      <c r="C513">
        <v>2017</v>
      </c>
      <c r="D513">
        <v>11.760396630000001</v>
      </c>
      <c r="E513" t="s">
        <v>7</v>
      </c>
    </row>
    <row r="514" spans="1:5" x14ac:dyDescent="0.3">
      <c r="A514" t="s">
        <v>26</v>
      </c>
      <c r="B514" t="s">
        <v>6</v>
      </c>
      <c r="C514">
        <v>2018</v>
      </c>
      <c r="D514">
        <v>11.80405766</v>
      </c>
      <c r="E514" t="s">
        <v>7</v>
      </c>
    </row>
    <row r="515" spans="1:5" x14ac:dyDescent="0.3">
      <c r="A515" t="s">
        <v>26</v>
      </c>
      <c r="B515" t="s">
        <v>6</v>
      </c>
      <c r="C515">
        <v>2019</v>
      </c>
      <c r="D515">
        <v>11.847718690000001</v>
      </c>
      <c r="E515" t="s">
        <v>7</v>
      </c>
    </row>
    <row r="516" spans="1:5" x14ac:dyDescent="0.3">
      <c r="A516" t="s">
        <v>26</v>
      </c>
      <c r="B516" t="s">
        <v>6</v>
      </c>
      <c r="C516">
        <v>2020</v>
      </c>
      <c r="D516">
        <v>11.891379710000001</v>
      </c>
      <c r="E516" t="s">
        <v>7</v>
      </c>
    </row>
    <row r="517" spans="1:5" x14ac:dyDescent="0.3">
      <c r="A517" t="s">
        <v>26</v>
      </c>
      <c r="B517" t="s">
        <v>6</v>
      </c>
      <c r="C517">
        <v>2021</v>
      </c>
      <c r="D517">
        <v>11.891379710000001</v>
      </c>
      <c r="E517" t="s">
        <v>7</v>
      </c>
    </row>
    <row r="518" spans="1:5" x14ac:dyDescent="0.3">
      <c r="A518" t="s">
        <v>26</v>
      </c>
      <c r="B518" t="s">
        <v>6</v>
      </c>
      <c r="C518">
        <v>2022</v>
      </c>
      <c r="D518">
        <v>11.891379710000001</v>
      </c>
      <c r="E518" t="s">
        <v>7</v>
      </c>
    </row>
    <row r="519" spans="1:5" x14ac:dyDescent="0.3">
      <c r="A519" t="s">
        <v>26</v>
      </c>
      <c r="B519" t="s">
        <v>6</v>
      </c>
      <c r="C519">
        <v>2023</v>
      </c>
      <c r="D519">
        <v>11.891379710000001</v>
      </c>
      <c r="E519" t="s">
        <v>7</v>
      </c>
    </row>
    <row r="520" spans="1:5" x14ac:dyDescent="0.3">
      <c r="A520" t="s">
        <v>26</v>
      </c>
      <c r="B520" t="s">
        <v>8</v>
      </c>
      <c r="C520">
        <v>2010</v>
      </c>
      <c r="D520">
        <v>11.85999966</v>
      </c>
      <c r="E520" t="s">
        <v>7</v>
      </c>
    </row>
    <row r="521" spans="1:5" x14ac:dyDescent="0.3">
      <c r="A521" t="s">
        <v>26</v>
      </c>
      <c r="B521" t="s">
        <v>8</v>
      </c>
      <c r="C521">
        <v>2011</v>
      </c>
      <c r="D521">
        <v>11.943744840000001</v>
      </c>
      <c r="E521" t="s">
        <v>7</v>
      </c>
    </row>
    <row r="522" spans="1:5" x14ac:dyDescent="0.3">
      <c r="A522" t="s">
        <v>26</v>
      </c>
      <c r="B522" t="s">
        <v>8</v>
      </c>
      <c r="C522">
        <v>2012</v>
      </c>
      <c r="D522">
        <v>12.028081370000001</v>
      </c>
      <c r="E522" t="s">
        <v>7</v>
      </c>
    </row>
    <row r="523" spans="1:5" x14ac:dyDescent="0.3">
      <c r="A523" t="s">
        <v>26</v>
      </c>
      <c r="B523" t="s">
        <v>8</v>
      </c>
      <c r="C523">
        <v>2013</v>
      </c>
      <c r="D523">
        <v>12.113013410000001</v>
      </c>
      <c r="E523" t="s">
        <v>7</v>
      </c>
    </row>
    <row r="524" spans="1:5" x14ac:dyDescent="0.3">
      <c r="A524" t="s">
        <v>26</v>
      </c>
      <c r="B524" t="s">
        <v>8</v>
      </c>
      <c r="C524">
        <v>2014</v>
      </c>
      <c r="D524">
        <v>12.19854516</v>
      </c>
      <c r="E524" t="s">
        <v>7</v>
      </c>
    </row>
    <row r="525" spans="1:5" x14ac:dyDescent="0.3">
      <c r="A525" t="s">
        <v>26</v>
      </c>
      <c r="B525" t="s">
        <v>8</v>
      </c>
      <c r="C525">
        <v>2015</v>
      </c>
      <c r="D525">
        <v>12.284680870000001</v>
      </c>
      <c r="E525" t="s">
        <v>7</v>
      </c>
    </row>
    <row r="526" spans="1:5" x14ac:dyDescent="0.3">
      <c r="A526" t="s">
        <v>26</v>
      </c>
      <c r="B526" t="s">
        <v>8</v>
      </c>
      <c r="C526">
        <v>2016</v>
      </c>
      <c r="D526">
        <v>12.371424790000001</v>
      </c>
      <c r="E526" t="s">
        <v>7</v>
      </c>
    </row>
    <row r="527" spans="1:5" x14ac:dyDescent="0.3">
      <c r="A527" t="s">
        <v>26</v>
      </c>
      <c r="B527" t="s">
        <v>8</v>
      </c>
      <c r="C527">
        <v>2017</v>
      </c>
      <c r="D527">
        <v>12.45878123</v>
      </c>
      <c r="E527" t="s">
        <v>7</v>
      </c>
    </row>
    <row r="528" spans="1:5" x14ac:dyDescent="0.3">
      <c r="A528" t="s">
        <v>26</v>
      </c>
      <c r="B528" t="s">
        <v>8</v>
      </c>
      <c r="C528">
        <v>2018</v>
      </c>
      <c r="D528">
        <v>12.5467545</v>
      </c>
      <c r="E528" t="s">
        <v>7</v>
      </c>
    </row>
    <row r="529" spans="1:5" x14ac:dyDescent="0.3">
      <c r="A529" t="s">
        <v>26</v>
      </c>
      <c r="B529" t="s">
        <v>8</v>
      </c>
      <c r="C529">
        <v>2019</v>
      </c>
      <c r="D529">
        <v>12.63534896</v>
      </c>
      <c r="E529" t="s">
        <v>7</v>
      </c>
    </row>
    <row r="530" spans="1:5" x14ac:dyDescent="0.3">
      <c r="A530" t="s">
        <v>26</v>
      </c>
      <c r="B530" t="s">
        <v>8</v>
      </c>
      <c r="C530">
        <v>2020</v>
      </c>
      <c r="D530">
        <v>12.724569000000001</v>
      </c>
      <c r="E530" t="s">
        <v>7</v>
      </c>
    </row>
    <row r="531" spans="1:5" x14ac:dyDescent="0.3">
      <c r="A531" t="s">
        <v>26</v>
      </c>
      <c r="B531" t="s">
        <v>8</v>
      </c>
      <c r="C531">
        <v>2021</v>
      </c>
      <c r="D531">
        <v>12.814419040000001</v>
      </c>
      <c r="E531" t="s">
        <v>7</v>
      </c>
    </row>
    <row r="532" spans="1:5" x14ac:dyDescent="0.3">
      <c r="A532" t="s">
        <v>26</v>
      </c>
      <c r="B532" t="s">
        <v>8</v>
      </c>
      <c r="C532">
        <v>2022</v>
      </c>
      <c r="D532">
        <v>12.814419040000001</v>
      </c>
      <c r="E532" t="s">
        <v>7</v>
      </c>
    </row>
    <row r="533" spans="1:5" x14ac:dyDescent="0.3">
      <c r="A533" t="s">
        <v>26</v>
      </c>
      <c r="B533" t="s">
        <v>8</v>
      </c>
      <c r="C533">
        <v>2023</v>
      </c>
      <c r="D533">
        <v>12.814419040000001</v>
      </c>
      <c r="E533" t="s">
        <v>7</v>
      </c>
    </row>
    <row r="534" spans="1:5" x14ac:dyDescent="0.3">
      <c r="A534" t="s">
        <v>27</v>
      </c>
      <c r="B534" t="s">
        <v>8</v>
      </c>
      <c r="C534">
        <v>2010</v>
      </c>
      <c r="D534">
        <v>7.1100001339999999</v>
      </c>
      <c r="E534" t="s">
        <v>7</v>
      </c>
    </row>
    <row r="535" spans="1:5" x14ac:dyDescent="0.3">
      <c r="A535" t="s">
        <v>27</v>
      </c>
      <c r="B535" t="s">
        <v>8</v>
      </c>
      <c r="C535">
        <v>2011</v>
      </c>
      <c r="D535">
        <v>7.2399997709999999</v>
      </c>
      <c r="E535" t="s">
        <v>7</v>
      </c>
    </row>
    <row r="536" spans="1:5" x14ac:dyDescent="0.3">
      <c r="A536" t="s">
        <v>27</v>
      </c>
      <c r="B536" t="s">
        <v>8</v>
      </c>
      <c r="C536">
        <v>2012</v>
      </c>
      <c r="D536">
        <v>7.8899997080000004</v>
      </c>
      <c r="E536" t="s">
        <v>7</v>
      </c>
    </row>
    <row r="537" spans="1:5" x14ac:dyDescent="0.3">
      <c r="A537" t="s">
        <v>27</v>
      </c>
      <c r="B537" t="s">
        <v>8</v>
      </c>
      <c r="C537">
        <v>2013</v>
      </c>
      <c r="D537">
        <v>8.5399996439999999</v>
      </c>
      <c r="E537" t="s">
        <v>7</v>
      </c>
    </row>
    <row r="538" spans="1:5" x14ac:dyDescent="0.3">
      <c r="A538" t="s">
        <v>27</v>
      </c>
      <c r="B538" t="s">
        <v>8</v>
      </c>
      <c r="C538">
        <v>2014</v>
      </c>
      <c r="D538">
        <v>9.1899995800000003</v>
      </c>
      <c r="E538" t="s">
        <v>7</v>
      </c>
    </row>
    <row r="539" spans="1:5" x14ac:dyDescent="0.3">
      <c r="A539" t="s">
        <v>27</v>
      </c>
      <c r="B539" t="s">
        <v>8</v>
      </c>
      <c r="C539">
        <v>2015</v>
      </c>
      <c r="D539">
        <v>9.2899999619999996</v>
      </c>
      <c r="E539" t="s">
        <v>7</v>
      </c>
    </row>
    <row r="540" spans="1:5" x14ac:dyDescent="0.3">
      <c r="A540" t="s">
        <v>27</v>
      </c>
      <c r="B540" t="s">
        <v>8</v>
      </c>
      <c r="C540">
        <v>2016</v>
      </c>
      <c r="D540">
        <v>9.6899995800000003</v>
      </c>
      <c r="E540" t="s">
        <v>7</v>
      </c>
    </row>
    <row r="541" spans="1:5" x14ac:dyDescent="0.3">
      <c r="A541" t="s">
        <v>27</v>
      </c>
      <c r="B541" t="s">
        <v>8</v>
      </c>
      <c r="C541">
        <v>2017</v>
      </c>
      <c r="D541">
        <v>9.75</v>
      </c>
      <c r="E541" t="s">
        <v>7</v>
      </c>
    </row>
    <row r="542" spans="1:5" x14ac:dyDescent="0.3">
      <c r="A542" t="s">
        <v>27</v>
      </c>
      <c r="B542" t="s">
        <v>8</v>
      </c>
      <c r="C542">
        <v>2018</v>
      </c>
      <c r="D542">
        <v>9.8100004199999997</v>
      </c>
      <c r="E542" t="s">
        <v>7</v>
      </c>
    </row>
    <row r="543" spans="1:5" x14ac:dyDescent="0.3">
      <c r="A543" t="s">
        <v>27</v>
      </c>
      <c r="B543" t="s">
        <v>8</v>
      </c>
      <c r="C543">
        <v>2019</v>
      </c>
      <c r="D543">
        <v>10.17500019</v>
      </c>
      <c r="E543" t="s">
        <v>7</v>
      </c>
    </row>
    <row r="544" spans="1:5" x14ac:dyDescent="0.3">
      <c r="A544" t="s">
        <v>27</v>
      </c>
      <c r="B544" t="s">
        <v>8</v>
      </c>
      <c r="C544">
        <v>2020</v>
      </c>
      <c r="D544">
        <v>10.539999959999999</v>
      </c>
      <c r="E544" t="s">
        <v>7</v>
      </c>
    </row>
    <row r="545" spans="1:5" x14ac:dyDescent="0.3">
      <c r="A545" t="s">
        <v>27</v>
      </c>
      <c r="B545" t="s">
        <v>8</v>
      </c>
      <c r="C545">
        <v>2021</v>
      </c>
      <c r="D545">
        <v>10.755000109999999</v>
      </c>
      <c r="E545" t="s">
        <v>7</v>
      </c>
    </row>
    <row r="546" spans="1:5" x14ac:dyDescent="0.3">
      <c r="A546" t="s">
        <v>27</v>
      </c>
      <c r="B546" t="s">
        <v>8</v>
      </c>
      <c r="C546">
        <v>2022</v>
      </c>
      <c r="D546">
        <v>10.97000027</v>
      </c>
      <c r="E546" t="s">
        <v>7</v>
      </c>
    </row>
    <row r="547" spans="1:5" x14ac:dyDescent="0.3">
      <c r="A547" t="s">
        <v>27</v>
      </c>
      <c r="B547" t="s">
        <v>8</v>
      </c>
      <c r="C547">
        <v>2023</v>
      </c>
      <c r="D547">
        <v>10.97000027</v>
      </c>
      <c r="E547" t="s">
        <v>7</v>
      </c>
    </row>
    <row r="548" spans="1:5" x14ac:dyDescent="0.3">
      <c r="A548" t="s">
        <v>27</v>
      </c>
      <c r="B548" t="s">
        <v>6</v>
      </c>
      <c r="C548">
        <v>2010</v>
      </c>
      <c r="D548">
        <v>12.951330179999999</v>
      </c>
      <c r="E548" t="s">
        <v>7</v>
      </c>
    </row>
    <row r="549" spans="1:5" x14ac:dyDescent="0.3">
      <c r="A549" t="s">
        <v>27</v>
      </c>
      <c r="B549" t="s">
        <v>6</v>
      </c>
      <c r="C549">
        <v>2011</v>
      </c>
      <c r="D549">
        <v>13.184729580000001</v>
      </c>
      <c r="E549" t="s">
        <v>7</v>
      </c>
    </row>
    <row r="550" spans="1:5" x14ac:dyDescent="0.3">
      <c r="A550" t="s">
        <v>27</v>
      </c>
      <c r="B550" t="s">
        <v>6</v>
      </c>
      <c r="C550">
        <v>2012</v>
      </c>
      <c r="D550">
        <v>13.371529580000001</v>
      </c>
      <c r="E550" t="s">
        <v>7</v>
      </c>
    </row>
    <row r="551" spans="1:5" x14ac:dyDescent="0.3">
      <c r="A551" t="s">
        <v>27</v>
      </c>
      <c r="B551" t="s">
        <v>6</v>
      </c>
      <c r="C551">
        <v>2013</v>
      </c>
      <c r="D551">
        <v>13.61658955</v>
      </c>
      <c r="E551" t="s">
        <v>7</v>
      </c>
    </row>
    <row r="552" spans="1:5" x14ac:dyDescent="0.3">
      <c r="A552" t="s">
        <v>27</v>
      </c>
      <c r="B552" t="s">
        <v>6</v>
      </c>
      <c r="C552">
        <v>2014</v>
      </c>
      <c r="D552">
        <v>13.64599991</v>
      </c>
      <c r="E552" t="s">
        <v>7</v>
      </c>
    </row>
    <row r="553" spans="1:5" x14ac:dyDescent="0.3">
      <c r="A553" t="s">
        <v>27</v>
      </c>
      <c r="B553" t="s">
        <v>6</v>
      </c>
      <c r="C553">
        <v>2015</v>
      </c>
      <c r="D553">
        <v>13.62532043</v>
      </c>
      <c r="E553" t="s">
        <v>7</v>
      </c>
    </row>
    <row r="554" spans="1:5" x14ac:dyDescent="0.3">
      <c r="A554" t="s">
        <v>27</v>
      </c>
      <c r="B554" t="s">
        <v>6</v>
      </c>
      <c r="C554">
        <v>2016</v>
      </c>
      <c r="D554">
        <v>13.624380110000001</v>
      </c>
      <c r="E554" t="s">
        <v>7</v>
      </c>
    </row>
    <row r="555" spans="1:5" x14ac:dyDescent="0.3">
      <c r="A555" t="s">
        <v>27</v>
      </c>
      <c r="B555" t="s">
        <v>6</v>
      </c>
      <c r="C555">
        <v>2017</v>
      </c>
      <c r="D555">
        <v>13.627470020000001</v>
      </c>
      <c r="E555" t="s">
        <v>7</v>
      </c>
    </row>
    <row r="556" spans="1:5" x14ac:dyDescent="0.3">
      <c r="A556" t="s">
        <v>27</v>
      </c>
      <c r="B556" t="s">
        <v>6</v>
      </c>
      <c r="C556">
        <v>2018</v>
      </c>
      <c r="D556">
        <v>13.577779769999999</v>
      </c>
      <c r="E556" t="s">
        <v>7</v>
      </c>
    </row>
    <row r="557" spans="1:5" x14ac:dyDescent="0.3">
      <c r="A557" t="s">
        <v>27</v>
      </c>
      <c r="B557" t="s">
        <v>6</v>
      </c>
      <c r="C557">
        <v>2019</v>
      </c>
      <c r="D557">
        <v>13.440870289999999</v>
      </c>
      <c r="E557" t="s">
        <v>7</v>
      </c>
    </row>
    <row r="558" spans="1:5" x14ac:dyDescent="0.3">
      <c r="A558" t="s">
        <v>27</v>
      </c>
      <c r="B558" t="s">
        <v>6</v>
      </c>
      <c r="C558">
        <v>2020</v>
      </c>
      <c r="D558">
        <v>13.255089760000001</v>
      </c>
      <c r="E558" t="s">
        <v>7</v>
      </c>
    </row>
    <row r="559" spans="1:5" x14ac:dyDescent="0.3">
      <c r="A559" t="s">
        <v>27</v>
      </c>
      <c r="B559" t="s">
        <v>6</v>
      </c>
      <c r="C559">
        <v>2021</v>
      </c>
      <c r="D559">
        <v>13.276760100000001</v>
      </c>
      <c r="E559" t="s">
        <v>7</v>
      </c>
    </row>
    <row r="560" spans="1:5" x14ac:dyDescent="0.3">
      <c r="A560" t="s">
        <v>27</v>
      </c>
      <c r="B560" t="s">
        <v>6</v>
      </c>
      <c r="C560">
        <v>2022</v>
      </c>
      <c r="D560">
        <v>13.27705956</v>
      </c>
      <c r="E560" t="s">
        <v>7</v>
      </c>
    </row>
    <row r="561" spans="1:5" x14ac:dyDescent="0.3">
      <c r="A561" t="s">
        <v>27</v>
      </c>
      <c r="B561" t="s">
        <v>6</v>
      </c>
      <c r="C561">
        <v>2023</v>
      </c>
      <c r="D561">
        <v>13.16394043</v>
      </c>
      <c r="E561" t="s">
        <v>7</v>
      </c>
    </row>
    <row r="562" spans="1:5" x14ac:dyDescent="0.3">
      <c r="A562" t="s">
        <v>28</v>
      </c>
      <c r="B562" t="s">
        <v>6</v>
      </c>
      <c r="C562">
        <v>2010</v>
      </c>
      <c r="D562">
        <v>15.55224037</v>
      </c>
      <c r="E562" t="s">
        <v>7</v>
      </c>
    </row>
    <row r="563" spans="1:5" x14ac:dyDescent="0.3">
      <c r="A563" t="s">
        <v>28</v>
      </c>
      <c r="B563" t="s">
        <v>6</v>
      </c>
      <c r="C563">
        <v>2011</v>
      </c>
      <c r="D563">
        <v>15.695229530000001</v>
      </c>
      <c r="E563" t="s">
        <v>7</v>
      </c>
    </row>
    <row r="564" spans="1:5" x14ac:dyDescent="0.3">
      <c r="A564" t="s">
        <v>28</v>
      </c>
      <c r="B564" t="s">
        <v>6</v>
      </c>
      <c r="C564">
        <v>2012</v>
      </c>
      <c r="D564">
        <v>15.77573967</v>
      </c>
      <c r="E564" t="s">
        <v>7</v>
      </c>
    </row>
    <row r="565" spans="1:5" x14ac:dyDescent="0.3">
      <c r="A565" t="s">
        <v>28</v>
      </c>
      <c r="B565" t="s">
        <v>6</v>
      </c>
      <c r="C565">
        <v>2013</v>
      </c>
      <c r="D565">
        <v>15.578080180000001</v>
      </c>
      <c r="E565" t="s">
        <v>7</v>
      </c>
    </row>
    <row r="566" spans="1:5" x14ac:dyDescent="0.3">
      <c r="A566" t="s">
        <v>28</v>
      </c>
      <c r="B566" t="s">
        <v>6</v>
      </c>
      <c r="C566">
        <v>2014</v>
      </c>
      <c r="D566">
        <v>15.413680080000001</v>
      </c>
      <c r="E566" t="s">
        <v>7</v>
      </c>
    </row>
    <row r="567" spans="1:5" x14ac:dyDescent="0.3">
      <c r="A567" t="s">
        <v>28</v>
      </c>
      <c r="B567" t="s">
        <v>6</v>
      </c>
      <c r="C567">
        <v>2015</v>
      </c>
      <c r="D567">
        <v>15.263850209999999</v>
      </c>
      <c r="E567" t="s">
        <v>7</v>
      </c>
    </row>
    <row r="568" spans="1:5" x14ac:dyDescent="0.3">
      <c r="A568" t="s">
        <v>28</v>
      </c>
      <c r="B568" t="s">
        <v>6</v>
      </c>
      <c r="C568">
        <v>2016</v>
      </c>
      <c r="D568">
        <v>15.18873024</v>
      </c>
      <c r="E568" t="s">
        <v>7</v>
      </c>
    </row>
    <row r="569" spans="1:5" x14ac:dyDescent="0.3">
      <c r="A569" t="s">
        <v>28</v>
      </c>
      <c r="B569" t="s">
        <v>6</v>
      </c>
      <c r="C569">
        <v>2017</v>
      </c>
      <c r="D569">
        <v>15.005450250000001</v>
      </c>
      <c r="E569" t="s">
        <v>7</v>
      </c>
    </row>
    <row r="570" spans="1:5" x14ac:dyDescent="0.3">
      <c r="A570" t="s">
        <v>28</v>
      </c>
      <c r="B570" t="s">
        <v>6</v>
      </c>
      <c r="C570">
        <v>2018</v>
      </c>
      <c r="D570">
        <v>14.67171001</v>
      </c>
      <c r="E570" t="s">
        <v>7</v>
      </c>
    </row>
    <row r="571" spans="1:5" x14ac:dyDescent="0.3">
      <c r="A571" t="s">
        <v>28</v>
      </c>
      <c r="B571" t="s">
        <v>6</v>
      </c>
      <c r="C571">
        <v>2019</v>
      </c>
      <c r="D571">
        <v>14.40011024</v>
      </c>
      <c r="E571" t="s">
        <v>7</v>
      </c>
    </row>
    <row r="572" spans="1:5" x14ac:dyDescent="0.3">
      <c r="A572" t="s">
        <v>28</v>
      </c>
      <c r="B572" t="s">
        <v>6</v>
      </c>
      <c r="C572">
        <v>2020</v>
      </c>
      <c r="D572">
        <v>14.26484013</v>
      </c>
      <c r="E572" t="s">
        <v>7</v>
      </c>
    </row>
    <row r="573" spans="1:5" x14ac:dyDescent="0.3">
      <c r="A573" t="s">
        <v>28</v>
      </c>
      <c r="B573" t="s">
        <v>6</v>
      </c>
      <c r="C573">
        <v>2021</v>
      </c>
      <c r="D573">
        <v>14.19456005</v>
      </c>
      <c r="E573" t="s">
        <v>7</v>
      </c>
    </row>
    <row r="574" spans="1:5" x14ac:dyDescent="0.3">
      <c r="A574" t="s">
        <v>28</v>
      </c>
      <c r="B574" t="s">
        <v>6</v>
      </c>
      <c r="C574">
        <v>2022</v>
      </c>
      <c r="D574">
        <v>13.981530190000001</v>
      </c>
      <c r="E574" t="s">
        <v>7</v>
      </c>
    </row>
    <row r="575" spans="1:5" x14ac:dyDescent="0.3">
      <c r="A575" t="s">
        <v>28</v>
      </c>
      <c r="B575" t="s">
        <v>6</v>
      </c>
      <c r="C575">
        <v>2023</v>
      </c>
      <c r="D575">
        <v>13.718810080000001</v>
      </c>
      <c r="E575" t="s">
        <v>7</v>
      </c>
    </row>
    <row r="576" spans="1:5" x14ac:dyDescent="0.3">
      <c r="A576" t="s">
        <v>28</v>
      </c>
      <c r="B576" t="s">
        <v>8</v>
      </c>
      <c r="C576">
        <v>2010</v>
      </c>
      <c r="D576">
        <v>11.28499966</v>
      </c>
      <c r="E576" t="s">
        <v>7</v>
      </c>
    </row>
    <row r="577" spans="1:5" x14ac:dyDescent="0.3">
      <c r="A577" t="s">
        <v>28</v>
      </c>
      <c r="B577" t="s">
        <v>8</v>
      </c>
      <c r="C577">
        <v>2011</v>
      </c>
      <c r="D577">
        <v>11.37999973</v>
      </c>
      <c r="E577" t="s">
        <v>7</v>
      </c>
    </row>
    <row r="578" spans="1:5" x14ac:dyDescent="0.3">
      <c r="A578" t="s">
        <v>28</v>
      </c>
      <c r="B578" t="s">
        <v>8</v>
      </c>
      <c r="C578">
        <v>2012</v>
      </c>
      <c r="D578">
        <v>11.47499981</v>
      </c>
      <c r="E578" t="s">
        <v>7</v>
      </c>
    </row>
    <row r="579" spans="1:5" x14ac:dyDescent="0.3">
      <c r="A579" t="s">
        <v>28</v>
      </c>
      <c r="B579" t="s">
        <v>8</v>
      </c>
      <c r="C579">
        <v>2013</v>
      </c>
      <c r="D579">
        <v>11.56999989</v>
      </c>
      <c r="E579" t="s">
        <v>7</v>
      </c>
    </row>
    <row r="580" spans="1:5" x14ac:dyDescent="0.3">
      <c r="A580" t="s">
        <v>28</v>
      </c>
      <c r="B580" t="s">
        <v>8</v>
      </c>
      <c r="C580">
        <v>2014</v>
      </c>
      <c r="D580">
        <v>11.664999959999999</v>
      </c>
      <c r="E580" t="s">
        <v>7</v>
      </c>
    </row>
    <row r="581" spans="1:5" x14ac:dyDescent="0.3">
      <c r="A581" t="s">
        <v>28</v>
      </c>
      <c r="B581" t="s">
        <v>8</v>
      </c>
      <c r="C581">
        <v>2015</v>
      </c>
      <c r="D581">
        <v>11.76000004</v>
      </c>
      <c r="E581" t="s">
        <v>7</v>
      </c>
    </row>
    <row r="582" spans="1:5" x14ac:dyDescent="0.3">
      <c r="A582" t="s">
        <v>28</v>
      </c>
      <c r="B582" t="s">
        <v>8</v>
      </c>
      <c r="C582">
        <v>2016</v>
      </c>
      <c r="D582">
        <v>11.855000110000001</v>
      </c>
      <c r="E582" t="s">
        <v>7</v>
      </c>
    </row>
    <row r="583" spans="1:5" x14ac:dyDescent="0.3">
      <c r="A583" t="s">
        <v>28</v>
      </c>
      <c r="B583" t="s">
        <v>8</v>
      </c>
      <c r="C583">
        <v>2017</v>
      </c>
      <c r="D583">
        <v>11.950000190000001</v>
      </c>
      <c r="E583" t="s">
        <v>7</v>
      </c>
    </row>
    <row r="584" spans="1:5" x14ac:dyDescent="0.3">
      <c r="A584" t="s">
        <v>28</v>
      </c>
      <c r="B584" t="s">
        <v>8</v>
      </c>
      <c r="C584">
        <v>2018</v>
      </c>
      <c r="D584">
        <v>12.045000269999999</v>
      </c>
      <c r="E584" t="s">
        <v>7</v>
      </c>
    </row>
    <row r="585" spans="1:5" x14ac:dyDescent="0.3">
      <c r="A585" t="s">
        <v>28</v>
      </c>
      <c r="B585" t="s">
        <v>8</v>
      </c>
      <c r="C585">
        <v>2019</v>
      </c>
      <c r="D585">
        <v>12.14000034</v>
      </c>
      <c r="E585" t="s">
        <v>7</v>
      </c>
    </row>
    <row r="586" spans="1:5" x14ac:dyDescent="0.3">
      <c r="A586" t="s">
        <v>28</v>
      </c>
      <c r="B586" t="s">
        <v>8</v>
      </c>
      <c r="C586">
        <v>2020</v>
      </c>
      <c r="D586">
        <v>12.23729677</v>
      </c>
      <c r="E586" t="s">
        <v>7</v>
      </c>
    </row>
    <row r="587" spans="1:5" x14ac:dyDescent="0.3">
      <c r="A587" t="s">
        <v>28</v>
      </c>
      <c r="B587" t="s">
        <v>8</v>
      </c>
      <c r="C587">
        <v>2021</v>
      </c>
      <c r="D587">
        <v>12.335372980000001</v>
      </c>
      <c r="E587" t="s">
        <v>7</v>
      </c>
    </row>
    <row r="588" spans="1:5" x14ac:dyDescent="0.3">
      <c r="A588" t="s">
        <v>28</v>
      </c>
      <c r="B588" t="s">
        <v>8</v>
      </c>
      <c r="C588">
        <v>2022</v>
      </c>
      <c r="D588">
        <v>12.335372980000001</v>
      </c>
      <c r="E588" t="s">
        <v>7</v>
      </c>
    </row>
    <row r="589" spans="1:5" x14ac:dyDescent="0.3">
      <c r="A589" t="s">
        <v>28</v>
      </c>
      <c r="B589" t="s">
        <v>8</v>
      </c>
      <c r="C589">
        <v>2023</v>
      </c>
      <c r="D589">
        <v>12.335372980000001</v>
      </c>
      <c r="E589" t="s">
        <v>7</v>
      </c>
    </row>
    <row r="590" spans="1:5" x14ac:dyDescent="0.3">
      <c r="A590" t="s">
        <v>29</v>
      </c>
      <c r="B590" t="s">
        <v>8</v>
      </c>
      <c r="C590">
        <v>2010</v>
      </c>
      <c r="D590">
        <v>10.489999770000001</v>
      </c>
      <c r="E590" t="s">
        <v>7</v>
      </c>
    </row>
    <row r="591" spans="1:5" x14ac:dyDescent="0.3">
      <c r="A591" t="s">
        <v>29</v>
      </c>
      <c r="B591" t="s">
        <v>8</v>
      </c>
      <c r="C591">
        <v>2011</v>
      </c>
      <c r="D591">
        <v>10.17668591</v>
      </c>
      <c r="E591" t="s">
        <v>7</v>
      </c>
    </row>
    <row r="592" spans="1:5" x14ac:dyDescent="0.3">
      <c r="A592" t="s">
        <v>29</v>
      </c>
      <c r="B592" t="s">
        <v>8</v>
      </c>
      <c r="C592">
        <v>2012</v>
      </c>
      <c r="D592">
        <v>9.8633720399999998</v>
      </c>
      <c r="E592" t="s">
        <v>7</v>
      </c>
    </row>
    <row r="593" spans="1:5" x14ac:dyDescent="0.3">
      <c r="A593" t="s">
        <v>29</v>
      </c>
      <c r="B593" t="s">
        <v>8</v>
      </c>
      <c r="C593">
        <v>2013</v>
      </c>
      <c r="D593">
        <v>9.5500581740000001</v>
      </c>
      <c r="E593" t="s">
        <v>7</v>
      </c>
    </row>
    <row r="594" spans="1:5" x14ac:dyDescent="0.3">
      <c r="A594" t="s">
        <v>29</v>
      </c>
      <c r="B594" t="s">
        <v>8</v>
      </c>
      <c r="C594">
        <v>2014</v>
      </c>
      <c r="D594">
        <v>9.2367443080000005</v>
      </c>
      <c r="E594" t="s">
        <v>7</v>
      </c>
    </row>
    <row r="595" spans="1:5" x14ac:dyDescent="0.3">
      <c r="A595" t="s">
        <v>29</v>
      </c>
      <c r="B595" t="s">
        <v>8</v>
      </c>
      <c r="C595">
        <v>2015</v>
      </c>
      <c r="D595">
        <v>8.9234304430000009</v>
      </c>
      <c r="E595" t="s">
        <v>7</v>
      </c>
    </row>
    <row r="596" spans="1:5" x14ac:dyDescent="0.3">
      <c r="A596" t="s">
        <v>29</v>
      </c>
      <c r="B596" t="s">
        <v>8</v>
      </c>
      <c r="C596">
        <v>2016</v>
      </c>
      <c r="D596">
        <v>8.9087444310000006</v>
      </c>
      <c r="E596" t="s">
        <v>7</v>
      </c>
    </row>
    <row r="597" spans="1:5" x14ac:dyDescent="0.3">
      <c r="A597" t="s">
        <v>29</v>
      </c>
      <c r="B597" t="s">
        <v>8</v>
      </c>
      <c r="C597">
        <v>2017</v>
      </c>
      <c r="D597">
        <v>8.8940584180000002</v>
      </c>
      <c r="E597" t="s">
        <v>7</v>
      </c>
    </row>
    <row r="598" spans="1:5" x14ac:dyDescent="0.3">
      <c r="A598" t="s">
        <v>29</v>
      </c>
      <c r="B598" t="s">
        <v>8</v>
      </c>
      <c r="C598">
        <v>2018</v>
      </c>
      <c r="D598">
        <v>8.8793724059999999</v>
      </c>
      <c r="E598" t="s">
        <v>7</v>
      </c>
    </row>
    <row r="599" spans="1:5" x14ac:dyDescent="0.3">
      <c r="A599" t="s">
        <v>29</v>
      </c>
      <c r="B599" t="s">
        <v>8</v>
      </c>
      <c r="C599">
        <v>2019</v>
      </c>
      <c r="D599">
        <v>8.8646863939999996</v>
      </c>
      <c r="E599" t="s">
        <v>7</v>
      </c>
    </row>
    <row r="600" spans="1:5" x14ac:dyDescent="0.3">
      <c r="A600" t="s">
        <v>29</v>
      </c>
      <c r="B600" t="s">
        <v>8</v>
      </c>
      <c r="C600">
        <v>2020</v>
      </c>
      <c r="D600">
        <v>8.8500003809999992</v>
      </c>
      <c r="E600" t="s">
        <v>7</v>
      </c>
    </row>
    <row r="601" spans="1:5" x14ac:dyDescent="0.3">
      <c r="A601" t="s">
        <v>29</v>
      </c>
      <c r="B601" t="s">
        <v>8</v>
      </c>
      <c r="C601">
        <v>2021</v>
      </c>
      <c r="D601">
        <v>8.7622900010000002</v>
      </c>
      <c r="E601" t="s">
        <v>7</v>
      </c>
    </row>
    <row r="602" spans="1:5" x14ac:dyDescent="0.3">
      <c r="A602" t="s">
        <v>29</v>
      </c>
      <c r="B602" t="s">
        <v>8</v>
      </c>
      <c r="C602">
        <v>2022</v>
      </c>
      <c r="D602">
        <v>8.7622900010000002</v>
      </c>
      <c r="E602" t="s">
        <v>7</v>
      </c>
    </row>
    <row r="603" spans="1:5" x14ac:dyDescent="0.3">
      <c r="A603" t="s">
        <v>29</v>
      </c>
      <c r="B603" t="s">
        <v>8</v>
      </c>
      <c r="C603">
        <v>2023</v>
      </c>
      <c r="D603">
        <v>8.7622900010000002</v>
      </c>
      <c r="E603" t="s">
        <v>7</v>
      </c>
    </row>
    <row r="604" spans="1:5" x14ac:dyDescent="0.3">
      <c r="A604" t="s">
        <v>29</v>
      </c>
      <c r="B604" t="s">
        <v>6</v>
      </c>
      <c r="C604">
        <v>2010</v>
      </c>
      <c r="D604">
        <v>12.39898968</v>
      </c>
      <c r="E604" t="s">
        <v>7</v>
      </c>
    </row>
    <row r="605" spans="1:5" x14ac:dyDescent="0.3">
      <c r="A605" t="s">
        <v>29</v>
      </c>
      <c r="B605" t="s">
        <v>6</v>
      </c>
      <c r="C605">
        <v>2011</v>
      </c>
      <c r="D605">
        <v>12.49100971</v>
      </c>
      <c r="E605" t="s">
        <v>7</v>
      </c>
    </row>
    <row r="606" spans="1:5" x14ac:dyDescent="0.3">
      <c r="A606" t="s">
        <v>29</v>
      </c>
      <c r="B606" t="s">
        <v>6</v>
      </c>
      <c r="C606">
        <v>2012</v>
      </c>
      <c r="D606">
        <v>12.94052029</v>
      </c>
      <c r="E606" t="s">
        <v>7</v>
      </c>
    </row>
    <row r="607" spans="1:5" x14ac:dyDescent="0.3">
      <c r="A607" t="s">
        <v>29</v>
      </c>
      <c r="B607" t="s">
        <v>6</v>
      </c>
      <c r="C607">
        <v>2013</v>
      </c>
      <c r="D607">
        <v>12.822429659999999</v>
      </c>
      <c r="E607" t="s">
        <v>7</v>
      </c>
    </row>
    <row r="608" spans="1:5" x14ac:dyDescent="0.3">
      <c r="A608" t="s">
        <v>29</v>
      </c>
      <c r="B608" t="s">
        <v>6</v>
      </c>
      <c r="C608">
        <v>2014</v>
      </c>
      <c r="D608">
        <v>12.81070995</v>
      </c>
      <c r="E608" t="s">
        <v>7</v>
      </c>
    </row>
    <row r="609" spans="1:5" x14ac:dyDescent="0.3">
      <c r="A609" t="s">
        <v>29</v>
      </c>
      <c r="B609" t="s">
        <v>6</v>
      </c>
      <c r="C609">
        <v>2015</v>
      </c>
      <c r="D609">
        <v>12.873189930000001</v>
      </c>
      <c r="E609" t="s">
        <v>7</v>
      </c>
    </row>
    <row r="610" spans="1:5" x14ac:dyDescent="0.3">
      <c r="A610" t="s">
        <v>29</v>
      </c>
      <c r="B610" t="s">
        <v>6</v>
      </c>
      <c r="C610">
        <v>2016</v>
      </c>
      <c r="D610">
        <v>13.53081989</v>
      </c>
      <c r="E610" t="s">
        <v>7</v>
      </c>
    </row>
    <row r="611" spans="1:5" x14ac:dyDescent="0.3">
      <c r="A611" t="s">
        <v>29</v>
      </c>
      <c r="B611" t="s">
        <v>6</v>
      </c>
      <c r="C611">
        <v>2017</v>
      </c>
      <c r="D611">
        <v>13.248990060000001</v>
      </c>
      <c r="E611" t="s">
        <v>7</v>
      </c>
    </row>
    <row r="612" spans="1:5" x14ac:dyDescent="0.3">
      <c r="A612" t="s">
        <v>29</v>
      </c>
      <c r="B612" t="s">
        <v>6</v>
      </c>
      <c r="C612">
        <v>2018</v>
      </c>
      <c r="D612">
        <v>13.30014038</v>
      </c>
      <c r="E612" t="s">
        <v>7</v>
      </c>
    </row>
    <row r="613" spans="1:5" x14ac:dyDescent="0.3">
      <c r="A613" t="s">
        <v>29</v>
      </c>
      <c r="B613" t="s">
        <v>6</v>
      </c>
      <c r="C613">
        <v>2019</v>
      </c>
      <c r="D613">
        <v>13.316020010000001</v>
      </c>
      <c r="E613" t="s">
        <v>7</v>
      </c>
    </row>
    <row r="614" spans="1:5" x14ac:dyDescent="0.3">
      <c r="A614" t="s">
        <v>29</v>
      </c>
      <c r="B614" t="s">
        <v>6</v>
      </c>
      <c r="C614">
        <v>2020</v>
      </c>
      <c r="D614">
        <v>13.16993046</v>
      </c>
      <c r="E614" t="s">
        <v>7</v>
      </c>
    </row>
    <row r="615" spans="1:5" x14ac:dyDescent="0.3">
      <c r="A615" t="s">
        <v>29</v>
      </c>
      <c r="B615" t="s">
        <v>6</v>
      </c>
      <c r="C615">
        <v>2021</v>
      </c>
      <c r="D615">
        <v>12.869930269999999</v>
      </c>
      <c r="E615" t="s">
        <v>7</v>
      </c>
    </row>
    <row r="616" spans="1:5" x14ac:dyDescent="0.3">
      <c r="A616" t="s">
        <v>29</v>
      </c>
      <c r="B616" t="s">
        <v>6</v>
      </c>
      <c r="C616">
        <v>2022</v>
      </c>
      <c r="D616">
        <v>12.42656994</v>
      </c>
      <c r="E616" t="s">
        <v>7</v>
      </c>
    </row>
    <row r="617" spans="1:5" x14ac:dyDescent="0.3">
      <c r="A617" t="s">
        <v>29</v>
      </c>
      <c r="B617" t="s">
        <v>6</v>
      </c>
      <c r="C617">
        <v>2023</v>
      </c>
      <c r="D617">
        <v>11.98379993</v>
      </c>
      <c r="E617" t="s">
        <v>7</v>
      </c>
    </row>
    <row r="618" spans="1:5" x14ac:dyDescent="0.3">
      <c r="A618" t="s">
        <v>30</v>
      </c>
      <c r="B618" t="s">
        <v>6</v>
      </c>
      <c r="C618">
        <v>2010</v>
      </c>
      <c r="D618">
        <v>15.16174507</v>
      </c>
      <c r="E618" t="s">
        <v>7</v>
      </c>
    </row>
    <row r="619" spans="1:5" x14ac:dyDescent="0.3">
      <c r="A619" t="s">
        <v>30</v>
      </c>
      <c r="B619" t="s">
        <v>6</v>
      </c>
      <c r="C619">
        <v>2011</v>
      </c>
      <c r="D619">
        <v>15.247829879999999</v>
      </c>
      <c r="E619" t="s">
        <v>7</v>
      </c>
    </row>
    <row r="620" spans="1:5" x14ac:dyDescent="0.3">
      <c r="A620" t="s">
        <v>30</v>
      </c>
      <c r="B620" t="s">
        <v>6</v>
      </c>
      <c r="C620">
        <v>2012</v>
      </c>
      <c r="D620">
        <v>14.93242025</v>
      </c>
      <c r="E620" t="s">
        <v>7</v>
      </c>
    </row>
    <row r="621" spans="1:5" x14ac:dyDescent="0.3">
      <c r="A621" t="s">
        <v>30</v>
      </c>
      <c r="B621" t="s">
        <v>6</v>
      </c>
      <c r="C621">
        <v>2013</v>
      </c>
      <c r="D621">
        <v>15.81014002</v>
      </c>
      <c r="E621" t="s">
        <v>7</v>
      </c>
    </row>
    <row r="622" spans="1:5" x14ac:dyDescent="0.3">
      <c r="A622" t="s">
        <v>30</v>
      </c>
      <c r="B622" t="s">
        <v>6</v>
      </c>
      <c r="C622">
        <v>2014</v>
      </c>
      <c r="D622">
        <v>15.28293972</v>
      </c>
      <c r="E622" t="s">
        <v>7</v>
      </c>
    </row>
    <row r="623" spans="1:5" x14ac:dyDescent="0.3">
      <c r="A623" t="s">
        <v>30</v>
      </c>
      <c r="B623" t="s">
        <v>6</v>
      </c>
      <c r="C623">
        <v>2015</v>
      </c>
      <c r="D623">
        <v>14.88112997</v>
      </c>
      <c r="E623" t="s">
        <v>7</v>
      </c>
    </row>
    <row r="624" spans="1:5" x14ac:dyDescent="0.3">
      <c r="A624" t="s">
        <v>30</v>
      </c>
      <c r="B624" t="s">
        <v>6</v>
      </c>
      <c r="C624">
        <v>2016</v>
      </c>
      <c r="D624">
        <v>15.301350019999999</v>
      </c>
      <c r="E624" t="s">
        <v>7</v>
      </c>
    </row>
    <row r="625" spans="1:5" x14ac:dyDescent="0.3">
      <c r="A625" t="s">
        <v>30</v>
      </c>
      <c r="B625" t="s">
        <v>6</v>
      </c>
      <c r="C625">
        <v>2017</v>
      </c>
      <c r="D625">
        <v>15.02913002</v>
      </c>
      <c r="E625" t="s">
        <v>7</v>
      </c>
    </row>
    <row r="626" spans="1:5" x14ac:dyDescent="0.3">
      <c r="A626" t="s">
        <v>30</v>
      </c>
      <c r="B626" t="s">
        <v>6</v>
      </c>
      <c r="C626">
        <v>2018</v>
      </c>
      <c r="D626">
        <v>15.200690249999999</v>
      </c>
      <c r="E626" t="s">
        <v>7</v>
      </c>
    </row>
    <row r="627" spans="1:5" x14ac:dyDescent="0.3">
      <c r="A627" t="s">
        <v>30</v>
      </c>
      <c r="B627" t="s">
        <v>6</v>
      </c>
      <c r="C627">
        <v>2019</v>
      </c>
      <c r="D627">
        <v>15.448420240000001</v>
      </c>
      <c r="E627" t="s">
        <v>7</v>
      </c>
    </row>
    <row r="628" spans="1:5" x14ac:dyDescent="0.3">
      <c r="A628" t="s">
        <v>30</v>
      </c>
      <c r="B628" t="s">
        <v>6</v>
      </c>
      <c r="C628">
        <v>2020</v>
      </c>
      <c r="D628">
        <v>15.529535149999999</v>
      </c>
      <c r="E628" t="s">
        <v>7</v>
      </c>
    </row>
    <row r="629" spans="1:5" x14ac:dyDescent="0.3">
      <c r="A629" t="s">
        <v>30</v>
      </c>
      <c r="B629" t="s">
        <v>6</v>
      </c>
      <c r="C629">
        <v>2021</v>
      </c>
      <c r="D629">
        <v>15.610650059999999</v>
      </c>
      <c r="E629" t="s">
        <v>7</v>
      </c>
    </row>
    <row r="630" spans="1:5" x14ac:dyDescent="0.3">
      <c r="A630" t="s">
        <v>30</v>
      </c>
      <c r="B630" t="s">
        <v>6</v>
      </c>
      <c r="C630">
        <v>2022</v>
      </c>
      <c r="D630">
        <v>15.610650059999999</v>
      </c>
      <c r="E630" t="s">
        <v>7</v>
      </c>
    </row>
    <row r="631" spans="1:5" x14ac:dyDescent="0.3">
      <c r="A631" t="s">
        <v>30</v>
      </c>
      <c r="B631" t="s">
        <v>6</v>
      </c>
      <c r="C631">
        <v>2023</v>
      </c>
      <c r="D631">
        <v>15.610650059999999</v>
      </c>
      <c r="E631" t="s">
        <v>7</v>
      </c>
    </row>
    <row r="632" spans="1:5" x14ac:dyDescent="0.3">
      <c r="A632" t="s">
        <v>30</v>
      </c>
      <c r="B632" t="s">
        <v>8</v>
      </c>
      <c r="C632">
        <v>2010</v>
      </c>
      <c r="D632">
        <v>7.7100000380000004</v>
      </c>
      <c r="E632" t="s">
        <v>7</v>
      </c>
    </row>
    <row r="633" spans="1:5" x14ac:dyDescent="0.3">
      <c r="A633" t="s">
        <v>30</v>
      </c>
      <c r="B633" t="s">
        <v>8</v>
      </c>
      <c r="C633">
        <v>2011</v>
      </c>
      <c r="D633">
        <v>7.9400000569999998</v>
      </c>
      <c r="E633" t="s">
        <v>7</v>
      </c>
    </row>
    <row r="634" spans="1:5" x14ac:dyDescent="0.3">
      <c r="A634" t="s">
        <v>30</v>
      </c>
      <c r="B634" t="s">
        <v>8</v>
      </c>
      <c r="C634">
        <v>2012</v>
      </c>
      <c r="D634">
        <v>8.1700000760000009</v>
      </c>
      <c r="E634" t="s">
        <v>7</v>
      </c>
    </row>
    <row r="635" spans="1:5" x14ac:dyDescent="0.3">
      <c r="A635" t="s">
        <v>30</v>
      </c>
      <c r="B635" t="s">
        <v>8</v>
      </c>
      <c r="C635">
        <v>2013</v>
      </c>
      <c r="D635">
        <v>8.4233334860000006</v>
      </c>
      <c r="E635" t="s">
        <v>7</v>
      </c>
    </row>
    <row r="636" spans="1:5" x14ac:dyDescent="0.3">
      <c r="A636" t="s">
        <v>30</v>
      </c>
      <c r="B636" t="s">
        <v>8</v>
      </c>
      <c r="C636">
        <v>2014</v>
      </c>
      <c r="D636">
        <v>8.6766668960000004</v>
      </c>
      <c r="E636" t="s">
        <v>7</v>
      </c>
    </row>
    <row r="637" spans="1:5" x14ac:dyDescent="0.3">
      <c r="A637" t="s">
        <v>30</v>
      </c>
      <c r="B637" t="s">
        <v>8</v>
      </c>
      <c r="C637">
        <v>2015</v>
      </c>
      <c r="D637">
        <v>8.9300003050000001</v>
      </c>
      <c r="E637" t="s">
        <v>7</v>
      </c>
    </row>
    <row r="638" spans="1:5" x14ac:dyDescent="0.3">
      <c r="A638" t="s">
        <v>30</v>
      </c>
      <c r="B638" t="s">
        <v>8</v>
      </c>
      <c r="C638">
        <v>2016</v>
      </c>
      <c r="D638">
        <v>9.1625001430000008</v>
      </c>
      <c r="E638" t="s">
        <v>7</v>
      </c>
    </row>
    <row r="639" spans="1:5" x14ac:dyDescent="0.3">
      <c r="A639" t="s">
        <v>30</v>
      </c>
      <c r="B639" t="s">
        <v>8</v>
      </c>
      <c r="C639">
        <v>2017</v>
      </c>
      <c r="D639">
        <v>9.3949999809999998</v>
      </c>
      <c r="E639" t="s">
        <v>7</v>
      </c>
    </row>
    <row r="640" spans="1:5" x14ac:dyDescent="0.3">
      <c r="A640" t="s">
        <v>30</v>
      </c>
      <c r="B640" t="s">
        <v>8</v>
      </c>
      <c r="C640">
        <v>2018</v>
      </c>
      <c r="D640">
        <v>9.6274998190000005</v>
      </c>
      <c r="E640" t="s">
        <v>7</v>
      </c>
    </row>
    <row r="641" spans="1:5" x14ac:dyDescent="0.3">
      <c r="A641" t="s">
        <v>30</v>
      </c>
      <c r="B641" t="s">
        <v>8</v>
      </c>
      <c r="C641">
        <v>2019</v>
      </c>
      <c r="D641">
        <v>9.8599996569999995</v>
      </c>
      <c r="E641" t="s">
        <v>7</v>
      </c>
    </row>
    <row r="642" spans="1:5" x14ac:dyDescent="0.3">
      <c r="A642" t="s">
        <v>30</v>
      </c>
      <c r="B642" t="s">
        <v>8</v>
      </c>
      <c r="C642">
        <v>2020</v>
      </c>
      <c r="D642">
        <v>9.8299999239999991</v>
      </c>
      <c r="E642" t="s">
        <v>7</v>
      </c>
    </row>
    <row r="643" spans="1:5" x14ac:dyDescent="0.3">
      <c r="A643" t="s">
        <v>30</v>
      </c>
      <c r="B643" t="s">
        <v>8</v>
      </c>
      <c r="C643">
        <v>2021</v>
      </c>
      <c r="D643">
        <v>10.021223190000001</v>
      </c>
      <c r="E643" t="s">
        <v>7</v>
      </c>
    </row>
    <row r="644" spans="1:5" x14ac:dyDescent="0.3">
      <c r="A644" t="s">
        <v>30</v>
      </c>
      <c r="B644" t="s">
        <v>8</v>
      </c>
      <c r="C644">
        <v>2022</v>
      </c>
      <c r="D644">
        <v>10.021223190000001</v>
      </c>
      <c r="E644" t="s">
        <v>7</v>
      </c>
    </row>
    <row r="645" spans="1:5" x14ac:dyDescent="0.3">
      <c r="A645" t="s">
        <v>30</v>
      </c>
      <c r="B645" t="s">
        <v>8</v>
      </c>
      <c r="C645">
        <v>2023</v>
      </c>
      <c r="D645">
        <v>10.021223190000001</v>
      </c>
      <c r="E645" t="s">
        <v>7</v>
      </c>
    </row>
    <row r="646" spans="1:5" x14ac:dyDescent="0.3">
      <c r="A646" t="s">
        <v>31</v>
      </c>
      <c r="B646" t="s">
        <v>8</v>
      </c>
      <c r="C646">
        <v>2010</v>
      </c>
      <c r="D646">
        <v>6.8800001139999996</v>
      </c>
      <c r="E646" t="s">
        <v>7</v>
      </c>
    </row>
    <row r="647" spans="1:5" x14ac:dyDescent="0.3">
      <c r="A647" t="s">
        <v>31</v>
      </c>
      <c r="B647" t="s">
        <v>8</v>
      </c>
      <c r="C647">
        <v>2011</v>
      </c>
      <c r="D647">
        <v>7.0100002290000001</v>
      </c>
      <c r="E647" t="s">
        <v>7</v>
      </c>
    </row>
    <row r="648" spans="1:5" x14ac:dyDescent="0.3">
      <c r="A648" t="s">
        <v>31</v>
      </c>
      <c r="B648" t="s">
        <v>8</v>
      </c>
      <c r="C648">
        <v>2012</v>
      </c>
      <c r="D648">
        <v>7.2199997900000001</v>
      </c>
      <c r="E648" t="s">
        <v>7</v>
      </c>
    </row>
    <row r="649" spans="1:5" x14ac:dyDescent="0.3">
      <c r="A649" t="s">
        <v>31</v>
      </c>
      <c r="B649" t="s">
        <v>8</v>
      </c>
      <c r="C649">
        <v>2013</v>
      </c>
      <c r="D649">
        <v>7.2899999619999996</v>
      </c>
      <c r="E649" t="s">
        <v>7</v>
      </c>
    </row>
    <row r="650" spans="1:5" x14ac:dyDescent="0.3">
      <c r="A650" t="s">
        <v>31</v>
      </c>
      <c r="B650" t="s">
        <v>8</v>
      </c>
      <c r="C650">
        <v>2014</v>
      </c>
      <c r="D650">
        <v>7.3800001139999996</v>
      </c>
      <c r="E650" t="s">
        <v>7</v>
      </c>
    </row>
    <row r="651" spans="1:5" x14ac:dyDescent="0.3">
      <c r="A651" t="s">
        <v>31</v>
      </c>
      <c r="B651" t="s">
        <v>8</v>
      </c>
      <c r="C651">
        <v>2015</v>
      </c>
      <c r="D651">
        <v>7.5100002290000001</v>
      </c>
      <c r="E651" t="s">
        <v>7</v>
      </c>
    </row>
    <row r="652" spans="1:5" x14ac:dyDescent="0.3">
      <c r="A652" t="s">
        <v>31</v>
      </c>
      <c r="B652" t="s">
        <v>8</v>
      </c>
      <c r="C652">
        <v>2016</v>
      </c>
      <c r="D652">
        <v>7.7300000190000002</v>
      </c>
      <c r="E652" t="s">
        <v>7</v>
      </c>
    </row>
    <row r="653" spans="1:5" x14ac:dyDescent="0.3">
      <c r="A653" t="s">
        <v>31</v>
      </c>
      <c r="B653" t="s">
        <v>8</v>
      </c>
      <c r="C653">
        <v>2017</v>
      </c>
      <c r="D653">
        <v>7.8499999049999998</v>
      </c>
      <c r="E653" t="s">
        <v>7</v>
      </c>
    </row>
    <row r="654" spans="1:5" x14ac:dyDescent="0.3">
      <c r="A654" t="s">
        <v>31</v>
      </c>
      <c r="B654" t="s">
        <v>8</v>
      </c>
      <c r="C654">
        <v>2018</v>
      </c>
      <c r="D654">
        <v>7.9800000190000002</v>
      </c>
      <c r="E654" t="s">
        <v>7</v>
      </c>
    </row>
    <row r="655" spans="1:5" x14ac:dyDescent="0.3">
      <c r="A655" t="s">
        <v>31</v>
      </c>
      <c r="B655" t="s">
        <v>8</v>
      </c>
      <c r="C655">
        <v>2019</v>
      </c>
      <c r="D655">
        <v>8.1257779879999994</v>
      </c>
      <c r="E655" t="s">
        <v>7</v>
      </c>
    </row>
    <row r="656" spans="1:5" x14ac:dyDescent="0.3">
      <c r="A656" t="s">
        <v>31</v>
      </c>
      <c r="B656" t="s">
        <v>8</v>
      </c>
      <c r="C656">
        <v>2020</v>
      </c>
      <c r="D656">
        <v>8.274219016</v>
      </c>
      <c r="E656" t="s">
        <v>7</v>
      </c>
    </row>
    <row r="657" spans="1:5" x14ac:dyDescent="0.3">
      <c r="A657" t="s">
        <v>31</v>
      </c>
      <c r="B657" t="s">
        <v>8</v>
      </c>
      <c r="C657">
        <v>2021</v>
      </c>
      <c r="D657">
        <v>8.4253717520000002</v>
      </c>
      <c r="E657" t="s">
        <v>7</v>
      </c>
    </row>
    <row r="658" spans="1:5" x14ac:dyDescent="0.3">
      <c r="A658" t="s">
        <v>31</v>
      </c>
      <c r="B658" t="s">
        <v>8</v>
      </c>
      <c r="C658">
        <v>2022</v>
      </c>
      <c r="D658">
        <v>8.4253717520000002</v>
      </c>
      <c r="E658" t="s">
        <v>7</v>
      </c>
    </row>
    <row r="659" spans="1:5" x14ac:dyDescent="0.3">
      <c r="A659" t="s">
        <v>31</v>
      </c>
      <c r="B659" t="s">
        <v>8</v>
      </c>
      <c r="C659">
        <v>2023</v>
      </c>
      <c r="D659">
        <v>8.4253717520000002</v>
      </c>
      <c r="E659" t="s">
        <v>7</v>
      </c>
    </row>
    <row r="660" spans="1:5" x14ac:dyDescent="0.3">
      <c r="A660" t="s">
        <v>31</v>
      </c>
      <c r="B660" t="s">
        <v>6</v>
      </c>
      <c r="C660">
        <v>2010</v>
      </c>
      <c r="D660">
        <v>15.10896198</v>
      </c>
      <c r="E660" t="s">
        <v>7</v>
      </c>
    </row>
    <row r="661" spans="1:5" x14ac:dyDescent="0.3">
      <c r="A661" t="s">
        <v>31</v>
      </c>
      <c r="B661" t="s">
        <v>6</v>
      </c>
      <c r="C661">
        <v>2011</v>
      </c>
      <c r="D661">
        <v>15.16152681</v>
      </c>
      <c r="E661" t="s">
        <v>7</v>
      </c>
    </row>
    <row r="662" spans="1:5" x14ac:dyDescent="0.3">
      <c r="A662" t="s">
        <v>31</v>
      </c>
      <c r="B662" t="s">
        <v>6</v>
      </c>
      <c r="C662">
        <v>2012</v>
      </c>
      <c r="D662">
        <v>15.214274530000001</v>
      </c>
      <c r="E662" t="s">
        <v>7</v>
      </c>
    </row>
    <row r="663" spans="1:5" x14ac:dyDescent="0.3">
      <c r="A663" t="s">
        <v>31</v>
      </c>
      <c r="B663" t="s">
        <v>6</v>
      </c>
      <c r="C663">
        <v>2013</v>
      </c>
      <c r="D663">
        <v>15.24518967</v>
      </c>
      <c r="E663" t="s">
        <v>7</v>
      </c>
    </row>
    <row r="664" spans="1:5" x14ac:dyDescent="0.3">
      <c r="A664" t="s">
        <v>31</v>
      </c>
      <c r="B664" t="s">
        <v>6</v>
      </c>
      <c r="C664">
        <v>2014</v>
      </c>
      <c r="D664">
        <v>15.368140220000001</v>
      </c>
      <c r="E664" t="s">
        <v>7</v>
      </c>
    </row>
    <row r="665" spans="1:5" x14ac:dyDescent="0.3">
      <c r="A665" t="s">
        <v>31</v>
      </c>
      <c r="B665" t="s">
        <v>6</v>
      </c>
      <c r="C665">
        <v>2015</v>
      </c>
      <c r="D665">
        <v>15.24540043</v>
      </c>
      <c r="E665" t="s">
        <v>7</v>
      </c>
    </row>
    <row r="666" spans="1:5" x14ac:dyDescent="0.3">
      <c r="A666" t="s">
        <v>31</v>
      </c>
      <c r="B666" t="s">
        <v>6</v>
      </c>
      <c r="C666">
        <v>2016</v>
      </c>
      <c r="D666">
        <v>15.294320109999999</v>
      </c>
      <c r="E666" t="s">
        <v>7</v>
      </c>
    </row>
    <row r="667" spans="1:5" x14ac:dyDescent="0.3">
      <c r="A667" t="s">
        <v>31</v>
      </c>
      <c r="B667" t="s">
        <v>6</v>
      </c>
      <c r="C667">
        <v>2017</v>
      </c>
      <c r="D667">
        <v>15.40701962</v>
      </c>
      <c r="E667" t="s">
        <v>7</v>
      </c>
    </row>
    <row r="668" spans="1:5" x14ac:dyDescent="0.3">
      <c r="A668" t="s">
        <v>31</v>
      </c>
      <c r="B668" t="s">
        <v>6</v>
      </c>
      <c r="C668">
        <v>2018</v>
      </c>
      <c r="D668">
        <v>15.503760339999999</v>
      </c>
      <c r="E668" t="s">
        <v>7</v>
      </c>
    </row>
    <row r="669" spans="1:5" x14ac:dyDescent="0.3">
      <c r="A669" t="s">
        <v>31</v>
      </c>
      <c r="B669" t="s">
        <v>6</v>
      </c>
      <c r="C669">
        <v>2019</v>
      </c>
      <c r="D669">
        <v>15.44937038</v>
      </c>
      <c r="E669" t="s">
        <v>7</v>
      </c>
    </row>
    <row r="670" spans="1:5" x14ac:dyDescent="0.3">
      <c r="A670" t="s">
        <v>31</v>
      </c>
      <c r="B670" t="s">
        <v>6</v>
      </c>
      <c r="C670">
        <v>2020</v>
      </c>
      <c r="D670">
        <v>15.445960039999999</v>
      </c>
      <c r="E670" t="s">
        <v>7</v>
      </c>
    </row>
    <row r="671" spans="1:5" x14ac:dyDescent="0.3">
      <c r="A671" t="s">
        <v>31</v>
      </c>
      <c r="B671" t="s">
        <v>6</v>
      </c>
      <c r="C671">
        <v>2021</v>
      </c>
      <c r="D671">
        <v>15.5788002</v>
      </c>
      <c r="E671" t="s">
        <v>7</v>
      </c>
    </row>
    <row r="672" spans="1:5" x14ac:dyDescent="0.3">
      <c r="A672" t="s">
        <v>31</v>
      </c>
      <c r="B672" t="s">
        <v>6</v>
      </c>
      <c r="C672">
        <v>2022</v>
      </c>
      <c r="D672">
        <v>15.7927103</v>
      </c>
      <c r="E672" t="s">
        <v>7</v>
      </c>
    </row>
    <row r="673" spans="1:5" x14ac:dyDescent="0.3">
      <c r="A673" t="s">
        <v>31</v>
      </c>
      <c r="B673" t="s">
        <v>6</v>
      </c>
      <c r="C673">
        <v>2023</v>
      </c>
      <c r="D673">
        <v>15.7927103</v>
      </c>
      <c r="E673" t="s">
        <v>7</v>
      </c>
    </row>
    <row r="674" spans="1:5" x14ac:dyDescent="0.3">
      <c r="A674" t="s">
        <v>32</v>
      </c>
      <c r="B674" t="s">
        <v>6</v>
      </c>
      <c r="C674">
        <v>2010</v>
      </c>
      <c r="D674">
        <v>15.719670300000001</v>
      </c>
      <c r="E674" t="s">
        <v>7</v>
      </c>
    </row>
    <row r="675" spans="1:5" x14ac:dyDescent="0.3">
      <c r="A675" t="s">
        <v>32</v>
      </c>
      <c r="B675" t="s">
        <v>6</v>
      </c>
      <c r="C675">
        <v>2011</v>
      </c>
      <c r="D675">
        <v>15.68015003</v>
      </c>
      <c r="E675" t="s">
        <v>7</v>
      </c>
    </row>
    <row r="676" spans="1:5" x14ac:dyDescent="0.3">
      <c r="A676" t="s">
        <v>32</v>
      </c>
      <c r="B676" t="s">
        <v>6</v>
      </c>
      <c r="C676">
        <v>2012</v>
      </c>
      <c r="D676">
        <v>15.77245143</v>
      </c>
      <c r="E676" t="s">
        <v>7</v>
      </c>
    </row>
    <row r="677" spans="1:5" x14ac:dyDescent="0.3">
      <c r="A677" t="s">
        <v>32</v>
      </c>
      <c r="B677" t="s">
        <v>6</v>
      </c>
      <c r="C677">
        <v>2013</v>
      </c>
      <c r="D677">
        <v>15.86529616</v>
      </c>
      <c r="E677" t="s">
        <v>7</v>
      </c>
    </row>
    <row r="678" spans="1:5" x14ac:dyDescent="0.3">
      <c r="A678" t="s">
        <v>32</v>
      </c>
      <c r="B678" t="s">
        <v>6</v>
      </c>
      <c r="C678">
        <v>2014</v>
      </c>
      <c r="D678">
        <v>15.958687429999999</v>
      </c>
      <c r="E678" t="s">
        <v>7</v>
      </c>
    </row>
    <row r="679" spans="1:5" x14ac:dyDescent="0.3">
      <c r="A679" t="s">
        <v>32</v>
      </c>
      <c r="B679" t="s">
        <v>6</v>
      </c>
      <c r="C679">
        <v>2015</v>
      </c>
      <c r="D679">
        <v>16.052628439999999</v>
      </c>
      <c r="E679" t="s">
        <v>7</v>
      </c>
    </row>
    <row r="680" spans="1:5" x14ac:dyDescent="0.3">
      <c r="A680" t="s">
        <v>32</v>
      </c>
      <c r="B680" t="s">
        <v>6</v>
      </c>
      <c r="C680">
        <v>2016</v>
      </c>
      <c r="D680">
        <v>16.14712244</v>
      </c>
      <c r="E680" t="s">
        <v>7</v>
      </c>
    </row>
    <row r="681" spans="1:5" x14ac:dyDescent="0.3">
      <c r="A681" t="s">
        <v>32</v>
      </c>
      <c r="B681" t="s">
        <v>6</v>
      </c>
      <c r="C681">
        <v>2017</v>
      </c>
      <c r="D681">
        <v>16.242172669999999</v>
      </c>
      <c r="E681" t="s">
        <v>7</v>
      </c>
    </row>
    <row r="682" spans="1:5" x14ac:dyDescent="0.3">
      <c r="A682" t="s">
        <v>32</v>
      </c>
      <c r="B682" t="s">
        <v>6</v>
      </c>
      <c r="C682">
        <v>2018</v>
      </c>
      <c r="D682">
        <v>16.337782430000001</v>
      </c>
      <c r="E682" t="s">
        <v>7</v>
      </c>
    </row>
    <row r="683" spans="1:5" x14ac:dyDescent="0.3">
      <c r="A683" t="s">
        <v>32</v>
      </c>
      <c r="B683" t="s">
        <v>6</v>
      </c>
      <c r="C683">
        <v>2019</v>
      </c>
      <c r="D683">
        <v>16.433954979999999</v>
      </c>
      <c r="E683" t="s">
        <v>7</v>
      </c>
    </row>
    <row r="684" spans="1:5" x14ac:dyDescent="0.3">
      <c r="A684" t="s">
        <v>32</v>
      </c>
      <c r="B684" t="s">
        <v>6</v>
      </c>
      <c r="C684">
        <v>2020</v>
      </c>
      <c r="D684">
        <v>16.530693670000002</v>
      </c>
      <c r="E684" t="s">
        <v>7</v>
      </c>
    </row>
    <row r="685" spans="1:5" x14ac:dyDescent="0.3">
      <c r="A685" t="s">
        <v>32</v>
      </c>
      <c r="B685" t="s">
        <v>6</v>
      </c>
      <c r="C685">
        <v>2021</v>
      </c>
      <c r="D685">
        <v>16.6280018</v>
      </c>
      <c r="E685" t="s">
        <v>7</v>
      </c>
    </row>
    <row r="686" spans="1:5" x14ac:dyDescent="0.3">
      <c r="A686" t="s">
        <v>32</v>
      </c>
      <c r="B686" t="s">
        <v>6</v>
      </c>
      <c r="C686">
        <v>2022</v>
      </c>
      <c r="D686">
        <v>16.6280018</v>
      </c>
      <c r="E686" t="s">
        <v>7</v>
      </c>
    </row>
    <row r="687" spans="1:5" x14ac:dyDescent="0.3">
      <c r="A687" t="s">
        <v>32</v>
      </c>
      <c r="B687" t="s">
        <v>6</v>
      </c>
      <c r="C687">
        <v>2023</v>
      </c>
      <c r="D687">
        <v>16.6280018</v>
      </c>
      <c r="E687" t="s">
        <v>7</v>
      </c>
    </row>
    <row r="688" spans="1:5" x14ac:dyDescent="0.3">
      <c r="A688" t="s">
        <v>32</v>
      </c>
      <c r="B688" t="s">
        <v>8</v>
      </c>
      <c r="C688">
        <v>2010</v>
      </c>
      <c r="D688">
        <v>9.6528568969999995</v>
      </c>
      <c r="E688" t="s">
        <v>7</v>
      </c>
    </row>
    <row r="689" spans="1:5" x14ac:dyDescent="0.3">
      <c r="A689" t="s">
        <v>32</v>
      </c>
      <c r="B689" t="s">
        <v>8</v>
      </c>
      <c r="C689">
        <v>2011</v>
      </c>
      <c r="D689">
        <v>9.6611426110000007</v>
      </c>
      <c r="E689" t="s">
        <v>7</v>
      </c>
    </row>
    <row r="690" spans="1:5" x14ac:dyDescent="0.3">
      <c r="A690" t="s">
        <v>32</v>
      </c>
      <c r="B690" t="s">
        <v>8</v>
      </c>
      <c r="C690">
        <v>2012</v>
      </c>
      <c r="D690">
        <v>9.6694283250000002</v>
      </c>
      <c r="E690" t="s">
        <v>7</v>
      </c>
    </row>
    <row r="691" spans="1:5" x14ac:dyDescent="0.3">
      <c r="A691" t="s">
        <v>32</v>
      </c>
      <c r="B691" t="s">
        <v>8</v>
      </c>
      <c r="C691">
        <v>2013</v>
      </c>
      <c r="D691">
        <v>9.6777140389999996</v>
      </c>
      <c r="E691" t="s">
        <v>7</v>
      </c>
    </row>
    <row r="692" spans="1:5" x14ac:dyDescent="0.3">
      <c r="A692" t="s">
        <v>32</v>
      </c>
      <c r="B692" t="s">
        <v>8</v>
      </c>
      <c r="C692">
        <v>2014</v>
      </c>
      <c r="D692">
        <v>9.6859997530000008</v>
      </c>
      <c r="E692" t="s">
        <v>7</v>
      </c>
    </row>
    <row r="693" spans="1:5" x14ac:dyDescent="0.3">
      <c r="A693" t="s">
        <v>32</v>
      </c>
      <c r="B693" t="s">
        <v>8</v>
      </c>
      <c r="C693">
        <v>2015</v>
      </c>
      <c r="D693">
        <v>9.6942854670000003</v>
      </c>
      <c r="E693" t="s">
        <v>7</v>
      </c>
    </row>
    <row r="694" spans="1:5" x14ac:dyDescent="0.3">
      <c r="A694" t="s">
        <v>32</v>
      </c>
      <c r="B694" t="s">
        <v>8</v>
      </c>
      <c r="C694">
        <v>2016</v>
      </c>
      <c r="D694">
        <v>9.7336426090000003</v>
      </c>
      <c r="E694" t="s">
        <v>7</v>
      </c>
    </row>
    <row r="695" spans="1:5" x14ac:dyDescent="0.3">
      <c r="A695" t="s">
        <v>32</v>
      </c>
      <c r="B695" t="s">
        <v>8</v>
      </c>
      <c r="C695">
        <v>2017</v>
      </c>
      <c r="D695">
        <v>9.7729997510000004</v>
      </c>
      <c r="E695" t="s">
        <v>7</v>
      </c>
    </row>
    <row r="696" spans="1:5" x14ac:dyDescent="0.3">
      <c r="A696" t="s">
        <v>32</v>
      </c>
      <c r="B696" t="s">
        <v>8</v>
      </c>
      <c r="C696">
        <v>2018</v>
      </c>
      <c r="D696">
        <v>9.8123568930000005</v>
      </c>
      <c r="E696" t="s">
        <v>7</v>
      </c>
    </row>
    <row r="697" spans="1:5" x14ac:dyDescent="0.3">
      <c r="A697" t="s">
        <v>32</v>
      </c>
      <c r="B697" t="s">
        <v>8</v>
      </c>
      <c r="C697">
        <v>2019</v>
      </c>
      <c r="D697">
        <v>9.8517140350000005</v>
      </c>
      <c r="E697" t="s">
        <v>7</v>
      </c>
    </row>
    <row r="698" spans="1:5" x14ac:dyDescent="0.3">
      <c r="A698" t="s">
        <v>32</v>
      </c>
      <c r="B698" t="s">
        <v>8</v>
      </c>
      <c r="C698">
        <v>2020</v>
      </c>
      <c r="D698">
        <v>9.8910711770000006</v>
      </c>
      <c r="E698" t="s">
        <v>7</v>
      </c>
    </row>
    <row r="699" spans="1:5" x14ac:dyDescent="0.3">
      <c r="A699" t="s">
        <v>32</v>
      </c>
      <c r="B699" t="s">
        <v>8</v>
      </c>
      <c r="C699">
        <v>2021</v>
      </c>
      <c r="D699">
        <v>9.9283568899999999</v>
      </c>
      <c r="E699" t="s">
        <v>7</v>
      </c>
    </row>
    <row r="700" spans="1:5" x14ac:dyDescent="0.3">
      <c r="A700" t="s">
        <v>32</v>
      </c>
      <c r="B700" t="s">
        <v>8</v>
      </c>
      <c r="C700">
        <v>2022</v>
      </c>
      <c r="D700">
        <v>9.9283568899999999</v>
      </c>
      <c r="E700" t="s">
        <v>7</v>
      </c>
    </row>
    <row r="701" spans="1:5" x14ac:dyDescent="0.3">
      <c r="A701" t="s">
        <v>32</v>
      </c>
      <c r="B701" t="s">
        <v>8</v>
      </c>
      <c r="C701">
        <v>2023</v>
      </c>
      <c r="D701">
        <v>9.9283568899999999</v>
      </c>
      <c r="E701" t="s">
        <v>7</v>
      </c>
    </row>
    <row r="702" spans="1:5" x14ac:dyDescent="0.3">
      <c r="A702" t="s">
        <v>33</v>
      </c>
      <c r="B702" t="s">
        <v>8</v>
      </c>
      <c r="C702">
        <v>2010</v>
      </c>
      <c r="D702">
        <v>8.77</v>
      </c>
      <c r="E702" t="s">
        <v>7</v>
      </c>
    </row>
    <row r="703" spans="1:5" x14ac:dyDescent="0.3">
      <c r="A703" t="s">
        <v>33</v>
      </c>
      <c r="B703" t="s">
        <v>8</v>
      </c>
      <c r="C703">
        <v>2011</v>
      </c>
      <c r="D703">
        <v>8.82</v>
      </c>
      <c r="E703" t="s">
        <v>7</v>
      </c>
    </row>
    <row r="704" spans="1:5" x14ac:dyDescent="0.3">
      <c r="A704" t="s">
        <v>33</v>
      </c>
      <c r="B704" t="s">
        <v>8</v>
      </c>
      <c r="C704">
        <v>2012</v>
      </c>
      <c r="D704">
        <v>8.8699999999999992</v>
      </c>
      <c r="E704" t="s">
        <v>7</v>
      </c>
    </row>
    <row r="705" spans="1:5" x14ac:dyDescent="0.3">
      <c r="A705" t="s">
        <v>33</v>
      </c>
      <c r="B705" t="s">
        <v>8</v>
      </c>
      <c r="C705">
        <v>2013</v>
      </c>
      <c r="D705">
        <v>8.92</v>
      </c>
      <c r="E705" t="s">
        <v>7</v>
      </c>
    </row>
    <row r="706" spans="1:5" x14ac:dyDescent="0.3">
      <c r="A706" t="s">
        <v>33</v>
      </c>
      <c r="B706" t="s">
        <v>8</v>
      </c>
      <c r="C706">
        <v>2014</v>
      </c>
      <c r="D706">
        <v>8.9700000000000006</v>
      </c>
      <c r="E706" t="s">
        <v>7</v>
      </c>
    </row>
    <row r="707" spans="1:5" x14ac:dyDescent="0.3">
      <c r="A707" t="s">
        <v>33</v>
      </c>
      <c r="B707" t="s">
        <v>8</v>
      </c>
      <c r="C707">
        <v>2015</v>
      </c>
      <c r="D707">
        <v>9.02</v>
      </c>
      <c r="E707" t="s">
        <v>7</v>
      </c>
    </row>
    <row r="708" spans="1:5" x14ac:dyDescent="0.3">
      <c r="A708" t="s">
        <v>33</v>
      </c>
      <c r="B708" t="s">
        <v>8</v>
      </c>
      <c r="C708">
        <v>2016</v>
      </c>
      <c r="D708">
        <v>9.06</v>
      </c>
      <c r="E708" t="s">
        <v>7</v>
      </c>
    </row>
    <row r="709" spans="1:5" x14ac:dyDescent="0.3">
      <c r="A709" t="s">
        <v>33</v>
      </c>
      <c r="B709" t="s">
        <v>8</v>
      </c>
      <c r="C709">
        <v>2017</v>
      </c>
      <c r="D709">
        <v>9.1</v>
      </c>
      <c r="E709" t="s">
        <v>7</v>
      </c>
    </row>
    <row r="710" spans="1:5" x14ac:dyDescent="0.3">
      <c r="A710" t="s">
        <v>33</v>
      </c>
      <c r="B710" t="s">
        <v>8</v>
      </c>
      <c r="C710">
        <v>2018</v>
      </c>
      <c r="D710">
        <v>9.14</v>
      </c>
      <c r="E710" t="s">
        <v>7</v>
      </c>
    </row>
    <row r="711" spans="1:5" x14ac:dyDescent="0.3">
      <c r="A711" t="s">
        <v>33</v>
      </c>
      <c r="B711" t="s">
        <v>8</v>
      </c>
      <c r="C711">
        <v>2019</v>
      </c>
      <c r="D711">
        <v>9.18</v>
      </c>
      <c r="E711" t="s">
        <v>7</v>
      </c>
    </row>
    <row r="712" spans="1:5" x14ac:dyDescent="0.3">
      <c r="A712" t="s">
        <v>33</v>
      </c>
      <c r="B712" t="s">
        <v>8</v>
      </c>
      <c r="C712">
        <v>2020</v>
      </c>
      <c r="D712">
        <v>9.2200000000000006</v>
      </c>
      <c r="E712" t="s">
        <v>7</v>
      </c>
    </row>
    <row r="713" spans="1:5" x14ac:dyDescent="0.3">
      <c r="A713" t="s">
        <v>33</v>
      </c>
      <c r="B713" t="s">
        <v>8</v>
      </c>
      <c r="C713">
        <v>2021</v>
      </c>
      <c r="D713">
        <v>9.282</v>
      </c>
      <c r="E713" t="s">
        <v>7</v>
      </c>
    </row>
    <row r="714" spans="1:5" x14ac:dyDescent="0.3">
      <c r="A714" t="s">
        <v>33</v>
      </c>
      <c r="B714" t="s">
        <v>8</v>
      </c>
      <c r="C714">
        <v>2022</v>
      </c>
      <c r="D714">
        <v>9.282</v>
      </c>
      <c r="E714" t="s">
        <v>7</v>
      </c>
    </row>
    <row r="715" spans="1:5" x14ac:dyDescent="0.3">
      <c r="A715" t="s">
        <v>33</v>
      </c>
      <c r="B715" t="s">
        <v>8</v>
      </c>
      <c r="C715">
        <v>2023</v>
      </c>
      <c r="D715">
        <v>9.282</v>
      </c>
      <c r="E715" t="s">
        <v>7</v>
      </c>
    </row>
    <row r="716" spans="1:5" x14ac:dyDescent="0.3">
      <c r="A716" t="s">
        <v>33</v>
      </c>
      <c r="B716" t="s">
        <v>6</v>
      </c>
      <c r="C716">
        <v>2010</v>
      </c>
      <c r="D716">
        <v>13.873990060000001</v>
      </c>
      <c r="E716" t="s">
        <v>7</v>
      </c>
    </row>
    <row r="717" spans="1:5" x14ac:dyDescent="0.3">
      <c r="A717" t="s">
        <v>33</v>
      </c>
      <c r="B717" t="s">
        <v>6</v>
      </c>
      <c r="C717">
        <v>2011</v>
      </c>
      <c r="D717">
        <v>14.194740299999999</v>
      </c>
      <c r="E717" t="s">
        <v>7</v>
      </c>
    </row>
    <row r="718" spans="1:5" x14ac:dyDescent="0.3">
      <c r="A718" t="s">
        <v>33</v>
      </c>
      <c r="B718" t="s">
        <v>6</v>
      </c>
      <c r="C718">
        <v>2012</v>
      </c>
      <c r="D718">
        <v>14.74849987</v>
      </c>
      <c r="E718" t="s">
        <v>7</v>
      </c>
    </row>
    <row r="719" spans="1:5" x14ac:dyDescent="0.3">
      <c r="A719" t="s">
        <v>33</v>
      </c>
      <c r="B719" t="s">
        <v>6</v>
      </c>
      <c r="C719">
        <v>2013</v>
      </c>
      <c r="D719">
        <v>14.743300440000001</v>
      </c>
      <c r="E719" t="s">
        <v>7</v>
      </c>
    </row>
    <row r="720" spans="1:5" x14ac:dyDescent="0.3">
      <c r="A720" t="s">
        <v>33</v>
      </c>
      <c r="B720" t="s">
        <v>6</v>
      </c>
      <c r="C720">
        <v>2014</v>
      </c>
      <c r="D720">
        <v>14.635430339999999</v>
      </c>
      <c r="E720" t="s">
        <v>7</v>
      </c>
    </row>
    <row r="721" spans="1:5" x14ac:dyDescent="0.3">
      <c r="A721" t="s">
        <v>33</v>
      </c>
      <c r="B721" t="s">
        <v>6</v>
      </c>
      <c r="C721">
        <v>2015</v>
      </c>
      <c r="D721">
        <v>14.336319919999999</v>
      </c>
      <c r="E721" t="s">
        <v>7</v>
      </c>
    </row>
    <row r="722" spans="1:5" x14ac:dyDescent="0.3">
      <c r="A722" t="s">
        <v>33</v>
      </c>
      <c r="B722" t="s">
        <v>6</v>
      </c>
      <c r="C722">
        <v>2016</v>
      </c>
      <c r="D722">
        <v>14.21236992</v>
      </c>
      <c r="E722" t="s">
        <v>7</v>
      </c>
    </row>
    <row r="723" spans="1:5" x14ac:dyDescent="0.3">
      <c r="A723" t="s">
        <v>33</v>
      </c>
      <c r="B723" t="s">
        <v>6</v>
      </c>
      <c r="C723">
        <v>2017</v>
      </c>
      <c r="D723">
        <v>14.06844997</v>
      </c>
      <c r="E723" t="s">
        <v>7</v>
      </c>
    </row>
    <row r="724" spans="1:5" x14ac:dyDescent="0.3">
      <c r="A724" t="s">
        <v>33</v>
      </c>
      <c r="B724" t="s">
        <v>6</v>
      </c>
      <c r="C724">
        <v>2018</v>
      </c>
      <c r="D724">
        <v>13.94052982</v>
      </c>
      <c r="E724" t="s">
        <v>7</v>
      </c>
    </row>
    <row r="725" spans="1:5" x14ac:dyDescent="0.3">
      <c r="A725" t="s">
        <v>33</v>
      </c>
      <c r="B725" t="s">
        <v>6</v>
      </c>
      <c r="C725">
        <v>2019</v>
      </c>
      <c r="D725">
        <v>13.760780329999999</v>
      </c>
      <c r="E725" t="s">
        <v>7</v>
      </c>
    </row>
    <row r="726" spans="1:5" x14ac:dyDescent="0.3">
      <c r="A726" t="s">
        <v>33</v>
      </c>
      <c r="B726" t="s">
        <v>6</v>
      </c>
      <c r="C726">
        <v>2020</v>
      </c>
      <c r="D726">
        <v>13.698619839999999</v>
      </c>
      <c r="E726" t="s">
        <v>7</v>
      </c>
    </row>
    <row r="727" spans="1:5" x14ac:dyDescent="0.3">
      <c r="A727" t="s">
        <v>33</v>
      </c>
      <c r="B727" t="s">
        <v>6</v>
      </c>
      <c r="C727">
        <v>2021</v>
      </c>
      <c r="D727">
        <v>13.698619839999999</v>
      </c>
      <c r="E727" t="s">
        <v>7</v>
      </c>
    </row>
    <row r="728" spans="1:5" x14ac:dyDescent="0.3">
      <c r="A728" t="s">
        <v>33</v>
      </c>
      <c r="B728" t="s">
        <v>6</v>
      </c>
      <c r="C728">
        <v>2022</v>
      </c>
      <c r="D728">
        <v>13.698619839999999</v>
      </c>
      <c r="E728" t="s">
        <v>7</v>
      </c>
    </row>
    <row r="729" spans="1:5" x14ac:dyDescent="0.3">
      <c r="A729" t="s">
        <v>33</v>
      </c>
      <c r="B729" t="s">
        <v>6</v>
      </c>
      <c r="C729">
        <v>2023</v>
      </c>
      <c r="D729">
        <v>13.698619839999999</v>
      </c>
      <c r="E729" t="s">
        <v>7</v>
      </c>
    </row>
    <row r="730" spans="1:5" x14ac:dyDescent="0.3">
      <c r="A730" t="s">
        <v>34</v>
      </c>
      <c r="B730" t="s">
        <v>6</v>
      </c>
      <c r="C730">
        <v>2010</v>
      </c>
      <c r="D730">
        <v>11.80224037</v>
      </c>
      <c r="E730" t="s">
        <v>7</v>
      </c>
    </row>
    <row r="731" spans="1:5" x14ac:dyDescent="0.3">
      <c r="A731" t="s">
        <v>34</v>
      </c>
      <c r="B731" t="s">
        <v>6</v>
      </c>
      <c r="C731">
        <v>2011</v>
      </c>
      <c r="D731">
        <v>12.208999629999999</v>
      </c>
      <c r="E731" t="s">
        <v>7</v>
      </c>
    </row>
    <row r="732" spans="1:5" x14ac:dyDescent="0.3">
      <c r="A732" t="s">
        <v>34</v>
      </c>
      <c r="B732" t="s">
        <v>6</v>
      </c>
      <c r="C732">
        <v>2012</v>
      </c>
      <c r="D732">
        <v>12.548310280000001</v>
      </c>
      <c r="E732" t="s">
        <v>7</v>
      </c>
    </row>
    <row r="733" spans="1:5" x14ac:dyDescent="0.3">
      <c r="A733" t="s">
        <v>34</v>
      </c>
      <c r="B733" t="s">
        <v>6</v>
      </c>
      <c r="C733">
        <v>2013</v>
      </c>
      <c r="D733">
        <v>12.46308994</v>
      </c>
      <c r="E733" t="s">
        <v>7</v>
      </c>
    </row>
    <row r="734" spans="1:5" x14ac:dyDescent="0.3">
      <c r="A734" t="s">
        <v>34</v>
      </c>
      <c r="B734" t="s">
        <v>6</v>
      </c>
      <c r="C734">
        <v>2014</v>
      </c>
      <c r="D734">
        <v>12.548423959999999</v>
      </c>
      <c r="E734" t="s">
        <v>7</v>
      </c>
    </row>
    <row r="735" spans="1:5" x14ac:dyDescent="0.3">
      <c r="A735" t="s">
        <v>34</v>
      </c>
      <c r="B735" t="s">
        <v>6</v>
      </c>
      <c r="C735">
        <v>2015</v>
      </c>
      <c r="D735">
        <v>12.63375797</v>
      </c>
      <c r="E735" t="s">
        <v>7</v>
      </c>
    </row>
    <row r="736" spans="1:5" x14ac:dyDescent="0.3">
      <c r="A736" t="s">
        <v>34</v>
      </c>
      <c r="B736" t="s">
        <v>6</v>
      </c>
      <c r="C736">
        <v>2016</v>
      </c>
      <c r="D736">
        <v>12.719091990000001</v>
      </c>
      <c r="E736" t="s">
        <v>7</v>
      </c>
    </row>
    <row r="737" spans="1:5" x14ac:dyDescent="0.3">
      <c r="A737" t="s">
        <v>34</v>
      </c>
      <c r="B737" t="s">
        <v>6</v>
      </c>
      <c r="C737">
        <v>2017</v>
      </c>
      <c r="D737">
        <v>12.804425999999999</v>
      </c>
      <c r="E737" t="s">
        <v>7</v>
      </c>
    </row>
    <row r="738" spans="1:5" x14ac:dyDescent="0.3">
      <c r="A738" t="s">
        <v>34</v>
      </c>
      <c r="B738" t="s">
        <v>6</v>
      </c>
      <c r="C738">
        <v>2018</v>
      </c>
      <c r="D738">
        <v>12.889760020000001</v>
      </c>
      <c r="E738" t="s">
        <v>7</v>
      </c>
    </row>
    <row r="739" spans="1:5" x14ac:dyDescent="0.3">
      <c r="A739" t="s">
        <v>34</v>
      </c>
      <c r="B739" t="s">
        <v>6</v>
      </c>
      <c r="C739">
        <v>2019</v>
      </c>
      <c r="D739">
        <v>12.976831130000001</v>
      </c>
      <c r="E739" t="s">
        <v>7</v>
      </c>
    </row>
    <row r="740" spans="1:5" x14ac:dyDescent="0.3">
      <c r="A740" t="s">
        <v>34</v>
      </c>
      <c r="B740" t="s">
        <v>6</v>
      </c>
      <c r="C740">
        <v>2020</v>
      </c>
      <c r="D740">
        <v>13.064490409999999</v>
      </c>
      <c r="E740" t="s">
        <v>7</v>
      </c>
    </row>
    <row r="741" spans="1:5" x14ac:dyDescent="0.3">
      <c r="A741" t="s">
        <v>34</v>
      </c>
      <c r="B741" t="s">
        <v>6</v>
      </c>
      <c r="C741">
        <v>2021</v>
      </c>
      <c r="D741">
        <v>13.152741839999999</v>
      </c>
      <c r="E741" t="s">
        <v>7</v>
      </c>
    </row>
    <row r="742" spans="1:5" x14ac:dyDescent="0.3">
      <c r="A742" t="s">
        <v>34</v>
      </c>
      <c r="B742" t="s">
        <v>6</v>
      </c>
      <c r="C742">
        <v>2022</v>
      </c>
      <c r="D742">
        <v>13.152741839999999</v>
      </c>
      <c r="E742" t="s">
        <v>7</v>
      </c>
    </row>
    <row r="743" spans="1:5" x14ac:dyDescent="0.3">
      <c r="A743" t="s">
        <v>34</v>
      </c>
      <c r="B743" t="s">
        <v>6</v>
      </c>
      <c r="C743">
        <v>2023</v>
      </c>
      <c r="D743">
        <v>13.152741839999999</v>
      </c>
      <c r="E743" t="s">
        <v>7</v>
      </c>
    </row>
    <row r="744" spans="1:5" x14ac:dyDescent="0.3">
      <c r="A744" t="s">
        <v>34</v>
      </c>
      <c r="B744" t="s">
        <v>8</v>
      </c>
      <c r="C744">
        <v>2010</v>
      </c>
      <c r="D744">
        <v>2.3599329999999998</v>
      </c>
      <c r="E744" t="s">
        <v>7</v>
      </c>
    </row>
    <row r="745" spans="1:5" x14ac:dyDescent="0.3">
      <c r="A745" t="s">
        <v>34</v>
      </c>
      <c r="B745" t="s">
        <v>8</v>
      </c>
      <c r="C745">
        <v>2011</v>
      </c>
      <c r="D745">
        <v>2.288726499</v>
      </c>
      <c r="E745" t="s">
        <v>7</v>
      </c>
    </row>
    <row r="746" spans="1:5" x14ac:dyDescent="0.3">
      <c r="A746" t="s">
        <v>34</v>
      </c>
      <c r="B746" t="s">
        <v>8</v>
      </c>
      <c r="C746">
        <v>2012</v>
      </c>
      <c r="D746">
        <v>2.2200000289999999</v>
      </c>
      <c r="E746" t="s">
        <v>7</v>
      </c>
    </row>
    <row r="747" spans="1:5" x14ac:dyDescent="0.3">
      <c r="A747" t="s">
        <v>34</v>
      </c>
      <c r="B747" t="s">
        <v>8</v>
      </c>
      <c r="C747">
        <v>2013</v>
      </c>
      <c r="D747">
        <v>2.5880000110000001</v>
      </c>
      <c r="E747" t="s">
        <v>7</v>
      </c>
    </row>
    <row r="748" spans="1:5" x14ac:dyDescent="0.3">
      <c r="A748" t="s">
        <v>34</v>
      </c>
      <c r="B748" t="s">
        <v>8</v>
      </c>
      <c r="C748">
        <v>2014</v>
      </c>
      <c r="D748">
        <v>2.9559999939999999</v>
      </c>
      <c r="E748" t="s">
        <v>7</v>
      </c>
    </row>
    <row r="749" spans="1:5" x14ac:dyDescent="0.3">
      <c r="A749" t="s">
        <v>34</v>
      </c>
      <c r="B749" t="s">
        <v>8</v>
      </c>
      <c r="C749">
        <v>2015</v>
      </c>
      <c r="D749">
        <v>3.3239999770000002</v>
      </c>
      <c r="E749" t="s">
        <v>7</v>
      </c>
    </row>
    <row r="750" spans="1:5" x14ac:dyDescent="0.3">
      <c r="A750" t="s">
        <v>34</v>
      </c>
      <c r="B750" t="s">
        <v>8</v>
      </c>
      <c r="C750">
        <v>2016</v>
      </c>
      <c r="D750">
        <v>3.69199996</v>
      </c>
      <c r="E750" t="s">
        <v>7</v>
      </c>
    </row>
    <row r="751" spans="1:5" x14ac:dyDescent="0.3">
      <c r="A751" t="s">
        <v>34</v>
      </c>
      <c r="B751" t="s">
        <v>8</v>
      </c>
      <c r="C751">
        <v>2017</v>
      </c>
      <c r="D751">
        <v>4.0599999430000002</v>
      </c>
      <c r="E751" t="s">
        <v>7</v>
      </c>
    </row>
    <row r="752" spans="1:5" x14ac:dyDescent="0.3">
      <c r="A752" t="s">
        <v>34</v>
      </c>
      <c r="B752" t="s">
        <v>8</v>
      </c>
      <c r="C752">
        <v>2018</v>
      </c>
      <c r="D752">
        <v>4.580629311</v>
      </c>
      <c r="E752" t="s">
        <v>7</v>
      </c>
    </row>
    <row r="753" spans="1:5" x14ac:dyDescent="0.3">
      <c r="A753" t="s">
        <v>34</v>
      </c>
      <c r="B753" t="s">
        <v>8</v>
      </c>
      <c r="C753">
        <v>2019</v>
      </c>
      <c r="D753">
        <v>5.1702622829999996</v>
      </c>
      <c r="E753" t="s">
        <v>7</v>
      </c>
    </row>
    <row r="754" spans="1:5" x14ac:dyDescent="0.3">
      <c r="A754" t="s">
        <v>34</v>
      </c>
      <c r="B754" t="s">
        <v>8</v>
      </c>
      <c r="C754">
        <v>2020</v>
      </c>
      <c r="D754">
        <v>5.8357946619999996</v>
      </c>
      <c r="E754" t="s">
        <v>7</v>
      </c>
    </row>
    <row r="755" spans="1:5" x14ac:dyDescent="0.3">
      <c r="A755" t="s">
        <v>34</v>
      </c>
      <c r="B755" t="s">
        <v>8</v>
      </c>
      <c r="C755">
        <v>2021</v>
      </c>
      <c r="D755">
        <v>5.8357946619999996</v>
      </c>
      <c r="E755" t="s">
        <v>7</v>
      </c>
    </row>
    <row r="756" spans="1:5" x14ac:dyDescent="0.3">
      <c r="A756" t="s">
        <v>34</v>
      </c>
      <c r="B756" t="s">
        <v>8</v>
      </c>
      <c r="C756">
        <v>2022</v>
      </c>
      <c r="D756">
        <v>5.8357946619999996</v>
      </c>
      <c r="E756" t="s">
        <v>7</v>
      </c>
    </row>
    <row r="757" spans="1:5" x14ac:dyDescent="0.3">
      <c r="A757" t="s">
        <v>34</v>
      </c>
      <c r="B757" t="s">
        <v>8</v>
      </c>
      <c r="C757">
        <v>2023</v>
      </c>
      <c r="D757">
        <v>5.8357946619999996</v>
      </c>
      <c r="E757" t="s">
        <v>7</v>
      </c>
    </row>
    <row r="758" spans="1:5" x14ac:dyDescent="0.3">
      <c r="A758" t="s">
        <v>35</v>
      </c>
      <c r="B758" t="s">
        <v>8</v>
      </c>
      <c r="C758">
        <v>2010</v>
      </c>
      <c r="D758">
        <v>8.8699999999999992</v>
      </c>
      <c r="E758" t="s">
        <v>7</v>
      </c>
    </row>
    <row r="759" spans="1:5" x14ac:dyDescent="0.3">
      <c r="A759" t="s">
        <v>35</v>
      </c>
      <c r="B759" t="s">
        <v>8</v>
      </c>
      <c r="C759">
        <v>2011</v>
      </c>
      <c r="D759">
        <v>9.1</v>
      </c>
      <c r="E759" t="s">
        <v>7</v>
      </c>
    </row>
    <row r="760" spans="1:5" x14ac:dyDescent="0.3">
      <c r="A760" t="s">
        <v>35</v>
      </c>
      <c r="B760" t="s">
        <v>8</v>
      </c>
      <c r="C760">
        <v>2012</v>
      </c>
      <c r="D760">
        <v>9.33</v>
      </c>
      <c r="E760" t="s">
        <v>7</v>
      </c>
    </row>
    <row r="761" spans="1:5" x14ac:dyDescent="0.3">
      <c r="A761" t="s">
        <v>35</v>
      </c>
      <c r="B761" t="s">
        <v>8</v>
      </c>
      <c r="C761">
        <v>2013</v>
      </c>
      <c r="D761">
        <v>9.56</v>
      </c>
      <c r="E761" t="s">
        <v>7</v>
      </c>
    </row>
    <row r="762" spans="1:5" x14ac:dyDescent="0.3">
      <c r="A762" t="s">
        <v>35</v>
      </c>
      <c r="B762" t="s">
        <v>8</v>
      </c>
      <c r="C762">
        <v>2014</v>
      </c>
      <c r="D762">
        <v>9.7899999999999991</v>
      </c>
      <c r="E762" t="s">
        <v>7</v>
      </c>
    </row>
    <row r="763" spans="1:5" x14ac:dyDescent="0.3">
      <c r="A763" t="s">
        <v>35</v>
      </c>
      <c r="B763" t="s">
        <v>8</v>
      </c>
      <c r="C763">
        <v>2015</v>
      </c>
      <c r="D763">
        <v>10.02</v>
      </c>
      <c r="E763" t="s">
        <v>7</v>
      </c>
    </row>
    <row r="764" spans="1:5" x14ac:dyDescent="0.3">
      <c r="A764" t="s">
        <v>35</v>
      </c>
      <c r="B764" t="s">
        <v>8</v>
      </c>
      <c r="C764">
        <v>2016</v>
      </c>
      <c r="D764">
        <v>10.1</v>
      </c>
      <c r="E764" t="s">
        <v>7</v>
      </c>
    </row>
    <row r="765" spans="1:5" x14ac:dyDescent="0.3">
      <c r="A765" t="s">
        <v>35</v>
      </c>
      <c r="B765" t="s">
        <v>8</v>
      </c>
      <c r="C765">
        <v>2017</v>
      </c>
      <c r="D765">
        <v>10.18</v>
      </c>
      <c r="E765" t="s">
        <v>7</v>
      </c>
    </row>
    <row r="766" spans="1:5" x14ac:dyDescent="0.3">
      <c r="A766" t="s">
        <v>35</v>
      </c>
      <c r="B766" t="s">
        <v>8</v>
      </c>
      <c r="C766">
        <v>2018</v>
      </c>
      <c r="D766">
        <v>10.26</v>
      </c>
      <c r="E766" t="s">
        <v>7</v>
      </c>
    </row>
    <row r="767" spans="1:5" x14ac:dyDescent="0.3">
      <c r="A767" t="s">
        <v>35</v>
      </c>
      <c r="B767" t="s">
        <v>8</v>
      </c>
      <c r="C767">
        <v>2019</v>
      </c>
      <c r="D767">
        <v>10.34</v>
      </c>
      <c r="E767" t="s">
        <v>7</v>
      </c>
    </row>
    <row r="768" spans="1:5" x14ac:dyDescent="0.3">
      <c r="A768" t="s">
        <v>35</v>
      </c>
      <c r="B768" t="s">
        <v>8</v>
      </c>
      <c r="C768">
        <v>2020</v>
      </c>
      <c r="D768">
        <v>10.42</v>
      </c>
      <c r="E768" t="s">
        <v>7</v>
      </c>
    </row>
    <row r="769" spans="1:5" x14ac:dyDescent="0.3">
      <c r="A769" t="s">
        <v>35</v>
      </c>
      <c r="B769" t="s">
        <v>8</v>
      </c>
      <c r="C769">
        <v>2021</v>
      </c>
      <c r="D769">
        <v>10.478</v>
      </c>
      <c r="E769" t="s">
        <v>7</v>
      </c>
    </row>
    <row r="770" spans="1:5" x14ac:dyDescent="0.3">
      <c r="A770" t="s">
        <v>35</v>
      </c>
      <c r="B770" t="s">
        <v>8</v>
      </c>
      <c r="C770">
        <v>2022</v>
      </c>
      <c r="D770">
        <v>10.478</v>
      </c>
      <c r="E770" t="s">
        <v>7</v>
      </c>
    </row>
    <row r="771" spans="1:5" x14ac:dyDescent="0.3">
      <c r="A771" t="s">
        <v>35</v>
      </c>
      <c r="B771" t="s">
        <v>8</v>
      </c>
      <c r="C771">
        <v>2023</v>
      </c>
      <c r="D771">
        <v>10.478</v>
      </c>
      <c r="E771" t="s">
        <v>7</v>
      </c>
    </row>
    <row r="772" spans="1:5" x14ac:dyDescent="0.3">
      <c r="A772" t="s">
        <v>35</v>
      </c>
      <c r="B772" t="s">
        <v>6</v>
      </c>
      <c r="C772">
        <v>2010</v>
      </c>
      <c r="D772">
        <v>11.68295281</v>
      </c>
      <c r="E772" t="s">
        <v>7</v>
      </c>
    </row>
    <row r="773" spans="1:5" x14ac:dyDescent="0.3">
      <c r="A773" t="s">
        <v>35</v>
      </c>
      <c r="B773" t="s">
        <v>6</v>
      </c>
      <c r="C773">
        <v>2011</v>
      </c>
      <c r="D773">
        <v>11.65956439</v>
      </c>
      <c r="E773" t="s">
        <v>7</v>
      </c>
    </row>
    <row r="774" spans="1:5" x14ac:dyDescent="0.3">
      <c r="A774" t="s">
        <v>35</v>
      </c>
      <c r="B774" t="s">
        <v>6</v>
      </c>
      <c r="C774">
        <v>2012</v>
      </c>
      <c r="D774">
        <v>11.636175959999999</v>
      </c>
      <c r="E774" t="s">
        <v>7</v>
      </c>
    </row>
    <row r="775" spans="1:5" x14ac:dyDescent="0.3">
      <c r="A775" t="s">
        <v>35</v>
      </c>
      <c r="B775" t="s">
        <v>6</v>
      </c>
      <c r="C775">
        <v>2013</v>
      </c>
      <c r="D775">
        <v>11.612787539999999</v>
      </c>
      <c r="E775" t="s">
        <v>7</v>
      </c>
    </row>
    <row r="776" spans="1:5" x14ac:dyDescent="0.3">
      <c r="A776" t="s">
        <v>35</v>
      </c>
      <c r="B776" t="s">
        <v>6</v>
      </c>
      <c r="C776">
        <v>2014</v>
      </c>
      <c r="D776">
        <v>11.589399119999999</v>
      </c>
      <c r="E776" t="s">
        <v>7</v>
      </c>
    </row>
    <row r="777" spans="1:5" x14ac:dyDescent="0.3">
      <c r="A777" t="s">
        <v>35</v>
      </c>
      <c r="B777" t="s">
        <v>6</v>
      </c>
      <c r="C777">
        <v>2015</v>
      </c>
      <c r="D777">
        <v>11.5660107</v>
      </c>
      <c r="E777" t="s">
        <v>7</v>
      </c>
    </row>
    <row r="778" spans="1:5" x14ac:dyDescent="0.3">
      <c r="A778" t="s">
        <v>35</v>
      </c>
      <c r="B778" t="s">
        <v>6</v>
      </c>
      <c r="C778">
        <v>2016</v>
      </c>
      <c r="D778">
        <v>11.542622270000001</v>
      </c>
      <c r="E778" t="s">
        <v>7</v>
      </c>
    </row>
    <row r="779" spans="1:5" x14ac:dyDescent="0.3">
      <c r="A779" t="s">
        <v>35</v>
      </c>
      <c r="B779" t="s">
        <v>6</v>
      </c>
      <c r="C779">
        <v>2017</v>
      </c>
      <c r="D779">
        <v>11.519233850000001</v>
      </c>
      <c r="E779" t="s">
        <v>7</v>
      </c>
    </row>
    <row r="780" spans="1:5" x14ac:dyDescent="0.3">
      <c r="A780" t="s">
        <v>35</v>
      </c>
      <c r="B780" t="s">
        <v>6</v>
      </c>
      <c r="C780">
        <v>2018</v>
      </c>
      <c r="D780">
        <v>11.495845429999999</v>
      </c>
      <c r="E780" t="s">
        <v>7</v>
      </c>
    </row>
    <row r="781" spans="1:5" x14ac:dyDescent="0.3">
      <c r="A781" t="s">
        <v>35</v>
      </c>
      <c r="B781" t="s">
        <v>6</v>
      </c>
      <c r="C781">
        <v>2019</v>
      </c>
      <c r="D781">
        <v>11.472457009999999</v>
      </c>
      <c r="E781" t="s">
        <v>7</v>
      </c>
    </row>
    <row r="782" spans="1:5" x14ac:dyDescent="0.3">
      <c r="A782" t="s">
        <v>35</v>
      </c>
      <c r="B782" t="s">
        <v>6</v>
      </c>
      <c r="C782">
        <v>2020</v>
      </c>
      <c r="D782">
        <v>11.44906858</v>
      </c>
      <c r="E782" t="s">
        <v>7</v>
      </c>
    </row>
    <row r="783" spans="1:5" x14ac:dyDescent="0.3">
      <c r="A783" t="s">
        <v>35</v>
      </c>
      <c r="B783" t="s">
        <v>6</v>
      </c>
      <c r="C783">
        <v>2021</v>
      </c>
      <c r="D783">
        <v>11.425680160000001</v>
      </c>
      <c r="E783" t="s">
        <v>7</v>
      </c>
    </row>
    <row r="784" spans="1:5" x14ac:dyDescent="0.3">
      <c r="A784" t="s">
        <v>35</v>
      </c>
      <c r="B784" t="s">
        <v>6</v>
      </c>
      <c r="C784">
        <v>2022</v>
      </c>
      <c r="D784">
        <v>11.425680160000001</v>
      </c>
      <c r="E784" t="s">
        <v>7</v>
      </c>
    </row>
    <row r="785" spans="1:5" x14ac:dyDescent="0.3">
      <c r="A785" t="s">
        <v>35</v>
      </c>
      <c r="B785" t="s">
        <v>6</v>
      </c>
      <c r="C785">
        <v>2023</v>
      </c>
      <c r="D785">
        <v>11.425680160000001</v>
      </c>
      <c r="E785" t="s">
        <v>7</v>
      </c>
    </row>
    <row r="786" spans="1:5" x14ac:dyDescent="0.3">
      <c r="A786" t="s">
        <v>36</v>
      </c>
      <c r="B786" t="s">
        <v>6</v>
      </c>
      <c r="C786">
        <v>2010</v>
      </c>
      <c r="D786">
        <v>6.0180699830000002</v>
      </c>
      <c r="E786" t="s">
        <v>7</v>
      </c>
    </row>
    <row r="787" spans="1:5" x14ac:dyDescent="0.3">
      <c r="A787" t="s">
        <v>36</v>
      </c>
      <c r="B787" t="s">
        <v>6</v>
      </c>
      <c r="C787">
        <v>2011</v>
      </c>
      <c r="D787">
        <v>6.2099800109999999</v>
      </c>
      <c r="E787" t="s">
        <v>7</v>
      </c>
    </row>
    <row r="788" spans="1:5" x14ac:dyDescent="0.3">
      <c r="A788" t="s">
        <v>36</v>
      </c>
      <c r="B788" t="s">
        <v>6</v>
      </c>
      <c r="C788">
        <v>2012</v>
      </c>
      <c r="D788">
        <v>6.1906399729999997</v>
      </c>
      <c r="E788" t="s">
        <v>7</v>
      </c>
    </row>
    <row r="789" spans="1:5" x14ac:dyDescent="0.3">
      <c r="A789" t="s">
        <v>36</v>
      </c>
      <c r="B789" t="s">
        <v>6</v>
      </c>
      <c r="C789">
        <v>2013</v>
      </c>
      <c r="D789">
        <v>6.3179896629999996</v>
      </c>
      <c r="E789" t="s">
        <v>7</v>
      </c>
    </row>
    <row r="790" spans="1:5" x14ac:dyDescent="0.3">
      <c r="A790" t="s">
        <v>36</v>
      </c>
      <c r="B790" t="s">
        <v>6</v>
      </c>
      <c r="C790">
        <v>2014</v>
      </c>
      <c r="D790">
        <v>6.4479591049999998</v>
      </c>
      <c r="E790" t="s">
        <v>7</v>
      </c>
    </row>
    <row r="791" spans="1:5" x14ac:dyDescent="0.3">
      <c r="A791" t="s">
        <v>36</v>
      </c>
      <c r="B791" t="s">
        <v>6</v>
      </c>
      <c r="C791">
        <v>2015</v>
      </c>
      <c r="D791">
        <v>6.5806021919999997</v>
      </c>
      <c r="E791" t="s">
        <v>7</v>
      </c>
    </row>
    <row r="792" spans="1:5" x14ac:dyDescent="0.3">
      <c r="A792" t="s">
        <v>36</v>
      </c>
      <c r="B792" t="s">
        <v>6</v>
      </c>
      <c r="C792">
        <v>2016</v>
      </c>
      <c r="D792">
        <v>6.715973923</v>
      </c>
      <c r="E792" t="s">
        <v>7</v>
      </c>
    </row>
    <row r="793" spans="1:5" x14ac:dyDescent="0.3">
      <c r="A793" t="s">
        <v>36</v>
      </c>
      <c r="B793" t="s">
        <v>6</v>
      </c>
      <c r="C793">
        <v>2017</v>
      </c>
      <c r="D793">
        <v>6.8541304299999997</v>
      </c>
      <c r="E793" t="s">
        <v>7</v>
      </c>
    </row>
    <row r="794" spans="1:5" x14ac:dyDescent="0.3">
      <c r="A794" t="s">
        <v>36</v>
      </c>
      <c r="B794" t="s">
        <v>6</v>
      </c>
      <c r="C794">
        <v>2018</v>
      </c>
      <c r="D794">
        <v>6.9951290009999996</v>
      </c>
      <c r="E794" t="s">
        <v>7</v>
      </c>
    </row>
    <row r="795" spans="1:5" x14ac:dyDescent="0.3">
      <c r="A795" t="s">
        <v>36</v>
      </c>
      <c r="B795" t="s">
        <v>6</v>
      </c>
      <c r="C795">
        <v>2019</v>
      </c>
      <c r="D795">
        <v>7.1390280989999999</v>
      </c>
      <c r="E795" t="s">
        <v>7</v>
      </c>
    </row>
    <row r="796" spans="1:5" x14ac:dyDescent="0.3">
      <c r="A796" t="s">
        <v>36</v>
      </c>
      <c r="B796" t="s">
        <v>6</v>
      </c>
      <c r="C796">
        <v>2020</v>
      </c>
      <c r="D796">
        <v>7.2858873930000003</v>
      </c>
      <c r="E796" t="s">
        <v>7</v>
      </c>
    </row>
    <row r="797" spans="1:5" x14ac:dyDescent="0.3">
      <c r="A797" t="s">
        <v>36</v>
      </c>
      <c r="B797" t="s">
        <v>6</v>
      </c>
      <c r="C797">
        <v>2021</v>
      </c>
      <c r="D797">
        <v>7.4357677779999998</v>
      </c>
      <c r="E797" t="s">
        <v>7</v>
      </c>
    </row>
    <row r="798" spans="1:5" x14ac:dyDescent="0.3">
      <c r="A798" t="s">
        <v>36</v>
      </c>
      <c r="B798" t="s">
        <v>6</v>
      </c>
      <c r="C798">
        <v>2022</v>
      </c>
      <c r="D798">
        <v>7.4357677779999998</v>
      </c>
      <c r="E798" t="s">
        <v>7</v>
      </c>
    </row>
    <row r="799" spans="1:5" x14ac:dyDescent="0.3">
      <c r="A799" t="s">
        <v>36</v>
      </c>
      <c r="B799" t="s">
        <v>6</v>
      </c>
      <c r="C799">
        <v>2023</v>
      </c>
      <c r="D799">
        <v>7.4357677779999998</v>
      </c>
      <c r="E799" t="s">
        <v>7</v>
      </c>
    </row>
    <row r="800" spans="1:5" x14ac:dyDescent="0.3">
      <c r="A800" t="s">
        <v>36</v>
      </c>
      <c r="B800" t="s">
        <v>8</v>
      </c>
      <c r="C800">
        <v>2010</v>
      </c>
      <c r="D800">
        <v>3.2368796149999999</v>
      </c>
      <c r="E800" t="s">
        <v>7</v>
      </c>
    </row>
    <row r="801" spans="1:5" x14ac:dyDescent="0.3">
      <c r="A801" t="s">
        <v>36</v>
      </c>
      <c r="B801" t="s">
        <v>8</v>
      </c>
      <c r="C801">
        <v>2011</v>
      </c>
      <c r="D801">
        <v>3.3565625589999999</v>
      </c>
      <c r="E801" t="s">
        <v>7</v>
      </c>
    </row>
    <row r="802" spans="1:5" x14ac:dyDescent="0.3">
      <c r="A802" t="s">
        <v>36</v>
      </c>
      <c r="B802" t="s">
        <v>8</v>
      </c>
      <c r="C802">
        <v>2012</v>
      </c>
      <c r="D802">
        <v>3.4762455029999999</v>
      </c>
      <c r="E802" t="s">
        <v>7</v>
      </c>
    </row>
    <row r="803" spans="1:5" x14ac:dyDescent="0.3">
      <c r="A803" t="s">
        <v>36</v>
      </c>
      <c r="B803" t="s">
        <v>8</v>
      </c>
      <c r="C803">
        <v>2013</v>
      </c>
      <c r="D803">
        <v>3.5959284469999999</v>
      </c>
      <c r="E803" t="s">
        <v>7</v>
      </c>
    </row>
    <row r="804" spans="1:5" x14ac:dyDescent="0.3">
      <c r="A804" t="s">
        <v>36</v>
      </c>
      <c r="B804" t="s">
        <v>8</v>
      </c>
      <c r="C804">
        <v>2014</v>
      </c>
      <c r="D804">
        <v>3.7156113899999998</v>
      </c>
      <c r="E804" t="s">
        <v>7</v>
      </c>
    </row>
    <row r="805" spans="1:5" x14ac:dyDescent="0.3">
      <c r="A805" t="s">
        <v>36</v>
      </c>
      <c r="B805" t="s">
        <v>8</v>
      </c>
      <c r="C805">
        <v>2015</v>
      </c>
      <c r="D805">
        <v>3.8352943339999999</v>
      </c>
      <c r="E805" t="s">
        <v>7</v>
      </c>
    </row>
    <row r="806" spans="1:5" x14ac:dyDescent="0.3">
      <c r="A806" t="s">
        <v>36</v>
      </c>
      <c r="B806" t="s">
        <v>8</v>
      </c>
      <c r="C806">
        <v>2016</v>
      </c>
      <c r="D806">
        <v>3.8588682470000002</v>
      </c>
      <c r="E806" t="s">
        <v>7</v>
      </c>
    </row>
    <row r="807" spans="1:5" x14ac:dyDescent="0.3">
      <c r="A807" t="s">
        <v>36</v>
      </c>
      <c r="B807" t="s">
        <v>8</v>
      </c>
      <c r="C807">
        <v>2017</v>
      </c>
      <c r="D807">
        <v>3.8824421600000001</v>
      </c>
      <c r="E807" t="s">
        <v>7</v>
      </c>
    </row>
    <row r="808" spans="1:5" x14ac:dyDescent="0.3">
      <c r="A808" t="s">
        <v>36</v>
      </c>
      <c r="B808" t="s">
        <v>8</v>
      </c>
      <c r="C808">
        <v>2018</v>
      </c>
      <c r="D808">
        <v>3.9060160740000001</v>
      </c>
      <c r="E808" t="s">
        <v>7</v>
      </c>
    </row>
    <row r="809" spans="1:5" x14ac:dyDescent="0.3">
      <c r="A809" t="s">
        <v>36</v>
      </c>
      <c r="B809" t="s">
        <v>8</v>
      </c>
      <c r="C809">
        <v>2019</v>
      </c>
      <c r="D809">
        <v>3.929589987</v>
      </c>
      <c r="E809" t="s">
        <v>7</v>
      </c>
    </row>
    <row r="810" spans="1:5" x14ac:dyDescent="0.3">
      <c r="A810" t="s">
        <v>36</v>
      </c>
      <c r="B810" t="s">
        <v>8</v>
      </c>
      <c r="C810">
        <v>2020</v>
      </c>
      <c r="D810">
        <v>3.9531638999999998</v>
      </c>
      <c r="E810" t="s">
        <v>7</v>
      </c>
    </row>
    <row r="811" spans="1:5" x14ac:dyDescent="0.3">
      <c r="A811" t="s">
        <v>36</v>
      </c>
      <c r="B811" t="s">
        <v>8</v>
      </c>
      <c r="C811">
        <v>2021</v>
      </c>
      <c r="D811">
        <v>3.989431459</v>
      </c>
      <c r="E811" t="s">
        <v>7</v>
      </c>
    </row>
    <row r="812" spans="1:5" x14ac:dyDescent="0.3">
      <c r="A812" t="s">
        <v>36</v>
      </c>
      <c r="B812" t="s">
        <v>8</v>
      </c>
      <c r="C812">
        <v>2022</v>
      </c>
      <c r="D812">
        <v>3.989431459</v>
      </c>
      <c r="E812" t="s">
        <v>7</v>
      </c>
    </row>
    <row r="813" spans="1:5" x14ac:dyDescent="0.3">
      <c r="A813" t="s">
        <v>36</v>
      </c>
      <c r="B813" t="s">
        <v>8</v>
      </c>
      <c r="C813">
        <v>2023</v>
      </c>
      <c r="D813">
        <v>3.989431459</v>
      </c>
      <c r="E813" t="s">
        <v>7</v>
      </c>
    </row>
    <row r="814" spans="1:5" x14ac:dyDescent="0.3">
      <c r="A814" t="s">
        <v>37</v>
      </c>
      <c r="B814" t="s">
        <v>8</v>
      </c>
      <c r="C814">
        <v>2010</v>
      </c>
      <c r="D814">
        <v>13.51200027</v>
      </c>
      <c r="E814" t="s">
        <v>7</v>
      </c>
    </row>
    <row r="815" spans="1:5" x14ac:dyDescent="0.3">
      <c r="A815" t="s">
        <v>37</v>
      </c>
      <c r="B815" t="s">
        <v>8</v>
      </c>
      <c r="C815">
        <v>2011</v>
      </c>
      <c r="D815">
        <v>13.56000042</v>
      </c>
      <c r="E815" t="s">
        <v>7</v>
      </c>
    </row>
    <row r="816" spans="1:5" x14ac:dyDescent="0.3">
      <c r="A816" t="s">
        <v>37</v>
      </c>
      <c r="B816" t="s">
        <v>8</v>
      </c>
      <c r="C816">
        <v>2012</v>
      </c>
      <c r="D816">
        <v>13.59400024</v>
      </c>
      <c r="E816" t="s">
        <v>7</v>
      </c>
    </row>
    <row r="817" spans="1:5" x14ac:dyDescent="0.3">
      <c r="A817" t="s">
        <v>37</v>
      </c>
      <c r="B817" t="s">
        <v>8</v>
      </c>
      <c r="C817">
        <v>2013</v>
      </c>
      <c r="D817">
        <v>13.628000070000001</v>
      </c>
      <c r="E817" t="s">
        <v>7</v>
      </c>
    </row>
    <row r="818" spans="1:5" x14ac:dyDescent="0.3">
      <c r="A818" t="s">
        <v>37</v>
      </c>
      <c r="B818" t="s">
        <v>8</v>
      </c>
      <c r="C818">
        <v>2014</v>
      </c>
      <c r="D818">
        <v>13.661999890000001</v>
      </c>
      <c r="E818" t="s">
        <v>7</v>
      </c>
    </row>
    <row r="819" spans="1:5" x14ac:dyDescent="0.3">
      <c r="A819" t="s">
        <v>37</v>
      </c>
      <c r="B819" t="s">
        <v>8</v>
      </c>
      <c r="C819">
        <v>2015</v>
      </c>
      <c r="D819">
        <v>13.69599972</v>
      </c>
      <c r="E819" t="s">
        <v>7</v>
      </c>
    </row>
    <row r="820" spans="1:5" x14ac:dyDescent="0.3">
      <c r="A820" t="s">
        <v>37</v>
      </c>
      <c r="B820" t="s">
        <v>8</v>
      </c>
      <c r="C820">
        <v>2016</v>
      </c>
      <c r="D820">
        <v>13.72999954</v>
      </c>
      <c r="E820" t="s">
        <v>7</v>
      </c>
    </row>
    <row r="821" spans="1:5" x14ac:dyDescent="0.3">
      <c r="A821" t="s">
        <v>37</v>
      </c>
      <c r="B821" t="s">
        <v>8</v>
      </c>
      <c r="C821">
        <v>2017</v>
      </c>
      <c r="D821">
        <v>13.757999610000001</v>
      </c>
      <c r="E821" t="s">
        <v>7</v>
      </c>
    </row>
    <row r="822" spans="1:5" x14ac:dyDescent="0.3">
      <c r="A822" t="s">
        <v>37</v>
      </c>
      <c r="B822" t="s">
        <v>8</v>
      </c>
      <c r="C822">
        <v>2018</v>
      </c>
      <c r="D822">
        <v>13.78599968</v>
      </c>
      <c r="E822" t="s">
        <v>7</v>
      </c>
    </row>
    <row r="823" spans="1:5" x14ac:dyDescent="0.3">
      <c r="A823" t="s">
        <v>37</v>
      </c>
      <c r="B823" t="s">
        <v>8</v>
      </c>
      <c r="C823">
        <v>2019</v>
      </c>
      <c r="D823">
        <v>13.813999750000001</v>
      </c>
      <c r="E823" t="s">
        <v>7</v>
      </c>
    </row>
    <row r="824" spans="1:5" x14ac:dyDescent="0.3">
      <c r="A824" t="s">
        <v>37</v>
      </c>
      <c r="B824" t="s">
        <v>8</v>
      </c>
      <c r="C824">
        <v>2020</v>
      </c>
      <c r="D824">
        <v>13.84199982</v>
      </c>
      <c r="E824" t="s">
        <v>7</v>
      </c>
    </row>
    <row r="825" spans="1:5" x14ac:dyDescent="0.3">
      <c r="A825" t="s">
        <v>37</v>
      </c>
      <c r="B825" t="s">
        <v>8</v>
      </c>
      <c r="C825">
        <v>2021</v>
      </c>
      <c r="D825">
        <v>13.869999890000001</v>
      </c>
      <c r="E825" t="s">
        <v>7</v>
      </c>
    </row>
    <row r="826" spans="1:5" x14ac:dyDescent="0.3">
      <c r="A826" t="s">
        <v>37</v>
      </c>
      <c r="B826" t="s">
        <v>8</v>
      </c>
      <c r="C826">
        <v>2022</v>
      </c>
      <c r="D826">
        <v>13.869999890000001</v>
      </c>
      <c r="E826" t="s">
        <v>7</v>
      </c>
    </row>
    <row r="827" spans="1:5" x14ac:dyDescent="0.3">
      <c r="A827" t="s">
        <v>37</v>
      </c>
      <c r="B827" t="s">
        <v>8</v>
      </c>
      <c r="C827">
        <v>2023</v>
      </c>
      <c r="D827">
        <v>13.869999890000001</v>
      </c>
      <c r="E827" t="s">
        <v>7</v>
      </c>
    </row>
    <row r="828" spans="1:5" x14ac:dyDescent="0.3">
      <c r="A828" t="s">
        <v>37</v>
      </c>
      <c r="B828" t="s">
        <v>6</v>
      </c>
      <c r="C828">
        <v>2010</v>
      </c>
      <c r="D828">
        <v>15.17741013</v>
      </c>
      <c r="E828" t="s">
        <v>7</v>
      </c>
    </row>
    <row r="829" spans="1:5" x14ac:dyDescent="0.3">
      <c r="A829" t="s">
        <v>37</v>
      </c>
      <c r="B829" t="s">
        <v>6</v>
      </c>
      <c r="C829">
        <v>2011</v>
      </c>
      <c r="D829">
        <v>15.24262047</v>
      </c>
      <c r="E829" t="s">
        <v>7</v>
      </c>
    </row>
    <row r="830" spans="1:5" x14ac:dyDescent="0.3">
      <c r="A830" t="s">
        <v>37</v>
      </c>
      <c r="B830" t="s">
        <v>6</v>
      </c>
      <c r="C830">
        <v>2012</v>
      </c>
      <c r="D830">
        <v>15.72655964</v>
      </c>
      <c r="E830" t="s">
        <v>7</v>
      </c>
    </row>
    <row r="831" spans="1:5" x14ac:dyDescent="0.3">
      <c r="A831" t="s">
        <v>37</v>
      </c>
      <c r="B831" t="s">
        <v>6</v>
      </c>
      <c r="C831">
        <v>2013</v>
      </c>
      <c r="D831">
        <v>15.82699013</v>
      </c>
      <c r="E831" t="s">
        <v>7</v>
      </c>
    </row>
    <row r="832" spans="1:5" x14ac:dyDescent="0.3">
      <c r="A832" t="s">
        <v>37</v>
      </c>
      <c r="B832" t="s">
        <v>6</v>
      </c>
      <c r="C832">
        <v>2014</v>
      </c>
      <c r="D832">
        <v>15.875599859999999</v>
      </c>
      <c r="E832" t="s">
        <v>7</v>
      </c>
    </row>
    <row r="833" spans="1:5" x14ac:dyDescent="0.3">
      <c r="A833" t="s">
        <v>37</v>
      </c>
      <c r="B833" t="s">
        <v>6</v>
      </c>
      <c r="C833">
        <v>2015</v>
      </c>
      <c r="D833">
        <v>15.95269012</v>
      </c>
      <c r="E833" t="s">
        <v>7</v>
      </c>
    </row>
    <row r="834" spans="1:5" x14ac:dyDescent="0.3">
      <c r="A834" t="s">
        <v>37</v>
      </c>
      <c r="B834" t="s">
        <v>6</v>
      </c>
      <c r="C834">
        <v>2016</v>
      </c>
      <c r="D834">
        <v>15.933400150000001</v>
      </c>
      <c r="E834" t="s">
        <v>7</v>
      </c>
    </row>
    <row r="835" spans="1:5" x14ac:dyDescent="0.3">
      <c r="A835" t="s">
        <v>37</v>
      </c>
      <c r="B835" t="s">
        <v>6</v>
      </c>
      <c r="C835">
        <v>2017</v>
      </c>
      <c r="D835">
        <v>15.99886036</v>
      </c>
      <c r="E835" t="s">
        <v>7</v>
      </c>
    </row>
    <row r="836" spans="1:5" x14ac:dyDescent="0.3">
      <c r="A836" t="s">
        <v>37</v>
      </c>
      <c r="B836" t="s">
        <v>6</v>
      </c>
      <c r="C836">
        <v>2018</v>
      </c>
      <c r="D836">
        <v>15.93410969</v>
      </c>
      <c r="E836" t="s">
        <v>7</v>
      </c>
    </row>
    <row r="837" spans="1:5" x14ac:dyDescent="0.3">
      <c r="A837" t="s">
        <v>37</v>
      </c>
      <c r="B837" t="s">
        <v>6</v>
      </c>
      <c r="C837">
        <v>2019</v>
      </c>
      <c r="D837">
        <v>15.93334007</v>
      </c>
      <c r="E837" t="s">
        <v>7</v>
      </c>
    </row>
    <row r="838" spans="1:5" x14ac:dyDescent="0.3">
      <c r="A838" t="s">
        <v>37</v>
      </c>
      <c r="B838" t="s">
        <v>6</v>
      </c>
      <c r="C838">
        <v>2020</v>
      </c>
      <c r="D838">
        <v>15.94466972</v>
      </c>
      <c r="E838" t="s">
        <v>7</v>
      </c>
    </row>
    <row r="839" spans="1:5" x14ac:dyDescent="0.3">
      <c r="A839" t="s">
        <v>37</v>
      </c>
      <c r="B839" t="s">
        <v>6</v>
      </c>
      <c r="C839">
        <v>2021</v>
      </c>
      <c r="D839">
        <v>15.960800170000001</v>
      </c>
      <c r="E839" t="s">
        <v>7</v>
      </c>
    </row>
    <row r="840" spans="1:5" x14ac:dyDescent="0.3">
      <c r="A840" t="s">
        <v>37</v>
      </c>
      <c r="B840" t="s">
        <v>6</v>
      </c>
      <c r="C840">
        <v>2022</v>
      </c>
      <c r="D840">
        <v>15.88825989</v>
      </c>
      <c r="E840" t="s">
        <v>7</v>
      </c>
    </row>
    <row r="841" spans="1:5" x14ac:dyDescent="0.3">
      <c r="A841" t="s">
        <v>37</v>
      </c>
      <c r="B841" t="s">
        <v>6</v>
      </c>
      <c r="C841">
        <v>2023</v>
      </c>
      <c r="D841">
        <v>15.88825989</v>
      </c>
      <c r="E841" t="s">
        <v>7</v>
      </c>
    </row>
    <row r="842" spans="1:5" x14ac:dyDescent="0.3">
      <c r="A842" t="s">
        <v>38</v>
      </c>
      <c r="B842" t="s">
        <v>6</v>
      </c>
      <c r="C842">
        <v>2010</v>
      </c>
      <c r="D842">
        <v>15.6798296</v>
      </c>
      <c r="E842" t="s">
        <v>7</v>
      </c>
    </row>
    <row r="843" spans="1:5" x14ac:dyDescent="0.3">
      <c r="A843" t="s">
        <v>38</v>
      </c>
      <c r="B843" t="s">
        <v>6</v>
      </c>
      <c r="C843">
        <v>2011</v>
      </c>
      <c r="D843">
        <v>15.6731596</v>
      </c>
      <c r="E843" t="s">
        <v>7</v>
      </c>
    </row>
    <row r="844" spans="1:5" x14ac:dyDescent="0.3">
      <c r="A844" t="s">
        <v>38</v>
      </c>
      <c r="B844" t="s">
        <v>6</v>
      </c>
      <c r="C844">
        <v>2012</v>
      </c>
      <c r="D844">
        <v>15.828009610000001</v>
      </c>
      <c r="E844" t="s">
        <v>7</v>
      </c>
    </row>
    <row r="845" spans="1:5" x14ac:dyDescent="0.3">
      <c r="A845" t="s">
        <v>38</v>
      </c>
      <c r="B845" t="s">
        <v>6</v>
      </c>
      <c r="C845">
        <v>2013</v>
      </c>
      <c r="D845">
        <v>16.02375984</v>
      </c>
      <c r="E845" t="s">
        <v>7</v>
      </c>
    </row>
    <row r="846" spans="1:5" x14ac:dyDescent="0.3">
      <c r="A846" t="s">
        <v>38</v>
      </c>
      <c r="B846" t="s">
        <v>6</v>
      </c>
      <c r="C846">
        <v>2014</v>
      </c>
      <c r="D846">
        <v>16.089719769999999</v>
      </c>
      <c r="E846" t="s">
        <v>7</v>
      </c>
    </row>
    <row r="847" spans="1:5" x14ac:dyDescent="0.3">
      <c r="A847" t="s">
        <v>38</v>
      </c>
      <c r="B847" t="s">
        <v>6</v>
      </c>
      <c r="C847">
        <v>2015</v>
      </c>
      <c r="D847">
        <v>16.1556797</v>
      </c>
      <c r="E847" t="s">
        <v>7</v>
      </c>
    </row>
    <row r="848" spans="1:5" x14ac:dyDescent="0.3">
      <c r="A848" t="s">
        <v>38</v>
      </c>
      <c r="B848" t="s">
        <v>6</v>
      </c>
      <c r="C848">
        <v>2016</v>
      </c>
      <c r="D848">
        <v>16.134290700000001</v>
      </c>
      <c r="E848" t="s">
        <v>7</v>
      </c>
    </row>
    <row r="849" spans="1:5" x14ac:dyDescent="0.3">
      <c r="A849" t="s">
        <v>38</v>
      </c>
      <c r="B849" t="s">
        <v>6</v>
      </c>
      <c r="C849">
        <v>2017</v>
      </c>
      <c r="D849">
        <v>16.16839981</v>
      </c>
      <c r="E849" t="s">
        <v>7</v>
      </c>
    </row>
    <row r="850" spans="1:5" x14ac:dyDescent="0.3">
      <c r="A850" t="s">
        <v>38</v>
      </c>
      <c r="B850" t="s">
        <v>6</v>
      </c>
      <c r="C850">
        <v>2018</v>
      </c>
      <c r="D850">
        <v>16.259050370000001</v>
      </c>
      <c r="E850" t="s">
        <v>7</v>
      </c>
    </row>
    <row r="851" spans="1:5" x14ac:dyDescent="0.3">
      <c r="A851" t="s">
        <v>38</v>
      </c>
      <c r="B851" t="s">
        <v>6</v>
      </c>
      <c r="C851">
        <v>2019</v>
      </c>
      <c r="D851">
        <v>16.344579700000001</v>
      </c>
      <c r="E851" t="s">
        <v>7</v>
      </c>
    </row>
    <row r="852" spans="1:5" x14ac:dyDescent="0.3">
      <c r="A852" t="s">
        <v>38</v>
      </c>
      <c r="B852" t="s">
        <v>6</v>
      </c>
      <c r="C852">
        <v>2020</v>
      </c>
      <c r="D852">
        <v>16.433660509999999</v>
      </c>
      <c r="E852" t="s">
        <v>7</v>
      </c>
    </row>
    <row r="853" spans="1:5" x14ac:dyDescent="0.3">
      <c r="A853" t="s">
        <v>38</v>
      </c>
      <c r="B853" t="s">
        <v>6</v>
      </c>
      <c r="C853">
        <v>2021</v>
      </c>
      <c r="D853">
        <v>16.5837307</v>
      </c>
      <c r="E853" t="s">
        <v>7</v>
      </c>
    </row>
    <row r="854" spans="1:5" x14ac:dyDescent="0.3">
      <c r="A854" t="s">
        <v>38</v>
      </c>
      <c r="B854" t="s">
        <v>6</v>
      </c>
      <c r="C854">
        <v>2022</v>
      </c>
      <c r="D854">
        <v>16.667530060000001</v>
      </c>
      <c r="E854" t="s">
        <v>7</v>
      </c>
    </row>
    <row r="855" spans="1:5" x14ac:dyDescent="0.3">
      <c r="A855" t="s">
        <v>38</v>
      </c>
      <c r="B855" t="s">
        <v>6</v>
      </c>
      <c r="C855">
        <v>2023</v>
      </c>
      <c r="D855">
        <v>16.667530060000001</v>
      </c>
      <c r="E855" t="s">
        <v>7</v>
      </c>
    </row>
    <row r="856" spans="1:5" x14ac:dyDescent="0.3">
      <c r="A856" t="s">
        <v>38</v>
      </c>
      <c r="B856" t="s">
        <v>8</v>
      </c>
      <c r="C856">
        <v>2010</v>
      </c>
      <c r="D856">
        <v>13.31999969</v>
      </c>
      <c r="E856" t="s">
        <v>7</v>
      </c>
    </row>
    <row r="857" spans="1:5" x14ac:dyDescent="0.3">
      <c r="A857" t="s">
        <v>38</v>
      </c>
      <c r="B857" t="s">
        <v>8</v>
      </c>
      <c r="C857">
        <v>2011</v>
      </c>
      <c r="D857">
        <v>13.329999920000001</v>
      </c>
      <c r="E857" t="s">
        <v>7</v>
      </c>
    </row>
    <row r="858" spans="1:5" x14ac:dyDescent="0.3">
      <c r="A858" t="s">
        <v>38</v>
      </c>
      <c r="B858" t="s">
        <v>8</v>
      </c>
      <c r="C858">
        <v>2012</v>
      </c>
      <c r="D858">
        <v>13.40999985</v>
      </c>
      <c r="E858" t="s">
        <v>7</v>
      </c>
    </row>
    <row r="859" spans="1:5" x14ac:dyDescent="0.3">
      <c r="A859" t="s">
        <v>38</v>
      </c>
      <c r="B859" t="s">
        <v>8</v>
      </c>
      <c r="C859">
        <v>2013</v>
      </c>
      <c r="D859">
        <v>13.5250001</v>
      </c>
      <c r="E859" t="s">
        <v>7</v>
      </c>
    </row>
    <row r="860" spans="1:5" x14ac:dyDescent="0.3">
      <c r="A860" t="s">
        <v>38</v>
      </c>
      <c r="B860" t="s">
        <v>8</v>
      </c>
      <c r="C860">
        <v>2014</v>
      </c>
      <c r="D860">
        <v>13.64000034</v>
      </c>
      <c r="E860" t="s">
        <v>7</v>
      </c>
    </row>
    <row r="861" spans="1:5" x14ac:dyDescent="0.3">
      <c r="A861" t="s">
        <v>38</v>
      </c>
      <c r="B861" t="s">
        <v>8</v>
      </c>
      <c r="C861">
        <v>2015</v>
      </c>
      <c r="D861">
        <v>13.710000040000001</v>
      </c>
      <c r="E861" t="s">
        <v>7</v>
      </c>
    </row>
    <row r="862" spans="1:5" x14ac:dyDescent="0.3">
      <c r="A862" t="s">
        <v>38</v>
      </c>
      <c r="B862" t="s">
        <v>8</v>
      </c>
      <c r="C862">
        <v>2016</v>
      </c>
      <c r="D862">
        <v>13.670000079999999</v>
      </c>
      <c r="E862" t="s">
        <v>7</v>
      </c>
    </row>
    <row r="863" spans="1:5" x14ac:dyDescent="0.3">
      <c r="A863" t="s">
        <v>38</v>
      </c>
      <c r="B863" t="s">
        <v>8</v>
      </c>
      <c r="C863">
        <v>2017</v>
      </c>
      <c r="D863">
        <v>13.73500013</v>
      </c>
      <c r="E863" t="s">
        <v>7</v>
      </c>
    </row>
    <row r="864" spans="1:5" x14ac:dyDescent="0.3">
      <c r="A864" t="s">
        <v>38</v>
      </c>
      <c r="B864" t="s">
        <v>8</v>
      </c>
      <c r="C864">
        <v>2018</v>
      </c>
      <c r="D864">
        <v>13.80000019</v>
      </c>
      <c r="E864" t="s">
        <v>7</v>
      </c>
    </row>
    <row r="865" spans="1:5" x14ac:dyDescent="0.3">
      <c r="A865" t="s">
        <v>38</v>
      </c>
      <c r="B865" t="s">
        <v>8</v>
      </c>
      <c r="C865">
        <v>2019</v>
      </c>
      <c r="D865">
        <v>13.85999966</v>
      </c>
      <c r="E865" t="s">
        <v>7</v>
      </c>
    </row>
    <row r="866" spans="1:5" x14ac:dyDescent="0.3">
      <c r="A866" t="s">
        <v>38</v>
      </c>
      <c r="B866" t="s">
        <v>8</v>
      </c>
      <c r="C866">
        <v>2020</v>
      </c>
      <c r="D866">
        <v>13.904488969999999</v>
      </c>
      <c r="E866" t="s">
        <v>7</v>
      </c>
    </row>
    <row r="867" spans="1:5" x14ac:dyDescent="0.3">
      <c r="A867" t="s">
        <v>38</v>
      </c>
      <c r="B867" t="s">
        <v>8</v>
      </c>
      <c r="C867">
        <v>2021</v>
      </c>
      <c r="D867">
        <v>13.94912109</v>
      </c>
      <c r="E867" t="s">
        <v>7</v>
      </c>
    </row>
    <row r="868" spans="1:5" x14ac:dyDescent="0.3">
      <c r="A868" t="s">
        <v>38</v>
      </c>
      <c r="B868" t="s">
        <v>8</v>
      </c>
      <c r="C868">
        <v>2022</v>
      </c>
      <c r="D868">
        <v>13.94912109</v>
      </c>
      <c r="E868" t="s">
        <v>7</v>
      </c>
    </row>
    <row r="869" spans="1:5" x14ac:dyDescent="0.3">
      <c r="A869" t="s">
        <v>38</v>
      </c>
      <c r="B869" t="s">
        <v>8</v>
      </c>
      <c r="C869">
        <v>2023</v>
      </c>
      <c r="D869">
        <v>13.94912109</v>
      </c>
      <c r="E869" t="s">
        <v>7</v>
      </c>
    </row>
    <row r="870" spans="1:5" x14ac:dyDescent="0.3">
      <c r="A870" t="s">
        <v>39</v>
      </c>
      <c r="B870" t="s">
        <v>8</v>
      </c>
      <c r="C870">
        <v>2010</v>
      </c>
      <c r="D870">
        <v>9.8500003809999992</v>
      </c>
      <c r="E870" t="s">
        <v>7</v>
      </c>
    </row>
    <row r="871" spans="1:5" x14ac:dyDescent="0.3">
      <c r="A871" t="s">
        <v>39</v>
      </c>
      <c r="B871" t="s">
        <v>8</v>
      </c>
      <c r="C871">
        <v>2011</v>
      </c>
      <c r="D871">
        <v>9.5399999619999996</v>
      </c>
      <c r="E871" t="s">
        <v>7</v>
      </c>
    </row>
    <row r="872" spans="1:5" x14ac:dyDescent="0.3">
      <c r="A872" t="s">
        <v>39</v>
      </c>
      <c r="B872" t="s">
        <v>8</v>
      </c>
      <c r="C872">
        <v>2012</v>
      </c>
      <c r="D872">
        <v>9.7750000949999993</v>
      </c>
      <c r="E872" t="s">
        <v>7</v>
      </c>
    </row>
    <row r="873" spans="1:5" x14ac:dyDescent="0.3">
      <c r="A873" t="s">
        <v>39</v>
      </c>
      <c r="B873" t="s">
        <v>8</v>
      </c>
      <c r="C873">
        <v>2013</v>
      </c>
      <c r="D873">
        <v>10.010000229999999</v>
      </c>
      <c r="E873" t="s">
        <v>7</v>
      </c>
    </row>
    <row r="874" spans="1:5" x14ac:dyDescent="0.3">
      <c r="A874" t="s">
        <v>39</v>
      </c>
      <c r="B874" t="s">
        <v>8</v>
      </c>
      <c r="C874">
        <v>2014</v>
      </c>
      <c r="D874">
        <v>10.135000229999999</v>
      </c>
      <c r="E874" t="s">
        <v>7</v>
      </c>
    </row>
    <row r="875" spans="1:5" x14ac:dyDescent="0.3">
      <c r="A875" t="s">
        <v>39</v>
      </c>
      <c r="B875" t="s">
        <v>8</v>
      </c>
      <c r="C875">
        <v>2015</v>
      </c>
      <c r="D875">
        <v>10.260000229999999</v>
      </c>
      <c r="E875" t="s">
        <v>7</v>
      </c>
    </row>
    <row r="876" spans="1:5" x14ac:dyDescent="0.3">
      <c r="A876" t="s">
        <v>39</v>
      </c>
      <c r="B876" t="s">
        <v>8</v>
      </c>
      <c r="C876">
        <v>2016</v>
      </c>
      <c r="D876">
        <v>10.42500019</v>
      </c>
      <c r="E876" t="s">
        <v>7</v>
      </c>
    </row>
    <row r="877" spans="1:5" x14ac:dyDescent="0.3">
      <c r="A877" t="s">
        <v>39</v>
      </c>
      <c r="B877" t="s">
        <v>8</v>
      </c>
      <c r="C877">
        <v>2017</v>
      </c>
      <c r="D877">
        <v>10.59000015</v>
      </c>
      <c r="E877" t="s">
        <v>7</v>
      </c>
    </row>
    <row r="878" spans="1:5" x14ac:dyDescent="0.3">
      <c r="A878" t="s">
        <v>39</v>
      </c>
      <c r="B878" t="s">
        <v>8</v>
      </c>
      <c r="C878">
        <v>2018</v>
      </c>
      <c r="D878">
        <v>10.761073440000001</v>
      </c>
      <c r="E878" t="s">
        <v>7</v>
      </c>
    </row>
    <row r="879" spans="1:5" x14ac:dyDescent="0.3">
      <c r="A879" t="s">
        <v>39</v>
      </c>
      <c r="B879" t="s">
        <v>8</v>
      </c>
      <c r="C879">
        <v>2019</v>
      </c>
      <c r="D879">
        <v>10.934910289999999</v>
      </c>
      <c r="E879" t="s">
        <v>7</v>
      </c>
    </row>
    <row r="880" spans="1:5" x14ac:dyDescent="0.3">
      <c r="A880" t="s">
        <v>39</v>
      </c>
      <c r="B880" t="s">
        <v>8</v>
      </c>
      <c r="C880">
        <v>2020</v>
      </c>
      <c r="D880">
        <v>11.11155533</v>
      </c>
      <c r="E880" t="s">
        <v>7</v>
      </c>
    </row>
    <row r="881" spans="1:5" x14ac:dyDescent="0.3">
      <c r="A881" t="s">
        <v>39</v>
      </c>
      <c r="B881" t="s">
        <v>8</v>
      </c>
      <c r="C881">
        <v>2021</v>
      </c>
      <c r="D881">
        <v>11.291053939999999</v>
      </c>
      <c r="E881" t="s">
        <v>7</v>
      </c>
    </row>
    <row r="882" spans="1:5" x14ac:dyDescent="0.3">
      <c r="A882" t="s">
        <v>39</v>
      </c>
      <c r="B882" t="s">
        <v>8</v>
      </c>
      <c r="C882">
        <v>2022</v>
      </c>
      <c r="D882">
        <v>11.291053939999999</v>
      </c>
      <c r="E882" t="s">
        <v>7</v>
      </c>
    </row>
    <row r="883" spans="1:5" x14ac:dyDescent="0.3">
      <c r="A883" t="s">
        <v>39</v>
      </c>
      <c r="B883" t="s">
        <v>8</v>
      </c>
      <c r="C883">
        <v>2023</v>
      </c>
      <c r="D883">
        <v>11.291053939999999</v>
      </c>
      <c r="E883" t="s">
        <v>7</v>
      </c>
    </row>
    <row r="884" spans="1:5" x14ac:dyDescent="0.3">
      <c r="A884" t="s">
        <v>39</v>
      </c>
      <c r="B884" t="s">
        <v>6</v>
      </c>
      <c r="C884">
        <v>2010</v>
      </c>
      <c r="D884">
        <v>15.098429680000001</v>
      </c>
      <c r="E884" t="s">
        <v>7</v>
      </c>
    </row>
    <row r="885" spans="1:5" x14ac:dyDescent="0.3">
      <c r="A885" t="s">
        <v>39</v>
      </c>
      <c r="B885" t="s">
        <v>6</v>
      </c>
      <c r="C885">
        <v>2011</v>
      </c>
      <c r="D885">
        <v>15.31116009</v>
      </c>
      <c r="E885" t="s">
        <v>7</v>
      </c>
    </row>
    <row r="886" spans="1:5" x14ac:dyDescent="0.3">
      <c r="A886" t="s">
        <v>39</v>
      </c>
      <c r="B886" t="s">
        <v>6</v>
      </c>
      <c r="C886">
        <v>2012</v>
      </c>
      <c r="D886">
        <v>15.41316986</v>
      </c>
      <c r="E886" t="s">
        <v>7</v>
      </c>
    </row>
    <row r="887" spans="1:5" x14ac:dyDescent="0.3">
      <c r="A887" t="s">
        <v>39</v>
      </c>
      <c r="B887" t="s">
        <v>6</v>
      </c>
      <c r="C887">
        <v>2013</v>
      </c>
      <c r="D887">
        <v>16.10619926</v>
      </c>
      <c r="E887" t="s">
        <v>7</v>
      </c>
    </row>
    <row r="888" spans="1:5" x14ac:dyDescent="0.3">
      <c r="A888" t="s">
        <v>39</v>
      </c>
      <c r="B888" t="s">
        <v>6</v>
      </c>
      <c r="C888">
        <v>2014</v>
      </c>
      <c r="D888">
        <v>16.260629649999998</v>
      </c>
      <c r="E888" t="s">
        <v>7</v>
      </c>
    </row>
    <row r="889" spans="1:5" x14ac:dyDescent="0.3">
      <c r="A889" t="s">
        <v>39</v>
      </c>
      <c r="B889" t="s">
        <v>6</v>
      </c>
      <c r="C889">
        <v>2015</v>
      </c>
      <c r="D889">
        <v>16.392009739999999</v>
      </c>
      <c r="E889" t="s">
        <v>7</v>
      </c>
    </row>
    <row r="890" spans="1:5" x14ac:dyDescent="0.3">
      <c r="A890" t="s">
        <v>39</v>
      </c>
      <c r="B890" t="s">
        <v>6</v>
      </c>
      <c r="C890">
        <v>2016</v>
      </c>
      <c r="D890">
        <v>16.495429990000002</v>
      </c>
      <c r="E890" t="s">
        <v>7</v>
      </c>
    </row>
    <row r="891" spans="1:5" x14ac:dyDescent="0.3">
      <c r="A891" t="s">
        <v>39</v>
      </c>
      <c r="B891" t="s">
        <v>6</v>
      </c>
      <c r="C891">
        <v>2017</v>
      </c>
      <c r="D891">
        <v>16.533489230000001</v>
      </c>
      <c r="E891" t="s">
        <v>7</v>
      </c>
    </row>
    <row r="892" spans="1:5" x14ac:dyDescent="0.3">
      <c r="A892" t="s">
        <v>39</v>
      </c>
      <c r="B892" t="s">
        <v>6</v>
      </c>
      <c r="C892">
        <v>2018</v>
      </c>
      <c r="D892">
        <v>16.606210709999999</v>
      </c>
      <c r="E892" t="s">
        <v>7</v>
      </c>
    </row>
    <row r="893" spans="1:5" x14ac:dyDescent="0.3">
      <c r="A893" t="s">
        <v>39</v>
      </c>
      <c r="B893" t="s">
        <v>6</v>
      </c>
      <c r="C893">
        <v>2019</v>
      </c>
      <c r="D893">
        <v>16.64357948</v>
      </c>
      <c r="E893" t="s">
        <v>7</v>
      </c>
    </row>
    <row r="894" spans="1:5" x14ac:dyDescent="0.3">
      <c r="A894" t="s">
        <v>39</v>
      </c>
      <c r="B894" t="s">
        <v>6</v>
      </c>
      <c r="C894">
        <v>2020</v>
      </c>
      <c r="D894">
        <v>16.340499879999999</v>
      </c>
      <c r="E894" t="s">
        <v>7</v>
      </c>
    </row>
    <row r="895" spans="1:5" x14ac:dyDescent="0.3">
      <c r="A895" t="s">
        <v>39</v>
      </c>
      <c r="B895" t="s">
        <v>6</v>
      </c>
      <c r="C895">
        <v>2021</v>
      </c>
      <c r="D895">
        <v>16.767929079999998</v>
      </c>
      <c r="E895" t="s">
        <v>7</v>
      </c>
    </row>
    <row r="896" spans="1:5" x14ac:dyDescent="0.3">
      <c r="A896" t="s">
        <v>39</v>
      </c>
      <c r="B896" t="s">
        <v>6</v>
      </c>
      <c r="C896">
        <v>2022</v>
      </c>
      <c r="D896">
        <v>16.912420269999998</v>
      </c>
      <c r="E896" t="s">
        <v>7</v>
      </c>
    </row>
    <row r="897" spans="1:5" x14ac:dyDescent="0.3">
      <c r="A897" t="s">
        <v>39</v>
      </c>
      <c r="B897" t="s">
        <v>6</v>
      </c>
      <c r="C897">
        <v>2023</v>
      </c>
      <c r="D897">
        <v>16.912420269999998</v>
      </c>
      <c r="E897" t="s">
        <v>7</v>
      </c>
    </row>
    <row r="898" spans="1:5" x14ac:dyDescent="0.3">
      <c r="A898" t="s">
        <v>40</v>
      </c>
      <c r="B898" t="s">
        <v>6</v>
      </c>
      <c r="C898">
        <v>2010</v>
      </c>
      <c r="D898">
        <v>13.04319954</v>
      </c>
      <c r="E898" t="s">
        <v>7</v>
      </c>
    </row>
    <row r="899" spans="1:5" x14ac:dyDescent="0.3">
      <c r="A899" t="s">
        <v>40</v>
      </c>
      <c r="B899" t="s">
        <v>6</v>
      </c>
      <c r="C899">
        <v>2011</v>
      </c>
      <c r="D899">
        <v>13.157790179999999</v>
      </c>
      <c r="E899" t="s">
        <v>7</v>
      </c>
    </row>
    <row r="900" spans="1:5" x14ac:dyDescent="0.3">
      <c r="A900" t="s">
        <v>40</v>
      </c>
      <c r="B900" t="s">
        <v>6</v>
      </c>
      <c r="C900">
        <v>2012</v>
      </c>
      <c r="D900">
        <v>13.28357029</v>
      </c>
      <c r="E900" t="s">
        <v>7</v>
      </c>
    </row>
    <row r="901" spans="1:5" x14ac:dyDescent="0.3">
      <c r="A901" t="s">
        <v>40</v>
      </c>
      <c r="B901" t="s">
        <v>6</v>
      </c>
      <c r="C901">
        <v>2013</v>
      </c>
      <c r="D901">
        <v>13.511231499999999</v>
      </c>
      <c r="E901" t="s">
        <v>7</v>
      </c>
    </row>
    <row r="902" spans="1:5" x14ac:dyDescent="0.3">
      <c r="A902" t="s">
        <v>40</v>
      </c>
      <c r="B902" t="s">
        <v>6</v>
      </c>
      <c r="C902">
        <v>2014</v>
      </c>
      <c r="D902">
        <v>13.7427945</v>
      </c>
      <c r="E902" t="s">
        <v>7</v>
      </c>
    </row>
    <row r="903" spans="1:5" x14ac:dyDescent="0.3">
      <c r="A903" t="s">
        <v>40</v>
      </c>
      <c r="B903" t="s">
        <v>6</v>
      </c>
      <c r="C903">
        <v>2015</v>
      </c>
      <c r="D903">
        <v>13.978326149999999</v>
      </c>
      <c r="E903" t="s">
        <v>7</v>
      </c>
    </row>
    <row r="904" spans="1:5" x14ac:dyDescent="0.3">
      <c r="A904" t="s">
        <v>40</v>
      </c>
      <c r="B904" t="s">
        <v>6</v>
      </c>
      <c r="C904">
        <v>2016</v>
      </c>
      <c r="D904">
        <v>14.217894469999999</v>
      </c>
      <c r="E904" t="s">
        <v>7</v>
      </c>
    </row>
    <row r="905" spans="1:5" x14ac:dyDescent="0.3">
      <c r="A905" t="s">
        <v>40</v>
      </c>
      <c r="B905" t="s">
        <v>6</v>
      </c>
      <c r="C905">
        <v>2017</v>
      </c>
      <c r="D905">
        <v>14.46156865</v>
      </c>
      <c r="E905" t="s">
        <v>7</v>
      </c>
    </row>
    <row r="906" spans="1:5" x14ac:dyDescent="0.3">
      <c r="A906" t="s">
        <v>40</v>
      </c>
      <c r="B906" t="s">
        <v>6</v>
      </c>
      <c r="C906">
        <v>2018</v>
      </c>
      <c r="D906">
        <v>14.709419049999999</v>
      </c>
      <c r="E906" t="s">
        <v>7</v>
      </c>
    </row>
    <row r="907" spans="1:5" x14ac:dyDescent="0.3">
      <c r="A907" t="s">
        <v>40</v>
      </c>
      <c r="B907" t="s">
        <v>6</v>
      </c>
      <c r="C907">
        <v>2019</v>
      </c>
      <c r="D907">
        <v>14.96151725</v>
      </c>
      <c r="E907" t="s">
        <v>7</v>
      </c>
    </row>
    <row r="908" spans="1:5" x14ac:dyDescent="0.3">
      <c r="A908" t="s">
        <v>40</v>
      </c>
      <c r="B908" t="s">
        <v>6</v>
      </c>
      <c r="C908">
        <v>2020</v>
      </c>
      <c r="D908">
        <v>15.21793605</v>
      </c>
      <c r="E908" t="s">
        <v>7</v>
      </c>
    </row>
    <row r="909" spans="1:5" x14ac:dyDescent="0.3">
      <c r="A909" t="s">
        <v>40</v>
      </c>
      <c r="B909" t="s">
        <v>6</v>
      </c>
      <c r="C909">
        <v>2021</v>
      </c>
      <c r="D909">
        <v>15.478749499999999</v>
      </c>
      <c r="E909" t="s">
        <v>7</v>
      </c>
    </row>
    <row r="910" spans="1:5" x14ac:dyDescent="0.3">
      <c r="A910" t="s">
        <v>40</v>
      </c>
      <c r="B910" t="s">
        <v>6</v>
      </c>
      <c r="C910">
        <v>2022</v>
      </c>
      <c r="D910">
        <v>15.478749499999999</v>
      </c>
      <c r="E910" t="s">
        <v>7</v>
      </c>
    </row>
    <row r="911" spans="1:5" x14ac:dyDescent="0.3">
      <c r="A911" t="s">
        <v>40</v>
      </c>
      <c r="B911" t="s">
        <v>6</v>
      </c>
      <c r="C911">
        <v>2023</v>
      </c>
      <c r="D911">
        <v>15.478749499999999</v>
      </c>
      <c r="E911" t="s">
        <v>7</v>
      </c>
    </row>
    <row r="912" spans="1:5" x14ac:dyDescent="0.3">
      <c r="A912" t="s">
        <v>40</v>
      </c>
      <c r="B912" t="s">
        <v>8</v>
      </c>
      <c r="C912">
        <v>2010</v>
      </c>
      <c r="D912">
        <v>7.0599999430000002</v>
      </c>
      <c r="E912" t="s">
        <v>7</v>
      </c>
    </row>
    <row r="913" spans="1:5" x14ac:dyDescent="0.3">
      <c r="A913" t="s">
        <v>40</v>
      </c>
      <c r="B913" t="s">
        <v>8</v>
      </c>
      <c r="C913">
        <v>2011</v>
      </c>
      <c r="D913">
        <v>7.1545649769999997</v>
      </c>
      <c r="E913" t="s">
        <v>7</v>
      </c>
    </row>
    <row r="914" spans="1:5" x14ac:dyDescent="0.3">
      <c r="A914" t="s">
        <v>40</v>
      </c>
      <c r="B914" t="s">
        <v>8</v>
      </c>
      <c r="C914">
        <v>2012</v>
      </c>
      <c r="D914">
        <v>7.2491300110000001</v>
      </c>
      <c r="E914" t="s">
        <v>7</v>
      </c>
    </row>
    <row r="915" spans="1:5" x14ac:dyDescent="0.3">
      <c r="A915" t="s">
        <v>40</v>
      </c>
      <c r="B915" t="s">
        <v>8</v>
      </c>
      <c r="C915">
        <v>2013</v>
      </c>
      <c r="D915">
        <v>7.3436950449999996</v>
      </c>
      <c r="E915" t="s">
        <v>7</v>
      </c>
    </row>
    <row r="916" spans="1:5" x14ac:dyDescent="0.3">
      <c r="A916" t="s">
        <v>40</v>
      </c>
      <c r="B916" t="s">
        <v>8</v>
      </c>
      <c r="C916">
        <v>2014</v>
      </c>
      <c r="D916">
        <v>7.4382600779999999</v>
      </c>
      <c r="E916" t="s">
        <v>7</v>
      </c>
    </row>
    <row r="917" spans="1:5" x14ac:dyDescent="0.3">
      <c r="A917" t="s">
        <v>40</v>
      </c>
      <c r="B917" t="s">
        <v>8</v>
      </c>
      <c r="C917">
        <v>2015</v>
      </c>
      <c r="D917">
        <v>7.5328251120000003</v>
      </c>
      <c r="E917" t="s">
        <v>7</v>
      </c>
    </row>
    <row r="918" spans="1:5" x14ac:dyDescent="0.3">
      <c r="A918" t="s">
        <v>40</v>
      </c>
      <c r="B918" t="s">
        <v>8</v>
      </c>
      <c r="C918">
        <v>2016</v>
      </c>
      <c r="D918">
        <v>7.6273901459999998</v>
      </c>
      <c r="E918" t="s">
        <v>7</v>
      </c>
    </row>
    <row r="919" spans="1:5" x14ac:dyDescent="0.3">
      <c r="A919" t="s">
        <v>40</v>
      </c>
      <c r="B919" t="s">
        <v>8</v>
      </c>
      <c r="C919">
        <v>2017</v>
      </c>
      <c r="D919">
        <v>7.7219551800000001</v>
      </c>
      <c r="E919" t="s">
        <v>7</v>
      </c>
    </row>
    <row r="920" spans="1:5" x14ac:dyDescent="0.3">
      <c r="A920" t="s">
        <v>40</v>
      </c>
      <c r="B920" t="s">
        <v>8</v>
      </c>
      <c r="C920">
        <v>2018</v>
      </c>
      <c r="D920">
        <v>7.8165202139999996</v>
      </c>
      <c r="E920" t="s">
        <v>7</v>
      </c>
    </row>
    <row r="921" spans="1:5" x14ac:dyDescent="0.3">
      <c r="A921" t="s">
        <v>40</v>
      </c>
      <c r="B921" t="s">
        <v>8</v>
      </c>
      <c r="C921">
        <v>2019</v>
      </c>
      <c r="D921">
        <v>7.883260012</v>
      </c>
      <c r="E921" t="s">
        <v>7</v>
      </c>
    </row>
    <row r="922" spans="1:5" x14ac:dyDescent="0.3">
      <c r="A922" t="s">
        <v>40</v>
      </c>
      <c r="B922" t="s">
        <v>8</v>
      </c>
      <c r="C922">
        <v>2020</v>
      </c>
      <c r="D922">
        <v>7.9499998090000004</v>
      </c>
      <c r="E922" t="s">
        <v>7</v>
      </c>
    </row>
    <row r="923" spans="1:5" x14ac:dyDescent="0.3">
      <c r="A923" t="s">
        <v>40</v>
      </c>
      <c r="B923" t="s">
        <v>8</v>
      </c>
      <c r="C923">
        <v>2021</v>
      </c>
      <c r="D923">
        <v>8.0361815970000006</v>
      </c>
      <c r="E923" t="s">
        <v>7</v>
      </c>
    </row>
    <row r="924" spans="1:5" x14ac:dyDescent="0.3">
      <c r="A924" t="s">
        <v>40</v>
      </c>
      <c r="B924" t="s">
        <v>8</v>
      </c>
      <c r="C924">
        <v>2022</v>
      </c>
      <c r="D924">
        <v>8.0361815970000006</v>
      </c>
      <c r="E924" t="s">
        <v>7</v>
      </c>
    </row>
    <row r="925" spans="1:5" x14ac:dyDescent="0.3">
      <c r="A925" t="s">
        <v>40</v>
      </c>
      <c r="B925" t="s">
        <v>8</v>
      </c>
      <c r="C925">
        <v>2023</v>
      </c>
      <c r="D925">
        <v>8.0361815970000006</v>
      </c>
      <c r="E925" t="s">
        <v>7</v>
      </c>
    </row>
    <row r="926" spans="1:5" x14ac:dyDescent="0.3">
      <c r="A926" t="s">
        <v>41</v>
      </c>
      <c r="B926" t="s">
        <v>8</v>
      </c>
      <c r="C926">
        <v>2010</v>
      </c>
      <c r="D926">
        <v>4.0771261919999997</v>
      </c>
      <c r="E926" t="s">
        <v>7</v>
      </c>
    </row>
    <row r="927" spans="1:5" x14ac:dyDescent="0.3">
      <c r="A927" t="s">
        <v>41</v>
      </c>
      <c r="B927" t="s">
        <v>8</v>
      </c>
      <c r="C927">
        <v>2011</v>
      </c>
      <c r="D927">
        <v>4.2278446010000001</v>
      </c>
      <c r="E927" t="s">
        <v>7</v>
      </c>
    </row>
    <row r="928" spans="1:5" x14ac:dyDescent="0.3">
      <c r="A928" t="s">
        <v>41</v>
      </c>
      <c r="B928" t="s">
        <v>8</v>
      </c>
      <c r="C928">
        <v>2012</v>
      </c>
      <c r="D928">
        <v>4.3785630099999997</v>
      </c>
      <c r="E928" t="s">
        <v>7</v>
      </c>
    </row>
    <row r="929" spans="1:5" x14ac:dyDescent="0.3">
      <c r="A929" t="s">
        <v>41</v>
      </c>
      <c r="B929" t="s">
        <v>8</v>
      </c>
      <c r="C929">
        <v>2013</v>
      </c>
      <c r="D929">
        <v>4.5292814190000001</v>
      </c>
      <c r="E929" t="s">
        <v>7</v>
      </c>
    </row>
    <row r="930" spans="1:5" x14ac:dyDescent="0.3">
      <c r="A930" t="s">
        <v>41</v>
      </c>
      <c r="B930" t="s">
        <v>8</v>
      </c>
      <c r="C930">
        <v>2014</v>
      </c>
      <c r="D930">
        <v>4.6799998279999997</v>
      </c>
      <c r="E930" t="s">
        <v>7</v>
      </c>
    </row>
    <row r="931" spans="1:5" x14ac:dyDescent="0.3">
      <c r="A931" t="s">
        <v>41</v>
      </c>
      <c r="B931" t="s">
        <v>8</v>
      </c>
      <c r="C931">
        <v>2015</v>
      </c>
      <c r="D931">
        <v>4.7071426939999998</v>
      </c>
      <c r="E931" t="s">
        <v>7</v>
      </c>
    </row>
    <row r="932" spans="1:5" x14ac:dyDescent="0.3">
      <c r="A932" t="s">
        <v>41</v>
      </c>
      <c r="B932" t="s">
        <v>8</v>
      </c>
      <c r="C932">
        <v>2016</v>
      </c>
      <c r="D932">
        <v>4.7342855589999999</v>
      </c>
      <c r="E932" t="s">
        <v>7</v>
      </c>
    </row>
    <row r="933" spans="1:5" x14ac:dyDescent="0.3">
      <c r="A933" t="s">
        <v>41</v>
      </c>
      <c r="B933" t="s">
        <v>8</v>
      </c>
      <c r="C933">
        <v>2017</v>
      </c>
      <c r="D933">
        <v>4.761428424</v>
      </c>
      <c r="E933" t="s">
        <v>7</v>
      </c>
    </row>
    <row r="934" spans="1:5" x14ac:dyDescent="0.3">
      <c r="A934" t="s">
        <v>41</v>
      </c>
      <c r="B934" t="s">
        <v>8</v>
      </c>
      <c r="C934">
        <v>2018</v>
      </c>
      <c r="D934">
        <v>4.7885712900000001</v>
      </c>
      <c r="E934" t="s">
        <v>7</v>
      </c>
    </row>
    <row r="935" spans="1:5" x14ac:dyDescent="0.3">
      <c r="A935" t="s">
        <v>41</v>
      </c>
      <c r="B935" t="s">
        <v>8</v>
      </c>
      <c r="C935">
        <v>2019</v>
      </c>
      <c r="D935">
        <v>4.8157141550000002</v>
      </c>
      <c r="E935" t="s">
        <v>7</v>
      </c>
    </row>
    <row r="936" spans="1:5" x14ac:dyDescent="0.3">
      <c r="A936" t="s">
        <v>41</v>
      </c>
      <c r="B936" t="s">
        <v>8</v>
      </c>
      <c r="C936">
        <v>2020</v>
      </c>
      <c r="D936">
        <v>4.8428570200000003</v>
      </c>
      <c r="E936" t="s">
        <v>7</v>
      </c>
    </row>
    <row r="937" spans="1:5" x14ac:dyDescent="0.3">
      <c r="A937" t="s">
        <v>41</v>
      </c>
      <c r="B937" t="s">
        <v>8</v>
      </c>
      <c r="C937">
        <v>2021</v>
      </c>
      <c r="D937">
        <v>4.8699998860000004</v>
      </c>
      <c r="E937" t="s">
        <v>7</v>
      </c>
    </row>
    <row r="938" spans="1:5" x14ac:dyDescent="0.3">
      <c r="A938" t="s">
        <v>41</v>
      </c>
      <c r="B938" t="s">
        <v>8</v>
      </c>
      <c r="C938">
        <v>2022</v>
      </c>
      <c r="D938">
        <v>4.8699998860000004</v>
      </c>
      <c r="E938" t="s">
        <v>7</v>
      </c>
    </row>
    <row r="939" spans="1:5" x14ac:dyDescent="0.3">
      <c r="A939" t="s">
        <v>41</v>
      </c>
      <c r="B939" t="s">
        <v>8</v>
      </c>
      <c r="C939">
        <v>2023</v>
      </c>
      <c r="D939">
        <v>4.8699998860000004</v>
      </c>
      <c r="E939" t="s">
        <v>7</v>
      </c>
    </row>
    <row r="940" spans="1:5" x14ac:dyDescent="0.3">
      <c r="A940" t="s">
        <v>41</v>
      </c>
      <c r="B940" t="s">
        <v>6</v>
      </c>
      <c r="C940">
        <v>2010</v>
      </c>
      <c r="D940">
        <v>7.7704577129999999</v>
      </c>
      <c r="E940" t="s">
        <v>7</v>
      </c>
    </row>
    <row r="941" spans="1:5" x14ac:dyDescent="0.3">
      <c r="A941" t="s">
        <v>41</v>
      </c>
      <c r="B941" t="s">
        <v>6</v>
      </c>
      <c r="C941">
        <v>2011</v>
      </c>
      <c r="D941">
        <v>7.8987756730000003</v>
      </c>
      <c r="E941" t="s">
        <v>7</v>
      </c>
    </row>
    <row r="942" spans="1:5" x14ac:dyDescent="0.3">
      <c r="A942" t="s">
        <v>41</v>
      </c>
      <c r="B942" t="s">
        <v>6</v>
      </c>
      <c r="C942">
        <v>2012</v>
      </c>
      <c r="D942">
        <v>8.0270936329999998</v>
      </c>
      <c r="E942" t="s">
        <v>7</v>
      </c>
    </row>
    <row r="943" spans="1:5" x14ac:dyDescent="0.3">
      <c r="A943" t="s">
        <v>41</v>
      </c>
      <c r="B943" t="s">
        <v>6</v>
      </c>
      <c r="C943">
        <v>2013</v>
      </c>
      <c r="D943">
        <v>8.1554115930000002</v>
      </c>
      <c r="E943" t="s">
        <v>7</v>
      </c>
    </row>
    <row r="944" spans="1:5" x14ac:dyDescent="0.3">
      <c r="A944" t="s">
        <v>41</v>
      </c>
      <c r="B944" t="s">
        <v>6</v>
      </c>
      <c r="C944">
        <v>2014</v>
      </c>
      <c r="D944">
        <v>8.2837295530000006</v>
      </c>
      <c r="E944" t="s">
        <v>7</v>
      </c>
    </row>
    <row r="945" spans="1:5" x14ac:dyDescent="0.3">
      <c r="A945" t="s">
        <v>41</v>
      </c>
      <c r="B945" t="s">
        <v>6</v>
      </c>
      <c r="C945">
        <v>2015</v>
      </c>
      <c r="D945">
        <v>8.5478296280000006</v>
      </c>
      <c r="E945" t="s">
        <v>7</v>
      </c>
    </row>
    <row r="946" spans="1:5" x14ac:dyDescent="0.3">
      <c r="A946" t="s">
        <v>41</v>
      </c>
      <c r="B946" t="s">
        <v>6</v>
      </c>
      <c r="C946">
        <v>2016</v>
      </c>
      <c r="D946">
        <v>9.0726900100000005</v>
      </c>
      <c r="E946" t="s">
        <v>7</v>
      </c>
    </row>
    <row r="947" spans="1:5" x14ac:dyDescent="0.3">
      <c r="A947" t="s">
        <v>41</v>
      </c>
      <c r="B947" t="s">
        <v>6</v>
      </c>
      <c r="C947">
        <v>2017</v>
      </c>
      <c r="D947">
        <v>9.4741601939999995</v>
      </c>
      <c r="E947" t="s">
        <v>7</v>
      </c>
    </row>
    <row r="948" spans="1:5" x14ac:dyDescent="0.3">
      <c r="A948" t="s">
        <v>41</v>
      </c>
      <c r="B948" t="s">
        <v>6</v>
      </c>
      <c r="C948">
        <v>2018</v>
      </c>
      <c r="D948">
        <v>9.6978702549999998</v>
      </c>
      <c r="E948" t="s">
        <v>7</v>
      </c>
    </row>
    <row r="949" spans="1:5" x14ac:dyDescent="0.3">
      <c r="A949" t="s">
        <v>41</v>
      </c>
      <c r="B949" t="s">
        <v>6</v>
      </c>
      <c r="C949">
        <v>2019</v>
      </c>
      <c r="D949">
        <v>9.9215803149999999</v>
      </c>
      <c r="E949" t="s">
        <v>7</v>
      </c>
    </row>
    <row r="950" spans="1:5" x14ac:dyDescent="0.3">
      <c r="A950" t="s">
        <v>41</v>
      </c>
      <c r="B950" t="s">
        <v>6</v>
      </c>
      <c r="C950">
        <v>2020</v>
      </c>
      <c r="D950">
        <v>10.10165024</v>
      </c>
      <c r="E950" t="s">
        <v>7</v>
      </c>
    </row>
    <row r="951" spans="1:5" x14ac:dyDescent="0.3">
      <c r="A951" t="s">
        <v>41</v>
      </c>
      <c r="B951" t="s">
        <v>6</v>
      </c>
      <c r="C951">
        <v>2021</v>
      </c>
      <c r="D951">
        <v>10.198349950000001</v>
      </c>
      <c r="E951" t="s">
        <v>7</v>
      </c>
    </row>
    <row r="952" spans="1:5" x14ac:dyDescent="0.3">
      <c r="A952" t="s">
        <v>41</v>
      </c>
      <c r="B952" t="s">
        <v>6</v>
      </c>
      <c r="C952">
        <v>2022</v>
      </c>
      <c r="D952">
        <v>10.20602036</v>
      </c>
      <c r="E952" t="s">
        <v>7</v>
      </c>
    </row>
    <row r="953" spans="1:5" x14ac:dyDescent="0.3">
      <c r="A953" t="s">
        <v>41</v>
      </c>
      <c r="B953" t="s">
        <v>6</v>
      </c>
      <c r="C953">
        <v>2023</v>
      </c>
      <c r="D953">
        <v>11.411129949999999</v>
      </c>
      <c r="E953" t="s">
        <v>7</v>
      </c>
    </row>
    <row r="954" spans="1:5" x14ac:dyDescent="0.3">
      <c r="A954" t="s">
        <v>42</v>
      </c>
      <c r="B954" t="s">
        <v>6</v>
      </c>
      <c r="C954">
        <v>2010</v>
      </c>
      <c r="D954">
        <v>10.372280119999999</v>
      </c>
      <c r="E954" t="s">
        <v>7</v>
      </c>
    </row>
    <row r="955" spans="1:5" x14ac:dyDescent="0.3">
      <c r="A955" t="s">
        <v>42</v>
      </c>
      <c r="B955" t="s">
        <v>6</v>
      </c>
      <c r="C955">
        <v>2011</v>
      </c>
      <c r="D955">
        <v>10.74050999</v>
      </c>
      <c r="E955" t="s">
        <v>7</v>
      </c>
    </row>
    <row r="956" spans="1:5" x14ac:dyDescent="0.3">
      <c r="A956" t="s">
        <v>42</v>
      </c>
      <c r="B956" t="s">
        <v>6</v>
      </c>
      <c r="C956">
        <v>2012</v>
      </c>
      <c r="D956">
        <v>11.328740120000001</v>
      </c>
      <c r="E956" t="s">
        <v>7</v>
      </c>
    </row>
    <row r="957" spans="1:5" x14ac:dyDescent="0.3">
      <c r="A957" t="s">
        <v>42</v>
      </c>
      <c r="B957" t="s">
        <v>6</v>
      </c>
      <c r="C957">
        <v>2013</v>
      </c>
      <c r="D957">
        <v>11.632190230000001</v>
      </c>
      <c r="E957" t="s">
        <v>7</v>
      </c>
    </row>
    <row r="958" spans="1:5" x14ac:dyDescent="0.3">
      <c r="A958" t="s">
        <v>42</v>
      </c>
      <c r="B958" t="s">
        <v>6</v>
      </c>
      <c r="C958">
        <v>2014</v>
      </c>
      <c r="D958">
        <v>11.935640340000001</v>
      </c>
      <c r="E958" t="s">
        <v>7</v>
      </c>
    </row>
    <row r="959" spans="1:5" x14ac:dyDescent="0.3">
      <c r="A959" t="s">
        <v>42</v>
      </c>
      <c r="B959" t="s">
        <v>6</v>
      </c>
      <c r="C959">
        <v>2015</v>
      </c>
      <c r="D959">
        <v>12.20610046</v>
      </c>
      <c r="E959" t="s">
        <v>7</v>
      </c>
    </row>
    <row r="960" spans="1:5" x14ac:dyDescent="0.3">
      <c r="A960" t="s">
        <v>42</v>
      </c>
      <c r="B960" t="s">
        <v>6</v>
      </c>
      <c r="C960">
        <v>2016</v>
      </c>
      <c r="D960">
        <v>12.13076019</v>
      </c>
      <c r="E960" t="s">
        <v>7</v>
      </c>
    </row>
    <row r="961" spans="1:5" x14ac:dyDescent="0.3">
      <c r="A961" t="s">
        <v>42</v>
      </c>
      <c r="B961" t="s">
        <v>6</v>
      </c>
      <c r="C961">
        <v>2017</v>
      </c>
      <c r="D961">
        <v>11.84122219</v>
      </c>
      <c r="E961" t="s">
        <v>7</v>
      </c>
    </row>
    <row r="962" spans="1:5" x14ac:dyDescent="0.3">
      <c r="A962" t="s">
        <v>42</v>
      </c>
      <c r="B962" t="s">
        <v>6</v>
      </c>
      <c r="C962">
        <v>2018</v>
      </c>
      <c r="D962">
        <v>11.55168419</v>
      </c>
      <c r="E962" t="s">
        <v>7</v>
      </c>
    </row>
    <row r="963" spans="1:5" x14ac:dyDescent="0.3">
      <c r="A963" t="s">
        <v>42</v>
      </c>
      <c r="B963" t="s">
        <v>6</v>
      </c>
      <c r="C963">
        <v>2019</v>
      </c>
      <c r="D963">
        <v>11.262146189999999</v>
      </c>
      <c r="E963" t="s">
        <v>7</v>
      </c>
    </row>
    <row r="964" spans="1:5" x14ac:dyDescent="0.3">
      <c r="A964" t="s">
        <v>42</v>
      </c>
      <c r="B964" t="s">
        <v>6</v>
      </c>
      <c r="C964">
        <v>2020</v>
      </c>
      <c r="D964">
        <v>10.97260818</v>
      </c>
      <c r="E964" t="s">
        <v>7</v>
      </c>
    </row>
    <row r="965" spans="1:5" x14ac:dyDescent="0.3">
      <c r="A965" t="s">
        <v>42</v>
      </c>
      <c r="B965" t="s">
        <v>6</v>
      </c>
      <c r="C965">
        <v>2021</v>
      </c>
      <c r="D965">
        <v>10.68307018</v>
      </c>
      <c r="E965" t="s">
        <v>7</v>
      </c>
    </row>
    <row r="966" spans="1:5" x14ac:dyDescent="0.3">
      <c r="A966" t="s">
        <v>42</v>
      </c>
      <c r="B966" t="s">
        <v>6</v>
      </c>
      <c r="C966">
        <v>2022</v>
      </c>
      <c r="D966">
        <v>10.76288033</v>
      </c>
      <c r="E966" t="s">
        <v>7</v>
      </c>
    </row>
    <row r="967" spans="1:5" x14ac:dyDescent="0.3">
      <c r="A967" t="s">
        <v>42</v>
      </c>
      <c r="B967" t="s">
        <v>6</v>
      </c>
      <c r="C967">
        <v>2023</v>
      </c>
      <c r="D967">
        <v>10.79187965</v>
      </c>
      <c r="E967" t="s">
        <v>7</v>
      </c>
    </row>
    <row r="968" spans="1:5" x14ac:dyDescent="0.3">
      <c r="A968" t="s">
        <v>42</v>
      </c>
      <c r="B968" t="s">
        <v>8</v>
      </c>
      <c r="C968">
        <v>2010</v>
      </c>
      <c r="D968">
        <v>5.1999998090000004</v>
      </c>
      <c r="E968" t="s">
        <v>7</v>
      </c>
    </row>
    <row r="969" spans="1:5" x14ac:dyDescent="0.3">
      <c r="A969" t="s">
        <v>42</v>
      </c>
      <c r="B969" t="s">
        <v>8</v>
      </c>
      <c r="C969">
        <v>2011</v>
      </c>
      <c r="D969">
        <v>5.3524636030000003</v>
      </c>
      <c r="E969" t="s">
        <v>7</v>
      </c>
    </row>
    <row r="970" spans="1:5" x14ac:dyDescent="0.3">
      <c r="A970" t="s">
        <v>42</v>
      </c>
      <c r="B970" t="s">
        <v>8</v>
      </c>
      <c r="C970">
        <v>2012</v>
      </c>
      <c r="D970">
        <v>5.5049273970000003</v>
      </c>
      <c r="E970" t="s">
        <v>7</v>
      </c>
    </row>
    <row r="971" spans="1:5" x14ac:dyDescent="0.3">
      <c r="A971" t="s">
        <v>42</v>
      </c>
      <c r="B971" t="s">
        <v>8</v>
      </c>
      <c r="C971">
        <v>2013</v>
      </c>
      <c r="D971">
        <v>5.6573911910000003</v>
      </c>
      <c r="E971" t="s">
        <v>7</v>
      </c>
    </row>
    <row r="972" spans="1:5" x14ac:dyDescent="0.3">
      <c r="A972" t="s">
        <v>42</v>
      </c>
      <c r="B972" t="s">
        <v>8</v>
      </c>
      <c r="C972">
        <v>2014</v>
      </c>
      <c r="D972">
        <v>5.8098549840000002</v>
      </c>
      <c r="E972" t="s">
        <v>7</v>
      </c>
    </row>
    <row r="973" spans="1:5" x14ac:dyDescent="0.3">
      <c r="A973" t="s">
        <v>42</v>
      </c>
      <c r="B973" t="s">
        <v>8</v>
      </c>
      <c r="C973">
        <v>2015</v>
      </c>
      <c r="D973">
        <v>5.9623187780000002</v>
      </c>
      <c r="E973" t="s">
        <v>7</v>
      </c>
    </row>
    <row r="974" spans="1:5" x14ac:dyDescent="0.3">
      <c r="A974" t="s">
        <v>42</v>
      </c>
      <c r="B974" t="s">
        <v>8</v>
      </c>
      <c r="C974">
        <v>2016</v>
      </c>
      <c r="D974">
        <v>6.1147825720000002</v>
      </c>
      <c r="E974" t="s">
        <v>7</v>
      </c>
    </row>
    <row r="975" spans="1:5" x14ac:dyDescent="0.3">
      <c r="A975" t="s">
        <v>42</v>
      </c>
      <c r="B975" t="s">
        <v>8</v>
      </c>
      <c r="C975">
        <v>2017</v>
      </c>
      <c r="D975">
        <v>6.2672463660000002</v>
      </c>
      <c r="E975" t="s">
        <v>7</v>
      </c>
    </row>
    <row r="976" spans="1:5" x14ac:dyDescent="0.3">
      <c r="A976" t="s">
        <v>42</v>
      </c>
      <c r="B976" t="s">
        <v>8</v>
      </c>
      <c r="C976">
        <v>2018</v>
      </c>
      <c r="D976">
        <v>6.4197101590000001</v>
      </c>
      <c r="E976" t="s">
        <v>7</v>
      </c>
    </row>
    <row r="977" spans="1:5" x14ac:dyDescent="0.3">
      <c r="A977" t="s">
        <v>42</v>
      </c>
      <c r="B977" t="s">
        <v>8</v>
      </c>
      <c r="C977">
        <v>2019</v>
      </c>
      <c r="D977">
        <v>6.4785559700000004</v>
      </c>
      <c r="E977" t="s">
        <v>7</v>
      </c>
    </row>
    <row r="978" spans="1:5" x14ac:dyDescent="0.3">
      <c r="A978" t="s">
        <v>42</v>
      </c>
      <c r="B978" t="s">
        <v>8</v>
      </c>
      <c r="C978">
        <v>2020</v>
      </c>
      <c r="D978">
        <v>6.5374017809999998</v>
      </c>
      <c r="E978" t="s">
        <v>7</v>
      </c>
    </row>
    <row r="979" spans="1:5" x14ac:dyDescent="0.3">
      <c r="A979" t="s">
        <v>42</v>
      </c>
      <c r="B979" t="s">
        <v>8</v>
      </c>
      <c r="C979">
        <v>2021</v>
      </c>
      <c r="D979">
        <v>6.5741804119999996</v>
      </c>
      <c r="E979" t="s">
        <v>7</v>
      </c>
    </row>
    <row r="980" spans="1:5" x14ac:dyDescent="0.3">
      <c r="A980" t="s">
        <v>42</v>
      </c>
      <c r="B980" t="s">
        <v>8</v>
      </c>
      <c r="C980">
        <v>2022</v>
      </c>
      <c r="D980">
        <v>6.5741804119999996</v>
      </c>
      <c r="E980" t="s">
        <v>7</v>
      </c>
    </row>
    <row r="981" spans="1:5" x14ac:dyDescent="0.3">
      <c r="A981" t="s">
        <v>42</v>
      </c>
      <c r="B981" t="s">
        <v>8</v>
      </c>
      <c r="C981">
        <v>2023</v>
      </c>
      <c r="D981">
        <v>6.5741804119999996</v>
      </c>
      <c r="E981" t="s">
        <v>7</v>
      </c>
    </row>
    <row r="982" spans="1:5" x14ac:dyDescent="0.3">
      <c r="A982" t="s">
        <v>43</v>
      </c>
      <c r="B982" t="s">
        <v>8</v>
      </c>
      <c r="C982">
        <v>2010</v>
      </c>
      <c r="D982">
        <v>5.6412166069999996</v>
      </c>
      <c r="E982" t="s">
        <v>7</v>
      </c>
    </row>
    <row r="983" spans="1:5" x14ac:dyDescent="0.3">
      <c r="A983" t="s">
        <v>43</v>
      </c>
      <c r="B983" t="s">
        <v>8</v>
      </c>
      <c r="C983">
        <v>2011</v>
      </c>
      <c r="D983">
        <v>5.7474777499999998</v>
      </c>
      <c r="E983" t="s">
        <v>7</v>
      </c>
    </row>
    <row r="984" spans="1:5" x14ac:dyDescent="0.3">
      <c r="A984" t="s">
        <v>43</v>
      </c>
      <c r="B984" t="s">
        <v>8</v>
      </c>
      <c r="C984">
        <v>2012</v>
      </c>
      <c r="D984">
        <v>5.8537388940000001</v>
      </c>
      <c r="E984" t="s">
        <v>7</v>
      </c>
    </row>
    <row r="985" spans="1:5" x14ac:dyDescent="0.3">
      <c r="A985" t="s">
        <v>43</v>
      </c>
      <c r="B985" t="s">
        <v>8</v>
      </c>
      <c r="C985">
        <v>2013</v>
      </c>
      <c r="D985">
        <v>5.9600000380000004</v>
      </c>
      <c r="E985" t="s">
        <v>7</v>
      </c>
    </row>
    <row r="986" spans="1:5" x14ac:dyDescent="0.3">
      <c r="A986" t="s">
        <v>43</v>
      </c>
      <c r="B986" t="s">
        <v>8</v>
      </c>
      <c r="C986">
        <v>2014</v>
      </c>
      <c r="D986">
        <v>6.2266667680000003</v>
      </c>
      <c r="E986" t="s">
        <v>7</v>
      </c>
    </row>
    <row r="987" spans="1:5" x14ac:dyDescent="0.3">
      <c r="A987" t="s">
        <v>43</v>
      </c>
      <c r="B987" t="s">
        <v>8</v>
      </c>
      <c r="C987">
        <v>2015</v>
      </c>
      <c r="D987">
        <v>6.4933334990000002</v>
      </c>
      <c r="E987" t="s">
        <v>7</v>
      </c>
    </row>
    <row r="988" spans="1:5" x14ac:dyDescent="0.3">
      <c r="A988" t="s">
        <v>43</v>
      </c>
      <c r="B988" t="s">
        <v>8</v>
      </c>
      <c r="C988">
        <v>2016</v>
      </c>
      <c r="D988">
        <v>6.7600002290000001</v>
      </c>
      <c r="E988" t="s">
        <v>7</v>
      </c>
    </row>
    <row r="989" spans="1:5" x14ac:dyDescent="0.3">
      <c r="A989" t="s">
        <v>43</v>
      </c>
      <c r="B989" t="s">
        <v>8</v>
      </c>
      <c r="C989">
        <v>2017</v>
      </c>
      <c r="D989">
        <v>6.903780222</v>
      </c>
      <c r="E989" t="s">
        <v>7</v>
      </c>
    </row>
    <row r="990" spans="1:5" x14ac:dyDescent="0.3">
      <c r="A990" t="s">
        <v>43</v>
      </c>
      <c r="B990" t="s">
        <v>8</v>
      </c>
      <c r="C990">
        <v>2018</v>
      </c>
      <c r="D990">
        <v>7.0475602149999999</v>
      </c>
      <c r="E990" t="s">
        <v>7</v>
      </c>
    </row>
    <row r="991" spans="1:5" x14ac:dyDescent="0.3">
      <c r="A991" t="s">
        <v>43</v>
      </c>
      <c r="B991" t="s">
        <v>8</v>
      </c>
      <c r="C991">
        <v>2019</v>
      </c>
      <c r="D991">
        <v>7.1268625070000002</v>
      </c>
      <c r="E991" t="s">
        <v>7</v>
      </c>
    </row>
    <row r="992" spans="1:5" x14ac:dyDescent="0.3">
      <c r="A992" t="s">
        <v>43</v>
      </c>
      <c r="B992" t="s">
        <v>8</v>
      </c>
      <c r="C992">
        <v>2020</v>
      </c>
      <c r="D992">
        <v>7.2061647989999997</v>
      </c>
      <c r="E992" t="s">
        <v>7</v>
      </c>
    </row>
    <row r="993" spans="1:5" x14ac:dyDescent="0.3">
      <c r="A993" t="s">
        <v>43</v>
      </c>
      <c r="B993" t="s">
        <v>8</v>
      </c>
      <c r="C993">
        <v>2021</v>
      </c>
      <c r="D993">
        <v>7.3785610860000004</v>
      </c>
      <c r="E993" t="s">
        <v>7</v>
      </c>
    </row>
    <row r="994" spans="1:5" x14ac:dyDescent="0.3">
      <c r="A994" t="s">
        <v>43</v>
      </c>
      <c r="B994" t="s">
        <v>8</v>
      </c>
      <c r="C994">
        <v>2022</v>
      </c>
      <c r="D994">
        <v>7.3785610860000004</v>
      </c>
      <c r="E994" t="s">
        <v>7</v>
      </c>
    </row>
    <row r="995" spans="1:5" x14ac:dyDescent="0.3">
      <c r="A995" t="s">
        <v>43</v>
      </c>
      <c r="B995" t="s">
        <v>8</v>
      </c>
      <c r="C995">
        <v>2023</v>
      </c>
      <c r="D995">
        <v>7.3785610860000004</v>
      </c>
      <c r="E995" t="s">
        <v>7</v>
      </c>
    </row>
    <row r="996" spans="1:5" x14ac:dyDescent="0.3">
      <c r="A996" t="s">
        <v>43</v>
      </c>
      <c r="B996" t="s">
        <v>6</v>
      </c>
      <c r="C996">
        <v>2010</v>
      </c>
      <c r="D996">
        <v>8.6907596589999994</v>
      </c>
      <c r="E996" t="s">
        <v>7</v>
      </c>
    </row>
    <row r="997" spans="1:5" x14ac:dyDescent="0.3">
      <c r="A997" t="s">
        <v>43</v>
      </c>
      <c r="B997" t="s">
        <v>6</v>
      </c>
      <c r="C997">
        <v>2011</v>
      </c>
      <c r="D997">
        <v>9.0289297099999999</v>
      </c>
      <c r="E997" t="s">
        <v>7</v>
      </c>
    </row>
    <row r="998" spans="1:5" x14ac:dyDescent="0.3">
      <c r="A998" t="s">
        <v>43</v>
      </c>
      <c r="B998" t="s">
        <v>6</v>
      </c>
      <c r="C998">
        <v>2012</v>
      </c>
      <c r="D998">
        <v>8.8927898410000008</v>
      </c>
      <c r="E998" t="s">
        <v>7</v>
      </c>
    </row>
    <row r="999" spans="1:5" x14ac:dyDescent="0.3">
      <c r="A999" t="s">
        <v>43</v>
      </c>
      <c r="B999" t="s">
        <v>6</v>
      </c>
      <c r="C999">
        <v>2013</v>
      </c>
      <c r="D999">
        <v>9.1451597210000006</v>
      </c>
      <c r="E999" t="s">
        <v>7</v>
      </c>
    </row>
    <row r="1000" spans="1:5" x14ac:dyDescent="0.3">
      <c r="A1000" t="s">
        <v>43</v>
      </c>
      <c r="B1000" t="s">
        <v>6</v>
      </c>
      <c r="C1000">
        <v>2014</v>
      </c>
      <c r="D1000">
        <v>9.3492723259999995</v>
      </c>
      <c r="E1000" t="s">
        <v>7</v>
      </c>
    </row>
    <row r="1001" spans="1:5" x14ac:dyDescent="0.3">
      <c r="A1001" t="s">
        <v>43</v>
      </c>
      <c r="B1001" t="s">
        <v>6</v>
      </c>
      <c r="C1001">
        <v>2015</v>
      </c>
      <c r="D1001">
        <v>9.5579405590000004</v>
      </c>
      <c r="E1001" t="s">
        <v>7</v>
      </c>
    </row>
    <row r="1002" spans="1:5" x14ac:dyDescent="0.3">
      <c r="A1002" t="s">
        <v>43</v>
      </c>
      <c r="B1002" t="s">
        <v>6</v>
      </c>
      <c r="C1002">
        <v>2016</v>
      </c>
      <c r="D1002">
        <v>9.7712661000000001</v>
      </c>
      <c r="E1002" t="s">
        <v>7</v>
      </c>
    </row>
    <row r="1003" spans="1:5" x14ac:dyDescent="0.3">
      <c r="A1003" t="s">
        <v>43</v>
      </c>
      <c r="B1003" t="s">
        <v>6</v>
      </c>
      <c r="C1003">
        <v>2017</v>
      </c>
      <c r="D1003">
        <v>9.9893528949999997</v>
      </c>
      <c r="E1003" t="s">
        <v>7</v>
      </c>
    </row>
    <row r="1004" spans="1:5" x14ac:dyDescent="0.3">
      <c r="A1004" t="s">
        <v>43</v>
      </c>
      <c r="B1004" t="s">
        <v>6</v>
      </c>
      <c r="C1004">
        <v>2018</v>
      </c>
      <c r="D1004">
        <v>10.212307210000001</v>
      </c>
      <c r="E1004" t="s">
        <v>7</v>
      </c>
    </row>
    <row r="1005" spans="1:5" x14ac:dyDescent="0.3">
      <c r="A1005" t="s">
        <v>43</v>
      </c>
      <c r="B1005" t="s">
        <v>6</v>
      </c>
      <c r="C1005">
        <v>2019</v>
      </c>
      <c r="D1005">
        <v>10.44023769</v>
      </c>
      <c r="E1005" t="s">
        <v>7</v>
      </c>
    </row>
    <row r="1006" spans="1:5" x14ac:dyDescent="0.3">
      <c r="A1006" t="s">
        <v>43</v>
      </c>
      <c r="B1006" t="s">
        <v>6</v>
      </c>
      <c r="C1006">
        <v>2020</v>
      </c>
      <c r="D1006">
        <v>10.67325539</v>
      </c>
      <c r="E1006" t="s">
        <v>7</v>
      </c>
    </row>
    <row r="1007" spans="1:5" x14ac:dyDescent="0.3">
      <c r="A1007" t="s">
        <v>43</v>
      </c>
      <c r="B1007" t="s">
        <v>6</v>
      </c>
      <c r="C1007">
        <v>2021</v>
      </c>
      <c r="D1007">
        <v>10.911473859999999</v>
      </c>
      <c r="E1007" t="s">
        <v>7</v>
      </c>
    </row>
    <row r="1008" spans="1:5" x14ac:dyDescent="0.3">
      <c r="A1008" t="s">
        <v>43</v>
      </c>
      <c r="B1008" t="s">
        <v>6</v>
      </c>
      <c r="C1008">
        <v>2022</v>
      </c>
      <c r="D1008">
        <v>10.911473859999999</v>
      </c>
      <c r="E1008" t="s">
        <v>7</v>
      </c>
    </row>
    <row r="1009" spans="1:5" x14ac:dyDescent="0.3">
      <c r="A1009" t="s">
        <v>43</v>
      </c>
      <c r="B1009" t="s">
        <v>6</v>
      </c>
      <c r="C1009">
        <v>2023</v>
      </c>
      <c r="D1009">
        <v>10.911473859999999</v>
      </c>
      <c r="E1009" t="s">
        <v>7</v>
      </c>
    </row>
    <row r="1010" spans="1:5" x14ac:dyDescent="0.3">
      <c r="A1010" t="s">
        <v>44</v>
      </c>
      <c r="B1010" t="s">
        <v>6</v>
      </c>
      <c r="C1010">
        <v>2010</v>
      </c>
      <c r="D1010">
        <v>10.062347409999999</v>
      </c>
      <c r="E1010" t="s">
        <v>7</v>
      </c>
    </row>
    <row r="1011" spans="1:5" x14ac:dyDescent="0.3">
      <c r="A1011" t="s">
        <v>44</v>
      </c>
      <c r="B1011" t="s">
        <v>6</v>
      </c>
      <c r="C1011">
        <v>2011</v>
      </c>
      <c r="D1011">
        <v>10.27279854</v>
      </c>
      <c r="E1011" t="s">
        <v>7</v>
      </c>
    </row>
    <row r="1012" spans="1:5" x14ac:dyDescent="0.3">
      <c r="A1012" t="s">
        <v>44</v>
      </c>
      <c r="B1012" t="s">
        <v>6</v>
      </c>
      <c r="C1012">
        <v>2012</v>
      </c>
      <c r="D1012">
        <v>10.48324966</v>
      </c>
      <c r="E1012" t="s">
        <v>7</v>
      </c>
    </row>
    <row r="1013" spans="1:5" x14ac:dyDescent="0.3">
      <c r="A1013" t="s">
        <v>44</v>
      </c>
      <c r="B1013" t="s">
        <v>6</v>
      </c>
      <c r="C1013">
        <v>2013</v>
      </c>
      <c r="D1013">
        <v>10.70739212</v>
      </c>
      <c r="E1013" t="s">
        <v>7</v>
      </c>
    </row>
    <row r="1014" spans="1:5" x14ac:dyDescent="0.3">
      <c r="A1014" t="s">
        <v>44</v>
      </c>
      <c r="B1014" t="s">
        <v>6</v>
      </c>
      <c r="C1014">
        <v>2014</v>
      </c>
      <c r="D1014">
        <v>10.93632698</v>
      </c>
      <c r="E1014" t="s">
        <v>7</v>
      </c>
    </row>
    <row r="1015" spans="1:5" x14ac:dyDescent="0.3">
      <c r="A1015" t="s">
        <v>44</v>
      </c>
      <c r="B1015" t="s">
        <v>6</v>
      </c>
      <c r="C1015">
        <v>2015</v>
      </c>
      <c r="D1015">
        <v>11.170156690000001</v>
      </c>
      <c r="E1015" t="s">
        <v>7</v>
      </c>
    </row>
    <row r="1016" spans="1:5" x14ac:dyDescent="0.3">
      <c r="A1016" t="s">
        <v>44</v>
      </c>
      <c r="B1016" t="s">
        <v>6</v>
      </c>
      <c r="C1016">
        <v>2016</v>
      </c>
      <c r="D1016">
        <v>11.40898591</v>
      </c>
      <c r="E1016" t="s">
        <v>7</v>
      </c>
    </row>
    <row r="1017" spans="1:5" x14ac:dyDescent="0.3">
      <c r="A1017" t="s">
        <v>44</v>
      </c>
      <c r="B1017" t="s">
        <v>6</v>
      </c>
      <c r="C1017">
        <v>2017</v>
      </c>
      <c r="D1017">
        <v>11.65292155</v>
      </c>
      <c r="E1017" t="s">
        <v>7</v>
      </c>
    </row>
    <row r="1018" spans="1:5" x14ac:dyDescent="0.3">
      <c r="A1018" t="s">
        <v>44</v>
      </c>
      <c r="B1018" t="s">
        <v>6</v>
      </c>
      <c r="C1018">
        <v>2018</v>
      </c>
      <c r="D1018">
        <v>11.902072779999999</v>
      </c>
      <c r="E1018" t="s">
        <v>7</v>
      </c>
    </row>
    <row r="1019" spans="1:5" x14ac:dyDescent="0.3">
      <c r="A1019" t="s">
        <v>44</v>
      </c>
      <c r="B1019" t="s">
        <v>6</v>
      </c>
      <c r="C1019">
        <v>2019</v>
      </c>
      <c r="D1019">
        <v>12.156551110000001</v>
      </c>
      <c r="E1019" t="s">
        <v>7</v>
      </c>
    </row>
    <row r="1020" spans="1:5" x14ac:dyDescent="0.3">
      <c r="A1020" t="s">
        <v>44</v>
      </c>
      <c r="B1020" t="s">
        <v>6</v>
      </c>
      <c r="C1020">
        <v>2020</v>
      </c>
      <c r="D1020">
        <v>12.416470439999999</v>
      </c>
      <c r="E1020" t="s">
        <v>7</v>
      </c>
    </row>
    <row r="1021" spans="1:5" x14ac:dyDescent="0.3">
      <c r="A1021" t="s">
        <v>44</v>
      </c>
      <c r="B1021" t="s">
        <v>6</v>
      </c>
      <c r="C1021">
        <v>2021</v>
      </c>
      <c r="D1021">
        <v>12.681947109999999</v>
      </c>
      <c r="E1021" t="s">
        <v>7</v>
      </c>
    </row>
    <row r="1022" spans="1:5" x14ac:dyDescent="0.3">
      <c r="A1022" t="s">
        <v>44</v>
      </c>
      <c r="B1022" t="s">
        <v>6</v>
      </c>
      <c r="C1022">
        <v>2022</v>
      </c>
      <c r="D1022">
        <v>12.681947109999999</v>
      </c>
      <c r="E1022" t="s">
        <v>7</v>
      </c>
    </row>
    <row r="1023" spans="1:5" x14ac:dyDescent="0.3">
      <c r="A1023" t="s">
        <v>44</v>
      </c>
      <c r="B1023" t="s">
        <v>6</v>
      </c>
      <c r="C1023">
        <v>2023</v>
      </c>
      <c r="D1023">
        <v>12.681947109999999</v>
      </c>
      <c r="E1023" t="s">
        <v>7</v>
      </c>
    </row>
    <row r="1024" spans="1:5" x14ac:dyDescent="0.3">
      <c r="A1024" t="s">
        <v>44</v>
      </c>
      <c r="B1024" t="s">
        <v>8</v>
      </c>
      <c r="C1024">
        <v>2010</v>
      </c>
      <c r="D1024">
        <v>7.56968174</v>
      </c>
      <c r="E1024" t="s">
        <v>7</v>
      </c>
    </row>
    <row r="1025" spans="1:5" x14ac:dyDescent="0.3">
      <c r="A1025" t="s">
        <v>44</v>
      </c>
      <c r="B1025" t="s">
        <v>8</v>
      </c>
      <c r="C1025">
        <v>2011</v>
      </c>
      <c r="D1025">
        <v>7.6871653369999997</v>
      </c>
      <c r="E1025" t="s">
        <v>7</v>
      </c>
    </row>
    <row r="1026" spans="1:5" x14ac:dyDescent="0.3">
      <c r="A1026" t="s">
        <v>44</v>
      </c>
      <c r="B1026" t="s">
        <v>8</v>
      </c>
      <c r="C1026">
        <v>2012</v>
      </c>
      <c r="D1026">
        <v>7.8046489340000003</v>
      </c>
      <c r="E1026" t="s">
        <v>7</v>
      </c>
    </row>
    <row r="1027" spans="1:5" x14ac:dyDescent="0.3">
      <c r="A1027" t="s">
        <v>44</v>
      </c>
      <c r="B1027" t="s">
        <v>8</v>
      </c>
      <c r="C1027">
        <v>2013</v>
      </c>
      <c r="D1027">
        <v>7.9221325299999998</v>
      </c>
      <c r="E1027" t="s">
        <v>7</v>
      </c>
    </row>
    <row r="1028" spans="1:5" x14ac:dyDescent="0.3">
      <c r="A1028" t="s">
        <v>44</v>
      </c>
      <c r="B1028" t="s">
        <v>8</v>
      </c>
      <c r="C1028">
        <v>2014</v>
      </c>
      <c r="D1028">
        <v>8.0396161270000004</v>
      </c>
      <c r="E1028" t="s">
        <v>7</v>
      </c>
    </row>
    <row r="1029" spans="1:5" x14ac:dyDescent="0.3">
      <c r="A1029" t="s">
        <v>44</v>
      </c>
      <c r="B1029" t="s">
        <v>8</v>
      </c>
      <c r="C1029">
        <v>2015</v>
      </c>
      <c r="D1029">
        <v>8.1570997240000001</v>
      </c>
      <c r="E1029" t="s">
        <v>7</v>
      </c>
    </row>
    <row r="1030" spans="1:5" x14ac:dyDescent="0.3">
      <c r="A1030" t="s">
        <v>44</v>
      </c>
      <c r="B1030" t="s">
        <v>8</v>
      </c>
      <c r="C1030">
        <v>2016</v>
      </c>
      <c r="D1030">
        <v>8.1757902960000006</v>
      </c>
      <c r="E1030" t="s">
        <v>7</v>
      </c>
    </row>
    <row r="1031" spans="1:5" x14ac:dyDescent="0.3">
      <c r="A1031" t="s">
        <v>44</v>
      </c>
      <c r="B1031" t="s">
        <v>8</v>
      </c>
      <c r="C1031">
        <v>2017</v>
      </c>
      <c r="D1031">
        <v>8.1944808679999994</v>
      </c>
      <c r="E1031" t="s">
        <v>7</v>
      </c>
    </row>
    <row r="1032" spans="1:5" x14ac:dyDescent="0.3">
      <c r="A1032" t="s">
        <v>44</v>
      </c>
      <c r="B1032" t="s">
        <v>8</v>
      </c>
      <c r="C1032">
        <v>2018</v>
      </c>
      <c r="D1032">
        <v>8.21317144</v>
      </c>
      <c r="E1032" t="s">
        <v>7</v>
      </c>
    </row>
    <row r="1033" spans="1:5" x14ac:dyDescent="0.3">
      <c r="A1033" t="s">
        <v>44</v>
      </c>
      <c r="B1033" t="s">
        <v>8</v>
      </c>
      <c r="C1033">
        <v>2019</v>
      </c>
      <c r="D1033">
        <v>8.2318620130000006</v>
      </c>
      <c r="E1033" t="s">
        <v>7</v>
      </c>
    </row>
    <row r="1034" spans="1:5" x14ac:dyDescent="0.3">
      <c r="A1034" t="s">
        <v>44</v>
      </c>
      <c r="B1034" t="s">
        <v>8</v>
      </c>
      <c r="C1034">
        <v>2020</v>
      </c>
      <c r="D1034">
        <v>8.2505525849999994</v>
      </c>
      <c r="E1034" t="s">
        <v>7</v>
      </c>
    </row>
    <row r="1035" spans="1:5" x14ac:dyDescent="0.3">
      <c r="A1035" t="s">
        <v>44</v>
      </c>
      <c r="B1035" t="s">
        <v>8</v>
      </c>
      <c r="C1035">
        <v>2021</v>
      </c>
      <c r="D1035">
        <v>8.3226447920000002</v>
      </c>
      <c r="E1035" t="s">
        <v>7</v>
      </c>
    </row>
    <row r="1036" spans="1:5" x14ac:dyDescent="0.3">
      <c r="A1036" t="s">
        <v>44</v>
      </c>
      <c r="B1036" t="s">
        <v>8</v>
      </c>
      <c r="C1036">
        <v>2022</v>
      </c>
      <c r="D1036">
        <v>8.3226447920000002</v>
      </c>
      <c r="E1036" t="s">
        <v>7</v>
      </c>
    </row>
    <row r="1037" spans="1:5" x14ac:dyDescent="0.3">
      <c r="A1037" t="s">
        <v>44</v>
      </c>
      <c r="B1037" t="s">
        <v>8</v>
      </c>
      <c r="C1037">
        <v>2023</v>
      </c>
      <c r="D1037">
        <v>8.3226447920000002</v>
      </c>
      <c r="E1037" t="s">
        <v>7</v>
      </c>
    </row>
    <row r="1038" spans="1:5" x14ac:dyDescent="0.3">
      <c r="A1038" t="s">
        <v>45</v>
      </c>
      <c r="B1038" t="s">
        <v>8</v>
      </c>
      <c r="C1038">
        <v>2010</v>
      </c>
      <c r="D1038">
        <v>7.3899998660000001</v>
      </c>
      <c r="E1038" t="s">
        <v>7</v>
      </c>
    </row>
    <row r="1039" spans="1:5" x14ac:dyDescent="0.3">
      <c r="A1039" t="s">
        <v>45</v>
      </c>
      <c r="B1039" t="s">
        <v>8</v>
      </c>
      <c r="C1039">
        <v>2011</v>
      </c>
      <c r="D1039">
        <v>7.5199999809999998</v>
      </c>
      <c r="E1039" t="s">
        <v>7</v>
      </c>
    </row>
    <row r="1040" spans="1:5" x14ac:dyDescent="0.3">
      <c r="A1040" t="s">
        <v>45</v>
      </c>
      <c r="B1040" t="s">
        <v>8</v>
      </c>
      <c r="C1040">
        <v>2012</v>
      </c>
      <c r="D1040">
        <v>7.6300001139999996</v>
      </c>
      <c r="E1040" t="s">
        <v>7</v>
      </c>
    </row>
    <row r="1041" spans="1:5" x14ac:dyDescent="0.3">
      <c r="A1041" t="s">
        <v>45</v>
      </c>
      <c r="B1041" t="s">
        <v>8</v>
      </c>
      <c r="C1041">
        <v>2013</v>
      </c>
      <c r="D1041">
        <v>7.829999924</v>
      </c>
      <c r="E1041" t="s">
        <v>7</v>
      </c>
    </row>
    <row r="1042" spans="1:5" x14ac:dyDescent="0.3">
      <c r="A1042" t="s">
        <v>45</v>
      </c>
      <c r="B1042" t="s">
        <v>8</v>
      </c>
      <c r="C1042">
        <v>2014</v>
      </c>
      <c r="D1042">
        <v>7.9899997709999999</v>
      </c>
      <c r="E1042" t="s">
        <v>7</v>
      </c>
    </row>
    <row r="1043" spans="1:5" x14ac:dyDescent="0.3">
      <c r="A1043" t="s">
        <v>45</v>
      </c>
      <c r="B1043" t="s">
        <v>8</v>
      </c>
      <c r="C1043">
        <v>2015</v>
      </c>
      <c r="D1043">
        <v>8.0500001910000005</v>
      </c>
      <c r="E1043" t="s">
        <v>7</v>
      </c>
    </row>
    <row r="1044" spans="1:5" x14ac:dyDescent="0.3">
      <c r="A1044" t="s">
        <v>45</v>
      </c>
      <c r="B1044" t="s">
        <v>8</v>
      </c>
      <c r="C1044">
        <v>2016</v>
      </c>
      <c r="D1044">
        <v>8.2200002669999996</v>
      </c>
      <c r="E1044" t="s">
        <v>7</v>
      </c>
    </row>
    <row r="1045" spans="1:5" x14ac:dyDescent="0.3">
      <c r="A1045" t="s">
        <v>45</v>
      </c>
      <c r="B1045" t="s">
        <v>8</v>
      </c>
      <c r="C1045">
        <v>2017</v>
      </c>
      <c r="D1045">
        <v>8.3600001339999999</v>
      </c>
      <c r="E1045" t="s">
        <v>7</v>
      </c>
    </row>
    <row r="1046" spans="1:5" x14ac:dyDescent="0.3">
      <c r="A1046" t="s">
        <v>45</v>
      </c>
      <c r="B1046" t="s">
        <v>8</v>
      </c>
      <c r="C1046">
        <v>2018</v>
      </c>
      <c r="D1046">
        <v>8.5</v>
      </c>
      <c r="E1046" t="s">
        <v>7</v>
      </c>
    </row>
    <row r="1047" spans="1:5" x14ac:dyDescent="0.3">
      <c r="A1047" t="s">
        <v>45</v>
      </c>
      <c r="B1047" t="s">
        <v>8</v>
      </c>
      <c r="C1047">
        <v>2019</v>
      </c>
      <c r="D1047">
        <v>8.6400003430000005</v>
      </c>
      <c r="E1047" t="s">
        <v>7</v>
      </c>
    </row>
    <row r="1048" spans="1:5" x14ac:dyDescent="0.3">
      <c r="A1048" t="s">
        <v>45</v>
      </c>
      <c r="B1048" t="s">
        <v>8</v>
      </c>
      <c r="C1048">
        <v>2020</v>
      </c>
      <c r="D1048">
        <v>8.8599996569999995</v>
      </c>
      <c r="E1048" t="s">
        <v>7</v>
      </c>
    </row>
    <row r="1049" spans="1:5" x14ac:dyDescent="0.3">
      <c r="A1049" t="s">
        <v>45</v>
      </c>
      <c r="B1049" t="s">
        <v>8</v>
      </c>
      <c r="C1049">
        <v>2021</v>
      </c>
      <c r="D1049">
        <v>9.0315815970000006</v>
      </c>
      <c r="E1049" t="s">
        <v>7</v>
      </c>
    </row>
    <row r="1050" spans="1:5" x14ac:dyDescent="0.3">
      <c r="A1050" t="s">
        <v>45</v>
      </c>
      <c r="B1050" t="s">
        <v>8</v>
      </c>
      <c r="C1050">
        <v>2022</v>
      </c>
      <c r="D1050">
        <v>9.0315815970000006</v>
      </c>
      <c r="E1050" t="s">
        <v>7</v>
      </c>
    </row>
    <row r="1051" spans="1:5" x14ac:dyDescent="0.3">
      <c r="A1051" t="s">
        <v>45</v>
      </c>
      <c r="B1051" t="s">
        <v>8</v>
      </c>
      <c r="C1051">
        <v>2023</v>
      </c>
      <c r="D1051">
        <v>9.0315815970000006</v>
      </c>
      <c r="E1051" t="s">
        <v>7</v>
      </c>
    </row>
    <row r="1052" spans="1:5" x14ac:dyDescent="0.3">
      <c r="A1052" t="s">
        <v>45</v>
      </c>
      <c r="B1052" t="s">
        <v>6</v>
      </c>
      <c r="C1052">
        <v>2010</v>
      </c>
      <c r="D1052">
        <v>14.41386032</v>
      </c>
      <c r="E1052" t="s">
        <v>7</v>
      </c>
    </row>
    <row r="1053" spans="1:5" x14ac:dyDescent="0.3">
      <c r="A1053" t="s">
        <v>45</v>
      </c>
      <c r="B1053" t="s">
        <v>6</v>
      </c>
      <c r="C1053">
        <v>2011</v>
      </c>
      <c r="D1053">
        <v>14.50032043</v>
      </c>
      <c r="E1053" t="s">
        <v>7</v>
      </c>
    </row>
    <row r="1054" spans="1:5" x14ac:dyDescent="0.3">
      <c r="A1054" t="s">
        <v>45</v>
      </c>
      <c r="B1054" t="s">
        <v>6</v>
      </c>
      <c r="C1054">
        <v>2012</v>
      </c>
      <c r="D1054">
        <v>14.18010044</v>
      </c>
      <c r="E1054" t="s">
        <v>7</v>
      </c>
    </row>
    <row r="1055" spans="1:5" x14ac:dyDescent="0.3">
      <c r="A1055" t="s">
        <v>45</v>
      </c>
      <c r="B1055" t="s">
        <v>6</v>
      </c>
      <c r="C1055">
        <v>2013</v>
      </c>
      <c r="D1055">
        <v>14.7003603</v>
      </c>
      <c r="E1055" t="s">
        <v>7</v>
      </c>
    </row>
    <row r="1056" spans="1:5" x14ac:dyDescent="0.3">
      <c r="A1056" t="s">
        <v>45</v>
      </c>
      <c r="B1056" t="s">
        <v>6</v>
      </c>
      <c r="C1056">
        <v>2014</v>
      </c>
      <c r="D1056">
        <v>14.602179530000001</v>
      </c>
      <c r="E1056" t="s">
        <v>7</v>
      </c>
    </row>
    <row r="1057" spans="1:5" x14ac:dyDescent="0.3">
      <c r="A1057" t="s">
        <v>45</v>
      </c>
      <c r="B1057" t="s">
        <v>6</v>
      </c>
      <c r="C1057">
        <v>2015</v>
      </c>
      <c r="D1057">
        <v>14.64527988</v>
      </c>
      <c r="E1057" t="s">
        <v>7</v>
      </c>
    </row>
    <row r="1058" spans="1:5" x14ac:dyDescent="0.3">
      <c r="A1058" t="s">
        <v>45</v>
      </c>
      <c r="B1058" t="s">
        <v>6</v>
      </c>
      <c r="C1058">
        <v>2016</v>
      </c>
      <c r="D1058">
        <v>14.76609039</v>
      </c>
      <c r="E1058" t="s">
        <v>7</v>
      </c>
    </row>
    <row r="1059" spans="1:5" x14ac:dyDescent="0.3">
      <c r="A1059" t="s">
        <v>45</v>
      </c>
      <c r="B1059" t="s">
        <v>6</v>
      </c>
      <c r="C1059">
        <v>2017</v>
      </c>
      <c r="D1059">
        <v>14.736169820000001</v>
      </c>
      <c r="E1059" t="s">
        <v>7</v>
      </c>
    </row>
    <row r="1060" spans="1:5" x14ac:dyDescent="0.3">
      <c r="A1060" t="s">
        <v>45</v>
      </c>
      <c r="B1060" t="s">
        <v>6</v>
      </c>
      <c r="C1060">
        <v>2018</v>
      </c>
      <c r="D1060">
        <v>14.628640170000001</v>
      </c>
      <c r="E1060" t="s">
        <v>7</v>
      </c>
    </row>
    <row r="1061" spans="1:5" x14ac:dyDescent="0.3">
      <c r="A1061" t="s">
        <v>45</v>
      </c>
      <c r="B1061" t="s">
        <v>6</v>
      </c>
      <c r="C1061">
        <v>2019</v>
      </c>
      <c r="D1061">
        <v>14.52388</v>
      </c>
      <c r="E1061" t="s">
        <v>7</v>
      </c>
    </row>
    <row r="1062" spans="1:5" x14ac:dyDescent="0.3">
      <c r="A1062" t="s">
        <v>45</v>
      </c>
      <c r="B1062" t="s">
        <v>6</v>
      </c>
      <c r="C1062">
        <v>2020</v>
      </c>
      <c r="D1062">
        <v>14.27917004</v>
      </c>
      <c r="E1062" t="s">
        <v>7</v>
      </c>
    </row>
    <row r="1063" spans="1:5" x14ac:dyDescent="0.3">
      <c r="A1063" t="s">
        <v>45</v>
      </c>
      <c r="B1063" t="s">
        <v>6</v>
      </c>
      <c r="C1063">
        <v>2021</v>
      </c>
      <c r="D1063">
        <v>14.437490459999999</v>
      </c>
      <c r="E1063" t="s">
        <v>7</v>
      </c>
    </row>
    <row r="1064" spans="1:5" x14ac:dyDescent="0.3">
      <c r="A1064" t="s">
        <v>45</v>
      </c>
      <c r="B1064" t="s">
        <v>6</v>
      </c>
      <c r="C1064">
        <v>2022</v>
      </c>
      <c r="D1064">
        <v>14.286410330000001</v>
      </c>
      <c r="E1064" t="s">
        <v>7</v>
      </c>
    </row>
    <row r="1065" spans="1:5" x14ac:dyDescent="0.3">
      <c r="A1065" t="s">
        <v>45</v>
      </c>
      <c r="B1065" t="s">
        <v>6</v>
      </c>
      <c r="C1065">
        <v>2023</v>
      </c>
      <c r="D1065">
        <v>14.286410330000001</v>
      </c>
      <c r="E1065" t="s">
        <v>7</v>
      </c>
    </row>
    <row r="1066" spans="1:5" x14ac:dyDescent="0.3">
      <c r="A1066" t="s">
        <v>46</v>
      </c>
      <c r="B1066" t="s">
        <v>6</v>
      </c>
      <c r="C1066">
        <v>2010</v>
      </c>
      <c r="D1066">
        <v>10.77042694</v>
      </c>
      <c r="E1066" t="s">
        <v>7</v>
      </c>
    </row>
    <row r="1067" spans="1:5" x14ac:dyDescent="0.3">
      <c r="A1067" t="s">
        <v>46</v>
      </c>
      <c r="B1067" t="s">
        <v>6</v>
      </c>
      <c r="C1067">
        <v>2011</v>
      </c>
      <c r="D1067">
        <v>11.019287869999999</v>
      </c>
      <c r="E1067" t="s">
        <v>7</v>
      </c>
    </row>
    <row r="1068" spans="1:5" x14ac:dyDescent="0.3">
      <c r="A1068" t="s">
        <v>46</v>
      </c>
      <c r="B1068" t="s">
        <v>6</v>
      </c>
      <c r="C1068">
        <v>2012</v>
      </c>
      <c r="D1068">
        <v>11.268148800000001</v>
      </c>
      <c r="E1068" t="s">
        <v>7</v>
      </c>
    </row>
    <row r="1069" spans="1:5" x14ac:dyDescent="0.3">
      <c r="A1069" t="s">
        <v>46</v>
      </c>
      <c r="B1069" t="s">
        <v>6</v>
      </c>
      <c r="C1069">
        <v>2013</v>
      </c>
      <c r="D1069">
        <v>11.517009740000001</v>
      </c>
      <c r="E1069" t="s">
        <v>7</v>
      </c>
    </row>
    <row r="1070" spans="1:5" x14ac:dyDescent="0.3">
      <c r="A1070" t="s">
        <v>46</v>
      </c>
      <c r="B1070" t="s">
        <v>6</v>
      </c>
      <c r="C1070">
        <v>2014</v>
      </c>
      <c r="D1070">
        <v>11.59805012</v>
      </c>
      <c r="E1070" t="s">
        <v>7</v>
      </c>
    </row>
    <row r="1071" spans="1:5" x14ac:dyDescent="0.3">
      <c r="A1071" t="s">
        <v>46</v>
      </c>
      <c r="B1071" t="s">
        <v>6</v>
      </c>
      <c r="C1071">
        <v>2015</v>
      </c>
      <c r="D1071">
        <v>11.82644926</v>
      </c>
      <c r="E1071" t="s">
        <v>7</v>
      </c>
    </row>
    <row r="1072" spans="1:5" x14ac:dyDescent="0.3">
      <c r="A1072" t="s">
        <v>46</v>
      </c>
      <c r="B1072" t="s">
        <v>6</v>
      </c>
      <c r="C1072">
        <v>2016</v>
      </c>
      <c r="D1072">
        <v>12.059346229999999</v>
      </c>
      <c r="E1072" t="s">
        <v>7</v>
      </c>
    </row>
    <row r="1073" spans="1:5" x14ac:dyDescent="0.3">
      <c r="A1073" t="s">
        <v>46</v>
      </c>
      <c r="B1073" t="s">
        <v>6</v>
      </c>
      <c r="C1073">
        <v>2017</v>
      </c>
      <c r="D1073">
        <v>12.29682963</v>
      </c>
      <c r="E1073" t="s">
        <v>7</v>
      </c>
    </row>
    <row r="1074" spans="1:5" x14ac:dyDescent="0.3">
      <c r="A1074" t="s">
        <v>46</v>
      </c>
      <c r="B1074" t="s">
        <v>6</v>
      </c>
      <c r="C1074">
        <v>2018</v>
      </c>
      <c r="D1074">
        <v>12.538989750000001</v>
      </c>
      <c r="E1074" t="s">
        <v>7</v>
      </c>
    </row>
    <row r="1075" spans="1:5" x14ac:dyDescent="0.3">
      <c r="A1075" t="s">
        <v>46</v>
      </c>
      <c r="B1075" t="s">
        <v>6</v>
      </c>
      <c r="C1075">
        <v>2019</v>
      </c>
      <c r="D1075">
        <v>12.785918710000001</v>
      </c>
      <c r="E1075" t="s">
        <v>7</v>
      </c>
    </row>
    <row r="1076" spans="1:5" x14ac:dyDescent="0.3">
      <c r="A1076" t="s">
        <v>46</v>
      </c>
      <c r="B1076" t="s">
        <v>6</v>
      </c>
      <c r="C1076">
        <v>2020</v>
      </c>
      <c r="D1076">
        <v>13.03771042</v>
      </c>
      <c r="E1076" t="s">
        <v>7</v>
      </c>
    </row>
    <row r="1077" spans="1:5" x14ac:dyDescent="0.3">
      <c r="A1077" t="s">
        <v>46</v>
      </c>
      <c r="B1077" t="s">
        <v>6</v>
      </c>
      <c r="C1077">
        <v>2021</v>
      </c>
      <c r="D1077">
        <v>13.29446063</v>
      </c>
      <c r="E1077" t="s">
        <v>7</v>
      </c>
    </row>
    <row r="1078" spans="1:5" x14ac:dyDescent="0.3">
      <c r="A1078" t="s">
        <v>46</v>
      </c>
      <c r="B1078" t="s">
        <v>6</v>
      </c>
      <c r="C1078">
        <v>2022</v>
      </c>
      <c r="D1078">
        <v>13.29446063</v>
      </c>
      <c r="E1078" t="s">
        <v>7</v>
      </c>
    </row>
    <row r="1079" spans="1:5" x14ac:dyDescent="0.3">
      <c r="A1079" t="s">
        <v>46</v>
      </c>
      <c r="B1079" t="s">
        <v>6</v>
      </c>
      <c r="C1079">
        <v>2023</v>
      </c>
      <c r="D1079">
        <v>13.29446063</v>
      </c>
      <c r="E1079" t="s">
        <v>7</v>
      </c>
    </row>
    <row r="1080" spans="1:5" x14ac:dyDescent="0.3">
      <c r="A1080" t="s">
        <v>46</v>
      </c>
      <c r="B1080" t="s">
        <v>8</v>
      </c>
      <c r="C1080">
        <v>2010</v>
      </c>
      <c r="D1080">
        <v>4.2872413399999996</v>
      </c>
      <c r="E1080" t="s">
        <v>7</v>
      </c>
    </row>
    <row r="1081" spans="1:5" x14ac:dyDescent="0.3">
      <c r="A1081" t="s">
        <v>46</v>
      </c>
      <c r="B1081" t="s">
        <v>8</v>
      </c>
      <c r="C1081">
        <v>2011</v>
      </c>
      <c r="D1081">
        <v>4.4443966750000001</v>
      </c>
      <c r="E1081" t="s">
        <v>7</v>
      </c>
    </row>
    <row r="1082" spans="1:5" x14ac:dyDescent="0.3">
      <c r="A1082" t="s">
        <v>46</v>
      </c>
      <c r="B1082" t="s">
        <v>8</v>
      </c>
      <c r="C1082">
        <v>2012</v>
      </c>
      <c r="D1082">
        <v>4.6015520099999998</v>
      </c>
      <c r="E1082" t="s">
        <v>7</v>
      </c>
    </row>
    <row r="1083" spans="1:5" x14ac:dyDescent="0.3">
      <c r="A1083" t="s">
        <v>46</v>
      </c>
      <c r="B1083" t="s">
        <v>8</v>
      </c>
      <c r="C1083">
        <v>2013</v>
      </c>
      <c r="D1083">
        <v>4.7420808320000001</v>
      </c>
      <c r="E1083" t="s">
        <v>7</v>
      </c>
    </row>
    <row r="1084" spans="1:5" x14ac:dyDescent="0.3">
      <c r="A1084" t="s">
        <v>46</v>
      </c>
      <c r="B1084" t="s">
        <v>8</v>
      </c>
      <c r="C1084">
        <v>2014</v>
      </c>
      <c r="D1084">
        <v>4.8826096530000003</v>
      </c>
      <c r="E1084" t="s">
        <v>7</v>
      </c>
    </row>
    <row r="1085" spans="1:5" x14ac:dyDescent="0.3">
      <c r="A1085" t="s">
        <v>46</v>
      </c>
      <c r="B1085" t="s">
        <v>8</v>
      </c>
      <c r="C1085">
        <v>2015</v>
      </c>
      <c r="D1085">
        <v>5.0231384749999997</v>
      </c>
      <c r="E1085" t="s">
        <v>7</v>
      </c>
    </row>
    <row r="1086" spans="1:5" x14ac:dyDescent="0.3">
      <c r="A1086" t="s">
        <v>46</v>
      </c>
      <c r="B1086" t="s">
        <v>8</v>
      </c>
      <c r="C1086">
        <v>2016</v>
      </c>
      <c r="D1086">
        <v>5.1636672969999999</v>
      </c>
      <c r="E1086" t="s">
        <v>7</v>
      </c>
    </row>
    <row r="1087" spans="1:5" x14ac:dyDescent="0.3">
      <c r="A1087" t="s">
        <v>46</v>
      </c>
      <c r="B1087" t="s">
        <v>8</v>
      </c>
      <c r="C1087">
        <v>2017</v>
      </c>
      <c r="D1087">
        <v>5.3041961190000002</v>
      </c>
      <c r="E1087" t="s">
        <v>7</v>
      </c>
    </row>
    <row r="1088" spans="1:5" x14ac:dyDescent="0.3">
      <c r="A1088" t="s">
        <v>46</v>
      </c>
      <c r="B1088" t="s">
        <v>8</v>
      </c>
      <c r="C1088">
        <v>2018</v>
      </c>
      <c r="D1088">
        <v>5.4447249409999996</v>
      </c>
      <c r="E1088" t="s">
        <v>7</v>
      </c>
    </row>
    <row r="1089" spans="1:5" x14ac:dyDescent="0.3">
      <c r="A1089" t="s">
        <v>46</v>
      </c>
      <c r="B1089" t="s">
        <v>8</v>
      </c>
      <c r="C1089">
        <v>2019</v>
      </c>
      <c r="D1089">
        <v>5.5852537629999999</v>
      </c>
      <c r="E1089" t="s">
        <v>7</v>
      </c>
    </row>
    <row r="1090" spans="1:5" x14ac:dyDescent="0.3">
      <c r="A1090" t="s">
        <v>46</v>
      </c>
      <c r="B1090" t="s">
        <v>8</v>
      </c>
      <c r="C1090">
        <v>2020</v>
      </c>
      <c r="D1090">
        <v>5.7257825850000001</v>
      </c>
      <c r="E1090" t="s">
        <v>7</v>
      </c>
    </row>
    <row r="1091" spans="1:5" x14ac:dyDescent="0.3">
      <c r="A1091" t="s">
        <v>46</v>
      </c>
      <c r="B1091" t="s">
        <v>8</v>
      </c>
      <c r="C1091">
        <v>2021</v>
      </c>
      <c r="D1091">
        <v>5.8663114070000004</v>
      </c>
      <c r="E1091" t="s">
        <v>7</v>
      </c>
    </row>
    <row r="1092" spans="1:5" x14ac:dyDescent="0.3">
      <c r="A1092" t="s">
        <v>46</v>
      </c>
      <c r="B1092" t="s">
        <v>8</v>
      </c>
      <c r="C1092">
        <v>2022</v>
      </c>
      <c r="D1092">
        <v>6.0068402289999998</v>
      </c>
      <c r="E1092" t="s">
        <v>7</v>
      </c>
    </row>
    <row r="1093" spans="1:5" x14ac:dyDescent="0.3">
      <c r="A1093" t="s">
        <v>46</v>
      </c>
      <c r="B1093" t="s">
        <v>8</v>
      </c>
      <c r="C1093">
        <v>2023</v>
      </c>
      <c r="D1093">
        <v>6.0068402289999998</v>
      </c>
      <c r="E1093" t="s">
        <v>7</v>
      </c>
    </row>
    <row r="1094" spans="1:5" x14ac:dyDescent="0.3">
      <c r="A1094" t="s">
        <v>47</v>
      </c>
      <c r="B1094" t="s">
        <v>8</v>
      </c>
      <c r="C1094">
        <v>2010</v>
      </c>
      <c r="D1094">
        <v>5.6720019260000001</v>
      </c>
      <c r="E1094" t="s">
        <v>7</v>
      </c>
    </row>
    <row r="1095" spans="1:5" x14ac:dyDescent="0.3">
      <c r="A1095" t="s">
        <v>47</v>
      </c>
      <c r="B1095" t="s">
        <v>8</v>
      </c>
      <c r="C1095">
        <v>2011</v>
      </c>
      <c r="D1095">
        <v>5.7090557359999998</v>
      </c>
      <c r="E1095" t="s">
        <v>7</v>
      </c>
    </row>
    <row r="1096" spans="1:5" x14ac:dyDescent="0.3">
      <c r="A1096" t="s">
        <v>47</v>
      </c>
      <c r="B1096" t="s">
        <v>8</v>
      </c>
      <c r="C1096">
        <v>2012</v>
      </c>
      <c r="D1096">
        <v>5.7463516099999996</v>
      </c>
      <c r="E1096" t="s">
        <v>7</v>
      </c>
    </row>
    <row r="1097" spans="1:5" x14ac:dyDescent="0.3">
      <c r="A1097" t="s">
        <v>47</v>
      </c>
      <c r="B1097" t="s">
        <v>8</v>
      </c>
      <c r="C1097">
        <v>2013</v>
      </c>
      <c r="D1097">
        <v>5.7838911279999996</v>
      </c>
      <c r="E1097" t="s">
        <v>7</v>
      </c>
    </row>
    <row r="1098" spans="1:5" x14ac:dyDescent="0.3">
      <c r="A1098" t="s">
        <v>47</v>
      </c>
      <c r="B1098" t="s">
        <v>8</v>
      </c>
      <c r="C1098">
        <v>2014</v>
      </c>
      <c r="D1098">
        <v>5.8214306469999997</v>
      </c>
      <c r="E1098" t="s">
        <v>7</v>
      </c>
    </row>
    <row r="1099" spans="1:5" x14ac:dyDescent="0.3">
      <c r="A1099" t="s">
        <v>47</v>
      </c>
      <c r="B1099" t="s">
        <v>8</v>
      </c>
      <c r="C1099">
        <v>2015</v>
      </c>
      <c r="D1099">
        <v>5.8600001339999999</v>
      </c>
      <c r="E1099" t="s">
        <v>7</v>
      </c>
    </row>
    <row r="1100" spans="1:5" x14ac:dyDescent="0.3">
      <c r="A1100" t="s">
        <v>47</v>
      </c>
      <c r="B1100" t="s">
        <v>8</v>
      </c>
      <c r="C1100">
        <v>2016</v>
      </c>
      <c r="D1100">
        <v>5.8965096839999998</v>
      </c>
      <c r="E1100" t="s">
        <v>7</v>
      </c>
    </row>
    <row r="1101" spans="1:5" x14ac:dyDescent="0.3">
      <c r="A1101" t="s">
        <v>47</v>
      </c>
      <c r="B1101" t="s">
        <v>8</v>
      </c>
      <c r="C1101">
        <v>2017</v>
      </c>
      <c r="D1101">
        <v>5.9340492019999997</v>
      </c>
      <c r="E1101" t="s">
        <v>7</v>
      </c>
    </row>
    <row r="1102" spans="1:5" x14ac:dyDescent="0.3">
      <c r="A1102" t="s">
        <v>47</v>
      </c>
      <c r="B1102" t="s">
        <v>8</v>
      </c>
      <c r="C1102">
        <v>2018</v>
      </c>
      <c r="D1102">
        <v>5.986045818</v>
      </c>
      <c r="E1102" t="s">
        <v>7</v>
      </c>
    </row>
    <row r="1103" spans="1:5" x14ac:dyDescent="0.3">
      <c r="A1103" t="s">
        <v>47</v>
      </c>
      <c r="B1103" t="s">
        <v>8</v>
      </c>
      <c r="C1103">
        <v>2019</v>
      </c>
      <c r="D1103">
        <v>6.0380424340000003</v>
      </c>
      <c r="E1103" t="s">
        <v>7</v>
      </c>
    </row>
    <row r="1104" spans="1:5" x14ac:dyDescent="0.3">
      <c r="A1104" t="s">
        <v>47</v>
      </c>
      <c r="B1104" t="s">
        <v>8</v>
      </c>
      <c r="C1104">
        <v>2020</v>
      </c>
      <c r="D1104">
        <v>6.0900390499999997</v>
      </c>
      <c r="E1104" t="s">
        <v>7</v>
      </c>
    </row>
    <row r="1105" spans="1:5" x14ac:dyDescent="0.3">
      <c r="A1105" t="s">
        <v>47</v>
      </c>
      <c r="B1105" t="s">
        <v>8</v>
      </c>
      <c r="C1105">
        <v>2021</v>
      </c>
      <c r="D1105">
        <v>6.0900390499999997</v>
      </c>
      <c r="E1105" t="s">
        <v>7</v>
      </c>
    </row>
    <row r="1106" spans="1:5" x14ac:dyDescent="0.3">
      <c r="A1106" t="s">
        <v>47</v>
      </c>
      <c r="B1106" t="s">
        <v>8</v>
      </c>
      <c r="C1106">
        <v>2022</v>
      </c>
      <c r="D1106">
        <v>6.0900390499999997</v>
      </c>
      <c r="E1106" t="s">
        <v>7</v>
      </c>
    </row>
    <row r="1107" spans="1:5" x14ac:dyDescent="0.3">
      <c r="A1107" t="s">
        <v>47</v>
      </c>
      <c r="B1107" t="s">
        <v>8</v>
      </c>
      <c r="C1107">
        <v>2023</v>
      </c>
      <c r="D1107">
        <v>6.0900390499999997</v>
      </c>
      <c r="E1107" t="s">
        <v>7</v>
      </c>
    </row>
    <row r="1108" spans="1:5" x14ac:dyDescent="0.3">
      <c r="A1108" t="s">
        <v>47</v>
      </c>
      <c r="B1108" t="s">
        <v>6</v>
      </c>
      <c r="C1108">
        <v>2010</v>
      </c>
      <c r="D1108">
        <v>12.310210229999999</v>
      </c>
      <c r="E1108" t="s">
        <v>7</v>
      </c>
    </row>
    <row r="1109" spans="1:5" x14ac:dyDescent="0.3">
      <c r="A1109" t="s">
        <v>47</v>
      </c>
      <c r="B1109" t="s">
        <v>6</v>
      </c>
      <c r="C1109">
        <v>2011</v>
      </c>
      <c r="D1109">
        <v>12.478770259999999</v>
      </c>
      <c r="E1109" t="s">
        <v>7</v>
      </c>
    </row>
    <row r="1110" spans="1:5" x14ac:dyDescent="0.3">
      <c r="A1110" t="s">
        <v>47</v>
      </c>
      <c r="B1110" t="s">
        <v>6</v>
      </c>
      <c r="C1110">
        <v>2012</v>
      </c>
      <c r="D1110">
        <v>12.408670430000001</v>
      </c>
      <c r="E1110" t="s">
        <v>7</v>
      </c>
    </row>
    <row r="1111" spans="1:5" x14ac:dyDescent="0.3">
      <c r="A1111" t="s">
        <v>47</v>
      </c>
      <c r="B1111" t="s">
        <v>6</v>
      </c>
      <c r="C1111">
        <v>2013</v>
      </c>
      <c r="D1111">
        <v>12.74475002</v>
      </c>
      <c r="E1111" t="s">
        <v>7</v>
      </c>
    </row>
    <row r="1112" spans="1:5" x14ac:dyDescent="0.3">
      <c r="A1112" t="s">
        <v>47</v>
      </c>
      <c r="B1112" t="s">
        <v>6</v>
      </c>
      <c r="C1112">
        <v>2014</v>
      </c>
      <c r="D1112">
        <v>12.62335968</v>
      </c>
      <c r="E1112" t="s">
        <v>7</v>
      </c>
    </row>
    <row r="1113" spans="1:5" x14ac:dyDescent="0.3">
      <c r="A1113" t="s">
        <v>47</v>
      </c>
      <c r="B1113" t="s">
        <v>6</v>
      </c>
      <c r="C1113">
        <v>2015</v>
      </c>
      <c r="D1113">
        <v>12.34346008</v>
      </c>
      <c r="E1113" t="s">
        <v>7</v>
      </c>
    </row>
    <row r="1114" spans="1:5" x14ac:dyDescent="0.3">
      <c r="A1114" t="s">
        <v>47</v>
      </c>
      <c r="B1114" t="s">
        <v>6</v>
      </c>
      <c r="C1114">
        <v>2016</v>
      </c>
      <c r="D1114">
        <v>12.268610000000001</v>
      </c>
      <c r="E1114" t="s">
        <v>7</v>
      </c>
    </row>
    <row r="1115" spans="1:5" x14ac:dyDescent="0.3">
      <c r="A1115" t="s">
        <v>47</v>
      </c>
      <c r="B1115" t="s">
        <v>6</v>
      </c>
      <c r="C1115">
        <v>2017</v>
      </c>
      <c r="D1115">
        <v>12.11571026</v>
      </c>
      <c r="E1115" t="s">
        <v>7</v>
      </c>
    </row>
    <row r="1116" spans="1:5" x14ac:dyDescent="0.3">
      <c r="A1116" t="s">
        <v>47</v>
      </c>
      <c r="B1116" t="s">
        <v>6</v>
      </c>
      <c r="C1116">
        <v>2018</v>
      </c>
      <c r="D1116">
        <v>11.8648901</v>
      </c>
      <c r="E1116" t="s">
        <v>7</v>
      </c>
    </row>
    <row r="1117" spans="1:5" x14ac:dyDescent="0.3">
      <c r="A1117" t="s">
        <v>47</v>
      </c>
      <c r="B1117" t="s">
        <v>6</v>
      </c>
      <c r="C1117">
        <v>2019</v>
      </c>
      <c r="D1117">
        <v>11.696582920000001</v>
      </c>
      <c r="E1117" t="s">
        <v>7</v>
      </c>
    </row>
    <row r="1118" spans="1:5" x14ac:dyDescent="0.3">
      <c r="A1118" t="s">
        <v>47</v>
      </c>
      <c r="B1118" t="s">
        <v>6</v>
      </c>
      <c r="C1118">
        <v>2020</v>
      </c>
      <c r="D1118">
        <v>11.53066323</v>
      </c>
      <c r="E1118" t="s">
        <v>7</v>
      </c>
    </row>
    <row r="1119" spans="1:5" x14ac:dyDescent="0.3">
      <c r="A1119" t="s">
        <v>47</v>
      </c>
      <c r="B1119" t="s">
        <v>6</v>
      </c>
      <c r="C1119">
        <v>2021</v>
      </c>
      <c r="D1119">
        <v>11.367097169999999</v>
      </c>
      <c r="E1119" t="s">
        <v>7</v>
      </c>
    </row>
    <row r="1120" spans="1:5" x14ac:dyDescent="0.3">
      <c r="A1120" t="s">
        <v>47</v>
      </c>
      <c r="B1120" t="s">
        <v>6</v>
      </c>
      <c r="C1120">
        <v>2022</v>
      </c>
      <c r="D1120">
        <v>11.367097169999999</v>
      </c>
      <c r="E1120" t="s">
        <v>7</v>
      </c>
    </row>
    <row r="1121" spans="1:5" x14ac:dyDescent="0.3">
      <c r="A1121" t="s">
        <v>47</v>
      </c>
      <c r="B1121" t="s">
        <v>6</v>
      </c>
      <c r="C1121">
        <v>2023</v>
      </c>
      <c r="D1121">
        <v>11.367097169999999</v>
      </c>
      <c r="E1121" t="s">
        <v>7</v>
      </c>
    </row>
    <row r="1122" spans="1:5" x14ac:dyDescent="0.3">
      <c r="A1122" t="s">
        <v>48</v>
      </c>
      <c r="B1122" t="s">
        <v>6</v>
      </c>
      <c r="C1122">
        <v>2010</v>
      </c>
      <c r="D1122">
        <v>13.69601127</v>
      </c>
      <c r="E1122" t="s">
        <v>7</v>
      </c>
    </row>
    <row r="1123" spans="1:5" x14ac:dyDescent="0.3">
      <c r="A1123" t="s">
        <v>48</v>
      </c>
      <c r="B1123" t="s">
        <v>6</v>
      </c>
      <c r="C1123">
        <v>2011</v>
      </c>
      <c r="D1123">
        <v>13.967189790000001</v>
      </c>
      <c r="E1123" t="s">
        <v>7</v>
      </c>
    </row>
    <row r="1124" spans="1:5" x14ac:dyDescent="0.3">
      <c r="A1124" t="s">
        <v>48</v>
      </c>
      <c r="B1124" t="s">
        <v>6</v>
      </c>
      <c r="C1124">
        <v>2012</v>
      </c>
      <c r="D1124">
        <v>14.13411999</v>
      </c>
      <c r="E1124" t="s">
        <v>7</v>
      </c>
    </row>
    <row r="1125" spans="1:5" x14ac:dyDescent="0.3">
      <c r="A1125" t="s">
        <v>48</v>
      </c>
      <c r="B1125" t="s">
        <v>6</v>
      </c>
      <c r="C1125">
        <v>2013</v>
      </c>
      <c r="D1125">
        <v>14.33946991</v>
      </c>
      <c r="E1125" t="s">
        <v>7</v>
      </c>
    </row>
    <row r="1126" spans="1:5" x14ac:dyDescent="0.3">
      <c r="A1126" t="s">
        <v>48</v>
      </c>
      <c r="B1126" t="s">
        <v>6</v>
      </c>
      <c r="C1126">
        <v>2014</v>
      </c>
      <c r="D1126">
        <v>14.634909629999999</v>
      </c>
      <c r="E1126" t="s">
        <v>7</v>
      </c>
    </row>
    <row r="1127" spans="1:5" x14ac:dyDescent="0.3">
      <c r="A1127" t="s">
        <v>48</v>
      </c>
      <c r="B1127" t="s">
        <v>6</v>
      </c>
      <c r="C1127">
        <v>2015</v>
      </c>
      <c r="D1127">
        <v>14.693050380000001</v>
      </c>
      <c r="E1127" t="s">
        <v>7</v>
      </c>
    </row>
    <row r="1128" spans="1:5" x14ac:dyDescent="0.3">
      <c r="A1128" t="s">
        <v>48</v>
      </c>
      <c r="B1128" t="s">
        <v>6</v>
      </c>
      <c r="C1128">
        <v>2016</v>
      </c>
      <c r="D1128">
        <v>14.817660330000001</v>
      </c>
      <c r="E1128" t="s">
        <v>7</v>
      </c>
    </row>
    <row r="1129" spans="1:5" x14ac:dyDescent="0.3">
      <c r="A1129" t="s">
        <v>48</v>
      </c>
      <c r="B1129" t="s">
        <v>6</v>
      </c>
      <c r="C1129">
        <v>2017</v>
      </c>
      <c r="D1129">
        <v>15.06278992</v>
      </c>
      <c r="E1129" t="s">
        <v>7</v>
      </c>
    </row>
    <row r="1130" spans="1:5" x14ac:dyDescent="0.3">
      <c r="A1130" t="s">
        <v>48</v>
      </c>
      <c r="B1130" t="s">
        <v>6</v>
      </c>
      <c r="C1130">
        <v>2018</v>
      </c>
      <c r="D1130">
        <v>15.22842026</v>
      </c>
      <c r="E1130" t="s">
        <v>7</v>
      </c>
    </row>
    <row r="1131" spans="1:5" x14ac:dyDescent="0.3">
      <c r="A1131" t="s">
        <v>48</v>
      </c>
      <c r="B1131" t="s">
        <v>6</v>
      </c>
      <c r="C1131">
        <v>2019</v>
      </c>
      <c r="D1131">
        <v>15.8384304</v>
      </c>
      <c r="E1131" t="s">
        <v>7</v>
      </c>
    </row>
    <row r="1132" spans="1:5" x14ac:dyDescent="0.3">
      <c r="A1132" t="s">
        <v>48</v>
      </c>
      <c r="B1132" t="s">
        <v>6</v>
      </c>
      <c r="C1132">
        <v>2020</v>
      </c>
      <c r="D1132">
        <v>16.092003779999999</v>
      </c>
      <c r="E1132" t="s">
        <v>7</v>
      </c>
    </row>
    <row r="1133" spans="1:5" x14ac:dyDescent="0.3">
      <c r="A1133" t="s">
        <v>48</v>
      </c>
      <c r="B1133" t="s">
        <v>6</v>
      </c>
      <c r="C1133">
        <v>2021</v>
      </c>
      <c r="D1133">
        <v>16.349636870000001</v>
      </c>
      <c r="E1133" t="s">
        <v>7</v>
      </c>
    </row>
    <row r="1134" spans="1:5" x14ac:dyDescent="0.3">
      <c r="A1134" t="s">
        <v>48</v>
      </c>
      <c r="B1134" t="s">
        <v>6</v>
      </c>
      <c r="C1134">
        <v>2022</v>
      </c>
      <c r="D1134">
        <v>16.349636870000001</v>
      </c>
      <c r="E1134" t="s">
        <v>7</v>
      </c>
    </row>
    <row r="1135" spans="1:5" x14ac:dyDescent="0.3">
      <c r="A1135" t="s">
        <v>48</v>
      </c>
      <c r="B1135" t="s">
        <v>6</v>
      </c>
      <c r="C1135">
        <v>2023</v>
      </c>
      <c r="D1135">
        <v>16.349636870000001</v>
      </c>
      <c r="E1135" t="s">
        <v>7</v>
      </c>
    </row>
    <row r="1136" spans="1:5" x14ac:dyDescent="0.3">
      <c r="A1136" t="s">
        <v>48</v>
      </c>
      <c r="B1136" t="s">
        <v>8</v>
      </c>
      <c r="C1136">
        <v>2010</v>
      </c>
      <c r="D1136">
        <v>8.2299995419999998</v>
      </c>
      <c r="E1136" t="s">
        <v>7</v>
      </c>
    </row>
    <row r="1137" spans="1:5" x14ac:dyDescent="0.3">
      <c r="A1137" t="s">
        <v>48</v>
      </c>
      <c r="B1137" t="s">
        <v>8</v>
      </c>
      <c r="C1137">
        <v>2011</v>
      </c>
      <c r="D1137">
        <v>8.3500003809999992</v>
      </c>
      <c r="E1137" t="s">
        <v>7</v>
      </c>
    </row>
    <row r="1138" spans="1:5" x14ac:dyDescent="0.3">
      <c r="A1138" t="s">
        <v>48</v>
      </c>
      <c r="B1138" t="s">
        <v>8</v>
      </c>
      <c r="C1138">
        <v>2012</v>
      </c>
      <c r="D1138">
        <v>8.4099998469999999</v>
      </c>
      <c r="E1138" t="s">
        <v>7</v>
      </c>
    </row>
    <row r="1139" spans="1:5" x14ac:dyDescent="0.3">
      <c r="A1139" t="s">
        <v>48</v>
      </c>
      <c r="B1139" t="s">
        <v>8</v>
      </c>
      <c r="C1139">
        <v>2013</v>
      </c>
      <c r="D1139">
        <v>8.5799999239999991</v>
      </c>
      <c r="E1139" t="s">
        <v>7</v>
      </c>
    </row>
    <row r="1140" spans="1:5" x14ac:dyDescent="0.3">
      <c r="A1140" t="s">
        <v>48</v>
      </c>
      <c r="B1140" t="s">
        <v>8</v>
      </c>
      <c r="C1140">
        <v>2014</v>
      </c>
      <c r="D1140">
        <v>8.75</v>
      </c>
      <c r="E1140" t="s">
        <v>7</v>
      </c>
    </row>
    <row r="1141" spans="1:5" x14ac:dyDescent="0.3">
      <c r="A1141" t="s">
        <v>48</v>
      </c>
      <c r="B1141" t="s">
        <v>8</v>
      </c>
      <c r="C1141">
        <v>2015</v>
      </c>
      <c r="D1141">
        <v>8.5799999239999991</v>
      </c>
      <c r="E1141" t="s">
        <v>7</v>
      </c>
    </row>
    <row r="1142" spans="1:5" x14ac:dyDescent="0.3">
      <c r="A1142" t="s">
        <v>48</v>
      </c>
      <c r="B1142" t="s">
        <v>8</v>
      </c>
      <c r="C1142">
        <v>2016</v>
      </c>
      <c r="D1142">
        <v>8.5600004199999997</v>
      </c>
      <c r="E1142" t="s">
        <v>7</v>
      </c>
    </row>
    <row r="1143" spans="1:5" x14ac:dyDescent="0.3">
      <c r="A1143" t="s">
        <v>48</v>
      </c>
      <c r="B1143" t="s">
        <v>8</v>
      </c>
      <c r="C1143">
        <v>2017</v>
      </c>
      <c r="D1143">
        <v>8.6400003430000005</v>
      </c>
      <c r="E1143" t="s">
        <v>7</v>
      </c>
    </row>
    <row r="1144" spans="1:5" x14ac:dyDescent="0.3">
      <c r="A1144" t="s">
        <v>48</v>
      </c>
      <c r="B1144" t="s">
        <v>8</v>
      </c>
      <c r="C1144">
        <v>2018</v>
      </c>
      <c r="D1144">
        <v>8.7200002669999996</v>
      </c>
      <c r="E1144" t="s">
        <v>7</v>
      </c>
    </row>
    <row r="1145" spans="1:5" x14ac:dyDescent="0.3">
      <c r="A1145" t="s">
        <v>48</v>
      </c>
      <c r="B1145" t="s">
        <v>8</v>
      </c>
      <c r="C1145">
        <v>2019</v>
      </c>
      <c r="D1145">
        <v>8.7600002289999992</v>
      </c>
      <c r="E1145" t="s">
        <v>7</v>
      </c>
    </row>
    <row r="1146" spans="1:5" x14ac:dyDescent="0.3">
      <c r="A1146" t="s">
        <v>48</v>
      </c>
      <c r="B1146" t="s">
        <v>8</v>
      </c>
      <c r="C1146">
        <v>2020</v>
      </c>
      <c r="D1146">
        <v>8.8000001910000005</v>
      </c>
      <c r="E1146" t="s">
        <v>7</v>
      </c>
    </row>
    <row r="1147" spans="1:5" x14ac:dyDescent="0.3">
      <c r="A1147" t="s">
        <v>48</v>
      </c>
      <c r="B1147" t="s">
        <v>8</v>
      </c>
      <c r="C1147">
        <v>2021</v>
      </c>
      <c r="D1147">
        <v>8.8447524990000002</v>
      </c>
      <c r="E1147" t="s">
        <v>7</v>
      </c>
    </row>
    <row r="1148" spans="1:5" x14ac:dyDescent="0.3">
      <c r="A1148" t="s">
        <v>48</v>
      </c>
      <c r="B1148" t="s">
        <v>8</v>
      </c>
      <c r="C1148">
        <v>2022</v>
      </c>
      <c r="D1148">
        <v>8.8447524990000002</v>
      </c>
      <c r="E1148" t="s">
        <v>7</v>
      </c>
    </row>
    <row r="1149" spans="1:5" x14ac:dyDescent="0.3">
      <c r="A1149" t="s">
        <v>48</v>
      </c>
      <c r="B1149" t="s">
        <v>8</v>
      </c>
      <c r="C1149">
        <v>2023</v>
      </c>
      <c r="D1149">
        <v>8.8447524990000002</v>
      </c>
      <c r="E1149" t="s">
        <v>7</v>
      </c>
    </row>
    <row r="1150" spans="1:5" x14ac:dyDescent="0.3">
      <c r="A1150" t="s">
        <v>49</v>
      </c>
      <c r="B1150" t="s">
        <v>8</v>
      </c>
      <c r="C1150">
        <v>2010</v>
      </c>
      <c r="D1150">
        <v>11.23400002</v>
      </c>
      <c r="E1150" t="s">
        <v>7</v>
      </c>
    </row>
    <row r="1151" spans="1:5" x14ac:dyDescent="0.3">
      <c r="A1151" t="s">
        <v>49</v>
      </c>
      <c r="B1151" t="s">
        <v>8</v>
      </c>
      <c r="C1151">
        <v>2011</v>
      </c>
      <c r="D1151">
        <v>11.36700001</v>
      </c>
      <c r="E1151" t="s">
        <v>7</v>
      </c>
    </row>
    <row r="1152" spans="1:5" x14ac:dyDescent="0.3">
      <c r="A1152" t="s">
        <v>49</v>
      </c>
      <c r="B1152" t="s">
        <v>8</v>
      </c>
      <c r="C1152">
        <v>2012</v>
      </c>
      <c r="D1152">
        <v>11.5</v>
      </c>
      <c r="E1152" t="s">
        <v>7</v>
      </c>
    </row>
    <row r="1153" spans="1:5" x14ac:dyDescent="0.3">
      <c r="A1153" t="s">
        <v>49</v>
      </c>
      <c r="B1153" t="s">
        <v>8</v>
      </c>
      <c r="C1153">
        <v>2013</v>
      </c>
      <c r="D1153">
        <v>11.38051714</v>
      </c>
      <c r="E1153" t="s">
        <v>7</v>
      </c>
    </row>
    <row r="1154" spans="1:5" x14ac:dyDescent="0.3">
      <c r="A1154" t="s">
        <v>49</v>
      </c>
      <c r="B1154" t="s">
        <v>8</v>
      </c>
      <c r="C1154">
        <v>2014</v>
      </c>
      <c r="D1154">
        <v>11.261034280000001</v>
      </c>
      <c r="E1154" t="s">
        <v>7</v>
      </c>
    </row>
    <row r="1155" spans="1:5" x14ac:dyDescent="0.3">
      <c r="A1155" t="s">
        <v>49</v>
      </c>
      <c r="B1155" t="s">
        <v>8</v>
      </c>
      <c r="C1155">
        <v>2015</v>
      </c>
      <c r="D1155">
        <v>11.14155143</v>
      </c>
      <c r="E1155" t="s">
        <v>7</v>
      </c>
    </row>
    <row r="1156" spans="1:5" x14ac:dyDescent="0.3">
      <c r="A1156" t="s">
        <v>49</v>
      </c>
      <c r="B1156" t="s">
        <v>8</v>
      </c>
      <c r="C1156">
        <v>2016</v>
      </c>
      <c r="D1156">
        <v>11.02206857</v>
      </c>
      <c r="E1156" t="s">
        <v>7</v>
      </c>
    </row>
    <row r="1157" spans="1:5" x14ac:dyDescent="0.3">
      <c r="A1157" t="s">
        <v>49</v>
      </c>
      <c r="B1157" t="s">
        <v>8</v>
      </c>
      <c r="C1157">
        <v>2017</v>
      </c>
      <c r="D1157">
        <v>10.90258571</v>
      </c>
      <c r="E1157" t="s">
        <v>7</v>
      </c>
    </row>
    <row r="1158" spans="1:5" x14ac:dyDescent="0.3">
      <c r="A1158" t="s">
        <v>49</v>
      </c>
      <c r="B1158" t="s">
        <v>8</v>
      </c>
      <c r="C1158">
        <v>2018</v>
      </c>
      <c r="D1158">
        <v>10.783102850000001</v>
      </c>
      <c r="E1158" t="s">
        <v>7</v>
      </c>
    </row>
    <row r="1159" spans="1:5" x14ac:dyDescent="0.3">
      <c r="A1159" t="s">
        <v>49</v>
      </c>
      <c r="B1159" t="s">
        <v>8</v>
      </c>
      <c r="C1159">
        <v>2019</v>
      </c>
      <c r="D1159">
        <v>10.66362</v>
      </c>
      <c r="E1159" t="s">
        <v>7</v>
      </c>
    </row>
    <row r="1160" spans="1:5" x14ac:dyDescent="0.3">
      <c r="A1160" t="s">
        <v>49</v>
      </c>
      <c r="B1160" t="s">
        <v>8</v>
      </c>
      <c r="C1160">
        <v>2020</v>
      </c>
      <c r="D1160">
        <v>10.54799566</v>
      </c>
      <c r="E1160" t="s">
        <v>7</v>
      </c>
    </row>
    <row r="1161" spans="1:5" x14ac:dyDescent="0.3">
      <c r="A1161" t="s">
        <v>49</v>
      </c>
      <c r="B1161" t="s">
        <v>8</v>
      </c>
      <c r="C1161">
        <v>2021</v>
      </c>
      <c r="D1161">
        <v>10.631489029999999</v>
      </c>
      <c r="E1161" t="s">
        <v>7</v>
      </c>
    </row>
    <row r="1162" spans="1:5" x14ac:dyDescent="0.3">
      <c r="A1162" t="s">
        <v>49</v>
      </c>
      <c r="B1162" t="s">
        <v>8</v>
      </c>
      <c r="C1162">
        <v>2022</v>
      </c>
      <c r="D1162">
        <v>10.631489029999999</v>
      </c>
      <c r="E1162" t="s">
        <v>7</v>
      </c>
    </row>
    <row r="1163" spans="1:5" x14ac:dyDescent="0.3">
      <c r="A1163" t="s">
        <v>49</v>
      </c>
      <c r="B1163" t="s">
        <v>8</v>
      </c>
      <c r="C1163">
        <v>2023</v>
      </c>
      <c r="D1163">
        <v>10.631489029999999</v>
      </c>
      <c r="E1163" t="s">
        <v>7</v>
      </c>
    </row>
    <row r="1164" spans="1:5" x14ac:dyDescent="0.3">
      <c r="A1164" t="s">
        <v>49</v>
      </c>
      <c r="B1164" t="s">
        <v>6</v>
      </c>
      <c r="C1164">
        <v>2010</v>
      </c>
      <c r="D1164">
        <v>16.27037048</v>
      </c>
      <c r="E1164" t="s">
        <v>7</v>
      </c>
    </row>
    <row r="1165" spans="1:5" x14ac:dyDescent="0.3">
      <c r="A1165" t="s">
        <v>49</v>
      </c>
      <c r="B1165" t="s">
        <v>6</v>
      </c>
      <c r="C1165">
        <v>2011</v>
      </c>
      <c r="D1165">
        <v>15.497619630000001</v>
      </c>
      <c r="E1165" t="s">
        <v>7</v>
      </c>
    </row>
    <row r="1166" spans="1:5" x14ac:dyDescent="0.3">
      <c r="A1166" t="s">
        <v>49</v>
      </c>
      <c r="B1166" t="s">
        <v>6</v>
      </c>
      <c r="C1166">
        <v>2012</v>
      </c>
      <c r="D1166">
        <v>14.615269659999999</v>
      </c>
      <c r="E1166" t="s">
        <v>7</v>
      </c>
    </row>
    <row r="1167" spans="1:5" x14ac:dyDescent="0.3">
      <c r="A1167" t="s">
        <v>49</v>
      </c>
      <c r="B1167" t="s">
        <v>6</v>
      </c>
      <c r="C1167">
        <v>2013</v>
      </c>
      <c r="D1167">
        <v>13.98764038</v>
      </c>
      <c r="E1167" t="s">
        <v>7</v>
      </c>
    </row>
    <row r="1168" spans="1:5" x14ac:dyDescent="0.3">
      <c r="A1168" t="s">
        <v>49</v>
      </c>
      <c r="B1168" t="s">
        <v>6</v>
      </c>
      <c r="C1168">
        <v>2014</v>
      </c>
      <c r="D1168">
        <v>14.04951</v>
      </c>
      <c r="E1168" t="s">
        <v>7</v>
      </c>
    </row>
    <row r="1169" spans="1:5" x14ac:dyDescent="0.3">
      <c r="A1169" t="s">
        <v>49</v>
      </c>
      <c r="B1169" t="s">
        <v>6</v>
      </c>
      <c r="C1169">
        <v>2015</v>
      </c>
      <c r="D1169">
        <v>13.857890129999999</v>
      </c>
      <c r="E1169" t="s">
        <v>7</v>
      </c>
    </row>
    <row r="1170" spans="1:5" x14ac:dyDescent="0.3">
      <c r="A1170" t="s">
        <v>49</v>
      </c>
      <c r="B1170" t="s">
        <v>6</v>
      </c>
      <c r="C1170">
        <v>2016</v>
      </c>
      <c r="D1170">
        <v>13.864109989999999</v>
      </c>
      <c r="E1170" t="s">
        <v>7</v>
      </c>
    </row>
    <row r="1171" spans="1:5" x14ac:dyDescent="0.3">
      <c r="A1171" t="s">
        <v>49</v>
      </c>
      <c r="B1171" t="s">
        <v>6</v>
      </c>
      <c r="C1171">
        <v>2017</v>
      </c>
      <c r="D1171">
        <v>14.06610012</v>
      </c>
      <c r="E1171" t="s">
        <v>7</v>
      </c>
    </row>
    <row r="1172" spans="1:5" x14ac:dyDescent="0.3">
      <c r="A1172" t="s">
        <v>49</v>
      </c>
      <c r="B1172" t="s">
        <v>6</v>
      </c>
      <c r="C1172">
        <v>2018</v>
      </c>
      <c r="D1172">
        <v>14.20104027</v>
      </c>
      <c r="E1172" t="s">
        <v>7</v>
      </c>
    </row>
    <row r="1173" spans="1:5" x14ac:dyDescent="0.3">
      <c r="A1173" t="s">
        <v>49</v>
      </c>
      <c r="B1173" t="s">
        <v>6</v>
      </c>
      <c r="C1173">
        <v>2019</v>
      </c>
      <c r="D1173">
        <v>14.348719600000001</v>
      </c>
      <c r="E1173" t="s">
        <v>7</v>
      </c>
    </row>
    <row r="1174" spans="1:5" x14ac:dyDescent="0.3">
      <c r="A1174" t="s">
        <v>49</v>
      </c>
      <c r="B1174" t="s">
        <v>6</v>
      </c>
      <c r="C1174">
        <v>2020</v>
      </c>
      <c r="D1174">
        <v>14.42603016</v>
      </c>
      <c r="E1174" t="s">
        <v>7</v>
      </c>
    </row>
    <row r="1175" spans="1:5" x14ac:dyDescent="0.3">
      <c r="A1175" t="s">
        <v>49</v>
      </c>
      <c r="B1175" t="s">
        <v>6</v>
      </c>
      <c r="C1175">
        <v>2021</v>
      </c>
      <c r="D1175">
        <v>14.46930027</v>
      </c>
      <c r="E1175" t="s">
        <v>7</v>
      </c>
    </row>
    <row r="1176" spans="1:5" x14ac:dyDescent="0.3">
      <c r="A1176" t="s">
        <v>49</v>
      </c>
      <c r="B1176" t="s">
        <v>6</v>
      </c>
      <c r="C1176">
        <v>2022</v>
      </c>
      <c r="D1176">
        <v>14.17407036</v>
      </c>
      <c r="E1176" t="s">
        <v>7</v>
      </c>
    </row>
    <row r="1177" spans="1:5" x14ac:dyDescent="0.3">
      <c r="A1177" t="s">
        <v>49</v>
      </c>
      <c r="B1177" t="s">
        <v>6</v>
      </c>
      <c r="C1177">
        <v>2023</v>
      </c>
      <c r="D1177">
        <v>13.87884045</v>
      </c>
      <c r="E1177" t="s">
        <v>7</v>
      </c>
    </row>
    <row r="1178" spans="1:5" x14ac:dyDescent="0.3">
      <c r="A1178" t="s">
        <v>50</v>
      </c>
      <c r="B1178" t="s">
        <v>6</v>
      </c>
      <c r="C1178">
        <v>2010</v>
      </c>
      <c r="D1178">
        <v>13.99242973</v>
      </c>
      <c r="E1178" t="s">
        <v>7</v>
      </c>
    </row>
    <row r="1179" spans="1:5" x14ac:dyDescent="0.3">
      <c r="A1179" t="s">
        <v>50</v>
      </c>
      <c r="B1179" t="s">
        <v>6</v>
      </c>
      <c r="C1179">
        <v>2011</v>
      </c>
      <c r="D1179">
        <v>13.94190979</v>
      </c>
      <c r="E1179" t="s">
        <v>7</v>
      </c>
    </row>
    <row r="1180" spans="1:5" x14ac:dyDescent="0.3">
      <c r="A1180" t="s">
        <v>50</v>
      </c>
      <c r="B1180" t="s">
        <v>6</v>
      </c>
      <c r="C1180">
        <v>2012</v>
      </c>
      <c r="D1180">
        <v>13.956500050000001</v>
      </c>
      <c r="E1180" t="s">
        <v>7</v>
      </c>
    </row>
    <row r="1181" spans="1:5" x14ac:dyDescent="0.3">
      <c r="A1181" t="s">
        <v>50</v>
      </c>
      <c r="B1181" t="s">
        <v>6</v>
      </c>
      <c r="C1181">
        <v>2013</v>
      </c>
      <c r="D1181">
        <v>14.180179600000001</v>
      </c>
      <c r="E1181" t="s">
        <v>7</v>
      </c>
    </row>
    <row r="1182" spans="1:5" x14ac:dyDescent="0.3">
      <c r="A1182" t="s">
        <v>50</v>
      </c>
      <c r="B1182" t="s">
        <v>6</v>
      </c>
      <c r="C1182">
        <v>2014</v>
      </c>
      <c r="D1182">
        <v>14.46158028</v>
      </c>
      <c r="E1182" t="s">
        <v>7</v>
      </c>
    </row>
    <row r="1183" spans="1:5" x14ac:dyDescent="0.3">
      <c r="A1183" t="s">
        <v>50</v>
      </c>
      <c r="B1183" t="s">
        <v>6</v>
      </c>
      <c r="C1183">
        <v>2015</v>
      </c>
      <c r="D1183">
        <v>14.828310009999999</v>
      </c>
      <c r="E1183" t="s">
        <v>7</v>
      </c>
    </row>
    <row r="1184" spans="1:5" x14ac:dyDescent="0.3">
      <c r="A1184" t="s">
        <v>50</v>
      </c>
      <c r="B1184" t="s">
        <v>6</v>
      </c>
      <c r="C1184">
        <v>2016</v>
      </c>
      <c r="D1184">
        <v>15.033579830000001</v>
      </c>
      <c r="E1184" t="s">
        <v>7</v>
      </c>
    </row>
    <row r="1185" spans="1:5" x14ac:dyDescent="0.3">
      <c r="A1185" t="s">
        <v>50</v>
      </c>
      <c r="B1185" t="s">
        <v>6</v>
      </c>
      <c r="C1185">
        <v>2017</v>
      </c>
      <c r="D1185">
        <v>15.509389880000001</v>
      </c>
      <c r="E1185" t="s">
        <v>7</v>
      </c>
    </row>
    <row r="1186" spans="1:5" x14ac:dyDescent="0.3">
      <c r="A1186" t="s">
        <v>50</v>
      </c>
      <c r="B1186" t="s">
        <v>6</v>
      </c>
      <c r="C1186">
        <v>2018</v>
      </c>
      <c r="D1186">
        <v>15.6956501</v>
      </c>
      <c r="E1186" t="s">
        <v>7</v>
      </c>
    </row>
    <row r="1187" spans="1:5" x14ac:dyDescent="0.3">
      <c r="A1187" t="s">
        <v>50</v>
      </c>
      <c r="B1187" t="s">
        <v>6</v>
      </c>
      <c r="C1187">
        <v>2019</v>
      </c>
      <c r="D1187">
        <v>16.0143795</v>
      </c>
      <c r="E1187" t="s">
        <v>7</v>
      </c>
    </row>
    <row r="1188" spans="1:5" x14ac:dyDescent="0.3">
      <c r="A1188" t="s">
        <v>50</v>
      </c>
      <c r="B1188" t="s">
        <v>6</v>
      </c>
      <c r="C1188">
        <v>2020</v>
      </c>
      <c r="D1188">
        <v>16.228170389999999</v>
      </c>
      <c r="E1188" t="s">
        <v>7</v>
      </c>
    </row>
    <row r="1189" spans="1:5" x14ac:dyDescent="0.3">
      <c r="A1189" t="s">
        <v>50</v>
      </c>
      <c r="B1189" t="s">
        <v>6</v>
      </c>
      <c r="C1189">
        <v>2021</v>
      </c>
      <c r="D1189">
        <v>16.243089680000001</v>
      </c>
      <c r="E1189" t="s">
        <v>7</v>
      </c>
    </row>
    <row r="1190" spans="1:5" x14ac:dyDescent="0.3">
      <c r="A1190" t="s">
        <v>50</v>
      </c>
      <c r="B1190" t="s">
        <v>6</v>
      </c>
      <c r="C1190">
        <v>2022</v>
      </c>
      <c r="D1190">
        <v>16.215599059999999</v>
      </c>
      <c r="E1190" t="s">
        <v>7</v>
      </c>
    </row>
    <row r="1191" spans="1:5" x14ac:dyDescent="0.3">
      <c r="A1191" t="s">
        <v>50</v>
      </c>
      <c r="B1191" t="s">
        <v>6</v>
      </c>
      <c r="C1191">
        <v>2023</v>
      </c>
      <c r="D1191">
        <v>16.215599059999999</v>
      </c>
      <c r="E1191" t="s">
        <v>7</v>
      </c>
    </row>
    <row r="1192" spans="1:5" x14ac:dyDescent="0.3">
      <c r="A1192" t="s">
        <v>50</v>
      </c>
      <c r="B1192" t="s">
        <v>8</v>
      </c>
      <c r="C1192">
        <v>2010</v>
      </c>
      <c r="D1192">
        <v>11.43999958</v>
      </c>
      <c r="E1192" t="s">
        <v>7</v>
      </c>
    </row>
    <row r="1193" spans="1:5" x14ac:dyDescent="0.3">
      <c r="A1193" t="s">
        <v>50</v>
      </c>
      <c r="B1193" t="s">
        <v>8</v>
      </c>
      <c r="C1193">
        <v>2011</v>
      </c>
      <c r="D1193">
        <v>11.579999920000001</v>
      </c>
      <c r="E1193" t="s">
        <v>7</v>
      </c>
    </row>
    <row r="1194" spans="1:5" x14ac:dyDescent="0.3">
      <c r="A1194" t="s">
        <v>50</v>
      </c>
      <c r="B1194" t="s">
        <v>8</v>
      </c>
      <c r="C1194">
        <v>2012</v>
      </c>
      <c r="D1194">
        <v>11.81000042</v>
      </c>
      <c r="E1194" t="s">
        <v>7</v>
      </c>
    </row>
    <row r="1195" spans="1:5" x14ac:dyDescent="0.3">
      <c r="A1195" t="s">
        <v>50</v>
      </c>
      <c r="B1195" t="s">
        <v>8</v>
      </c>
      <c r="C1195">
        <v>2013</v>
      </c>
      <c r="D1195">
        <v>11.880000109999999</v>
      </c>
      <c r="E1195" t="s">
        <v>7</v>
      </c>
    </row>
    <row r="1196" spans="1:5" x14ac:dyDescent="0.3">
      <c r="A1196" t="s">
        <v>50</v>
      </c>
      <c r="B1196" t="s">
        <v>8</v>
      </c>
      <c r="C1196">
        <v>2014</v>
      </c>
      <c r="D1196">
        <v>11.880000109999999</v>
      </c>
      <c r="E1196" t="s">
        <v>7</v>
      </c>
    </row>
    <row r="1197" spans="1:5" x14ac:dyDescent="0.3">
      <c r="A1197" t="s">
        <v>50</v>
      </c>
      <c r="B1197" t="s">
        <v>8</v>
      </c>
      <c r="C1197">
        <v>2015</v>
      </c>
      <c r="D1197">
        <v>11.869999890000001</v>
      </c>
      <c r="E1197" t="s">
        <v>7</v>
      </c>
    </row>
    <row r="1198" spans="1:5" x14ac:dyDescent="0.3">
      <c r="A1198" t="s">
        <v>50</v>
      </c>
      <c r="B1198" t="s">
        <v>8</v>
      </c>
      <c r="C1198">
        <v>2016</v>
      </c>
      <c r="D1198">
        <v>12.09000015</v>
      </c>
      <c r="E1198" t="s">
        <v>7</v>
      </c>
    </row>
    <row r="1199" spans="1:5" x14ac:dyDescent="0.3">
      <c r="A1199" t="s">
        <v>50</v>
      </c>
      <c r="B1199" t="s">
        <v>8</v>
      </c>
      <c r="C1199">
        <v>2017</v>
      </c>
      <c r="D1199">
        <v>12.184999940000001</v>
      </c>
      <c r="E1199" t="s">
        <v>7</v>
      </c>
    </row>
    <row r="1200" spans="1:5" x14ac:dyDescent="0.3">
      <c r="A1200" t="s">
        <v>50</v>
      </c>
      <c r="B1200" t="s">
        <v>8</v>
      </c>
      <c r="C1200">
        <v>2018</v>
      </c>
      <c r="D1200">
        <v>12.27999973</v>
      </c>
      <c r="E1200" t="s">
        <v>7</v>
      </c>
    </row>
    <row r="1201" spans="1:5" x14ac:dyDescent="0.3">
      <c r="A1201" t="s">
        <v>50</v>
      </c>
      <c r="B1201" t="s">
        <v>8</v>
      </c>
      <c r="C1201">
        <v>2019</v>
      </c>
      <c r="D1201">
        <v>12.35999966</v>
      </c>
      <c r="E1201" t="s">
        <v>7</v>
      </c>
    </row>
    <row r="1202" spans="1:5" x14ac:dyDescent="0.3">
      <c r="A1202" t="s">
        <v>50</v>
      </c>
      <c r="B1202" t="s">
        <v>8</v>
      </c>
      <c r="C1202">
        <v>2020</v>
      </c>
      <c r="D1202">
        <v>12.43999958</v>
      </c>
      <c r="E1202" t="s">
        <v>7</v>
      </c>
    </row>
    <row r="1203" spans="1:5" x14ac:dyDescent="0.3">
      <c r="A1203" t="s">
        <v>50</v>
      </c>
      <c r="B1203" t="s">
        <v>8</v>
      </c>
      <c r="C1203">
        <v>2021</v>
      </c>
      <c r="D1203">
        <v>12.5573721</v>
      </c>
      <c r="E1203" t="s">
        <v>7</v>
      </c>
    </row>
    <row r="1204" spans="1:5" x14ac:dyDescent="0.3">
      <c r="A1204" t="s">
        <v>50</v>
      </c>
      <c r="B1204" t="s">
        <v>8</v>
      </c>
      <c r="C1204">
        <v>2022</v>
      </c>
      <c r="D1204">
        <v>12.5573721</v>
      </c>
      <c r="E1204" t="s">
        <v>7</v>
      </c>
    </row>
    <row r="1205" spans="1:5" x14ac:dyDescent="0.3">
      <c r="A1205" t="s">
        <v>50</v>
      </c>
      <c r="B1205" t="s">
        <v>8</v>
      </c>
      <c r="C1205">
        <v>2023</v>
      </c>
      <c r="D1205">
        <v>12.5573721</v>
      </c>
      <c r="E1205" t="s">
        <v>7</v>
      </c>
    </row>
    <row r="1206" spans="1:5" x14ac:dyDescent="0.3">
      <c r="A1206" t="s">
        <v>51</v>
      </c>
      <c r="B1206" t="s">
        <v>8</v>
      </c>
      <c r="C1206">
        <v>2010</v>
      </c>
      <c r="D1206">
        <v>12.39000034</v>
      </c>
      <c r="E1206" t="s">
        <v>7</v>
      </c>
    </row>
    <row r="1207" spans="1:5" x14ac:dyDescent="0.3">
      <c r="A1207" t="s">
        <v>51</v>
      </c>
      <c r="B1207" t="s">
        <v>8</v>
      </c>
      <c r="C1207">
        <v>2011</v>
      </c>
      <c r="D1207">
        <v>12.47000027</v>
      </c>
      <c r="E1207" t="s">
        <v>7</v>
      </c>
    </row>
    <row r="1208" spans="1:5" x14ac:dyDescent="0.3">
      <c r="A1208" t="s">
        <v>51</v>
      </c>
      <c r="B1208" t="s">
        <v>8</v>
      </c>
      <c r="C1208">
        <v>2012</v>
      </c>
      <c r="D1208">
        <v>12.52000046</v>
      </c>
      <c r="E1208" t="s">
        <v>7</v>
      </c>
    </row>
    <row r="1209" spans="1:5" x14ac:dyDescent="0.3">
      <c r="A1209" t="s">
        <v>51</v>
      </c>
      <c r="B1209" t="s">
        <v>8</v>
      </c>
      <c r="C1209">
        <v>2013</v>
      </c>
      <c r="D1209">
        <v>12.600000380000001</v>
      </c>
      <c r="E1209" t="s">
        <v>7</v>
      </c>
    </row>
    <row r="1210" spans="1:5" x14ac:dyDescent="0.3">
      <c r="A1210" t="s">
        <v>51</v>
      </c>
      <c r="B1210" t="s">
        <v>8</v>
      </c>
      <c r="C1210">
        <v>2014</v>
      </c>
      <c r="D1210">
        <v>12.64000034</v>
      </c>
      <c r="E1210" t="s">
        <v>7</v>
      </c>
    </row>
    <row r="1211" spans="1:5" x14ac:dyDescent="0.3">
      <c r="A1211" t="s">
        <v>51</v>
      </c>
      <c r="B1211" t="s">
        <v>8</v>
      </c>
      <c r="C1211">
        <v>2015</v>
      </c>
      <c r="D1211">
        <v>12.670000079999999</v>
      </c>
      <c r="E1211" t="s">
        <v>7</v>
      </c>
    </row>
    <row r="1212" spans="1:5" x14ac:dyDescent="0.3">
      <c r="A1212" t="s">
        <v>51</v>
      </c>
      <c r="B1212" t="s">
        <v>8</v>
      </c>
      <c r="C1212">
        <v>2016</v>
      </c>
      <c r="D1212">
        <v>12.739999770000001</v>
      </c>
      <c r="E1212" t="s">
        <v>7</v>
      </c>
    </row>
    <row r="1213" spans="1:5" x14ac:dyDescent="0.3">
      <c r="A1213" t="s">
        <v>51</v>
      </c>
      <c r="B1213" t="s">
        <v>8</v>
      </c>
      <c r="C1213">
        <v>2017</v>
      </c>
      <c r="D1213">
        <v>12.789999959999999</v>
      </c>
      <c r="E1213" t="s">
        <v>7</v>
      </c>
    </row>
    <row r="1214" spans="1:5" x14ac:dyDescent="0.3">
      <c r="A1214" t="s">
        <v>51</v>
      </c>
      <c r="B1214" t="s">
        <v>8</v>
      </c>
      <c r="C1214">
        <v>2018</v>
      </c>
      <c r="D1214">
        <v>12.829999920000001</v>
      </c>
      <c r="E1214" t="s">
        <v>7</v>
      </c>
    </row>
    <row r="1215" spans="1:5" x14ac:dyDescent="0.3">
      <c r="A1215" t="s">
        <v>51</v>
      </c>
      <c r="B1215" t="s">
        <v>8</v>
      </c>
      <c r="C1215">
        <v>2019</v>
      </c>
      <c r="D1215">
        <v>12.869999890000001</v>
      </c>
      <c r="E1215" t="s">
        <v>7</v>
      </c>
    </row>
    <row r="1216" spans="1:5" x14ac:dyDescent="0.3">
      <c r="A1216" t="s">
        <v>51</v>
      </c>
      <c r="B1216" t="s">
        <v>8</v>
      </c>
      <c r="C1216">
        <v>2020</v>
      </c>
      <c r="D1216">
        <v>12.91650699</v>
      </c>
      <c r="E1216" t="s">
        <v>7</v>
      </c>
    </row>
    <row r="1217" spans="1:5" x14ac:dyDescent="0.3">
      <c r="A1217" t="s">
        <v>51</v>
      </c>
      <c r="B1217" t="s">
        <v>8</v>
      </c>
      <c r="C1217">
        <v>2021</v>
      </c>
      <c r="D1217">
        <v>12.963182140000001</v>
      </c>
      <c r="E1217" t="s">
        <v>7</v>
      </c>
    </row>
    <row r="1218" spans="1:5" x14ac:dyDescent="0.3">
      <c r="A1218" t="s">
        <v>51</v>
      </c>
      <c r="B1218" t="s">
        <v>8</v>
      </c>
      <c r="C1218">
        <v>2022</v>
      </c>
      <c r="D1218">
        <v>12.963182140000001</v>
      </c>
      <c r="E1218" t="s">
        <v>7</v>
      </c>
    </row>
    <row r="1219" spans="1:5" x14ac:dyDescent="0.3">
      <c r="A1219" t="s">
        <v>51</v>
      </c>
      <c r="B1219" t="s">
        <v>8</v>
      </c>
      <c r="C1219">
        <v>2023</v>
      </c>
      <c r="D1219">
        <v>12.963182140000001</v>
      </c>
      <c r="E1219" t="s">
        <v>7</v>
      </c>
    </row>
    <row r="1220" spans="1:5" x14ac:dyDescent="0.3">
      <c r="A1220" t="s">
        <v>51</v>
      </c>
      <c r="B1220" t="s">
        <v>6</v>
      </c>
      <c r="C1220">
        <v>2010</v>
      </c>
      <c r="D1220">
        <v>16.216030119999999</v>
      </c>
      <c r="E1220" t="s">
        <v>7</v>
      </c>
    </row>
    <row r="1221" spans="1:5" x14ac:dyDescent="0.3">
      <c r="A1221" t="s">
        <v>51</v>
      </c>
      <c r="B1221" t="s">
        <v>6</v>
      </c>
      <c r="C1221">
        <v>2011</v>
      </c>
      <c r="D1221">
        <v>16.363470079999999</v>
      </c>
      <c r="E1221" t="s">
        <v>7</v>
      </c>
    </row>
    <row r="1222" spans="1:5" x14ac:dyDescent="0.3">
      <c r="A1222" t="s">
        <v>51</v>
      </c>
      <c r="B1222" t="s">
        <v>6</v>
      </c>
      <c r="C1222">
        <v>2012</v>
      </c>
      <c r="D1222">
        <v>16.35502052</v>
      </c>
      <c r="E1222" t="s">
        <v>7</v>
      </c>
    </row>
    <row r="1223" spans="1:5" x14ac:dyDescent="0.3">
      <c r="A1223" t="s">
        <v>51</v>
      </c>
      <c r="B1223" t="s">
        <v>6</v>
      </c>
      <c r="C1223">
        <v>2013</v>
      </c>
      <c r="D1223">
        <v>16.857030869999999</v>
      </c>
      <c r="E1223" t="s">
        <v>7</v>
      </c>
    </row>
    <row r="1224" spans="1:5" x14ac:dyDescent="0.3">
      <c r="A1224" t="s">
        <v>51</v>
      </c>
      <c r="B1224" t="s">
        <v>6</v>
      </c>
      <c r="C1224">
        <v>2014</v>
      </c>
      <c r="D1224">
        <v>16.961360930000001</v>
      </c>
      <c r="E1224" t="s">
        <v>7</v>
      </c>
    </row>
    <row r="1225" spans="1:5" x14ac:dyDescent="0.3">
      <c r="A1225" t="s">
        <v>51</v>
      </c>
      <c r="B1225" t="s">
        <v>6</v>
      </c>
      <c r="C1225">
        <v>2015</v>
      </c>
      <c r="D1225">
        <v>16.954700469999999</v>
      </c>
      <c r="E1225" t="s">
        <v>7</v>
      </c>
    </row>
    <row r="1226" spans="1:5" x14ac:dyDescent="0.3">
      <c r="A1226" t="s">
        <v>51</v>
      </c>
      <c r="B1226" t="s">
        <v>6</v>
      </c>
      <c r="C1226">
        <v>2016</v>
      </c>
      <c r="D1226">
        <v>16.786090850000001</v>
      </c>
      <c r="E1226" t="s">
        <v>7</v>
      </c>
    </row>
    <row r="1227" spans="1:5" x14ac:dyDescent="0.3">
      <c r="A1227" t="s">
        <v>51</v>
      </c>
      <c r="B1227" t="s">
        <v>6</v>
      </c>
      <c r="C1227">
        <v>2017</v>
      </c>
      <c r="D1227">
        <v>16.678140639999999</v>
      </c>
      <c r="E1227" t="s">
        <v>7</v>
      </c>
    </row>
    <row r="1228" spans="1:5" x14ac:dyDescent="0.3">
      <c r="A1228" t="s">
        <v>51</v>
      </c>
      <c r="B1228" t="s">
        <v>6</v>
      </c>
      <c r="C1228">
        <v>2018</v>
      </c>
      <c r="D1228">
        <v>16.12398911</v>
      </c>
      <c r="E1228" t="s">
        <v>7</v>
      </c>
    </row>
    <row r="1229" spans="1:5" x14ac:dyDescent="0.3">
      <c r="A1229" t="s">
        <v>51</v>
      </c>
      <c r="B1229" t="s">
        <v>6</v>
      </c>
      <c r="C1229">
        <v>2019</v>
      </c>
      <c r="D1229">
        <v>16.10343933</v>
      </c>
      <c r="E1229" t="s">
        <v>7</v>
      </c>
    </row>
    <row r="1230" spans="1:5" x14ac:dyDescent="0.3">
      <c r="A1230" t="s">
        <v>51</v>
      </c>
      <c r="B1230" t="s">
        <v>6</v>
      </c>
      <c r="C1230">
        <v>2020</v>
      </c>
      <c r="D1230">
        <v>16.138990400000001</v>
      </c>
      <c r="E1230" t="s">
        <v>7</v>
      </c>
    </row>
    <row r="1231" spans="1:5" x14ac:dyDescent="0.3">
      <c r="A1231" t="s">
        <v>51</v>
      </c>
      <c r="B1231" t="s">
        <v>6</v>
      </c>
      <c r="C1231">
        <v>2021</v>
      </c>
      <c r="D1231">
        <v>16.646699909999999</v>
      </c>
      <c r="E1231" t="s">
        <v>7</v>
      </c>
    </row>
    <row r="1232" spans="1:5" x14ac:dyDescent="0.3">
      <c r="A1232" t="s">
        <v>51</v>
      </c>
      <c r="B1232" t="s">
        <v>6</v>
      </c>
      <c r="C1232">
        <v>2022</v>
      </c>
      <c r="D1232">
        <v>16.793500900000002</v>
      </c>
      <c r="E1232" t="s">
        <v>7</v>
      </c>
    </row>
    <row r="1233" spans="1:5" x14ac:dyDescent="0.3">
      <c r="A1233" t="s">
        <v>51</v>
      </c>
      <c r="B1233" t="s">
        <v>6</v>
      </c>
      <c r="C1233">
        <v>2023</v>
      </c>
      <c r="D1233">
        <v>16.793500900000002</v>
      </c>
      <c r="E1233" t="s">
        <v>7</v>
      </c>
    </row>
    <row r="1234" spans="1:5" x14ac:dyDescent="0.3">
      <c r="A1234" t="s">
        <v>52</v>
      </c>
      <c r="B1234" t="s">
        <v>6</v>
      </c>
      <c r="C1234">
        <v>2010</v>
      </c>
      <c r="D1234">
        <v>16.879870360000002</v>
      </c>
      <c r="E1234" t="s">
        <v>7</v>
      </c>
    </row>
    <row r="1235" spans="1:5" x14ac:dyDescent="0.3">
      <c r="A1235" t="s">
        <v>52</v>
      </c>
      <c r="B1235" t="s">
        <v>6</v>
      </c>
      <c r="C1235">
        <v>2011</v>
      </c>
      <c r="D1235">
        <v>16.951523420000001</v>
      </c>
      <c r="E1235" t="s">
        <v>7</v>
      </c>
    </row>
    <row r="1236" spans="1:5" x14ac:dyDescent="0.3">
      <c r="A1236" t="s">
        <v>52</v>
      </c>
      <c r="B1236" t="s">
        <v>6</v>
      </c>
      <c r="C1236">
        <v>2012</v>
      </c>
      <c r="D1236">
        <v>17.023176490000001</v>
      </c>
      <c r="E1236" t="s">
        <v>7</v>
      </c>
    </row>
    <row r="1237" spans="1:5" x14ac:dyDescent="0.3">
      <c r="A1237" t="s">
        <v>52</v>
      </c>
      <c r="B1237" t="s">
        <v>6</v>
      </c>
      <c r="C1237">
        <v>2013</v>
      </c>
      <c r="D1237">
        <v>17.094829560000001</v>
      </c>
      <c r="E1237" t="s">
        <v>7</v>
      </c>
    </row>
    <row r="1238" spans="1:5" x14ac:dyDescent="0.3">
      <c r="A1238" t="s">
        <v>52</v>
      </c>
      <c r="B1238" t="s">
        <v>6</v>
      </c>
      <c r="C1238">
        <v>2014</v>
      </c>
      <c r="D1238">
        <v>17.118400569999999</v>
      </c>
      <c r="E1238" t="s">
        <v>7</v>
      </c>
    </row>
    <row r="1239" spans="1:5" x14ac:dyDescent="0.3">
      <c r="A1239" t="s">
        <v>52</v>
      </c>
      <c r="B1239" t="s">
        <v>6</v>
      </c>
      <c r="C1239">
        <v>2015</v>
      </c>
      <c r="D1239">
        <v>17.112180710000001</v>
      </c>
      <c r="E1239" t="s">
        <v>7</v>
      </c>
    </row>
    <row r="1240" spans="1:5" x14ac:dyDescent="0.3">
      <c r="A1240" t="s">
        <v>52</v>
      </c>
      <c r="B1240" t="s">
        <v>6</v>
      </c>
      <c r="C1240">
        <v>2016</v>
      </c>
      <c r="D1240">
        <v>16.875169750000001</v>
      </c>
      <c r="E1240" t="s">
        <v>7</v>
      </c>
    </row>
    <row r="1241" spans="1:5" x14ac:dyDescent="0.3">
      <c r="A1241" t="s">
        <v>52</v>
      </c>
      <c r="B1241" t="s">
        <v>6</v>
      </c>
      <c r="C1241">
        <v>2017</v>
      </c>
      <c r="D1241">
        <v>16.98994064</v>
      </c>
      <c r="E1241" t="s">
        <v>7</v>
      </c>
    </row>
    <row r="1242" spans="1:5" x14ac:dyDescent="0.3">
      <c r="A1242" t="s">
        <v>52</v>
      </c>
      <c r="B1242" t="s">
        <v>6</v>
      </c>
      <c r="C1242">
        <v>2018</v>
      </c>
      <c r="D1242">
        <v>17.041919709999998</v>
      </c>
      <c r="E1242" t="s">
        <v>7</v>
      </c>
    </row>
    <row r="1243" spans="1:5" x14ac:dyDescent="0.3">
      <c r="A1243" t="s">
        <v>52</v>
      </c>
      <c r="B1243" t="s">
        <v>6</v>
      </c>
      <c r="C1243">
        <v>2019</v>
      </c>
      <c r="D1243">
        <v>17.224380490000001</v>
      </c>
      <c r="E1243" t="s">
        <v>7</v>
      </c>
    </row>
    <row r="1244" spans="1:5" x14ac:dyDescent="0.3">
      <c r="A1244" t="s">
        <v>52</v>
      </c>
      <c r="B1244" t="s">
        <v>6</v>
      </c>
      <c r="C1244">
        <v>2020</v>
      </c>
      <c r="D1244">
        <v>17.225980759999999</v>
      </c>
      <c r="E1244" t="s">
        <v>7</v>
      </c>
    </row>
    <row r="1245" spans="1:5" x14ac:dyDescent="0.3">
      <c r="A1245" t="s">
        <v>52</v>
      </c>
      <c r="B1245" t="s">
        <v>6</v>
      </c>
      <c r="C1245">
        <v>2021</v>
      </c>
      <c r="D1245">
        <v>17.343349459999999</v>
      </c>
      <c r="E1245" t="s">
        <v>7</v>
      </c>
    </row>
    <row r="1246" spans="1:5" x14ac:dyDescent="0.3">
      <c r="A1246" t="s">
        <v>52</v>
      </c>
      <c r="B1246" t="s">
        <v>6</v>
      </c>
      <c r="C1246">
        <v>2022</v>
      </c>
      <c r="D1246">
        <v>17.30921936</v>
      </c>
      <c r="E1246" t="s">
        <v>7</v>
      </c>
    </row>
    <row r="1247" spans="1:5" x14ac:dyDescent="0.3">
      <c r="A1247" t="s">
        <v>52</v>
      </c>
      <c r="B1247" t="s">
        <v>6</v>
      </c>
      <c r="C1247">
        <v>2023</v>
      </c>
      <c r="D1247">
        <v>17.30921936</v>
      </c>
      <c r="E1247" t="s">
        <v>7</v>
      </c>
    </row>
    <row r="1248" spans="1:5" x14ac:dyDescent="0.3">
      <c r="A1248" t="s">
        <v>52</v>
      </c>
      <c r="B1248" t="s">
        <v>8</v>
      </c>
      <c r="C1248">
        <v>2010</v>
      </c>
      <c r="D1248">
        <v>13.850000380000001</v>
      </c>
      <c r="E1248" t="s">
        <v>7</v>
      </c>
    </row>
    <row r="1249" spans="1:5" x14ac:dyDescent="0.3">
      <c r="A1249" t="s">
        <v>52</v>
      </c>
      <c r="B1249" t="s">
        <v>8</v>
      </c>
      <c r="C1249">
        <v>2011</v>
      </c>
      <c r="D1249">
        <v>13.93000031</v>
      </c>
      <c r="E1249" t="s">
        <v>7</v>
      </c>
    </row>
    <row r="1250" spans="1:5" x14ac:dyDescent="0.3">
      <c r="A1250" t="s">
        <v>52</v>
      </c>
      <c r="B1250" t="s">
        <v>8</v>
      </c>
      <c r="C1250">
        <v>2012</v>
      </c>
      <c r="D1250">
        <v>13.97999954</v>
      </c>
      <c r="E1250" t="s">
        <v>7</v>
      </c>
    </row>
    <row r="1251" spans="1:5" x14ac:dyDescent="0.3">
      <c r="A1251" t="s">
        <v>52</v>
      </c>
      <c r="B1251" t="s">
        <v>8</v>
      </c>
      <c r="C1251">
        <v>2013</v>
      </c>
      <c r="D1251">
        <v>14.010000229999999</v>
      </c>
      <c r="E1251" t="s">
        <v>7</v>
      </c>
    </row>
    <row r="1252" spans="1:5" x14ac:dyDescent="0.3">
      <c r="A1252" t="s">
        <v>52</v>
      </c>
      <c r="B1252" t="s">
        <v>8</v>
      </c>
      <c r="C1252">
        <v>2014</v>
      </c>
      <c r="D1252">
        <v>14.039999959999999</v>
      </c>
      <c r="E1252" t="s">
        <v>7</v>
      </c>
    </row>
    <row r="1253" spans="1:5" x14ac:dyDescent="0.3">
      <c r="A1253" t="s">
        <v>52</v>
      </c>
      <c r="B1253" t="s">
        <v>8</v>
      </c>
      <c r="C1253">
        <v>2015</v>
      </c>
      <c r="D1253">
        <v>14.079999920000001</v>
      </c>
      <c r="E1253" t="s">
        <v>7</v>
      </c>
    </row>
    <row r="1254" spans="1:5" x14ac:dyDescent="0.3">
      <c r="A1254" t="s">
        <v>52</v>
      </c>
      <c r="B1254" t="s">
        <v>8</v>
      </c>
      <c r="C1254">
        <v>2016</v>
      </c>
      <c r="D1254">
        <v>14.130000109999999</v>
      </c>
      <c r="E1254" t="s">
        <v>7</v>
      </c>
    </row>
    <row r="1255" spans="1:5" x14ac:dyDescent="0.3">
      <c r="A1255" t="s">
        <v>52</v>
      </c>
      <c r="B1255" t="s">
        <v>8</v>
      </c>
      <c r="C1255">
        <v>2017</v>
      </c>
      <c r="D1255">
        <v>14.10500002</v>
      </c>
      <c r="E1255" t="s">
        <v>7</v>
      </c>
    </row>
    <row r="1256" spans="1:5" x14ac:dyDescent="0.3">
      <c r="A1256" t="s">
        <v>52</v>
      </c>
      <c r="B1256" t="s">
        <v>8</v>
      </c>
      <c r="C1256">
        <v>2018</v>
      </c>
      <c r="D1256">
        <v>14.079999920000001</v>
      </c>
      <c r="E1256" t="s">
        <v>7</v>
      </c>
    </row>
    <row r="1257" spans="1:5" x14ac:dyDescent="0.3">
      <c r="A1257" t="s">
        <v>52</v>
      </c>
      <c r="B1257" t="s">
        <v>8</v>
      </c>
      <c r="C1257">
        <v>2019</v>
      </c>
      <c r="D1257">
        <v>14.170000079999999</v>
      </c>
      <c r="E1257" t="s">
        <v>7</v>
      </c>
    </row>
    <row r="1258" spans="1:5" x14ac:dyDescent="0.3">
      <c r="A1258" t="s">
        <v>52</v>
      </c>
      <c r="B1258" t="s">
        <v>8</v>
      </c>
      <c r="C1258">
        <v>2020</v>
      </c>
      <c r="D1258">
        <v>14.260000229999999</v>
      </c>
      <c r="E1258" t="s">
        <v>7</v>
      </c>
    </row>
    <row r="1259" spans="1:5" x14ac:dyDescent="0.3">
      <c r="A1259" t="s">
        <v>52</v>
      </c>
      <c r="B1259" t="s">
        <v>8</v>
      </c>
      <c r="C1259">
        <v>2021</v>
      </c>
      <c r="D1259">
        <v>14.296371629999999</v>
      </c>
      <c r="E1259" t="s">
        <v>7</v>
      </c>
    </row>
    <row r="1260" spans="1:5" x14ac:dyDescent="0.3">
      <c r="A1260" t="s">
        <v>52</v>
      </c>
      <c r="B1260" t="s">
        <v>8</v>
      </c>
      <c r="C1260">
        <v>2022</v>
      </c>
      <c r="D1260">
        <v>14.296371629999999</v>
      </c>
      <c r="E1260" t="s">
        <v>7</v>
      </c>
    </row>
    <row r="1261" spans="1:5" x14ac:dyDescent="0.3">
      <c r="A1261" t="s">
        <v>52</v>
      </c>
      <c r="B1261" t="s">
        <v>8</v>
      </c>
      <c r="C1261">
        <v>2023</v>
      </c>
      <c r="D1261">
        <v>14.296371629999999</v>
      </c>
      <c r="E1261" t="s">
        <v>7</v>
      </c>
    </row>
    <row r="1262" spans="1:5" x14ac:dyDescent="0.3">
      <c r="A1262" t="s">
        <v>53</v>
      </c>
      <c r="B1262" t="s">
        <v>8</v>
      </c>
      <c r="C1262">
        <v>2010</v>
      </c>
      <c r="D1262">
        <v>2.54762456</v>
      </c>
      <c r="E1262" t="s">
        <v>7</v>
      </c>
    </row>
    <row r="1263" spans="1:5" x14ac:dyDescent="0.3">
      <c r="A1263" t="s">
        <v>53</v>
      </c>
      <c r="B1263" t="s">
        <v>8</v>
      </c>
      <c r="C1263">
        <v>2011</v>
      </c>
      <c r="D1263">
        <v>2.6851148540000001</v>
      </c>
      <c r="E1263" t="s">
        <v>7</v>
      </c>
    </row>
    <row r="1264" spans="1:5" x14ac:dyDescent="0.3">
      <c r="A1264" t="s">
        <v>53</v>
      </c>
      <c r="B1264" t="s">
        <v>8</v>
      </c>
      <c r="C1264">
        <v>2012</v>
      </c>
      <c r="D1264">
        <v>2.8300252289999999</v>
      </c>
      <c r="E1264" t="s">
        <v>7</v>
      </c>
    </row>
    <row r="1265" spans="1:5" x14ac:dyDescent="0.3">
      <c r="A1265" t="s">
        <v>53</v>
      </c>
      <c r="B1265" t="s">
        <v>8</v>
      </c>
      <c r="C1265">
        <v>2013</v>
      </c>
      <c r="D1265">
        <v>2.9827561330000001</v>
      </c>
      <c r="E1265" t="s">
        <v>7</v>
      </c>
    </row>
    <row r="1266" spans="1:5" x14ac:dyDescent="0.3">
      <c r="A1266" t="s">
        <v>53</v>
      </c>
      <c r="B1266" t="s">
        <v>8</v>
      </c>
      <c r="C1266">
        <v>2014</v>
      </c>
      <c r="D1266">
        <v>3.143729623</v>
      </c>
      <c r="E1266" t="s">
        <v>7</v>
      </c>
    </row>
    <row r="1267" spans="1:5" x14ac:dyDescent="0.3">
      <c r="A1267" t="s">
        <v>53</v>
      </c>
      <c r="B1267" t="s">
        <v>8</v>
      </c>
      <c r="C1267">
        <v>2015</v>
      </c>
      <c r="D1267">
        <v>3.3047031140000001</v>
      </c>
      <c r="E1267" t="s">
        <v>7</v>
      </c>
    </row>
    <row r="1268" spans="1:5" x14ac:dyDescent="0.3">
      <c r="A1268" t="s">
        <v>53</v>
      </c>
      <c r="B1268" t="s">
        <v>8</v>
      </c>
      <c r="C1268">
        <v>2016</v>
      </c>
      <c r="D1268">
        <v>3.465676604</v>
      </c>
      <c r="E1268" t="s">
        <v>7</v>
      </c>
    </row>
    <row r="1269" spans="1:5" x14ac:dyDescent="0.3">
      <c r="A1269" t="s">
        <v>53</v>
      </c>
      <c r="B1269" t="s">
        <v>8</v>
      </c>
      <c r="C1269">
        <v>2017</v>
      </c>
      <c r="D1269">
        <v>3.626650095</v>
      </c>
      <c r="E1269" t="s">
        <v>7</v>
      </c>
    </row>
    <row r="1270" spans="1:5" x14ac:dyDescent="0.3">
      <c r="A1270" t="s">
        <v>53</v>
      </c>
      <c r="B1270" t="s">
        <v>8</v>
      </c>
      <c r="C1270">
        <v>2018</v>
      </c>
      <c r="D1270">
        <v>3.787623586</v>
      </c>
      <c r="E1270" t="s">
        <v>7</v>
      </c>
    </row>
    <row r="1271" spans="1:5" x14ac:dyDescent="0.3">
      <c r="A1271" t="s">
        <v>53</v>
      </c>
      <c r="B1271" t="s">
        <v>8</v>
      </c>
      <c r="C1271">
        <v>2019</v>
      </c>
      <c r="D1271">
        <v>3.8418874000000001</v>
      </c>
      <c r="E1271" t="s">
        <v>7</v>
      </c>
    </row>
    <row r="1272" spans="1:5" x14ac:dyDescent="0.3">
      <c r="A1272" t="s">
        <v>53</v>
      </c>
      <c r="B1272" t="s">
        <v>8</v>
      </c>
      <c r="C1272">
        <v>2020</v>
      </c>
      <c r="D1272">
        <v>3.8961512150000002</v>
      </c>
      <c r="E1272" t="s">
        <v>7</v>
      </c>
    </row>
    <row r="1273" spans="1:5" x14ac:dyDescent="0.3">
      <c r="A1273" t="s">
        <v>53</v>
      </c>
      <c r="B1273" t="s">
        <v>8</v>
      </c>
      <c r="C1273">
        <v>2021</v>
      </c>
      <c r="D1273">
        <v>3.9504150299999998</v>
      </c>
      <c r="E1273" t="s">
        <v>7</v>
      </c>
    </row>
    <row r="1274" spans="1:5" x14ac:dyDescent="0.3">
      <c r="A1274" t="s">
        <v>53</v>
      </c>
      <c r="B1274" t="s">
        <v>8</v>
      </c>
      <c r="C1274">
        <v>2022</v>
      </c>
      <c r="D1274">
        <v>3.9504150299999998</v>
      </c>
      <c r="E1274" t="s">
        <v>7</v>
      </c>
    </row>
    <row r="1275" spans="1:5" x14ac:dyDescent="0.3">
      <c r="A1275" t="s">
        <v>53</v>
      </c>
      <c r="B1275" t="s">
        <v>8</v>
      </c>
      <c r="C1275">
        <v>2023</v>
      </c>
      <c r="D1275">
        <v>3.9504150299999998</v>
      </c>
      <c r="E1275" t="s">
        <v>7</v>
      </c>
    </row>
    <row r="1276" spans="1:5" x14ac:dyDescent="0.3">
      <c r="A1276" t="s">
        <v>53</v>
      </c>
      <c r="B1276" t="s">
        <v>6</v>
      </c>
      <c r="C1276">
        <v>2010</v>
      </c>
      <c r="D1276">
        <v>4.8416512909999998</v>
      </c>
      <c r="E1276" t="s">
        <v>7</v>
      </c>
    </row>
    <row r="1277" spans="1:5" x14ac:dyDescent="0.3">
      <c r="A1277" t="s">
        <v>53</v>
      </c>
      <c r="B1277" t="s">
        <v>6</v>
      </c>
      <c r="C1277">
        <v>2011</v>
      </c>
      <c r="D1277">
        <v>4.9665331689999999</v>
      </c>
      <c r="E1277" t="s">
        <v>7</v>
      </c>
    </row>
    <row r="1278" spans="1:5" x14ac:dyDescent="0.3">
      <c r="A1278" t="s">
        <v>53</v>
      </c>
      <c r="B1278" t="s">
        <v>6</v>
      </c>
      <c r="C1278">
        <v>2012</v>
      </c>
      <c r="D1278">
        <v>5.091415048</v>
      </c>
      <c r="E1278" t="s">
        <v>7</v>
      </c>
    </row>
    <row r="1279" spans="1:5" x14ac:dyDescent="0.3">
      <c r="A1279" t="s">
        <v>53</v>
      </c>
      <c r="B1279" t="s">
        <v>6</v>
      </c>
      <c r="C1279">
        <v>2013</v>
      </c>
      <c r="D1279">
        <v>5.2162969260000001</v>
      </c>
      <c r="E1279" t="s">
        <v>7</v>
      </c>
    </row>
    <row r="1280" spans="1:5" x14ac:dyDescent="0.3">
      <c r="A1280" t="s">
        <v>53</v>
      </c>
      <c r="B1280" t="s">
        <v>6</v>
      </c>
      <c r="C1280">
        <v>2014</v>
      </c>
      <c r="D1280">
        <v>5.3411788050000002</v>
      </c>
      <c r="E1280" t="s">
        <v>7</v>
      </c>
    </row>
    <row r="1281" spans="1:5" x14ac:dyDescent="0.3">
      <c r="A1281" t="s">
        <v>53</v>
      </c>
      <c r="B1281" t="s">
        <v>6</v>
      </c>
      <c r="C1281">
        <v>2015</v>
      </c>
      <c r="D1281">
        <v>5.4660606830000003</v>
      </c>
      <c r="E1281" t="s">
        <v>7</v>
      </c>
    </row>
    <row r="1282" spans="1:5" x14ac:dyDescent="0.3">
      <c r="A1282" t="s">
        <v>53</v>
      </c>
      <c r="B1282" t="s">
        <v>6</v>
      </c>
      <c r="C1282">
        <v>2016</v>
      </c>
      <c r="D1282">
        <v>5.5909425620000004</v>
      </c>
      <c r="E1282" t="s">
        <v>7</v>
      </c>
    </row>
    <row r="1283" spans="1:5" x14ac:dyDescent="0.3">
      <c r="A1283" t="s">
        <v>53</v>
      </c>
      <c r="B1283" t="s">
        <v>6</v>
      </c>
      <c r="C1283">
        <v>2017</v>
      </c>
      <c r="D1283">
        <v>5.7158244399999996</v>
      </c>
      <c r="E1283" t="s">
        <v>7</v>
      </c>
    </row>
    <row r="1284" spans="1:5" x14ac:dyDescent="0.3">
      <c r="A1284" t="s">
        <v>53</v>
      </c>
      <c r="B1284" t="s">
        <v>6</v>
      </c>
      <c r="C1284">
        <v>2018</v>
      </c>
      <c r="D1284">
        <v>5.8407063189999997</v>
      </c>
      <c r="E1284" t="s">
        <v>7</v>
      </c>
    </row>
    <row r="1285" spans="1:5" x14ac:dyDescent="0.3">
      <c r="A1285" t="s">
        <v>53</v>
      </c>
      <c r="B1285" t="s">
        <v>6</v>
      </c>
      <c r="C1285">
        <v>2019</v>
      </c>
      <c r="D1285">
        <v>5.9655881969999998</v>
      </c>
      <c r="E1285" t="s">
        <v>7</v>
      </c>
    </row>
    <row r="1286" spans="1:5" x14ac:dyDescent="0.3">
      <c r="A1286" t="s">
        <v>53</v>
      </c>
      <c r="B1286" t="s">
        <v>6</v>
      </c>
      <c r="C1286">
        <v>2020</v>
      </c>
      <c r="D1286">
        <v>6.0904700759999999</v>
      </c>
      <c r="E1286" t="s">
        <v>7</v>
      </c>
    </row>
    <row r="1287" spans="1:5" x14ac:dyDescent="0.3">
      <c r="A1287" t="s">
        <v>53</v>
      </c>
      <c r="B1287" t="s">
        <v>6</v>
      </c>
      <c r="C1287">
        <v>2021</v>
      </c>
      <c r="D1287">
        <v>6.1294300560000003</v>
      </c>
      <c r="E1287" t="s">
        <v>7</v>
      </c>
    </row>
    <row r="1288" spans="1:5" x14ac:dyDescent="0.3">
      <c r="A1288" t="s">
        <v>53</v>
      </c>
      <c r="B1288" t="s">
        <v>6</v>
      </c>
      <c r="C1288">
        <v>2022</v>
      </c>
      <c r="D1288">
        <v>6.1683900359999999</v>
      </c>
      <c r="E1288" t="s">
        <v>7</v>
      </c>
    </row>
    <row r="1289" spans="1:5" x14ac:dyDescent="0.3">
      <c r="A1289" t="s">
        <v>53</v>
      </c>
      <c r="B1289" t="s">
        <v>6</v>
      </c>
      <c r="C1289">
        <v>2023</v>
      </c>
      <c r="D1289">
        <v>6.2073500160000004</v>
      </c>
      <c r="E1289" t="s">
        <v>7</v>
      </c>
    </row>
    <row r="1290" spans="1:5" x14ac:dyDescent="0.3">
      <c r="A1290" t="s">
        <v>54</v>
      </c>
      <c r="B1290" t="s">
        <v>6</v>
      </c>
      <c r="C1290">
        <v>2010</v>
      </c>
      <c r="D1290">
        <v>14.3703202</v>
      </c>
      <c r="E1290" t="s">
        <v>7</v>
      </c>
    </row>
    <row r="1291" spans="1:5" x14ac:dyDescent="0.3">
      <c r="A1291" t="s">
        <v>54</v>
      </c>
      <c r="B1291" t="s">
        <v>6</v>
      </c>
      <c r="C1291">
        <v>2011</v>
      </c>
      <c r="D1291">
        <v>14.150999669999999</v>
      </c>
      <c r="E1291" t="s">
        <v>7</v>
      </c>
    </row>
    <row r="1292" spans="1:5" x14ac:dyDescent="0.3">
      <c r="A1292" t="s">
        <v>54</v>
      </c>
      <c r="B1292" t="s">
        <v>6</v>
      </c>
      <c r="C1292">
        <v>2012</v>
      </c>
      <c r="D1292">
        <v>14.150999669999999</v>
      </c>
      <c r="E1292" t="s">
        <v>7</v>
      </c>
    </row>
    <row r="1293" spans="1:5" x14ac:dyDescent="0.3">
      <c r="A1293" t="s">
        <v>54</v>
      </c>
      <c r="B1293" t="s">
        <v>6</v>
      </c>
      <c r="C1293">
        <v>2013</v>
      </c>
      <c r="D1293">
        <v>14.150999669999999</v>
      </c>
      <c r="E1293" t="s">
        <v>7</v>
      </c>
    </row>
    <row r="1294" spans="1:5" x14ac:dyDescent="0.3">
      <c r="A1294" t="s">
        <v>54</v>
      </c>
      <c r="B1294" t="s">
        <v>6</v>
      </c>
      <c r="C1294">
        <v>2014</v>
      </c>
      <c r="D1294">
        <v>14.150999669999999</v>
      </c>
      <c r="E1294" t="s">
        <v>7</v>
      </c>
    </row>
    <row r="1295" spans="1:5" x14ac:dyDescent="0.3">
      <c r="A1295" t="s">
        <v>54</v>
      </c>
      <c r="B1295" t="s">
        <v>6</v>
      </c>
      <c r="C1295">
        <v>2015</v>
      </c>
      <c r="D1295">
        <v>14.150999669999999</v>
      </c>
      <c r="E1295" t="s">
        <v>7</v>
      </c>
    </row>
    <row r="1296" spans="1:5" x14ac:dyDescent="0.3">
      <c r="A1296" t="s">
        <v>54</v>
      </c>
      <c r="B1296" t="s">
        <v>6</v>
      </c>
      <c r="C1296">
        <v>2016</v>
      </c>
      <c r="D1296">
        <v>14.150999669999999</v>
      </c>
      <c r="E1296" t="s">
        <v>7</v>
      </c>
    </row>
    <row r="1297" spans="1:5" x14ac:dyDescent="0.3">
      <c r="A1297" t="s">
        <v>54</v>
      </c>
      <c r="B1297" t="s">
        <v>6</v>
      </c>
      <c r="C1297">
        <v>2017</v>
      </c>
      <c r="D1297">
        <v>14.150999669999999</v>
      </c>
      <c r="E1297" t="s">
        <v>7</v>
      </c>
    </row>
    <row r="1298" spans="1:5" x14ac:dyDescent="0.3">
      <c r="A1298" t="s">
        <v>54</v>
      </c>
      <c r="B1298" t="s">
        <v>6</v>
      </c>
      <c r="C1298">
        <v>2018</v>
      </c>
      <c r="D1298">
        <v>14.150999669999999</v>
      </c>
      <c r="E1298" t="s">
        <v>7</v>
      </c>
    </row>
    <row r="1299" spans="1:5" x14ac:dyDescent="0.3">
      <c r="A1299" t="s">
        <v>54</v>
      </c>
      <c r="B1299" t="s">
        <v>6</v>
      </c>
      <c r="C1299">
        <v>2019</v>
      </c>
      <c r="D1299">
        <v>14.150999669999999</v>
      </c>
      <c r="E1299" t="s">
        <v>7</v>
      </c>
    </row>
    <row r="1300" spans="1:5" x14ac:dyDescent="0.3">
      <c r="A1300" t="s">
        <v>54</v>
      </c>
      <c r="B1300" t="s">
        <v>6</v>
      </c>
      <c r="C1300">
        <v>2020</v>
      </c>
      <c r="D1300">
        <v>14.150999669999999</v>
      </c>
      <c r="E1300" t="s">
        <v>7</v>
      </c>
    </row>
    <row r="1301" spans="1:5" x14ac:dyDescent="0.3">
      <c r="A1301" t="s">
        <v>54</v>
      </c>
      <c r="B1301" t="s">
        <v>6</v>
      </c>
      <c r="C1301">
        <v>2021</v>
      </c>
      <c r="D1301">
        <v>14.150999669999999</v>
      </c>
      <c r="E1301" t="s">
        <v>7</v>
      </c>
    </row>
    <row r="1302" spans="1:5" x14ac:dyDescent="0.3">
      <c r="A1302" t="s">
        <v>54</v>
      </c>
      <c r="B1302" t="s">
        <v>6</v>
      </c>
      <c r="C1302">
        <v>2022</v>
      </c>
      <c r="D1302">
        <v>14.150999669999999</v>
      </c>
      <c r="E1302" t="s">
        <v>7</v>
      </c>
    </row>
    <row r="1303" spans="1:5" x14ac:dyDescent="0.3">
      <c r="A1303" t="s">
        <v>54</v>
      </c>
      <c r="B1303" t="s">
        <v>6</v>
      </c>
      <c r="C1303">
        <v>2023</v>
      </c>
      <c r="D1303">
        <v>14.150999669999999</v>
      </c>
      <c r="E1303" t="s">
        <v>7</v>
      </c>
    </row>
    <row r="1304" spans="1:5" x14ac:dyDescent="0.3">
      <c r="A1304" t="s">
        <v>54</v>
      </c>
      <c r="B1304" t="s">
        <v>8</v>
      </c>
      <c r="C1304">
        <v>2010</v>
      </c>
      <c r="D1304">
        <v>8.8187903399999996</v>
      </c>
      <c r="E1304" t="s">
        <v>7</v>
      </c>
    </row>
    <row r="1305" spans="1:5" x14ac:dyDescent="0.3">
      <c r="A1305" t="s">
        <v>54</v>
      </c>
      <c r="B1305" t="s">
        <v>8</v>
      </c>
      <c r="C1305">
        <v>2011</v>
      </c>
      <c r="D1305">
        <v>8.9375448229999996</v>
      </c>
      <c r="E1305" t="s">
        <v>7</v>
      </c>
    </row>
    <row r="1306" spans="1:5" x14ac:dyDescent="0.3">
      <c r="A1306" t="s">
        <v>54</v>
      </c>
      <c r="B1306" t="s">
        <v>8</v>
      </c>
      <c r="C1306">
        <v>2012</v>
      </c>
      <c r="D1306">
        <v>9.0562993049999996</v>
      </c>
      <c r="E1306" t="s">
        <v>7</v>
      </c>
    </row>
    <row r="1307" spans="1:5" x14ac:dyDescent="0.3">
      <c r="A1307" t="s">
        <v>54</v>
      </c>
      <c r="B1307" t="s">
        <v>8</v>
      </c>
      <c r="C1307">
        <v>2013</v>
      </c>
      <c r="D1307">
        <v>9.1750537869999995</v>
      </c>
      <c r="E1307" t="s">
        <v>7</v>
      </c>
    </row>
    <row r="1308" spans="1:5" x14ac:dyDescent="0.3">
      <c r="A1308" t="s">
        <v>54</v>
      </c>
      <c r="B1308" t="s">
        <v>8</v>
      </c>
      <c r="C1308">
        <v>2014</v>
      </c>
      <c r="D1308">
        <v>9.2938082699999995</v>
      </c>
      <c r="E1308" t="s">
        <v>7</v>
      </c>
    </row>
    <row r="1309" spans="1:5" x14ac:dyDescent="0.3">
      <c r="A1309" t="s">
        <v>54</v>
      </c>
      <c r="B1309" t="s">
        <v>8</v>
      </c>
      <c r="C1309">
        <v>2015</v>
      </c>
      <c r="D1309">
        <v>9.4125627519999995</v>
      </c>
      <c r="E1309" t="s">
        <v>7</v>
      </c>
    </row>
    <row r="1310" spans="1:5" x14ac:dyDescent="0.3">
      <c r="A1310" t="s">
        <v>54</v>
      </c>
      <c r="B1310" t="s">
        <v>8</v>
      </c>
      <c r="C1310">
        <v>2016</v>
      </c>
      <c r="D1310">
        <v>9.5313172339999994</v>
      </c>
      <c r="E1310" t="s">
        <v>7</v>
      </c>
    </row>
    <row r="1311" spans="1:5" x14ac:dyDescent="0.3">
      <c r="A1311" t="s">
        <v>54</v>
      </c>
      <c r="B1311" t="s">
        <v>8</v>
      </c>
      <c r="C1311">
        <v>2017</v>
      </c>
      <c r="D1311">
        <v>9.6500717159999994</v>
      </c>
      <c r="E1311" t="s">
        <v>7</v>
      </c>
    </row>
    <row r="1312" spans="1:5" x14ac:dyDescent="0.3">
      <c r="A1312" t="s">
        <v>54</v>
      </c>
      <c r="B1312" t="s">
        <v>8</v>
      </c>
      <c r="C1312">
        <v>2018</v>
      </c>
      <c r="D1312">
        <v>9.7688261989999994</v>
      </c>
      <c r="E1312" t="s">
        <v>7</v>
      </c>
    </row>
    <row r="1313" spans="1:5" x14ac:dyDescent="0.3">
      <c r="A1313" t="s">
        <v>54</v>
      </c>
      <c r="B1313" t="s">
        <v>8</v>
      </c>
      <c r="C1313">
        <v>2019</v>
      </c>
      <c r="D1313">
        <v>9.8875806809999993</v>
      </c>
      <c r="E1313" t="s">
        <v>7</v>
      </c>
    </row>
    <row r="1314" spans="1:5" x14ac:dyDescent="0.3">
      <c r="A1314" t="s">
        <v>54</v>
      </c>
      <c r="B1314" t="s">
        <v>8</v>
      </c>
      <c r="C1314">
        <v>2020</v>
      </c>
      <c r="D1314">
        <v>10.006335160000001</v>
      </c>
      <c r="E1314" t="s">
        <v>7</v>
      </c>
    </row>
    <row r="1315" spans="1:5" x14ac:dyDescent="0.3">
      <c r="A1315" t="s">
        <v>54</v>
      </c>
      <c r="B1315" t="s">
        <v>8</v>
      </c>
      <c r="C1315">
        <v>2021</v>
      </c>
      <c r="D1315">
        <v>10.12508965</v>
      </c>
      <c r="E1315" t="s">
        <v>7</v>
      </c>
    </row>
    <row r="1316" spans="1:5" x14ac:dyDescent="0.3">
      <c r="A1316" t="s">
        <v>54</v>
      </c>
      <c r="B1316" t="s">
        <v>8</v>
      </c>
      <c r="C1316">
        <v>2022</v>
      </c>
      <c r="D1316">
        <v>10.12508965</v>
      </c>
      <c r="E1316" t="s">
        <v>7</v>
      </c>
    </row>
    <row r="1317" spans="1:5" x14ac:dyDescent="0.3">
      <c r="A1317" t="s">
        <v>54</v>
      </c>
      <c r="B1317" t="s">
        <v>8</v>
      </c>
      <c r="C1317">
        <v>2023</v>
      </c>
      <c r="D1317">
        <v>10.12508965</v>
      </c>
      <c r="E1317" t="s">
        <v>7</v>
      </c>
    </row>
    <row r="1318" spans="1:5" x14ac:dyDescent="0.3">
      <c r="A1318" t="s">
        <v>55</v>
      </c>
      <c r="B1318" t="s">
        <v>8</v>
      </c>
      <c r="C1318">
        <v>2010</v>
      </c>
      <c r="D1318">
        <v>12.43000031</v>
      </c>
      <c r="E1318" t="s">
        <v>7</v>
      </c>
    </row>
    <row r="1319" spans="1:5" x14ac:dyDescent="0.3">
      <c r="A1319" t="s">
        <v>55</v>
      </c>
      <c r="B1319" t="s">
        <v>8</v>
      </c>
      <c r="C1319">
        <v>2011</v>
      </c>
      <c r="D1319">
        <v>12.47000027</v>
      </c>
      <c r="E1319" t="s">
        <v>7</v>
      </c>
    </row>
    <row r="1320" spans="1:5" x14ac:dyDescent="0.3">
      <c r="A1320" t="s">
        <v>55</v>
      </c>
      <c r="B1320" t="s">
        <v>8</v>
      </c>
      <c r="C1320">
        <v>2012</v>
      </c>
      <c r="D1320">
        <v>12.69999981</v>
      </c>
      <c r="E1320" t="s">
        <v>7</v>
      </c>
    </row>
    <row r="1321" spans="1:5" x14ac:dyDescent="0.3">
      <c r="A1321" t="s">
        <v>55</v>
      </c>
      <c r="B1321" t="s">
        <v>8</v>
      </c>
      <c r="C1321">
        <v>2013</v>
      </c>
      <c r="D1321">
        <v>12.75</v>
      </c>
      <c r="E1321" t="s">
        <v>7</v>
      </c>
    </row>
    <row r="1322" spans="1:5" x14ac:dyDescent="0.3">
      <c r="A1322" t="s">
        <v>55</v>
      </c>
      <c r="B1322" t="s">
        <v>8</v>
      </c>
      <c r="C1322">
        <v>2014</v>
      </c>
      <c r="D1322">
        <v>12.39000034</v>
      </c>
      <c r="E1322" t="s">
        <v>7</v>
      </c>
    </row>
    <row r="1323" spans="1:5" x14ac:dyDescent="0.3">
      <c r="A1323" t="s">
        <v>55</v>
      </c>
      <c r="B1323" t="s">
        <v>8</v>
      </c>
      <c r="C1323">
        <v>2015</v>
      </c>
      <c r="D1323">
        <v>12.64000034</v>
      </c>
      <c r="E1323" t="s">
        <v>7</v>
      </c>
    </row>
    <row r="1324" spans="1:5" x14ac:dyDescent="0.3">
      <c r="A1324" t="s">
        <v>55</v>
      </c>
      <c r="B1324" t="s">
        <v>8</v>
      </c>
      <c r="C1324">
        <v>2016</v>
      </c>
      <c r="D1324">
        <v>13.15999985</v>
      </c>
      <c r="E1324" t="s">
        <v>7</v>
      </c>
    </row>
    <row r="1325" spans="1:5" x14ac:dyDescent="0.3">
      <c r="A1325" t="s">
        <v>55</v>
      </c>
      <c r="B1325" t="s">
        <v>8</v>
      </c>
      <c r="C1325">
        <v>2017</v>
      </c>
      <c r="D1325">
        <v>13.00999975</v>
      </c>
      <c r="E1325" t="s">
        <v>7</v>
      </c>
    </row>
    <row r="1326" spans="1:5" x14ac:dyDescent="0.3">
      <c r="A1326" t="s">
        <v>55</v>
      </c>
      <c r="B1326" t="s">
        <v>8</v>
      </c>
      <c r="C1326">
        <v>2018</v>
      </c>
      <c r="D1326">
        <v>12.85999966</v>
      </c>
      <c r="E1326" t="s">
        <v>7</v>
      </c>
    </row>
    <row r="1327" spans="1:5" x14ac:dyDescent="0.3">
      <c r="A1327" t="s">
        <v>55</v>
      </c>
      <c r="B1327" t="s">
        <v>8</v>
      </c>
      <c r="C1327">
        <v>2019</v>
      </c>
      <c r="D1327">
        <v>12.90999985</v>
      </c>
      <c r="E1327" t="s">
        <v>7</v>
      </c>
    </row>
    <row r="1328" spans="1:5" x14ac:dyDescent="0.3">
      <c r="A1328" t="s">
        <v>55</v>
      </c>
      <c r="B1328" t="s">
        <v>8</v>
      </c>
      <c r="C1328">
        <v>2020</v>
      </c>
      <c r="D1328">
        <v>12.960000040000001</v>
      </c>
      <c r="E1328" t="s">
        <v>7</v>
      </c>
    </row>
    <row r="1329" spans="1:5" x14ac:dyDescent="0.3">
      <c r="A1329" t="s">
        <v>55</v>
      </c>
      <c r="B1329" t="s">
        <v>8</v>
      </c>
      <c r="C1329">
        <v>2021</v>
      </c>
      <c r="D1329">
        <v>13.027320599999999</v>
      </c>
      <c r="E1329" t="s">
        <v>7</v>
      </c>
    </row>
    <row r="1330" spans="1:5" x14ac:dyDescent="0.3">
      <c r="A1330" t="s">
        <v>55</v>
      </c>
      <c r="B1330" t="s">
        <v>8</v>
      </c>
      <c r="C1330">
        <v>2022</v>
      </c>
      <c r="D1330">
        <v>13.027320599999999</v>
      </c>
      <c r="E1330" t="s">
        <v>7</v>
      </c>
    </row>
    <row r="1331" spans="1:5" x14ac:dyDescent="0.3">
      <c r="A1331" t="s">
        <v>55</v>
      </c>
      <c r="B1331" t="s">
        <v>8</v>
      </c>
      <c r="C1331">
        <v>2023</v>
      </c>
      <c r="D1331">
        <v>13.027320599999999</v>
      </c>
      <c r="E1331" t="s">
        <v>7</v>
      </c>
    </row>
    <row r="1332" spans="1:5" x14ac:dyDescent="0.3">
      <c r="A1332" t="s">
        <v>55</v>
      </c>
      <c r="B1332" t="s">
        <v>6</v>
      </c>
      <c r="C1332">
        <v>2010</v>
      </c>
      <c r="D1332">
        <v>16.89028931</v>
      </c>
      <c r="E1332" t="s">
        <v>7</v>
      </c>
    </row>
    <row r="1333" spans="1:5" x14ac:dyDescent="0.3">
      <c r="A1333" t="s">
        <v>55</v>
      </c>
      <c r="B1333" t="s">
        <v>6</v>
      </c>
      <c r="C1333">
        <v>2011</v>
      </c>
      <c r="D1333">
        <v>18.354360580000002</v>
      </c>
      <c r="E1333" t="s">
        <v>7</v>
      </c>
    </row>
    <row r="1334" spans="1:5" x14ac:dyDescent="0.3">
      <c r="A1334" t="s">
        <v>55</v>
      </c>
      <c r="B1334" t="s">
        <v>6</v>
      </c>
      <c r="C1334">
        <v>2012</v>
      </c>
      <c r="D1334">
        <v>18.6772995</v>
      </c>
      <c r="E1334" t="s">
        <v>7</v>
      </c>
    </row>
    <row r="1335" spans="1:5" x14ac:dyDescent="0.3">
      <c r="A1335" t="s">
        <v>55</v>
      </c>
      <c r="B1335" t="s">
        <v>6</v>
      </c>
      <c r="C1335">
        <v>2013</v>
      </c>
      <c r="D1335">
        <v>19.17308044</v>
      </c>
      <c r="E1335" t="s">
        <v>7</v>
      </c>
    </row>
    <row r="1336" spans="1:5" x14ac:dyDescent="0.3">
      <c r="A1336" t="s">
        <v>55</v>
      </c>
      <c r="B1336" t="s">
        <v>6</v>
      </c>
      <c r="C1336">
        <v>2014</v>
      </c>
      <c r="D1336">
        <v>19.208990100000001</v>
      </c>
      <c r="E1336" t="s">
        <v>7</v>
      </c>
    </row>
    <row r="1337" spans="1:5" x14ac:dyDescent="0.3">
      <c r="A1337" t="s">
        <v>55</v>
      </c>
      <c r="B1337" t="s">
        <v>6</v>
      </c>
      <c r="C1337">
        <v>2015</v>
      </c>
      <c r="D1337">
        <v>19.296899799999998</v>
      </c>
      <c r="E1337" t="s">
        <v>7</v>
      </c>
    </row>
    <row r="1338" spans="1:5" x14ac:dyDescent="0.3">
      <c r="A1338" t="s">
        <v>55</v>
      </c>
      <c r="B1338" t="s">
        <v>6</v>
      </c>
      <c r="C1338">
        <v>2016</v>
      </c>
      <c r="D1338">
        <v>19.0395298</v>
      </c>
      <c r="E1338" t="s">
        <v>7</v>
      </c>
    </row>
    <row r="1339" spans="1:5" x14ac:dyDescent="0.3">
      <c r="A1339" t="s">
        <v>55</v>
      </c>
      <c r="B1339" t="s">
        <v>6</v>
      </c>
      <c r="C1339">
        <v>2017</v>
      </c>
      <c r="D1339">
        <v>18.824329380000002</v>
      </c>
      <c r="E1339" t="s">
        <v>7</v>
      </c>
    </row>
    <row r="1340" spans="1:5" x14ac:dyDescent="0.3">
      <c r="A1340" t="s">
        <v>55</v>
      </c>
      <c r="B1340" t="s">
        <v>6</v>
      </c>
      <c r="C1340">
        <v>2018</v>
      </c>
      <c r="D1340">
        <v>18.72179985</v>
      </c>
      <c r="E1340" t="s">
        <v>7</v>
      </c>
    </row>
    <row r="1341" spans="1:5" x14ac:dyDescent="0.3">
      <c r="A1341" t="s">
        <v>55</v>
      </c>
      <c r="B1341" t="s">
        <v>6</v>
      </c>
      <c r="C1341">
        <v>2019</v>
      </c>
      <c r="D1341">
        <v>18.620130540000002</v>
      </c>
      <c r="E1341" t="s">
        <v>7</v>
      </c>
    </row>
    <row r="1342" spans="1:5" x14ac:dyDescent="0.3">
      <c r="A1342" t="s">
        <v>55</v>
      </c>
      <c r="B1342" t="s">
        <v>6</v>
      </c>
      <c r="C1342">
        <v>2020</v>
      </c>
      <c r="D1342">
        <v>18.640319819999998</v>
      </c>
      <c r="E1342" t="s">
        <v>7</v>
      </c>
    </row>
    <row r="1343" spans="1:5" x14ac:dyDescent="0.3">
      <c r="A1343" t="s">
        <v>55</v>
      </c>
      <c r="B1343" t="s">
        <v>6</v>
      </c>
      <c r="C1343">
        <v>2021</v>
      </c>
      <c r="D1343">
        <v>18.77403069</v>
      </c>
      <c r="E1343" t="s">
        <v>7</v>
      </c>
    </row>
    <row r="1344" spans="1:5" x14ac:dyDescent="0.3">
      <c r="A1344" t="s">
        <v>55</v>
      </c>
      <c r="B1344" t="s">
        <v>6</v>
      </c>
      <c r="C1344">
        <v>2022</v>
      </c>
      <c r="D1344">
        <v>18.704010010000001</v>
      </c>
      <c r="E1344" t="s">
        <v>7</v>
      </c>
    </row>
    <row r="1345" spans="1:5" x14ac:dyDescent="0.3">
      <c r="A1345" t="s">
        <v>55</v>
      </c>
      <c r="B1345" t="s">
        <v>6</v>
      </c>
      <c r="C1345">
        <v>2023</v>
      </c>
      <c r="D1345">
        <v>18.704010010000001</v>
      </c>
      <c r="E1345" t="s">
        <v>7</v>
      </c>
    </row>
    <row r="1346" spans="1:5" x14ac:dyDescent="0.3">
      <c r="A1346" t="s">
        <v>56</v>
      </c>
      <c r="B1346" t="s">
        <v>6</v>
      </c>
      <c r="C1346">
        <v>2010</v>
      </c>
      <c r="D1346">
        <v>13.233128499999999</v>
      </c>
      <c r="E1346" t="s">
        <v>7</v>
      </c>
    </row>
    <row r="1347" spans="1:5" x14ac:dyDescent="0.3">
      <c r="A1347" t="s">
        <v>56</v>
      </c>
      <c r="B1347" t="s">
        <v>6</v>
      </c>
      <c r="C1347">
        <v>2011</v>
      </c>
      <c r="D1347">
        <v>13.44337413</v>
      </c>
      <c r="E1347" t="s">
        <v>7</v>
      </c>
    </row>
    <row r="1348" spans="1:5" x14ac:dyDescent="0.3">
      <c r="A1348" t="s">
        <v>56</v>
      </c>
      <c r="B1348" t="s">
        <v>6</v>
      </c>
      <c r="C1348">
        <v>2012</v>
      </c>
      <c r="D1348">
        <v>13.653619770000001</v>
      </c>
      <c r="E1348" t="s">
        <v>7</v>
      </c>
    </row>
    <row r="1349" spans="1:5" x14ac:dyDescent="0.3">
      <c r="A1349" t="s">
        <v>56</v>
      </c>
      <c r="B1349" t="s">
        <v>6</v>
      </c>
      <c r="C1349">
        <v>2013</v>
      </c>
      <c r="D1349">
        <v>13.71591997</v>
      </c>
      <c r="E1349" t="s">
        <v>7</v>
      </c>
    </row>
    <row r="1350" spans="1:5" x14ac:dyDescent="0.3">
      <c r="A1350" t="s">
        <v>56</v>
      </c>
      <c r="B1350" t="s">
        <v>6</v>
      </c>
      <c r="C1350">
        <v>2014</v>
      </c>
      <c r="D1350">
        <v>13.77822018</v>
      </c>
      <c r="E1350" t="s">
        <v>7</v>
      </c>
    </row>
    <row r="1351" spans="1:5" x14ac:dyDescent="0.3">
      <c r="A1351" t="s">
        <v>56</v>
      </c>
      <c r="B1351" t="s">
        <v>6</v>
      </c>
      <c r="C1351">
        <v>2015</v>
      </c>
      <c r="D1351">
        <v>14.462209700000001</v>
      </c>
      <c r="E1351" t="s">
        <v>7</v>
      </c>
    </row>
    <row r="1352" spans="1:5" x14ac:dyDescent="0.3">
      <c r="A1352" t="s">
        <v>56</v>
      </c>
      <c r="B1352" t="s">
        <v>6</v>
      </c>
      <c r="C1352">
        <v>2016</v>
      </c>
      <c r="D1352">
        <v>14.5313797</v>
      </c>
      <c r="E1352" t="s">
        <v>7</v>
      </c>
    </row>
    <row r="1353" spans="1:5" x14ac:dyDescent="0.3">
      <c r="A1353" t="s">
        <v>56</v>
      </c>
      <c r="B1353" t="s">
        <v>6</v>
      </c>
      <c r="C1353">
        <v>2017</v>
      </c>
      <c r="D1353">
        <v>14.66534996</v>
      </c>
      <c r="E1353" t="s">
        <v>7</v>
      </c>
    </row>
    <row r="1354" spans="1:5" x14ac:dyDescent="0.3">
      <c r="A1354" t="s">
        <v>56</v>
      </c>
      <c r="B1354" t="s">
        <v>6</v>
      </c>
      <c r="C1354">
        <v>2018</v>
      </c>
      <c r="D1354">
        <v>14.57125982</v>
      </c>
      <c r="E1354" t="s">
        <v>7</v>
      </c>
    </row>
    <row r="1355" spans="1:5" x14ac:dyDescent="0.3">
      <c r="A1355" t="s">
        <v>56</v>
      </c>
      <c r="B1355" t="s">
        <v>6</v>
      </c>
      <c r="C1355">
        <v>2019</v>
      </c>
      <c r="D1355">
        <v>14.47716967</v>
      </c>
      <c r="E1355" t="s">
        <v>7</v>
      </c>
    </row>
    <row r="1356" spans="1:5" x14ac:dyDescent="0.3">
      <c r="A1356" t="s">
        <v>56</v>
      </c>
      <c r="B1356" t="s">
        <v>6</v>
      </c>
      <c r="C1356">
        <v>2020</v>
      </c>
      <c r="D1356">
        <v>14.38307953</v>
      </c>
      <c r="E1356" t="s">
        <v>7</v>
      </c>
    </row>
    <row r="1357" spans="1:5" x14ac:dyDescent="0.3">
      <c r="A1357" t="s">
        <v>56</v>
      </c>
      <c r="B1357" t="s">
        <v>6</v>
      </c>
      <c r="C1357">
        <v>2021</v>
      </c>
      <c r="D1357">
        <v>13.437279699999999</v>
      </c>
      <c r="E1357" t="s">
        <v>7</v>
      </c>
    </row>
    <row r="1358" spans="1:5" x14ac:dyDescent="0.3">
      <c r="A1358" t="s">
        <v>56</v>
      </c>
      <c r="B1358" t="s">
        <v>6</v>
      </c>
      <c r="C1358">
        <v>2022</v>
      </c>
      <c r="D1358">
        <v>13.61692047</v>
      </c>
      <c r="E1358" t="s">
        <v>7</v>
      </c>
    </row>
    <row r="1359" spans="1:5" x14ac:dyDescent="0.3">
      <c r="A1359" t="s">
        <v>56</v>
      </c>
      <c r="B1359" t="s">
        <v>6</v>
      </c>
      <c r="C1359">
        <v>2023</v>
      </c>
      <c r="D1359">
        <v>13.61692047</v>
      </c>
      <c r="E1359" t="s">
        <v>7</v>
      </c>
    </row>
    <row r="1360" spans="1:5" x14ac:dyDescent="0.3">
      <c r="A1360" t="s">
        <v>56</v>
      </c>
      <c r="B1360" t="s">
        <v>8</v>
      </c>
      <c r="C1360">
        <v>2010</v>
      </c>
      <c r="D1360">
        <v>7.2399997709999999</v>
      </c>
      <c r="E1360" t="s">
        <v>7</v>
      </c>
    </row>
    <row r="1361" spans="1:5" x14ac:dyDescent="0.3">
      <c r="A1361" t="s">
        <v>56</v>
      </c>
      <c r="B1361" t="s">
        <v>8</v>
      </c>
      <c r="C1361">
        <v>2011</v>
      </c>
      <c r="D1361">
        <v>7.329999924</v>
      </c>
      <c r="E1361" t="s">
        <v>7</v>
      </c>
    </row>
    <row r="1362" spans="1:5" x14ac:dyDescent="0.3">
      <c r="A1362" t="s">
        <v>56</v>
      </c>
      <c r="B1362" t="s">
        <v>8</v>
      </c>
      <c r="C1362">
        <v>2012</v>
      </c>
      <c r="D1362">
        <v>7.4299998279999997</v>
      </c>
      <c r="E1362" t="s">
        <v>7</v>
      </c>
    </row>
    <row r="1363" spans="1:5" x14ac:dyDescent="0.3">
      <c r="A1363" t="s">
        <v>56</v>
      </c>
      <c r="B1363" t="s">
        <v>8</v>
      </c>
      <c r="C1363">
        <v>2013</v>
      </c>
      <c r="D1363">
        <v>7.5199999809999998</v>
      </c>
      <c r="E1363" t="s">
        <v>7</v>
      </c>
    </row>
    <row r="1364" spans="1:5" x14ac:dyDescent="0.3">
      <c r="A1364" t="s">
        <v>56</v>
      </c>
      <c r="B1364" t="s">
        <v>8</v>
      </c>
      <c r="C1364">
        <v>2014</v>
      </c>
      <c r="D1364">
        <v>7.6500000950000002</v>
      </c>
      <c r="E1364" t="s">
        <v>7</v>
      </c>
    </row>
    <row r="1365" spans="1:5" x14ac:dyDescent="0.3">
      <c r="A1365" t="s">
        <v>56</v>
      </c>
      <c r="B1365" t="s">
        <v>8</v>
      </c>
      <c r="C1365">
        <v>2015</v>
      </c>
      <c r="D1365">
        <v>7.7199997900000001</v>
      </c>
      <c r="E1365" t="s">
        <v>7</v>
      </c>
    </row>
    <row r="1366" spans="1:5" x14ac:dyDescent="0.3">
      <c r="A1366" t="s">
        <v>56</v>
      </c>
      <c r="B1366" t="s">
        <v>8</v>
      </c>
      <c r="C1366">
        <v>2016</v>
      </c>
      <c r="D1366">
        <v>9.0399999619999996</v>
      </c>
      <c r="E1366" t="s">
        <v>7</v>
      </c>
    </row>
    <row r="1367" spans="1:5" x14ac:dyDescent="0.3">
      <c r="A1367" t="s">
        <v>56</v>
      </c>
      <c r="B1367" t="s">
        <v>8</v>
      </c>
      <c r="C1367">
        <v>2017</v>
      </c>
      <c r="D1367">
        <v>8.9818267820000006</v>
      </c>
      <c r="E1367" t="s">
        <v>7</v>
      </c>
    </row>
    <row r="1368" spans="1:5" x14ac:dyDescent="0.3">
      <c r="A1368" t="s">
        <v>56</v>
      </c>
      <c r="B1368" t="s">
        <v>8</v>
      </c>
      <c r="C1368">
        <v>2018</v>
      </c>
      <c r="D1368">
        <v>8.923653603</v>
      </c>
      <c r="E1368" t="s">
        <v>7</v>
      </c>
    </row>
    <row r="1369" spans="1:5" x14ac:dyDescent="0.3">
      <c r="A1369" t="s">
        <v>56</v>
      </c>
      <c r="B1369" t="s">
        <v>8</v>
      </c>
      <c r="C1369">
        <v>2019</v>
      </c>
      <c r="D1369">
        <v>8.8654804229999993</v>
      </c>
      <c r="E1369" t="s">
        <v>7</v>
      </c>
    </row>
    <row r="1370" spans="1:5" x14ac:dyDescent="0.3">
      <c r="A1370" t="s">
        <v>56</v>
      </c>
      <c r="B1370" t="s">
        <v>8</v>
      </c>
      <c r="C1370">
        <v>2020</v>
      </c>
      <c r="D1370">
        <v>9.1504239349999992</v>
      </c>
      <c r="E1370" t="s">
        <v>7</v>
      </c>
    </row>
    <row r="1371" spans="1:5" x14ac:dyDescent="0.3">
      <c r="A1371" t="s">
        <v>56</v>
      </c>
      <c r="B1371" t="s">
        <v>8</v>
      </c>
      <c r="C1371">
        <v>2021</v>
      </c>
      <c r="D1371">
        <v>9.4445257560000009</v>
      </c>
      <c r="E1371" t="s">
        <v>7</v>
      </c>
    </row>
    <row r="1372" spans="1:5" x14ac:dyDescent="0.3">
      <c r="A1372" t="s">
        <v>56</v>
      </c>
      <c r="B1372" t="s">
        <v>8</v>
      </c>
      <c r="C1372">
        <v>2022</v>
      </c>
      <c r="D1372">
        <v>9.4445257560000009</v>
      </c>
      <c r="E1372" t="s">
        <v>7</v>
      </c>
    </row>
    <row r="1373" spans="1:5" x14ac:dyDescent="0.3">
      <c r="A1373" t="s">
        <v>56</v>
      </c>
      <c r="B1373" t="s">
        <v>8</v>
      </c>
      <c r="C1373">
        <v>2023</v>
      </c>
      <c r="D1373">
        <v>9.4445257560000009</v>
      </c>
      <c r="E1373" t="s">
        <v>7</v>
      </c>
    </row>
    <row r="1374" spans="1:5" x14ac:dyDescent="0.3">
      <c r="A1374" t="s">
        <v>57</v>
      </c>
      <c r="B1374" t="s">
        <v>8</v>
      </c>
      <c r="C1374">
        <v>2010</v>
      </c>
      <c r="D1374">
        <v>5.8166666029999998</v>
      </c>
      <c r="E1374" t="s">
        <v>7</v>
      </c>
    </row>
    <row r="1375" spans="1:5" x14ac:dyDescent="0.3">
      <c r="A1375" t="s">
        <v>57</v>
      </c>
      <c r="B1375" t="s">
        <v>8</v>
      </c>
      <c r="C1375">
        <v>2011</v>
      </c>
      <c r="D1375">
        <v>5.579999924</v>
      </c>
      <c r="E1375" t="s">
        <v>7</v>
      </c>
    </row>
    <row r="1376" spans="1:5" x14ac:dyDescent="0.3">
      <c r="A1376" t="s">
        <v>57</v>
      </c>
      <c r="B1376" t="s">
        <v>8</v>
      </c>
      <c r="C1376">
        <v>2012</v>
      </c>
      <c r="D1376">
        <v>5.7600336670000001</v>
      </c>
      <c r="E1376" t="s">
        <v>7</v>
      </c>
    </row>
    <row r="1377" spans="1:5" x14ac:dyDescent="0.3">
      <c r="A1377" t="s">
        <v>57</v>
      </c>
      <c r="B1377" t="s">
        <v>8</v>
      </c>
      <c r="C1377">
        <v>2013</v>
      </c>
      <c r="D1377">
        <v>5.9400674100000002</v>
      </c>
      <c r="E1377" t="s">
        <v>7</v>
      </c>
    </row>
    <row r="1378" spans="1:5" x14ac:dyDescent="0.3">
      <c r="A1378" t="s">
        <v>57</v>
      </c>
      <c r="B1378" t="s">
        <v>8</v>
      </c>
      <c r="C1378">
        <v>2014</v>
      </c>
      <c r="D1378">
        <v>6.1201011540000003</v>
      </c>
      <c r="E1378" t="s">
        <v>7</v>
      </c>
    </row>
    <row r="1379" spans="1:5" x14ac:dyDescent="0.3">
      <c r="A1379" t="s">
        <v>57</v>
      </c>
      <c r="B1379" t="s">
        <v>8</v>
      </c>
      <c r="C1379">
        <v>2015</v>
      </c>
      <c r="D1379">
        <v>6.3001348970000004</v>
      </c>
      <c r="E1379" t="s">
        <v>7</v>
      </c>
    </row>
    <row r="1380" spans="1:5" x14ac:dyDescent="0.3">
      <c r="A1380" t="s">
        <v>57</v>
      </c>
      <c r="B1380" t="s">
        <v>8</v>
      </c>
      <c r="C1380">
        <v>2016</v>
      </c>
      <c r="D1380">
        <v>6.4801686409999997</v>
      </c>
      <c r="E1380" t="s">
        <v>7</v>
      </c>
    </row>
    <row r="1381" spans="1:5" x14ac:dyDescent="0.3">
      <c r="A1381" t="s">
        <v>57</v>
      </c>
      <c r="B1381" t="s">
        <v>8</v>
      </c>
      <c r="C1381">
        <v>2017</v>
      </c>
      <c r="D1381">
        <v>6.6602023839999998</v>
      </c>
      <c r="E1381" t="s">
        <v>7</v>
      </c>
    </row>
    <row r="1382" spans="1:5" x14ac:dyDescent="0.3">
      <c r="A1382" t="s">
        <v>57</v>
      </c>
      <c r="B1382" t="s">
        <v>8</v>
      </c>
      <c r="C1382">
        <v>2018</v>
      </c>
      <c r="D1382">
        <v>6.8402361269999998</v>
      </c>
      <c r="E1382" t="s">
        <v>7</v>
      </c>
    </row>
    <row r="1383" spans="1:5" x14ac:dyDescent="0.3">
      <c r="A1383" t="s">
        <v>57</v>
      </c>
      <c r="B1383" t="s">
        <v>8</v>
      </c>
      <c r="C1383">
        <v>2019</v>
      </c>
      <c r="D1383">
        <v>7.020269871</v>
      </c>
      <c r="E1383" t="s">
        <v>7</v>
      </c>
    </row>
    <row r="1384" spans="1:5" x14ac:dyDescent="0.3">
      <c r="A1384" t="s">
        <v>57</v>
      </c>
      <c r="B1384" t="s">
        <v>8</v>
      </c>
      <c r="C1384">
        <v>2020</v>
      </c>
      <c r="D1384">
        <v>7.2156107240000003</v>
      </c>
      <c r="E1384" t="s">
        <v>7</v>
      </c>
    </row>
    <row r="1385" spans="1:5" x14ac:dyDescent="0.3">
      <c r="A1385" t="s">
        <v>57</v>
      </c>
      <c r="B1385" t="s">
        <v>8</v>
      </c>
      <c r="C1385">
        <v>2021</v>
      </c>
      <c r="D1385">
        <v>7.4163869870000001</v>
      </c>
      <c r="E1385" t="s">
        <v>7</v>
      </c>
    </row>
    <row r="1386" spans="1:5" x14ac:dyDescent="0.3">
      <c r="A1386" t="s">
        <v>57</v>
      </c>
      <c r="B1386" t="s">
        <v>8</v>
      </c>
      <c r="C1386">
        <v>2022</v>
      </c>
      <c r="D1386">
        <v>7.4163869870000001</v>
      </c>
      <c r="E1386" t="s">
        <v>7</v>
      </c>
    </row>
    <row r="1387" spans="1:5" x14ac:dyDescent="0.3">
      <c r="A1387" t="s">
        <v>57</v>
      </c>
      <c r="B1387" t="s">
        <v>8</v>
      </c>
      <c r="C1387">
        <v>2023</v>
      </c>
      <c r="D1387">
        <v>7.4163869870000001</v>
      </c>
      <c r="E1387" t="s">
        <v>7</v>
      </c>
    </row>
    <row r="1388" spans="1:5" x14ac:dyDescent="0.3">
      <c r="A1388" t="s">
        <v>57</v>
      </c>
      <c r="B1388" t="s">
        <v>6</v>
      </c>
      <c r="C1388">
        <v>2010</v>
      </c>
      <c r="D1388">
        <v>14.23808002</v>
      </c>
      <c r="E1388" t="s">
        <v>7</v>
      </c>
    </row>
    <row r="1389" spans="1:5" x14ac:dyDescent="0.3">
      <c r="A1389" t="s">
        <v>57</v>
      </c>
      <c r="B1389" t="s">
        <v>6</v>
      </c>
      <c r="C1389">
        <v>2011</v>
      </c>
      <c r="D1389">
        <v>14.46667957</v>
      </c>
      <c r="E1389" t="s">
        <v>7</v>
      </c>
    </row>
    <row r="1390" spans="1:5" x14ac:dyDescent="0.3">
      <c r="A1390" t="s">
        <v>57</v>
      </c>
      <c r="B1390" t="s">
        <v>6</v>
      </c>
      <c r="C1390">
        <v>2012</v>
      </c>
      <c r="D1390">
        <v>14.55951595</v>
      </c>
      <c r="E1390" t="s">
        <v>7</v>
      </c>
    </row>
    <row r="1391" spans="1:5" x14ac:dyDescent="0.3">
      <c r="A1391" t="s">
        <v>57</v>
      </c>
      <c r="B1391" t="s">
        <v>6</v>
      </c>
      <c r="C1391">
        <v>2013</v>
      </c>
      <c r="D1391">
        <v>14.652352329999999</v>
      </c>
      <c r="E1391" t="s">
        <v>7</v>
      </c>
    </row>
    <row r="1392" spans="1:5" x14ac:dyDescent="0.3">
      <c r="A1392" t="s">
        <v>57</v>
      </c>
      <c r="B1392" t="s">
        <v>6</v>
      </c>
      <c r="C1392">
        <v>2014</v>
      </c>
      <c r="D1392">
        <v>14.745188710000001</v>
      </c>
      <c r="E1392" t="s">
        <v>7</v>
      </c>
    </row>
    <row r="1393" spans="1:5" x14ac:dyDescent="0.3">
      <c r="A1393" t="s">
        <v>57</v>
      </c>
      <c r="B1393" t="s">
        <v>6</v>
      </c>
      <c r="C1393">
        <v>2015</v>
      </c>
      <c r="D1393">
        <v>14.83802509</v>
      </c>
      <c r="E1393" t="s">
        <v>7</v>
      </c>
    </row>
    <row r="1394" spans="1:5" x14ac:dyDescent="0.3">
      <c r="A1394" t="s">
        <v>57</v>
      </c>
      <c r="B1394" t="s">
        <v>6</v>
      </c>
      <c r="C1394">
        <v>2016</v>
      </c>
      <c r="D1394">
        <v>14.93086147</v>
      </c>
      <c r="E1394" t="s">
        <v>7</v>
      </c>
    </row>
    <row r="1395" spans="1:5" x14ac:dyDescent="0.3">
      <c r="A1395" t="s">
        <v>57</v>
      </c>
      <c r="B1395" t="s">
        <v>6</v>
      </c>
      <c r="C1395">
        <v>2017</v>
      </c>
      <c r="D1395">
        <v>15.02369785</v>
      </c>
      <c r="E1395" t="s">
        <v>7</v>
      </c>
    </row>
    <row r="1396" spans="1:5" x14ac:dyDescent="0.3">
      <c r="A1396" t="s">
        <v>57</v>
      </c>
      <c r="B1396" t="s">
        <v>6</v>
      </c>
      <c r="C1396">
        <v>2018</v>
      </c>
      <c r="D1396">
        <v>15.116534229999999</v>
      </c>
      <c r="E1396" t="s">
        <v>7</v>
      </c>
    </row>
    <row r="1397" spans="1:5" x14ac:dyDescent="0.3">
      <c r="A1397" t="s">
        <v>57</v>
      </c>
      <c r="B1397" t="s">
        <v>6</v>
      </c>
      <c r="C1397">
        <v>2019</v>
      </c>
      <c r="D1397">
        <v>15.209370610000001</v>
      </c>
      <c r="E1397" t="s">
        <v>7</v>
      </c>
    </row>
    <row r="1398" spans="1:5" x14ac:dyDescent="0.3">
      <c r="A1398" t="s">
        <v>57</v>
      </c>
      <c r="B1398" t="s">
        <v>6</v>
      </c>
      <c r="C1398">
        <v>2020</v>
      </c>
      <c r="D1398">
        <v>15.30220699</v>
      </c>
      <c r="E1398" t="s">
        <v>7</v>
      </c>
    </row>
    <row r="1399" spans="1:5" x14ac:dyDescent="0.3">
      <c r="A1399" t="s">
        <v>57</v>
      </c>
      <c r="B1399" t="s">
        <v>6</v>
      </c>
      <c r="C1399">
        <v>2021</v>
      </c>
      <c r="D1399">
        <v>15.39504337</v>
      </c>
      <c r="E1399" t="s">
        <v>7</v>
      </c>
    </row>
    <row r="1400" spans="1:5" x14ac:dyDescent="0.3">
      <c r="A1400" t="s">
        <v>57</v>
      </c>
      <c r="B1400" t="s">
        <v>6</v>
      </c>
      <c r="C1400">
        <v>2022</v>
      </c>
      <c r="D1400">
        <v>15.487879749999999</v>
      </c>
      <c r="E1400" t="s">
        <v>7</v>
      </c>
    </row>
    <row r="1401" spans="1:5" x14ac:dyDescent="0.3">
      <c r="A1401" t="s">
        <v>57</v>
      </c>
      <c r="B1401" t="s">
        <v>6</v>
      </c>
      <c r="C1401">
        <v>2023</v>
      </c>
      <c r="D1401">
        <v>15.4951601</v>
      </c>
      <c r="E1401" t="s">
        <v>7</v>
      </c>
    </row>
    <row r="1402" spans="1:5" x14ac:dyDescent="0.3">
      <c r="A1402" t="s">
        <v>58</v>
      </c>
      <c r="B1402" t="s">
        <v>6</v>
      </c>
      <c r="C1402">
        <v>2010</v>
      </c>
      <c r="D1402">
        <v>14.27527682</v>
      </c>
      <c r="E1402" t="s">
        <v>7</v>
      </c>
    </row>
    <row r="1403" spans="1:5" x14ac:dyDescent="0.3">
      <c r="A1403" t="s">
        <v>58</v>
      </c>
      <c r="B1403" t="s">
        <v>6</v>
      </c>
      <c r="C1403">
        <v>2011</v>
      </c>
      <c r="D1403">
        <v>14.43490823</v>
      </c>
      <c r="E1403" t="s">
        <v>7</v>
      </c>
    </row>
    <row r="1404" spans="1:5" x14ac:dyDescent="0.3">
      <c r="A1404" t="s">
        <v>58</v>
      </c>
      <c r="B1404" t="s">
        <v>6</v>
      </c>
      <c r="C1404">
        <v>2012</v>
      </c>
      <c r="D1404">
        <v>14.594539640000001</v>
      </c>
      <c r="E1404" t="s">
        <v>7</v>
      </c>
    </row>
    <row r="1405" spans="1:5" x14ac:dyDescent="0.3">
      <c r="A1405" t="s">
        <v>58</v>
      </c>
      <c r="B1405" t="s">
        <v>6</v>
      </c>
      <c r="C1405">
        <v>2013</v>
      </c>
      <c r="D1405">
        <v>14.39853954</v>
      </c>
      <c r="E1405" t="s">
        <v>7</v>
      </c>
    </row>
    <row r="1406" spans="1:5" x14ac:dyDescent="0.3">
      <c r="A1406" t="s">
        <v>58</v>
      </c>
      <c r="B1406" t="s">
        <v>6</v>
      </c>
      <c r="C1406">
        <v>2014</v>
      </c>
      <c r="D1406">
        <v>14.49008989</v>
      </c>
      <c r="E1406" t="s">
        <v>7</v>
      </c>
    </row>
    <row r="1407" spans="1:5" x14ac:dyDescent="0.3">
      <c r="A1407" t="s">
        <v>58</v>
      </c>
      <c r="B1407" t="s">
        <v>6</v>
      </c>
      <c r="C1407">
        <v>2015</v>
      </c>
      <c r="D1407">
        <v>14.58164024</v>
      </c>
      <c r="E1407" t="s">
        <v>7</v>
      </c>
    </row>
    <row r="1408" spans="1:5" x14ac:dyDescent="0.3">
      <c r="A1408" t="s">
        <v>58</v>
      </c>
      <c r="B1408" t="s">
        <v>6</v>
      </c>
      <c r="C1408">
        <v>2016</v>
      </c>
      <c r="D1408">
        <v>14.47027016</v>
      </c>
      <c r="E1408" t="s">
        <v>7</v>
      </c>
    </row>
    <row r="1409" spans="1:5" x14ac:dyDescent="0.3">
      <c r="A1409" t="s">
        <v>58</v>
      </c>
      <c r="B1409" t="s">
        <v>6</v>
      </c>
      <c r="C1409">
        <v>2017</v>
      </c>
      <c r="D1409">
        <v>14.358900070000001</v>
      </c>
      <c r="E1409" t="s">
        <v>7</v>
      </c>
    </row>
    <row r="1410" spans="1:5" x14ac:dyDescent="0.3">
      <c r="A1410" t="s">
        <v>58</v>
      </c>
      <c r="B1410" t="s">
        <v>6</v>
      </c>
      <c r="C1410">
        <v>2018</v>
      </c>
      <c r="D1410">
        <v>14.247529979999999</v>
      </c>
      <c r="E1410" t="s">
        <v>7</v>
      </c>
    </row>
    <row r="1411" spans="1:5" x14ac:dyDescent="0.3">
      <c r="A1411" t="s">
        <v>58</v>
      </c>
      <c r="B1411" t="s">
        <v>6</v>
      </c>
      <c r="C1411">
        <v>2019</v>
      </c>
      <c r="D1411">
        <v>14.099980349999999</v>
      </c>
      <c r="E1411" t="s">
        <v>7</v>
      </c>
    </row>
    <row r="1412" spans="1:5" x14ac:dyDescent="0.3">
      <c r="A1412" t="s">
        <v>58</v>
      </c>
      <c r="B1412" t="s">
        <v>6</v>
      </c>
      <c r="C1412">
        <v>2020</v>
      </c>
      <c r="D1412">
        <v>14.610380169999999</v>
      </c>
      <c r="E1412" t="s">
        <v>7</v>
      </c>
    </row>
    <row r="1413" spans="1:5" x14ac:dyDescent="0.3">
      <c r="A1413" t="s">
        <v>58</v>
      </c>
      <c r="B1413" t="s">
        <v>6</v>
      </c>
      <c r="C1413">
        <v>2021</v>
      </c>
      <c r="D1413">
        <v>14.731025219999999</v>
      </c>
      <c r="E1413" t="s">
        <v>7</v>
      </c>
    </row>
    <row r="1414" spans="1:5" x14ac:dyDescent="0.3">
      <c r="A1414" t="s">
        <v>58</v>
      </c>
      <c r="B1414" t="s">
        <v>6</v>
      </c>
      <c r="C1414">
        <v>2022</v>
      </c>
      <c r="D1414">
        <v>14.85167027</v>
      </c>
      <c r="E1414" t="s">
        <v>7</v>
      </c>
    </row>
    <row r="1415" spans="1:5" x14ac:dyDescent="0.3">
      <c r="A1415" t="s">
        <v>58</v>
      </c>
      <c r="B1415" t="s">
        <v>6</v>
      </c>
      <c r="C1415">
        <v>2023</v>
      </c>
      <c r="D1415">
        <v>14.85167027</v>
      </c>
      <c r="E1415" t="s">
        <v>7</v>
      </c>
    </row>
    <row r="1416" spans="1:5" x14ac:dyDescent="0.3">
      <c r="A1416" t="s">
        <v>58</v>
      </c>
      <c r="B1416" t="s">
        <v>8</v>
      </c>
      <c r="C1416">
        <v>2010</v>
      </c>
      <c r="D1416">
        <v>7.8499999049999998</v>
      </c>
      <c r="E1416" t="s">
        <v>7</v>
      </c>
    </row>
    <row r="1417" spans="1:5" x14ac:dyDescent="0.3">
      <c r="A1417" t="s">
        <v>58</v>
      </c>
      <c r="B1417" t="s">
        <v>8</v>
      </c>
      <c r="C1417">
        <v>2011</v>
      </c>
      <c r="D1417">
        <v>7.9099998469999999</v>
      </c>
      <c r="E1417" t="s">
        <v>7</v>
      </c>
    </row>
    <row r="1418" spans="1:5" x14ac:dyDescent="0.3">
      <c r="A1418" t="s">
        <v>58</v>
      </c>
      <c r="B1418" t="s">
        <v>8</v>
      </c>
      <c r="C1418">
        <v>2012</v>
      </c>
      <c r="D1418">
        <v>8.1000003809999992</v>
      </c>
      <c r="E1418" t="s">
        <v>7</v>
      </c>
    </row>
    <row r="1419" spans="1:5" x14ac:dyDescent="0.3">
      <c r="A1419" t="s">
        <v>58</v>
      </c>
      <c r="B1419" t="s">
        <v>8</v>
      </c>
      <c r="C1419">
        <v>2013</v>
      </c>
      <c r="D1419">
        <v>8.2899999619999996</v>
      </c>
      <c r="E1419" t="s">
        <v>7</v>
      </c>
    </row>
    <row r="1420" spans="1:5" x14ac:dyDescent="0.3">
      <c r="A1420" t="s">
        <v>58</v>
      </c>
      <c r="B1420" t="s">
        <v>8</v>
      </c>
      <c r="C1420">
        <v>2014</v>
      </c>
      <c r="D1420">
        <v>8.3599996569999995</v>
      </c>
      <c r="E1420" t="s">
        <v>7</v>
      </c>
    </row>
    <row r="1421" spans="1:5" x14ac:dyDescent="0.3">
      <c r="A1421" t="s">
        <v>58</v>
      </c>
      <c r="B1421" t="s">
        <v>8</v>
      </c>
      <c r="C1421">
        <v>2015</v>
      </c>
      <c r="D1421">
        <v>8.6999998089999995</v>
      </c>
      <c r="E1421" t="s">
        <v>7</v>
      </c>
    </row>
    <row r="1422" spans="1:5" x14ac:dyDescent="0.3">
      <c r="A1422" t="s">
        <v>58</v>
      </c>
      <c r="B1422" t="s">
        <v>8</v>
      </c>
      <c r="C1422">
        <v>2016</v>
      </c>
      <c r="D1422">
        <v>8.6899995800000003</v>
      </c>
      <c r="E1422" t="s">
        <v>7</v>
      </c>
    </row>
    <row r="1423" spans="1:5" x14ac:dyDescent="0.3">
      <c r="A1423" t="s">
        <v>58</v>
      </c>
      <c r="B1423" t="s">
        <v>8</v>
      </c>
      <c r="C1423">
        <v>2017</v>
      </c>
      <c r="D1423">
        <v>8.7700004580000002</v>
      </c>
      <c r="E1423" t="s">
        <v>7</v>
      </c>
    </row>
    <row r="1424" spans="1:5" x14ac:dyDescent="0.3">
      <c r="A1424" t="s">
        <v>58</v>
      </c>
      <c r="B1424" t="s">
        <v>8</v>
      </c>
      <c r="C1424">
        <v>2018</v>
      </c>
      <c r="D1424">
        <v>8.7866668699999995</v>
      </c>
      <c r="E1424" t="s">
        <v>7</v>
      </c>
    </row>
    <row r="1425" spans="1:5" x14ac:dyDescent="0.3">
      <c r="A1425" t="s">
        <v>58</v>
      </c>
      <c r="B1425" t="s">
        <v>8</v>
      </c>
      <c r="C1425">
        <v>2019</v>
      </c>
      <c r="D1425">
        <v>8.8033332820000005</v>
      </c>
      <c r="E1425" t="s">
        <v>7</v>
      </c>
    </row>
    <row r="1426" spans="1:5" x14ac:dyDescent="0.3">
      <c r="A1426" t="s">
        <v>58</v>
      </c>
      <c r="B1426" t="s">
        <v>8</v>
      </c>
      <c r="C1426">
        <v>2020</v>
      </c>
      <c r="D1426">
        <v>8.8199996949999999</v>
      </c>
      <c r="E1426" t="s">
        <v>7</v>
      </c>
    </row>
    <row r="1427" spans="1:5" x14ac:dyDescent="0.3">
      <c r="A1427" t="s">
        <v>58</v>
      </c>
      <c r="B1427" t="s">
        <v>8</v>
      </c>
      <c r="C1427">
        <v>2021</v>
      </c>
      <c r="D1427">
        <v>9.1099996569999995</v>
      </c>
      <c r="E1427" t="s">
        <v>7</v>
      </c>
    </row>
    <row r="1428" spans="1:5" x14ac:dyDescent="0.3">
      <c r="A1428" t="s">
        <v>58</v>
      </c>
      <c r="B1428" t="s">
        <v>8</v>
      </c>
      <c r="C1428">
        <v>2022</v>
      </c>
      <c r="D1428">
        <v>8.9700002669999996</v>
      </c>
      <c r="E1428" t="s">
        <v>7</v>
      </c>
    </row>
    <row r="1429" spans="1:5" x14ac:dyDescent="0.3">
      <c r="A1429" t="s">
        <v>58</v>
      </c>
      <c r="B1429" t="s">
        <v>8</v>
      </c>
      <c r="C1429">
        <v>2023</v>
      </c>
      <c r="D1429">
        <v>8.9700002669999996</v>
      </c>
      <c r="E1429" t="s">
        <v>7</v>
      </c>
    </row>
    <row r="1430" spans="1:5" x14ac:dyDescent="0.3">
      <c r="A1430" t="s">
        <v>59</v>
      </c>
      <c r="B1430" t="s">
        <v>8</v>
      </c>
      <c r="C1430">
        <v>2010</v>
      </c>
      <c r="D1430">
        <v>7.3763637539999998</v>
      </c>
      <c r="E1430" t="s">
        <v>7</v>
      </c>
    </row>
    <row r="1431" spans="1:5" x14ac:dyDescent="0.3">
      <c r="A1431" t="s">
        <v>59</v>
      </c>
      <c r="B1431" t="s">
        <v>8</v>
      </c>
      <c r="C1431">
        <v>2011</v>
      </c>
      <c r="D1431">
        <v>7.6154546740000004</v>
      </c>
      <c r="E1431" t="s">
        <v>7</v>
      </c>
    </row>
    <row r="1432" spans="1:5" x14ac:dyDescent="0.3">
      <c r="A1432" t="s">
        <v>59</v>
      </c>
      <c r="B1432" t="s">
        <v>8</v>
      </c>
      <c r="C1432">
        <v>2012</v>
      </c>
      <c r="D1432">
        <v>7.8545455930000001</v>
      </c>
      <c r="E1432" t="s">
        <v>7</v>
      </c>
    </row>
    <row r="1433" spans="1:5" x14ac:dyDescent="0.3">
      <c r="A1433" t="s">
        <v>59</v>
      </c>
      <c r="B1433" t="s">
        <v>8</v>
      </c>
      <c r="C1433">
        <v>2013</v>
      </c>
      <c r="D1433">
        <v>8.0936365129999999</v>
      </c>
      <c r="E1433" t="s">
        <v>7</v>
      </c>
    </row>
    <row r="1434" spans="1:5" x14ac:dyDescent="0.3">
      <c r="A1434" t="s">
        <v>59</v>
      </c>
      <c r="B1434" t="s">
        <v>8</v>
      </c>
      <c r="C1434">
        <v>2014</v>
      </c>
      <c r="D1434">
        <v>8.3327274320000004</v>
      </c>
      <c r="E1434" t="s">
        <v>7</v>
      </c>
    </row>
    <row r="1435" spans="1:5" x14ac:dyDescent="0.3">
      <c r="A1435" t="s">
        <v>59</v>
      </c>
      <c r="B1435" t="s">
        <v>8</v>
      </c>
      <c r="C1435">
        <v>2015</v>
      </c>
      <c r="D1435">
        <v>8.5718183519999993</v>
      </c>
      <c r="E1435" t="s">
        <v>7</v>
      </c>
    </row>
    <row r="1436" spans="1:5" x14ac:dyDescent="0.3">
      <c r="A1436" t="s">
        <v>59</v>
      </c>
      <c r="B1436" t="s">
        <v>8</v>
      </c>
      <c r="C1436">
        <v>2016</v>
      </c>
      <c r="D1436">
        <v>8.8109092709999999</v>
      </c>
      <c r="E1436" t="s">
        <v>7</v>
      </c>
    </row>
    <row r="1437" spans="1:5" x14ac:dyDescent="0.3">
      <c r="A1437" t="s">
        <v>59</v>
      </c>
      <c r="B1437" t="s">
        <v>8</v>
      </c>
      <c r="C1437">
        <v>2017</v>
      </c>
      <c r="D1437">
        <v>9.0500001910000005</v>
      </c>
      <c r="E1437" t="s">
        <v>7</v>
      </c>
    </row>
    <row r="1438" spans="1:5" x14ac:dyDescent="0.3">
      <c r="A1438" t="s">
        <v>59</v>
      </c>
      <c r="B1438" t="s">
        <v>8</v>
      </c>
      <c r="C1438">
        <v>2018</v>
      </c>
      <c r="D1438">
        <v>9.3101005850000007</v>
      </c>
      <c r="E1438" t="s">
        <v>7</v>
      </c>
    </row>
    <row r="1439" spans="1:5" x14ac:dyDescent="0.3">
      <c r="A1439" t="s">
        <v>59</v>
      </c>
      <c r="B1439" t="s">
        <v>8</v>
      </c>
      <c r="C1439">
        <v>2019</v>
      </c>
      <c r="D1439">
        <v>9.577676361</v>
      </c>
      <c r="E1439" t="s">
        <v>7</v>
      </c>
    </row>
    <row r="1440" spans="1:5" x14ac:dyDescent="0.3">
      <c r="A1440" t="s">
        <v>59</v>
      </c>
      <c r="B1440" t="s">
        <v>8</v>
      </c>
      <c r="C1440">
        <v>2020</v>
      </c>
      <c r="D1440">
        <v>9.8529423660000006</v>
      </c>
      <c r="E1440" t="s">
        <v>7</v>
      </c>
    </row>
    <row r="1441" spans="1:5" x14ac:dyDescent="0.3">
      <c r="A1441" t="s">
        <v>59</v>
      </c>
      <c r="B1441" t="s">
        <v>8</v>
      </c>
      <c r="C1441">
        <v>2021</v>
      </c>
      <c r="D1441">
        <v>10.136119620000001</v>
      </c>
      <c r="E1441" t="s">
        <v>7</v>
      </c>
    </row>
    <row r="1442" spans="1:5" x14ac:dyDescent="0.3">
      <c r="A1442" t="s">
        <v>59</v>
      </c>
      <c r="B1442" t="s">
        <v>8</v>
      </c>
      <c r="C1442">
        <v>2022</v>
      </c>
      <c r="D1442">
        <v>10.136119620000001</v>
      </c>
      <c r="E1442" t="s">
        <v>7</v>
      </c>
    </row>
    <row r="1443" spans="1:5" x14ac:dyDescent="0.3">
      <c r="A1443" t="s">
        <v>59</v>
      </c>
      <c r="B1443" t="s">
        <v>8</v>
      </c>
      <c r="C1443">
        <v>2023</v>
      </c>
      <c r="D1443">
        <v>10.136119620000001</v>
      </c>
      <c r="E1443" t="s">
        <v>7</v>
      </c>
    </row>
    <row r="1444" spans="1:5" x14ac:dyDescent="0.3">
      <c r="A1444" t="s">
        <v>59</v>
      </c>
      <c r="B1444" t="s">
        <v>6</v>
      </c>
      <c r="C1444">
        <v>2010</v>
      </c>
      <c r="D1444">
        <v>11.199580190000001</v>
      </c>
      <c r="E1444" t="s">
        <v>7</v>
      </c>
    </row>
    <row r="1445" spans="1:5" x14ac:dyDescent="0.3">
      <c r="A1445" t="s">
        <v>59</v>
      </c>
      <c r="B1445" t="s">
        <v>6</v>
      </c>
      <c r="C1445">
        <v>2011</v>
      </c>
      <c r="D1445">
        <v>11.210229869999999</v>
      </c>
      <c r="E1445" t="s">
        <v>7</v>
      </c>
    </row>
    <row r="1446" spans="1:5" x14ac:dyDescent="0.3">
      <c r="A1446" t="s">
        <v>59</v>
      </c>
      <c r="B1446" t="s">
        <v>6</v>
      </c>
      <c r="C1446">
        <v>2012</v>
      </c>
      <c r="D1446">
        <v>11.57713032</v>
      </c>
      <c r="E1446" t="s">
        <v>7</v>
      </c>
    </row>
    <row r="1447" spans="1:5" x14ac:dyDescent="0.3">
      <c r="A1447" t="s">
        <v>59</v>
      </c>
      <c r="B1447" t="s">
        <v>6</v>
      </c>
      <c r="C1447">
        <v>2013</v>
      </c>
      <c r="D1447">
        <v>11.809539790000001</v>
      </c>
      <c r="E1447" t="s">
        <v>7</v>
      </c>
    </row>
    <row r="1448" spans="1:5" x14ac:dyDescent="0.3">
      <c r="A1448" t="s">
        <v>59</v>
      </c>
      <c r="B1448" t="s">
        <v>6</v>
      </c>
      <c r="C1448">
        <v>2014</v>
      </c>
      <c r="D1448">
        <v>11.73950958</v>
      </c>
      <c r="E1448" t="s">
        <v>7</v>
      </c>
    </row>
    <row r="1449" spans="1:5" x14ac:dyDescent="0.3">
      <c r="A1449" t="s">
        <v>59</v>
      </c>
      <c r="B1449" t="s">
        <v>6</v>
      </c>
      <c r="C1449">
        <v>2015</v>
      </c>
      <c r="D1449">
        <v>11.88743496</v>
      </c>
      <c r="E1449" t="s">
        <v>7</v>
      </c>
    </row>
    <row r="1450" spans="1:5" x14ac:dyDescent="0.3">
      <c r="A1450" t="s">
        <v>59</v>
      </c>
      <c r="B1450" t="s">
        <v>6</v>
      </c>
      <c r="C1450">
        <v>2016</v>
      </c>
      <c r="D1450">
        <v>12.03536034</v>
      </c>
      <c r="E1450" t="s">
        <v>7</v>
      </c>
    </row>
    <row r="1451" spans="1:5" x14ac:dyDescent="0.3">
      <c r="A1451" t="s">
        <v>59</v>
      </c>
      <c r="B1451" t="s">
        <v>6</v>
      </c>
      <c r="C1451">
        <v>2017</v>
      </c>
      <c r="D1451">
        <v>12.164870260000001</v>
      </c>
      <c r="E1451" t="s">
        <v>7</v>
      </c>
    </row>
    <row r="1452" spans="1:5" x14ac:dyDescent="0.3">
      <c r="A1452" t="s">
        <v>59</v>
      </c>
      <c r="B1452" t="s">
        <v>6</v>
      </c>
      <c r="C1452">
        <v>2018</v>
      </c>
      <c r="D1452">
        <v>12.43317032</v>
      </c>
      <c r="E1452" t="s">
        <v>7</v>
      </c>
    </row>
    <row r="1453" spans="1:5" x14ac:dyDescent="0.3">
      <c r="A1453" t="s">
        <v>59</v>
      </c>
      <c r="B1453" t="s">
        <v>6</v>
      </c>
      <c r="C1453">
        <v>2019</v>
      </c>
      <c r="D1453">
        <v>12.672490120000001</v>
      </c>
      <c r="E1453" t="s">
        <v>7</v>
      </c>
    </row>
    <row r="1454" spans="1:5" x14ac:dyDescent="0.3">
      <c r="A1454" t="s">
        <v>59</v>
      </c>
      <c r="B1454" t="s">
        <v>6</v>
      </c>
      <c r="C1454">
        <v>2020</v>
      </c>
      <c r="D1454">
        <v>12.91180992</v>
      </c>
      <c r="E1454" t="s">
        <v>7</v>
      </c>
    </row>
    <row r="1455" spans="1:5" x14ac:dyDescent="0.3">
      <c r="A1455" t="s">
        <v>59</v>
      </c>
      <c r="B1455" t="s">
        <v>6</v>
      </c>
      <c r="C1455">
        <v>2021</v>
      </c>
      <c r="D1455">
        <v>13.12716193</v>
      </c>
      <c r="E1455" t="s">
        <v>7</v>
      </c>
    </row>
    <row r="1456" spans="1:5" x14ac:dyDescent="0.3">
      <c r="A1456" t="s">
        <v>59</v>
      </c>
      <c r="B1456" t="s">
        <v>6</v>
      </c>
      <c r="C1456">
        <v>2022</v>
      </c>
      <c r="D1456">
        <v>13.12716193</v>
      </c>
      <c r="E1456" t="s">
        <v>7</v>
      </c>
    </row>
    <row r="1457" spans="1:5" x14ac:dyDescent="0.3">
      <c r="A1457" t="s">
        <v>59</v>
      </c>
      <c r="B1457" t="s">
        <v>6</v>
      </c>
      <c r="C1457">
        <v>2023</v>
      </c>
      <c r="D1457">
        <v>13.12716193</v>
      </c>
      <c r="E1457" t="s">
        <v>7</v>
      </c>
    </row>
    <row r="1458" spans="1:5" x14ac:dyDescent="0.3">
      <c r="A1458" t="s">
        <v>60</v>
      </c>
      <c r="B1458" t="s">
        <v>6</v>
      </c>
      <c r="C1458">
        <v>2010</v>
      </c>
      <c r="D1458">
        <v>7.1582698819999999</v>
      </c>
      <c r="E1458" t="s">
        <v>7</v>
      </c>
    </row>
    <row r="1459" spans="1:5" x14ac:dyDescent="0.3">
      <c r="A1459" t="s">
        <v>60</v>
      </c>
      <c r="B1459" t="s">
        <v>6</v>
      </c>
      <c r="C1459">
        <v>2011</v>
      </c>
      <c r="D1459">
        <v>7.2826874259999999</v>
      </c>
      <c r="E1459" t="s">
        <v>7</v>
      </c>
    </row>
    <row r="1460" spans="1:5" x14ac:dyDescent="0.3">
      <c r="A1460" t="s">
        <v>60</v>
      </c>
      <c r="B1460" t="s">
        <v>6</v>
      </c>
      <c r="C1460">
        <v>2012</v>
      </c>
      <c r="D1460">
        <v>7.4071049689999997</v>
      </c>
      <c r="E1460" t="s">
        <v>7</v>
      </c>
    </row>
    <row r="1461" spans="1:5" x14ac:dyDescent="0.3">
      <c r="A1461" t="s">
        <v>60</v>
      </c>
      <c r="B1461" t="s">
        <v>6</v>
      </c>
      <c r="C1461">
        <v>2013</v>
      </c>
      <c r="D1461">
        <v>7.5315225119999996</v>
      </c>
      <c r="E1461" t="s">
        <v>7</v>
      </c>
    </row>
    <row r="1462" spans="1:5" x14ac:dyDescent="0.3">
      <c r="A1462" t="s">
        <v>60</v>
      </c>
      <c r="B1462" t="s">
        <v>6</v>
      </c>
      <c r="C1462">
        <v>2014</v>
      </c>
      <c r="D1462">
        <v>7.6559400560000004</v>
      </c>
      <c r="E1462" t="s">
        <v>7</v>
      </c>
    </row>
    <row r="1463" spans="1:5" x14ac:dyDescent="0.3">
      <c r="A1463" t="s">
        <v>60</v>
      </c>
      <c r="B1463" t="s">
        <v>6</v>
      </c>
      <c r="C1463">
        <v>2015</v>
      </c>
      <c r="D1463">
        <v>7.23029995</v>
      </c>
      <c r="E1463" t="s">
        <v>7</v>
      </c>
    </row>
    <row r="1464" spans="1:5" x14ac:dyDescent="0.3">
      <c r="A1464" t="s">
        <v>60</v>
      </c>
      <c r="B1464" t="s">
        <v>6</v>
      </c>
      <c r="C1464">
        <v>2016</v>
      </c>
      <c r="D1464">
        <v>7.2479209640000004</v>
      </c>
      <c r="E1464" t="s">
        <v>7</v>
      </c>
    </row>
    <row r="1465" spans="1:5" x14ac:dyDescent="0.3">
      <c r="A1465" t="s">
        <v>60</v>
      </c>
      <c r="B1465" t="s">
        <v>6</v>
      </c>
      <c r="C1465">
        <v>2017</v>
      </c>
      <c r="D1465">
        <v>7.2655849220000004</v>
      </c>
      <c r="E1465" t="s">
        <v>7</v>
      </c>
    </row>
    <row r="1466" spans="1:5" x14ac:dyDescent="0.3">
      <c r="A1466" t="s">
        <v>60</v>
      </c>
      <c r="B1466" t="s">
        <v>6</v>
      </c>
      <c r="C1466">
        <v>2018</v>
      </c>
      <c r="D1466">
        <v>7.2832919299999999</v>
      </c>
      <c r="E1466" t="s">
        <v>7</v>
      </c>
    </row>
    <row r="1467" spans="1:5" x14ac:dyDescent="0.3">
      <c r="A1467" t="s">
        <v>60</v>
      </c>
      <c r="B1467" t="s">
        <v>6</v>
      </c>
      <c r="C1467">
        <v>2019</v>
      </c>
      <c r="D1467">
        <v>7.3010420910000002</v>
      </c>
      <c r="E1467" t="s">
        <v>7</v>
      </c>
    </row>
    <row r="1468" spans="1:5" x14ac:dyDescent="0.3">
      <c r="A1468" t="s">
        <v>60</v>
      </c>
      <c r="B1468" t="s">
        <v>6</v>
      </c>
      <c r="C1468">
        <v>2020</v>
      </c>
      <c r="D1468">
        <v>7.3188355119999997</v>
      </c>
      <c r="E1468" t="s">
        <v>7</v>
      </c>
    </row>
    <row r="1469" spans="1:5" x14ac:dyDescent="0.3">
      <c r="A1469" t="s">
        <v>60</v>
      </c>
      <c r="B1469" t="s">
        <v>6</v>
      </c>
      <c r="C1469">
        <v>2021</v>
      </c>
      <c r="D1469">
        <v>7.3366722969999998</v>
      </c>
      <c r="E1469" t="s">
        <v>7</v>
      </c>
    </row>
    <row r="1470" spans="1:5" x14ac:dyDescent="0.3">
      <c r="A1470" t="s">
        <v>60</v>
      </c>
      <c r="B1470" t="s">
        <v>6</v>
      </c>
      <c r="C1470">
        <v>2022</v>
      </c>
      <c r="D1470">
        <v>7.3366722969999998</v>
      </c>
      <c r="E1470" t="s">
        <v>7</v>
      </c>
    </row>
    <row r="1471" spans="1:5" x14ac:dyDescent="0.3">
      <c r="A1471" t="s">
        <v>60</v>
      </c>
      <c r="B1471" t="s">
        <v>6</v>
      </c>
      <c r="C1471">
        <v>2023</v>
      </c>
      <c r="D1471">
        <v>7.3366722969999998</v>
      </c>
      <c r="E1471" t="s">
        <v>7</v>
      </c>
    </row>
    <row r="1472" spans="1:5" x14ac:dyDescent="0.3">
      <c r="A1472" t="s">
        <v>60</v>
      </c>
      <c r="B1472" t="s">
        <v>8</v>
      </c>
      <c r="C1472">
        <v>2010</v>
      </c>
      <c r="D1472">
        <v>4.6735729480000003</v>
      </c>
      <c r="E1472" t="s">
        <v>7</v>
      </c>
    </row>
    <row r="1473" spans="1:5" x14ac:dyDescent="0.3">
      <c r="A1473" t="s">
        <v>60</v>
      </c>
      <c r="B1473" t="s">
        <v>8</v>
      </c>
      <c r="C1473">
        <v>2011</v>
      </c>
      <c r="D1473">
        <v>4.6661273430000003</v>
      </c>
      <c r="E1473" t="s">
        <v>7</v>
      </c>
    </row>
    <row r="1474" spans="1:5" x14ac:dyDescent="0.3">
      <c r="A1474" t="s">
        <v>60</v>
      </c>
      <c r="B1474" t="s">
        <v>8</v>
      </c>
      <c r="C1474">
        <v>2012</v>
      </c>
      <c r="D1474">
        <v>4.6586936000000003</v>
      </c>
      <c r="E1474" t="s">
        <v>7</v>
      </c>
    </row>
    <row r="1475" spans="1:5" x14ac:dyDescent="0.3">
      <c r="A1475" t="s">
        <v>60</v>
      </c>
      <c r="B1475" t="s">
        <v>8</v>
      </c>
      <c r="C1475">
        <v>2013</v>
      </c>
      <c r="D1475">
        <v>4.6512716999999997</v>
      </c>
      <c r="E1475" t="s">
        <v>7</v>
      </c>
    </row>
    <row r="1476" spans="1:5" x14ac:dyDescent="0.3">
      <c r="A1476" t="s">
        <v>60</v>
      </c>
      <c r="B1476" t="s">
        <v>8</v>
      </c>
      <c r="C1476">
        <v>2014</v>
      </c>
      <c r="D1476">
        <v>4.6438497999999999</v>
      </c>
      <c r="E1476" t="s">
        <v>7</v>
      </c>
    </row>
    <row r="1477" spans="1:5" x14ac:dyDescent="0.3">
      <c r="A1477" t="s">
        <v>60</v>
      </c>
      <c r="B1477" t="s">
        <v>8</v>
      </c>
      <c r="C1477">
        <v>2015</v>
      </c>
      <c r="D1477">
        <v>4.6364279000000002</v>
      </c>
      <c r="E1477" t="s">
        <v>7</v>
      </c>
    </row>
    <row r="1478" spans="1:5" x14ac:dyDescent="0.3">
      <c r="A1478" t="s">
        <v>60</v>
      </c>
      <c r="B1478" t="s">
        <v>8</v>
      </c>
      <c r="C1478">
        <v>2016</v>
      </c>
      <c r="D1478">
        <v>4.6290060000000004</v>
      </c>
      <c r="E1478" t="s">
        <v>7</v>
      </c>
    </row>
    <row r="1479" spans="1:5" x14ac:dyDescent="0.3">
      <c r="A1479" t="s">
        <v>60</v>
      </c>
      <c r="B1479" t="s">
        <v>8</v>
      </c>
      <c r="C1479">
        <v>2017</v>
      </c>
      <c r="D1479">
        <v>4.6215840999999998</v>
      </c>
      <c r="E1479" t="s">
        <v>7</v>
      </c>
    </row>
    <row r="1480" spans="1:5" x14ac:dyDescent="0.3">
      <c r="A1480" t="s">
        <v>60</v>
      </c>
      <c r="B1480" t="s">
        <v>8</v>
      </c>
      <c r="C1480">
        <v>2018</v>
      </c>
      <c r="D1480">
        <v>4.7781775399999997</v>
      </c>
      <c r="E1480" t="s">
        <v>7</v>
      </c>
    </row>
    <row r="1481" spans="1:5" x14ac:dyDescent="0.3">
      <c r="A1481" t="s">
        <v>60</v>
      </c>
      <c r="B1481" t="s">
        <v>8</v>
      </c>
      <c r="C1481">
        <v>2019</v>
      </c>
      <c r="D1481">
        <v>4.9347709799999997</v>
      </c>
      <c r="E1481" t="s">
        <v>7</v>
      </c>
    </row>
    <row r="1482" spans="1:5" x14ac:dyDescent="0.3">
      <c r="A1482" t="s">
        <v>60</v>
      </c>
      <c r="B1482" t="s">
        <v>8</v>
      </c>
      <c r="C1482">
        <v>2020</v>
      </c>
      <c r="D1482">
        <v>5.0913644199999997</v>
      </c>
      <c r="E1482" t="s">
        <v>7</v>
      </c>
    </row>
    <row r="1483" spans="1:5" x14ac:dyDescent="0.3">
      <c r="A1483" t="s">
        <v>60</v>
      </c>
      <c r="B1483" t="s">
        <v>8</v>
      </c>
      <c r="C1483">
        <v>2021</v>
      </c>
      <c r="D1483">
        <v>5.0913644199999997</v>
      </c>
      <c r="E1483" t="s">
        <v>7</v>
      </c>
    </row>
    <row r="1484" spans="1:5" x14ac:dyDescent="0.3">
      <c r="A1484" t="s">
        <v>60</v>
      </c>
      <c r="B1484" t="s">
        <v>8</v>
      </c>
      <c r="C1484">
        <v>2022</v>
      </c>
      <c r="D1484">
        <v>5.0913644199999997</v>
      </c>
      <c r="E1484" t="s">
        <v>7</v>
      </c>
    </row>
    <row r="1485" spans="1:5" x14ac:dyDescent="0.3">
      <c r="A1485" t="s">
        <v>60</v>
      </c>
      <c r="B1485" t="s">
        <v>8</v>
      </c>
      <c r="C1485">
        <v>2023</v>
      </c>
      <c r="D1485">
        <v>5.0913644199999997</v>
      </c>
      <c r="E1485" t="s">
        <v>7</v>
      </c>
    </row>
    <row r="1486" spans="1:5" x14ac:dyDescent="0.3">
      <c r="A1486" t="s">
        <v>61</v>
      </c>
      <c r="B1486" t="s">
        <v>8</v>
      </c>
      <c r="C1486">
        <v>2010</v>
      </c>
      <c r="D1486">
        <v>9.3599996569999995</v>
      </c>
      <c r="E1486" t="s">
        <v>7</v>
      </c>
    </row>
    <row r="1487" spans="1:5" x14ac:dyDescent="0.3">
      <c r="A1487" t="s">
        <v>61</v>
      </c>
      <c r="B1487" t="s">
        <v>8</v>
      </c>
      <c r="C1487">
        <v>2011</v>
      </c>
      <c r="D1487">
        <v>9.4799995419999998</v>
      </c>
      <c r="E1487" t="s">
        <v>7</v>
      </c>
    </row>
    <row r="1488" spans="1:5" x14ac:dyDescent="0.3">
      <c r="A1488" t="s">
        <v>61</v>
      </c>
      <c r="B1488" t="s">
        <v>8</v>
      </c>
      <c r="C1488">
        <v>2012</v>
      </c>
      <c r="D1488">
        <v>9.5100002289999992</v>
      </c>
      <c r="E1488" t="s">
        <v>7</v>
      </c>
    </row>
    <row r="1489" spans="1:5" x14ac:dyDescent="0.3">
      <c r="A1489" t="s">
        <v>61</v>
      </c>
      <c r="B1489" t="s">
        <v>8</v>
      </c>
      <c r="C1489">
        <v>2013</v>
      </c>
      <c r="D1489">
        <v>9.6150002479999994</v>
      </c>
      <c r="E1489" t="s">
        <v>7</v>
      </c>
    </row>
    <row r="1490" spans="1:5" x14ac:dyDescent="0.3">
      <c r="A1490" t="s">
        <v>61</v>
      </c>
      <c r="B1490" t="s">
        <v>8</v>
      </c>
      <c r="C1490">
        <v>2014</v>
      </c>
      <c r="D1490">
        <v>9.7200002669999996</v>
      </c>
      <c r="E1490" t="s">
        <v>7</v>
      </c>
    </row>
    <row r="1491" spans="1:5" x14ac:dyDescent="0.3">
      <c r="A1491" t="s">
        <v>61</v>
      </c>
      <c r="B1491" t="s">
        <v>8</v>
      </c>
      <c r="C1491">
        <v>2015</v>
      </c>
      <c r="D1491">
        <v>9.9099998469999999</v>
      </c>
      <c r="E1491" t="s">
        <v>7</v>
      </c>
    </row>
    <row r="1492" spans="1:5" x14ac:dyDescent="0.3">
      <c r="A1492" t="s">
        <v>61</v>
      </c>
      <c r="B1492" t="s">
        <v>8</v>
      </c>
      <c r="C1492">
        <v>2016</v>
      </c>
      <c r="D1492">
        <v>10.010000229999999</v>
      </c>
      <c r="E1492" t="s">
        <v>7</v>
      </c>
    </row>
    <row r="1493" spans="1:5" x14ac:dyDescent="0.3">
      <c r="A1493" t="s">
        <v>61</v>
      </c>
      <c r="B1493" t="s">
        <v>8</v>
      </c>
      <c r="C1493">
        <v>2017</v>
      </c>
      <c r="D1493">
        <v>10.07500029</v>
      </c>
      <c r="E1493" t="s">
        <v>7</v>
      </c>
    </row>
    <row r="1494" spans="1:5" x14ac:dyDescent="0.3">
      <c r="A1494" t="s">
        <v>61</v>
      </c>
      <c r="B1494" t="s">
        <v>8</v>
      </c>
      <c r="C1494">
        <v>2018</v>
      </c>
      <c r="D1494">
        <v>10.14000034</v>
      </c>
      <c r="E1494" t="s">
        <v>7</v>
      </c>
    </row>
    <row r="1495" spans="1:5" x14ac:dyDescent="0.3">
      <c r="A1495" t="s">
        <v>61</v>
      </c>
      <c r="B1495" t="s">
        <v>8</v>
      </c>
      <c r="C1495">
        <v>2019</v>
      </c>
      <c r="D1495">
        <v>10.375</v>
      </c>
      <c r="E1495" t="s">
        <v>7</v>
      </c>
    </row>
    <row r="1496" spans="1:5" x14ac:dyDescent="0.3">
      <c r="A1496" t="s">
        <v>61</v>
      </c>
      <c r="B1496" t="s">
        <v>8</v>
      </c>
      <c r="C1496">
        <v>2020</v>
      </c>
      <c r="D1496">
        <v>10.60999966</v>
      </c>
      <c r="E1496" t="s">
        <v>7</v>
      </c>
    </row>
    <row r="1497" spans="1:5" x14ac:dyDescent="0.3">
      <c r="A1497" t="s">
        <v>61</v>
      </c>
      <c r="B1497" t="s">
        <v>8</v>
      </c>
      <c r="C1497">
        <v>2021</v>
      </c>
      <c r="D1497">
        <v>10.75612495</v>
      </c>
      <c r="E1497" t="s">
        <v>7</v>
      </c>
    </row>
    <row r="1498" spans="1:5" x14ac:dyDescent="0.3">
      <c r="A1498" t="s">
        <v>61</v>
      </c>
      <c r="B1498" t="s">
        <v>8</v>
      </c>
      <c r="C1498">
        <v>2022</v>
      </c>
      <c r="D1498">
        <v>10.75612495</v>
      </c>
      <c r="E1498" t="s">
        <v>7</v>
      </c>
    </row>
    <row r="1499" spans="1:5" x14ac:dyDescent="0.3">
      <c r="A1499" t="s">
        <v>61</v>
      </c>
      <c r="B1499" t="s">
        <v>8</v>
      </c>
      <c r="C1499">
        <v>2023</v>
      </c>
      <c r="D1499">
        <v>10.75612495</v>
      </c>
      <c r="E1499" t="s">
        <v>7</v>
      </c>
    </row>
    <row r="1500" spans="1:5" x14ac:dyDescent="0.3">
      <c r="A1500" t="s">
        <v>61</v>
      </c>
      <c r="B1500" t="s">
        <v>6</v>
      </c>
      <c r="C1500">
        <v>2010</v>
      </c>
      <c r="D1500">
        <v>16.402809139999999</v>
      </c>
      <c r="E1500" t="s">
        <v>7</v>
      </c>
    </row>
    <row r="1501" spans="1:5" x14ac:dyDescent="0.3">
      <c r="A1501" t="s">
        <v>61</v>
      </c>
      <c r="B1501" t="s">
        <v>6</v>
      </c>
      <c r="C1501">
        <v>2011</v>
      </c>
      <c r="D1501">
        <v>16.751480099999998</v>
      </c>
      <c r="E1501" t="s">
        <v>7</v>
      </c>
    </row>
    <row r="1502" spans="1:5" x14ac:dyDescent="0.3">
      <c r="A1502" t="s">
        <v>61</v>
      </c>
      <c r="B1502" t="s">
        <v>6</v>
      </c>
      <c r="C1502">
        <v>2012</v>
      </c>
      <c r="D1502">
        <v>16.989820479999999</v>
      </c>
      <c r="E1502" t="s">
        <v>7</v>
      </c>
    </row>
    <row r="1503" spans="1:5" x14ac:dyDescent="0.3">
      <c r="A1503" t="s">
        <v>61</v>
      </c>
      <c r="B1503" t="s">
        <v>6</v>
      </c>
      <c r="C1503">
        <v>2013</v>
      </c>
      <c r="D1503">
        <v>17.163810730000002</v>
      </c>
      <c r="E1503" t="s">
        <v>7</v>
      </c>
    </row>
    <row r="1504" spans="1:5" x14ac:dyDescent="0.3">
      <c r="A1504" t="s">
        <v>61</v>
      </c>
      <c r="B1504" t="s">
        <v>6</v>
      </c>
      <c r="C1504">
        <v>2014</v>
      </c>
      <c r="D1504">
        <v>17.285339359999998</v>
      </c>
      <c r="E1504" t="s">
        <v>7</v>
      </c>
    </row>
    <row r="1505" spans="1:5" x14ac:dyDescent="0.3">
      <c r="A1505" t="s">
        <v>61</v>
      </c>
      <c r="B1505" t="s">
        <v>6</v>
      </c>
      <c r="C1505">
        <v>2015</v>
      </c>
      <c r="D1505">
        <v>17.404239650000001</v>
      </c>
      <c r="E1505" t="s">
        <v>7</v>
      </c>
    </row>
    <row r="1506" spans="1:5" x14ac:dyDescent="0.3">
      <c r="A1506" t="s">
        <v>61</v>
      </c>
      <c r="B1506" t="s">
        <v>6</v>
      </c>
      <c r="C1506">
        <v>2016</v>
      </c>
      <c r="D1506">
        <v>17.438989639999999</v>
      </c>
      <c r="E1506" t="s">
        <v>7</v>
      </c>
    </row>
    <row r="1507" spans="1:5" x14ac:dyDescent="0.3">
      <c r="A1507" t="s">
        <v>61</v>
      </c>
      <c r="B1507" t="s">
        <v>6</v>
      </c>
      <c r="C1507">
        <v>2017</v>
      </c>
      <c r="D1507">
        <v>17.48012924</v>
      </c>
      <c r="E1507" t="s">
        <v>7</v>
      </c>
    </row>
    <row r="1508" spans="1:5" x14ac:dyDescent="0.3">
      <c r="A1508" t="s">
        <v>61</v>
      </c>
      <c r="B1508" t="s">
        <v>6</v>
      </c>
      <c r="C1508">
        <v>2018</v>
      </c>
      <c r="D1508">
        <v>17.51925087</v>
      </c>
      <c r="E1508" t="s">
        <v>7</v>
      </c>
    </row>
    <row r="1509" spans="1:5" x14ac:dyDescent="0.3">
      <c r="A1509" t="s">
        <v>61</v>
      </c>
      <c r="B1509" t="s">
        <v>6</v>
      </c>
      <c r="C1509">
        <v>2019</v>
      </c>
      <c r="D1509">
        <v>17.500810619999999</v>
      </c>
      <c r="E1509" t="s">
        <v>7</v>
      </c>
    </row>
    <row r="1510" spans="1:5" x14ac:dyDescent="0.3">
      <c r="A1510" t="s">
        <v>61</v>
      </c>
      <c r="B1510" t="s">
        <v>6</v>
      </c>
      <c r="C1510">
        <v>2020</v>
      </c>
      <c r="D1510">
        <v>17.469579700000001</v>
      </c>
      <c r="E1510" t="s">
        <v>7</v>
      </c>
    </row>
    <row r="1511" spans="1:5" x14ac:dyDescent="0.3">
      <c r="A1511" t="s">
        <v>61</v>
      </c>
      <c r="B1511" t="s">
        <v>6</v>
      </c>
      <c r="C1511">
        <v>2021</v>
      </c>
      <c r="D1511">
        <v>17.809059139999999</v>
      </c>
      <c r="E1511" t="s">
        <v>7</v>
      </c>
    </row>
    <row r="1512" spans="1:5" x14ac:dyDescent="0.3">
      <c r="A1512" t="s">
        <v>61</v>
      </c>
      <c r="B1512" t="s">
        <v>6</v>
      </c>
      <c r="C1512">
        <v>2022</v>
      </c>
      <c r="D1512">
        <v>17.830310820000001</v>
      </c>
      <c r="E1512" t="s">
        <v>7</v>
      </c>
    </row>
    <row r="1513" spans="1:5" x14ac:dyDescent="0.3">
      <c r="A1513" t="s">
        <v>61</v>
      </c>
      <c r="B1513" t="s">
        <v>6</v>
      </c>
      <c r="C1513">
        <v>2023</v>
      </c>
      <c r="D1513">
        <v>17.830310820000001</v>
      </c>
      <c r="E1513" t="s">
        <v>7</v>
      </c>
    </row>
    <row r="1514" spans="1:5" x14ac:dyDescent="0.3">
      <c r="A1514" t="s">
        <v>62</v>
      </c>
      <c r="B1514" t="s">
        <v>6</v>
      </c>
      <c r="C1514">
        <v>2010</v>
      </c>
      <c r="D1514">
        <v>16.508470540000001</v>
      </c>
      <c r="E1514" t="s">
        <v>7</v>
      </c>
    </row>
    <row r="1515" spans="1:5" x14ac:dyDescent="0.3">
      <c r="A1515" t="s">
        <v>62</v>
      </c>
      <c r="B1515" t="s">
        <v>6</v>
      </c>
      <c r="C1515">
        <v>2011</v>
      </c>
      <c r="D1515">
        <v>16.6350193</v>
      </c>
      <c r="E1515" t="s">
        <v>7</v>
      </c>
    </row>
    <row r="1516" spans="1:5" x14ac:dyDescent="0.3">
      <c r="A1516" t="s">
        <v>62</v>
      </c>
      <c r="B1516" t="s">
        <v>6</v>
      </c>
      <c r="C1516">
        <v>2012</v>
      </c>
      <c r="D1516">
        <v>16.607370379999999</v>
      </c>
      <c r="E1516" t="s">
        <v>7</v>
      </c>
    </row>
    <row r="1517" spans="1:5" x14ac:dyDescent="0.3">
      <c r="A1517" t="s">
        <v>62</v>
      </c>
      <c r="B1517" t="s">
        <v>6</v>
      </c>
      <c r="C1517">
        <v>2013</v>
      </c>
      <c r="D1517">
        <v>16.497020719999998</v>
      </c>
      <c r="E1517" t="s">
        <v>7</v>
      </c>
    </row>
    <row r="1518" spans="1:5" x14ac:dyDescent="0.3">
      <c r="A1518" t="s">
        <v>62</v>
      </c>
      <c r="B1518" t="s">
        <v>6</v>
      </c>
      <c r="C1518">
        <v>2014</v>
      </c>
      <c r="D1518">
        <v>16.26988983</v>
      </c>
      <c r="E1518" t="s">
        <v>7</v>
      </c>
    </row>
    <row r="1519" spans="1:5" x14ac:dyDescent="0.3">
      <c r="A1519" t="s">
        <v>62</v>
      </c>
      <c r="B1519" t="s">
        <v>6</v>
      </c>
      <c r="C1519">
        <v>2015</v>
      </c>
      <c r="D1519">
        <v>16.046089169999998</v>
      </c>
      <c r="E1519" t="s">
        <v>7</v>
      </c>
    </row>
    <row r="1520" spans="1:5" x14ac:dyDescent="0.3">
      <c r="A1520" t="s">
        <v>62</v>
      </c>
      <c r="B1520" t="s">
        <v>6</v>
      </c>
      <c r="C1520">
        <v>2016</v>
      </c>
      <c r="D1520">
        <v>15.952919959999999</v>
      </c>
      <c r="E1520" t="s">
        <v>7</v>
      </c>
    </row>
    <row r="1521" spans="1:5" x14ac:dyDescent="0.3">
      <c r="A1521" t="s">
        <v>62</v>
      </c>
      <c r="B1521" t="s">
        <v>6</v>
      </c>
      <c r="C1521">
        <v>2017</v>
      </c>
      <c r="D1521">
        <v>15.813960079999999</v>
      </c>
      <c r="E1521" t="s">
        <v>7</v>
      </c>
    </row>
    <row r="1522" spans="1:5" x14ac:dyDescent="0.3">
      <c r="A1522" t="s">
        <v>62</v>
      </c>
      <c r="B1522" t="s">
        <v>6</v>
      </c>
      <c r="C1522">
        <v>2018</v>
      </c>
      <c r="D1522">
        <v>15.75247955</v>
      </c>
      <c r="E1522" t="s">
        <v>7</v>
      </c>
    </row>
    <row r="1523" spans="1:5" x14ac:dyDescent="0.3">
      <c r="A1523" t="s">
        <v>62</v>
      </c>
      <c r="B1523" t="s">
        <v>6</v>
      </c>
      <c r="C1523">
        <v>2019</v>
      </c>
      <c r="D1523">
        <v>15.740289690000001</v>
      </c>
      <c r="E1523" t="s">
        <v>7</v>
      </c>
    </row>
    <row r="1524" spans="1:5" x14ac:dyDescent="0.3">
      <c r="A1524" t="s">
        <v>62</v>
      </c>
      <c r="B1524" t="s">
        <v>6</v>
      </c>
      <c r="C1524">
        <v>2020</v>
      </c>
      <c r="D1524">
        <v>15.775099750000001</v>
      </c>
      <c r="E1524" t="s">
        <v>7</v>
      </c>
    </row>
    <row r="1525" spans="1:5" x14ac:dyDescent="0.3">
      <c r="A1525" t="s">
        <v>62</v>
      </c>
      <c r="B1525" t="s">
        <v>6</v>
      </c>
      <c r="C1525">
        <v>2021</v>
      </c>
      <c r="D1525">
        <v>15.942979810000001</v>
      </c>
      <c r="E1525" t="s">
        <v>7</v>
      </c>
    </row>
    <row r="1526" spans="1:5" x14ac:dyDescent="0.3">
      <c r="A1526" t="s">
        <v>62</v>
      </c>
      <c r="B1526" t="s">
        <v>6</v>
      </c>
      <c r="C1526">
        <v>2022</v>
      </c>
      <c r="D1526">
        <v>15.96786022</v>
      </c>
      <c r="E1526" t="s">
        <v>7</v>
      </c>
    </row>
    <row r="1527" spans="1:5" x14ac:dyDescent="0.3">
      <c r="A1527" t="s">
        <v>62</v>
      </c>
      <c r="B1527" t="s">
        <v>6</v>
      </c>
      <c r="C1527">
        <v>2023</v>
      </c>
      <c r="D1527">
        <v>15.96786022</v>
      </c>
      <c r="E1527" t="s">
        <v>7</v>
      </c>
    </row>
    <row r="1528" spans="1:5" x14ac:dyDescent="0.3">
      <c r="A1528" t="s">
        <v>62</v>
      </c>
      <c r="B1528" t="s">
        <v>8</v>
      </c>
      <c r="C1528">
        <v>2010</v>
      </c>
      <c r="D1528">
        <v>13.329999920000001</v>
      </c>
      <c r="E1528" t="s">
        <v>7</v>
      </c>
    </row>
    <row r="1529" spans="1:5" x14ac:dyDescent="0.3">
      <c r="A1529" t="s">
        <v>62</v>
      </c>
      <c r="B1529" t="s">
        <v>8</v>
      </c>
      <c r="C1529">
        <v>2011</v>
      </c>
      <c r="D1529">
        <v>13.399999619999999</v>
      </c>
      <c r="E1529" t="s">
        <v>7</v>
      </c>
    </row>
    <row r="1530" spans="1:5" x14ac:dyDescent="0.3">
      <c r="A1530" t="s">
        <v>62</v>
      </c>
      <c r="B1530" t="s">
        <v>8</v>
      </c>
      <c r="C1530">
        <v>2012</v>
      </c>
      <c r="D1530">
        <v>13.44999981</v>
      </c>
      <c r="E1530" t="s">
        <v>7</v>
      </c>
    </row>
    <row r="1531" spans="1:5" x14ac:dyDescent="0.3">
      <c r="A1531" t="s">
        <v>62</v>
      </c>
      <c r="B1531" t="s">
        <v>8</v>
      </c>
      <c r="C1531">
        <v>2013</v>
      </c>
      <c r="D1531">
        <v>13.539999959999999</v>
      </c>
      <c r="E1531" t="s">
        <v>7</v>
      </c>
    </row>
    <row r="1532" spans="1:5" x14ac:dyDescent="0.3">
      <c r="A1532" t="s">
        <v>62</v>
      </c>
      <c r="B1532" t="s">
        <v>8</v>
      </c>
      <c r="C1532">
        <v>2014</v>
      </c>
      <c r="D1532">
        <v>13.43999958</v>
      </c>
      <c r="E1532" t="s">
        <v>7</v>
      </c>
    </row>
    <row r="1533" spans="1:5" x14ac:dyDescent="0.3">
      <c r="A1533" t="s">
        <v>62</v>
      </c>
      <c r="B1533" t="s">
        <v>8</v>
      </c>
      <c r="C1533">
        <v>2015</v>
      </c>
      <c r="D1533">
        <v>13.489999770000001</v>
      </c>
      <c r="E1533" t="s">
        <v>7</v>
      </c>
    </row>
    <row r="1534" spans="1:5" x14ac:dyDescent="0.3">
      <c r="A1534" t="s">
        <v>62</v>
      </c>
      <c r="B1534" t="s">
        <v>8</v>
      </c>
      <c r="C1534">
        <v>2016</v>
      </c>
      <c r="D1534">
        <v>13.510000229999999</v>
      </c>
      <c r="E1534" t="s">
        <v>7</v>
      </c>
    </row>
    <row r="1535" spans="1:5" x14ac:dyDescent="0.3">
      <c r="A1535" t="s">
        <v>62</v>
      </c>
      <c r="B1535" t="s">
        <v>8</v>
      </c>
      <c r="C1535">
        <v>2017</v>
      </c>
      <c r="D1535">
        <v>13.56000042</v>
      </c>
      <c r="E1535" t="s">
        <v>7</v>
      </c>
    </row>
    <row r="1536" spans="1:5" x14ac:dyDescent="0.3">
      <c r="A1536" t="s">
        <v>62</v>
      </c>
      <c r="B1536" t="s">
        <v>8</v>
      </c>
      <c r="C1536">
        <v>2018</v>
      </c>
      <c r="D1536">
        <v>13.65999985</v>
      </c>
      <c r="E1536" t="s">
        <v>7</v>
      </c>
    </row>
    <row r="1537" spans="1:5" x14ac:dyDescent="0.3">
      <c r="A1537" t="s">
        <v>62</v>
      </c>
      <c r="B1537" t="s">
        <v>8</v>
      </c>
      <c r="C1537">
        <v>2019</v>
      </c>
      <c r="D1537">
        <v>13.60500002</v>
      </c>
      <c r="E1537" t="s">
        <v>7</v>
      </c>
    </row>
    <row r="1538" spans="1:5" x14ac:dyDescent="0.3">
      <c r="A1538" t="s">
        <v>62</v>
      </c>
      <c r="B1538" t="s">
        <v>8</v>
      </c>
      <c r="C1538">
        <v>2020</v>
      </c>
      <c r="D1538">
        <v>13.55000019</v>
      </c>
      <c r="E1538" t="s">
        <v>7</v>
      </c>
    </row>
    <row r="1539" spans="1:5" x14ac:dyDescent="0.3">
      <c r="A1539" t="s">
        <v>62</v>
      </c>
      <c r="B1539" t="s">
        <v>8</v>
      </c>
      <c r="C1539">
        <v>2021</v>
      </c>
      <c r="D1539">
        <v>13.562165970000001</v>
      </c>
      <c r="E1539" t="s">
        <v>7</v>
      </c>
    </row>
    <row r="1540" spans="1:5" x14ac:dyDescent="0.3">
      <c r="A1540" t="s">
        <v>62</v>
      </c>
      <c r="B1540" t="s">
        <v>8</v>
      </c>
      <c r="C1540">
        <v>2022</v>
      </c>
      <c r="D1540">
        <v>13.562165970000001</v>
      </c>
      <c r="E1540" t="s">
        <v>7</v>
      </c>
    </row>
    <row r="1541" spans="1:5" x14ac:dyDescent="0.3">
      <c r="A1541" t="s">
        <v>62</v>
      </c>
      <c r="B1541" t="s">
        <v>8</v>
      </c>
      <c r="C1541">
        <v>2023</v>
      </c>
      <c r="D1541">
        <v>13.562165970000001</v>
      </c>
      <c r="E1541" t="s">
        <v>7</v>
      </c>
    </row>
    <row r="1542" spans="1:5" x14ac:dyDescent="0.3">
      <c r="A1542" t="s">
        <v>63</v>
      </c>
      <c r="B1542" t="s">
        <v>8</v>
      </c>
      <c r="C1542">
        <v>2010</v>
      </c>
      <c r="D1542">
        <v>2.1325000520000001</v>
      </c>
      <c r="E1542" t="s">
        <v>7</v>
      </c>
    </row>
    <row r="1543" spans="1:5" x14ac:dyDescent="0.3">
      <c r="A1543" t="s">
        <v>63</v>
      </c>
      <c r="B1543" t="s">
        <v>8</v>
      </c>
      <c r="C1543">
        <v>2011</v>
      </c>
      <c r="D1543">
        <v>2.170000076</v>
      </c>
      <c r="E1543" t="s">
        <v>7</v>
      </c>
    </row>
    <row r="1544" spans="1:5" x14ac:dyDescent="0.3">
      <c r="A1544" t="s">
        <v>63</v>
      </c>
      <c r="B1544" t="s">
        <v>8</v>
      </c>
      <c r="C1544">
        <v>2012</v>
      </c>
      <c r="D1544">
        <v>2.2213580610000001</v>
      </c>
      <c r="E1544" t="s">
        <v>7</v>
      </c>
    </row>
    <row r="1545" spans="1:5" x14ac:dyDescent="0.3">
      <c r="A1545" t="s">
        <v>63</v>
      </c>
      <c r="B1545" t="s">
        <v>8</v>
      </c>
      <c r="C1545">
        <v>2013</v>
      </c>
      <c r="D1545">
        <v>2.2727160450000001</v>
      </c>
      <c r="E1545" t="s">
        <v>7</v>
      </c>
    </row>
    <row r="1546" spans="1:5" x14ac:dyDescent="0.3">
      <c r="A1546" t="s">
        <v>63</v>
      </c>
      <c r="B1546" t="s">
        <v>8</v>
      </c>
      <c r="C1546">
        <v>2014</v>
      </c>
      <c r="D1546">
        <v>2.3240740299999998</v>
      </c>
      <c r="E1546" t="s">
        <v>7</v>
      </c>
    </row>
    <row r="1547" spans="1:5" x14ac:dyDescent="0.3">
      <c r="A1547" t="s">
        <v>63</v>
      </c>
      <c r="B1547" t="s">
        <v>8</v>
      </c>
      <c r="C1547">
        <v>2015</v>
      </c>
      <c r="D1547">
        <v>2.3754320139999998</v>
      </c>
      <c r="E1547" t="s">
        <v>7</v>
      </c>
    </row>
    <row r="1548" spans="1:5" x14ac:dyDescent="0.3">
      <c r="A1548" t="s">
        <v>63</v>
      </c>
      <c r="B1548" t="s">
        <v>8</v>
      </c>
      <c r="C1548">
        <v>2016</v>
      </c>
      <c r="D1548">
        <v>2.4267899989999999</v>
      </c>
      <c r="E1548" t="s">
        <v>7</v>
      </c>
    </row>
    <row r="1549" spans="1:5" x14ac:dyDescent="0.3">
      <c r="A1549" t="s">
        <v>63</v>
      </c>
      <c r="B1549" t="s">
        <v>8</v>
      </c>
      <c r="C1549">
        <v>2017</v>
      </c>
      <c r="D1549">
        <v>2.4110366499999998</v>
      </c>
      <c r="E1549" t="s">
        <v>7</v>
      </c>
    </row>
    <row r="1550" spans="1:5" x14ac:dyDescent="0.3">
      <c r="A1550" t="s">
        <v>63</v>
      </c>
      <c r="B1550" t="s">
        <v>8</v>
      </c>
      <c r="C1550">
        <v>2018</v>
      </c>
      <c r="D1550">
        <v>2.3952833020000002</v>
      </c>
      <c r="E1550" t="s">
        <v>7</v>
      </c>
    </row>
    <row r="1551" spans="1:5" x14ac:dyDescent="0.3">
      <c r="A1551" t="s">
        <v>63</v>
      </c>
      <c r="B1551" t="s">
        <v>8</v>
      </c>
      <c r="C1551">
        <v>2019</v>
      </c>
      <c r="D1551">
        <v>2.379529953</v>
      </c>
      <c r="E1551" t="s">
        <v>7</v>
      </c>
    </row>
    <row r="1552" spans="1:5" x14ac:dyDescent="0.3">
      <c r="A1552" t="s">
        <v>63</v>
      </c>
      <c r="B1552" t="s">
        <v>8</v>
      </c>
      <c r="C1552">
        <v>2020</v>
      </c>
      <c r="D1552">
        <v>2.3910072040000001</v>
      </c>
      <c r="E1552" t="s">
        <v>7</v>
      </c>
    </row>
    <row r="1553" spans="1:5" x14ac:dyDescent="0.3">
      <c r="A1553" t="s">
        <v>63</v>
      </c>
      <c r="B1553" t="s">
        <v>8</v>
      </c>
      <c r="C1553">
        <v>2021</v>
      </c>
      <c r="D1553">
        <v>2.4025398130000002</v>
      </c>
      <c r="E1553" t="s">
        <v>7</v>
      </c>
    </row>
    <row r="1554" spans="1:5" x14ac:dyDescent="0.3">
      <c r="A1554" t="s">
        <v>63</v>
      </c>
      <c r="B1554" t="s">
        <v>8</v>
      </c>
      <c r="C1554">
        <v>2022</v>
      </c>
      <c r="D1554">
        <v>2.4025398130000002</v>
      </c>
      <c r="E1554" t="s">
        <v>7</v>
      </c>
    </row>
    <row r="1555" spans="1:5" x14ac:dyDescent="0.3">
      <c r="A1555" t="s">
        <v>63</v>
      </c>
      <c r="B1555" t="s">
        <v>8</v>
      </c>
      <c r="C1555">
        <v>2023</v>
      </c>
      <c r="D1555">
        <v>2.4025398130000002</v>
      </c>
      <c r="E1555" t="s">
        <v>7</v>
      </c>
    </row>
    <row r="1556" spans="1:5" x14ac:dyDescent="0.3">
      <c r="A1556" t="s">
        <v>63</v>
      </c>
      <c r="B1556" t="s">
        <v>6</v>
      </c>
      <c r="C1556">
        <v>2010</v>
      </c>
      <c r="D1556">
        <v>8.021840096</v>
      </c>
      <c r="E1556" t="s">
        <v>7</v>
      </c>
    </row>
    <row r="1557" spans="1:5" x14ac:dyDescent="0.3">
      <c r="A1557" t="s">
        <v>63</v>
      </c>
      <c r="B1557" t="s">
        <v>6</v>
      </c>
      <c r="C1557">
        <v>2011</v>
      </c>
      <c r="D1557">
        <v>8.1987104419999994</v>
      </c>
      <c r="E1557" t="s">
        <v>7</v>
      </c>
    </row>
    <row r="1558" spans="1:5" x14ac:dyDescent="0.3">
      <c r="A1558" t="s">
        <v>63</v>
      </c>
      <c r="B1558" t="s">
        <v>6</v>
      </c>
      <c r="C1558">
        <v>2012</v>
      </c>
      <c r="D1558">
        <v>8.2681999210000008</v>
      </c>
      <c r="E1558" t="s">
        <v>7</v>
      </c>
    </row>
    <row r="1559" spans="1:5" x14ac:dyDescent="0.3">
      <c r="A1559" t="s">
        <v>63</v>
      </c>
      <c r="B1559" t="s">
        <v>6</v>
      </c>
      <c r="C1559">
        <v>2013</v>
      </c>
      <c r="D1559">
        <v>8.328389906</v>
      </c>
      <c r="E1559" t="s">
        <v>7</v>
      </c>
    </row>
    <row r="1560" spans="1:5" x14ac:dyDescent="0.3">
      <c r="A1560" t="s">
        <v>63</v>
      </c>
      <c r="B1560" t="s">
        <v>6</v>
      </c>
      <c r="C1560">
        <v>2014</v>
      </c>
      <c r="D1560">
        <v>8.3885798909999991</v>
      </c>
      <c r="E1560" t="s">
        <v>7</v>
      </c>
    </row>
    <row r="1561" spans="1:5" x14ac:dyDescent="0.3">
      <c r="A1561" t="s">
        <v>63</v>
      </c>
      <c r="B1561" t="s">
        <v>6</v>
      </c>
      <c r="C1561">
        <v>2015</v>
      </c>
      <c r="D1561">
        <v>8.4487698770000002</v>
      </c>
      <c r="E1561" t="s">
        <v>7</v>
      </c>
    </row>
    <row r="1562" spans="1:5" x14ac:dyDescent="0.3">
      <c r="A1562" t="s">
        <v>63</v>
      </c>
      <c r="B1562" t="s">
        <v>6</v>
      </c>
      <c r="C1562">
        <v>2016</v>
      </c>
      <c r="D1562">
        <v>8.5089598619999993</v>
      </c>
      <c r="E1562" t="s">
        <v>7</v>
      </c>
    </row>
    <row r="1563" spans="1:5" x14ac:dyDescent="0.3">
      <c r="A1563" t="s">
        <v>63</v>
      </c>
      <c r="B1563" t="s">
        <v>6</v>
      </c>
      <c r="C1563">
        <v>2017</v>
      </c>
      <c r="D1563">
        <v>8.6634987199999998</v>
      </c>
      <c r="E1563" t="s">
        <v>7</v>
      </c>
    </row>
    <row r="1564" spans="1:5" x14ac:dyDescent="0.3">
      <c r="A1564" t="s">
        <v>63</v>
      </c>
      <c r="B1564" t="s">
        <v>6</v>
      </c>
      <c r="C1564">
        <v>2018</v>
      </c>
      <c r="D1564">
        <v>8.8180375770000001</v>
      </c>
      <c r="E1564" t="s">
        <v>7</v>
      </c>
    </row>
    <row r="1565" spans="1:5" x14ac:dyDescent="0.3">
      <c r="A1565" t="s">
        <v>63</v>
      </c>
      <c r="B1565" t="s">
        <v>6</v>
      </c>
      <c r="C1565">
        <v>2019</v>
      </c>
      <c r="D1565">
        <v>8.9725764350000006</v>
      </c>
      <c r="E1565" t="s">
        <v>7</v>
      </c>
    </row>
    <row r="1566" spans="1:5" x14ac:dyDescent="0.3">
      <c r="A1566" t="s">
        <v>63</v>
      </c>
      <c r="B1566" t="s">
        <v>6</v>
      </c>
      <c r="C1566">
        <v>2020</v>
      </c>
      <c r="D1566">
        <v>9.0942884970000009</v>
      </c>
      <c r="E1566" t="s">
        <v>7</v>
      </c>
    </row>
    <row r="1567" spans="1:5" x14ac:dyDescent="0.3">
      <c r="A1567" t="s">
        <v>63</v>
      </c>
      <c r="B1567" t="s">
        <v>6</v>
      </c>
      <c r="C1567">
        <v>2021</v>
      </c>
      <c r="D1567">
        <v>9.2176515709999993</v>
      </c>
      <c r="E1567" t="s">
        <v>7</v>
      </c>
    </row>
    <row r="1568" spans="1:5" x14ac:dyDescent="0.3">
      <c r="A1568" t="s">
        <v>63</v>
      </c>
      <c r="B1568" t="s">
        <v>6</v>
      </c>
      <c r="C1568">
        <v>2022</v>
      </c>
      <c r="D1568">
        <v>9.2176515709999993</v>
      </c>
      <c r="E1568" t="s">
        <v>7</v>
      </c>
    </row>
    <row r="1569" spans="1:5" x14ac:dyDescent="0.3">
      <c r="A1569" t="s">
        <v>63</v>
      </c>
      <c r="B1569" t="s">
        <v>6</v>
      </c>
      <c r="C1569">
        <v>2023</v>
      </c>
      <c r="D1569">
        <v>9.2176515709999993</v>
      </c>
      <c r="E1569" t="s">
        <v>7</v>
      </c>
    </row>
    <row r="1570" spans="1:5" x14ac:dyDescent="0.3">
      <c r="A1570" t="s">
        <v>64</v>
      </c>
      <c r="B1570" t="s">
        <v>6</v>
      </c>
      <c r="C1570">
        <v>2010</v>
      </c>
      <c r="D1570">
        <v>17.023069379999999</v>
      </c>
      <c r="E1570" t="s">
        <v>7</v>
      </c>
    </row>
    <row r="1571" spans="1:5" x14ac:dyDescent="0.3">
      <c r="A1571" t="s">
        <v>64</v>
      </c>
      <c r="B1571" t="s">
        <v>6</v>
      </c>
      <c r="C1571">
        <v>2011</v>
      </c>
      <c r="D1571">
        <v>17.113750459999999</v>
      </c>
      <c r="E1571" t="s">
        <v>7</v>
      </c>
    </row>
    <row r="1572" spans="1:5" x14ac:dyDescent="0.3">
      <c r="A1572" t="s">
        <v>64</v>
      </c>
      <c r="B1572" t="s">
        <v>6</v>
      </c>
      <c r="C1572">
        <v>2012</v>
      </c>
      <c r="D1572">
        <v>17.106300350000001</v>
      </c>
      <c r="E1572" t="s">
        <v>7</v>
      </c>
    </row>
    <row r="1573" spans="1:5" x14ac:dyDescent="0.3">
      <c r="A1573" t="s">
        <v>64</v>
      </c>
      <c r="B1573" t="s">
        <v>6</v>
      </c>
      <c r="C1573">
        <v>2013</v>
      </c>
      <c r="D1573">
        <v>19.3260994</v>
      </c>
      <c r="E1573" t="s">
        <v>7</v>
      </c>
    </row>
    <row r="1574" spans="1:5" x14ac:dyDescent="0.3">
      <c r="A1574" t="s">
        <v>64</v>
      </c>
      <c r="B1574" t="s">
        <v>6</v>
      </c>
      <c r="C1574">
        <v>2014</v>
      </c>
      <c r="D1574">
        <v>19.254249569999999</v>
      </c>
      <c r="E1574" t="s">
        <v>7</v>
      </c>
    </row>
    <row r="1575" spans="1:5" x14ac:dyDescent="0.3">
      <c r="A1575" t="s">
        <v>64</v>
      </c>
      <c r="B1575" t="s">
        <v>6</v>
      </c>
      <c r="C1575">
        <v>2015</v>
      </c>
      <c r="D1575">
        <v>19.310869220000001</v>
      </c>
      <c r="E1575" t="s">
        <v>7</v>
      </c>
    </row>
    <row r="1576" spans="1:5" x14ac:dyDescent="0.3">
      <c r="A1576" t="s">
        <v>64</v>
      </c>
      <c r="B1576" t="s">
        <v>6</v>
      </c>
      <c r="C1576">
        <v>2016</v>
      </c>
      <c r="D1576">
        <v>19.31080055</v>
      </c>
      <c r="E1576" t="s">
        <v>7</v>
      </c>
    </row>
    <row r="1577" spans="1:5" x14ac:dyDescent="0.3">
      <c r="A1577" t="s">
        <v>64</v>
      </c>
      <c r="B1577" t="s">
        <v>6</v>
      </c>
      <c r="C1577">
        <v>2017</v>
      </c>
      <c r="D1577">
        <v>19.37471008</v>
      </c>
      <c r="E1577" t="s">
        <v>7</v>
      </c>
    </row>
    <row r="1578" spans="1:5" x14ac:dyDescent="0.3">
      <c r="A1578" t="s">
        <v>64</v>
      </c>
      <c r="B1578" t="s">
        <v>6</v>
      </c>
      <c r="C1578">
        <v>2018</v>
      </c>
      <c r="D1578">
        <v>19.451150890000001</v>
      </c>
      <c r="E1578" t="s">
        <v>7</v>
      </c>
    </row>
    <row r="1579" spans="1:5" x14ac:dyDescent="0.3">
      <c r="A1579" t="s">
        <v>64</v>
      </c>
      <c r="B1579" t="s">
        <v>6</v>
      </c>
      <c r="C1579">
        <v>2019</v>
      </c>
      <c r="D1579">
        <v>19.04310989</v>
      </c>
      <c r="E1579" t="s">
        <v>7</v>
      </c>
    </row>
    <row r="1580" spans="1:5" x14ac:dyDescent="0.3">
      <c r="A1580" t="s">
        <v>64</v>
      </c>
      <c r="B1580" t="s">
        <v>6</v>
      </c>
      <c r="C1580">
        <v>2020</v>
      </c>
      <c r="D1580">
        <v>19.048580170000001</v>
      </c>
      <c r="E1580" t="s">
        <v>7</v>
      </c>
    </row>
    <row r="1581" spans="1:5" x14ac:dyDescent="0.3">
      <c r="A1581" t="s">
        <v>64</v>
      </c>
      <c r="B1581" t="s">
        <v>6</v>
      </c>
      <c r="C1581">
        <v>2021</v>
      </c>
      <c r="D1581">
        <v>19.228590010000001</v>
      </c>
      <c r="E1581" t="s">
        <v>7</v>
      </c>
    </row>
    <row r="1582" spans="1:5" x14ac:dyDescent="0.3">
      <c r="A1582" t="s">
        <v>64</v>
      </c>
      <c r="B1582" t="s">
        <v>6</v>
      </c>
      <c r="C1582">
        <v>2022</v>
      </c>
      <c r="D1582">
        <v>19.494089129999999</v>
      </c>
      <c r="E1582" t="s">
        <v>7</v>
      </c>
    </row>
    <row r="1583" spans="1:5" x14ac:dyDescent="0.3">
      <c r="A1583" t="s">
        <v>64</v>
      </c>
      <c r="B1583" t="s">
        <v>6</v>
      </c>
      <c r="C1583">
        <v>2023</v>
      </c>
      <c r="D1583">
        <v>19.494089129999999</v>
      </c>
      <c r="E1583" t="s">
        <v>7</v>
      </c>
    </row>
    <row r="1584" spans="1:5" x14ac:dyDescent="0.3">
      <c r="A1584" t="s">
        <v>64</v>
      </c>
      <c r="B1584" t="s">
        <v>8</v>
      </c>
      <c r="C1584">
        <v>2010</v>
      </c>
      <c r="D1584">
        <v>12.420000079999999</v>
      </c>
      <c r="E1584" t="s">
        <v>7</v>
      </c>
    </row>
    <row r="1585" spans="1:5" x14ac:dyDescent="0.3">
      <c r="A1585" t="s">
        <v>64</v>
      </c>
      <c r="B1585" t="s">
        <v>8</v>
      </c>
      <c r="C1585">
        <v>2011</v>
      </c>
      <c r="D1585">
        <v>12.460000040000001</v>
      </c>
      <c r="E1585" t="s">
        <v>7</v>
      </c>
    </row>
    <row r="1586" spans="1:5" x14ac:dyDescent="0.3">
      <c r="A1586" t="s">
        <v>64</v>
      </c>
      <c r="B1586" t="s">
        <v>8</v>
      </c>
      <c r="C1586">
        <v>2012</v>
      </c>
      <c r="D1586">
        <v>12.489999770000001</v>
      </c>
      <c r="E1586" t="s">
        <v>7</v>
      </c>
    </row>
    <row r="1587" spans="1:5" x14ac:dyDescent="0.3">
      <c r="A1587" t="s">
        <v>64</v>
      </c>
      <c r="B1587" t="s">
        <v>8</v>
      </c>
      <c r="C1587">
        <v>2013</v>
      </c>
      <c r="D1587">
        <v>12.55000019</v>
      </c>
      <c r="E1587" t="s">
        <v>7</v>
      </c>
    </row>
    <row r="1588" spans="1:5" x14ac:dyDescent="0.3">
      <c r="A1588" t="s">
        <v>64</v>
      </c>
      <c r="B1588" t="s">
        <v>8</v>
      </c>
      <c r="C1588">
        <v>2014</v>
      </c>
      <c r="D1588">
        <v>12.600000380000001</v>
      </c>
      <c r="E1588" t="s">
        <v>7</v>
      </c>
    </row>
    <row r="1589" spans="1:5" x14ac:dyDescent="0.3">
      <c r="A1589" t="s">
        <v>64</v>
      </c>
      <c r="B1589" t="s">
        <v>8</v>
      </c>
      <c r="C1589">
        <v>2015</v>
      </c>
      <c r="D1589">
        <v>12.630000109999999</v>
      </c>
      <c r="E1589" t="s">
        <v>7</v>
      </c>
    </row>
    <row r="1590" spans="1:5" x14ac:dyDescent="0.3">
      <c r="A1590" t="s">
        <v>64</v>
      </c>
      <c r="B1590" t="s">
        <v>8</v>
      </c>
      <c r="C1590">
        <v>2016</v>
      </c>
      <c r="D1590">
        <v>12.684999940000001</v>
      </c>
      <c r="E1590" t="s">
        <v>7</v>
      </c>
    </row>
    <row r="1591" spans="1:5" x14ac:dyDescent="0.3">
      <c r="A1591" t="s">
        <v>64</v>
      </c>
      <c r="B1591" t="s">
        <v>8</v>
      </c>
      <c r="C1591">
        <v>2017</v>
      </c>
      <c r="D1591">
        <v>12.739999770000001</v>
      </c>
      <c r="E1591" t="s">
        <v>7</v>
      </c>
    </row>
    <row r="1592" spans="1:5" x14ac:dyDescent="0.3">
      <c r="A1592" t="s">
        <v>64</v>
      </c>
      <c r="B1592" t="s">
        <v>8</v>
      </c>
      <c r="C1592">
        <v>2018</v>
      </c>
      <c r="D1592">
        <v>12.80499983</v>
      </c>
      <c r="E1592" t="s">
        <v>7</v>
      </c>
    </row>
    <row r="1593" spans="1:5" x14ac:dyDescent="0.3">
      <c r="A1593" t="s">
        <v>64</v>
      </c>
      <c r="B1593" t="s">
        <v>8</v>
      </c>
      <c r="C1593">
        <v>2019</v>
      </c>
      <c r="D1593">
        <v>12.869999890000001</v>
      </c>
      <c r="E1593" t="s">
        <v>7</v>
      </c>
    </row>
    <row r="1594" spans="1:5" x14ac:dyDescent="0.3">
      <c r="A1594" t="s">
        <v>64</v>
      </c>
      <c r="B1594" t="s">
        <v>8</v>
      </c>
      <c r="C1594">
        <v>2020</v>
      </c>
      <c r="D1594">
        <v>12.924696450000001</v>
      </c>
      <c r="E1594" t="s">
        <v>7</v>
      </c>
    </row>
    <row r="1595" spans="1:5" x14ac:dyDescent="0.3">
      <c r="A1595" t="s">
        <v>64</v>
      </c>
      <c r="B1595" t="s">
        <v>8</v>
      </c>
      <c r="C1595">
        <v>2021</v>
      </c>
      <c r="D1595">
        <v>12.97962547</v>
      </c>
      <c r="E1595" t="s">
        <v>7</v>
      </c>
    </row>
    <row r="1596" spans="1:5" x14ac:dyDescent="0.3">
      <c r="A1596" t="s">
        <v>64</v>
      </c>
      <c r="B1596" t="s">
        <v>8</v>
      </c>
      <c r="C1596">
        <v>2022</v>
      </c>
      <c r="D1596">
        <v>12.97962547</v>
      </c>
      <c r="E1596" t="s">
        <v>7</v>
      </c>
    </row>
    <row r="1597" spans="1:5" x14ac:dyDescent="0.3">
      <c r="A1597" t="s">
        <v>64</v>
      </c>
      <c r="B1597" t="s">
        <v>8</v>
      </c>
      <c r="C1597">
        <v>2023</v>
      </c>
      <c r="D1597">
        <v>12.97962547</v>
      </c>
      <c r="E1597" t="s">
        <v>7</v>
      </c>
    </row>
    <row r="1598" spans="1:5" x14ac:dyDescent="0.3">
      <c r="A1598" t="s">
        <v>65</v>
      </c>
      <c r="B1598" t="s">
        <v>8</v>
      </c>
      <c r="C1598">
        <v>2010</v>
      </c>
      <c r="D1598">
        <v>9.6569998740000003</v>
      </c>
      <c r="E1598" t="s">
        <v>7</v>
      </c>
    </row>
    <row r="1599" spans="1:5" x14ac:dyDescent="0.3">
      <c r="A1599" t="s">
        <v>65</v>
      </c>
      <c r="B1599" t="s">
        <v>8</v>
      </c>
      <c r="C1599">
        <v>2011</v>
      </c>
      <c r="D1599">
        <v>9.7959999080000006</v>
      </c>
      <c r="E1599" t="s">
        <v>7</v>
      </c>
    </row>
    <row r="1600" spans="1:5" x14ac:dyDescent="0.3">
      <c r="A1600" t="s">
        <v>65</v>
      </c>
      <c r="B1600" t="s">
        <v>8</v>
      </c>
      <c r="C1600">
        <v>2012</v>
      </c>
      <c r="D1600">
        <v>9.9349999429999993</v>
      </c>
      <c r="E1600" t="s">
        <v>7</v>
      </c>
    </row>
    <row r="1601" spans="1:5" x14ac:dyDescent="0.3">
      <c r="A1601" t="s">
        <v>65</v>
      </c>
      <c r="B1601" t="s">
        <v>8</v>
      </c>
      <c r="C1601">
        <v>2013</v>
      </c>
      <c r="D1601">
        <v>10.07399998</v>
      </c>
      <c r="E1601" t="s">
        <v>7</v>
      </c>
    </row>
    <row r="1602" spans="1:5" x14ac:dyDescent="0.3">
      <c r="A1602" t="s">
        <v>65</v>
      </c>
      <c r="B1602" t="s">
        <v>8</v>
      </c>
      <c r="C1602">
        <v>2014</v>
      </c>
      <c r="D1602">
        <v>10.21300001</v>
      </c>
      <c r="E1602" t="s">
        <v>7</v>
      </c>
    </row>
    <row r="1603" spans="1:5" x14ac:dyDescent="0.3">
      <c r="A1603" t="s">
        <v>65</v>
      </c>
      <c r="B1603" t="s">
        <v>8</v>
      </c>
      <c r="C1603">
        <v>2015</v>
      </c>
      <c r="D1603">
        <v>10.352000049999999</v>
      </c>
      <c r="E1603" t="s">
        <v>7</v>
      </c>
    </row>
    <row r="1604" spans="1:5" x14ac:dyDescent="0.3">
      <c r="A1604" t="s">
        <v>65</v>
      </c>
      <c r="B1604" t="s">
        <v>8</v>
      </c>
      <c r="C1604">
        <v>2016</v>
      </c>
      <c r="D1604">
        <v>10.491000079999999</v>
      </c>
      <c r="E1604" t="s">
        <v>7</v>
      </c>
    </row>
    <row r="1605" spans="1:5" x14ac:dyDescent="0.3">
      <c r="A1605" t="s">
        <v>65</v>
      </c>
      <c r="B1605" t="s">
        <v>8</v>
      </c>
      <c r="C1605">
        <v>2017</v>
      </c>
      <c r="D1605">
        <v>10.630000109999999</v>
      </c>
      <c r="E1605" t="s">
        <v>7</v>
      </c>
    </row>
    <row r="1606" spans="1:5" x14ac:dyDescent="0.3">
      <c r="A1606" t="s">
        <v>65</v>
      </c>
      <c r="B1606" t="s">
        <v>8</v>
      </c>
      <c r="C1606">
        <v>2018</v>
      </c>
      <c r="D1606">
        <v>10.565242530000001</v>
      </c>
      <c r="E1606" t="s">
        <v>7</v>
      </c>
    </row>
    <row r="1607" spans="1:5" x14ac:dyDescent="0.3">
      <c r="A1607" t="s">
        <v>65</v>
      </c>
      <c r="B1607" t="s">
        <v>8</v>
      </c>
      <c r="C1607">
        <v>2019</v>
      </c>
      <c r="D1607">
        <v>10.50048494</v>
      </c>
      <c r="E1607" t="s">
        <v>7</v>
      </c>
    </row>
    <row r="1608" spans="1:5" x14ac:dyDescent="0.3">
      <c r="A1608" t="s">
        <v>65</v>
      </c>
      <c r="B1608" t="s">
        <v>8</v>
      </c>
      <c r="C1608">
        <v>2020</v>
      </c>
      <c r="D1608">
        <v>10.43572736</v>
      </c>
      <c r="E1608" t="s">
        <v>7</v>
      </c>
    </row>
    <row r="1609" spans="1:5" x14ac:dyDescent="0.3">
      <c r="A1609" t="s">
        <v>65</v>
      </c>
      <c r="B1609" t="s">
        <v>8</v>
      </c>
      <c r="C1609">
        <v>2021</v>
      </c>
      <c r="D1609">
        <v>10.37096977</v>
      </c>
      <c r="E1609" t="s">
        <v>7</v>
      </c>
    </row>
    <row r="1610" spans="1:5" x14ac:dyDescent="0.3">
      <c r="A1610" t="s">
        <v>65</v>
      </c>
      <c r="B1610" t="s">
        <v>8</v>
      </c>
      <c r="C1610">
        <v>2022</v>
      </c>
      <c r="D1610">
        <v>10.37096977</v>
      </c>
      <c r="E1610" t="s">
        <v>7</v>
      </c>
    </row>
    <row r="1611" spans="1:5" x14ac:dyDescent="0.3">
      <c r="A1611" t="s">
        <v>65</v>
      </c>
      <c r="B1611" t="s">
        <v>8</v>
      </c>
      <c r="C1611">
        <v>2023</v>
      </c>
      <c r="D1611">
        <v>10.37096977</v>
      </c>
      <c r="E1611" t="s">
        <v>7</v>
      </c>
    </row>
    <row r="1612" spans="1:5" x14ac:dyDescent="0.3">
      <c r="A1612" t="s">
        <v>65</v>
      </c>
      <c r="B1612" t="s">
        <v>6</v>
      </c>
      <c r="C1612">
        <v>2010</v>
      </c>
      <c r="D1612">
        <v>12.893106789999999</v>
      </c>
      <c r="E1612" t="s">
        <v>7</v>
      </c>
    </row>
    <row r="1613" spans="1:5" x14ac:dyDescent="0.3">
      <c r="A1613" t="s">
        <v>65</v>
      </c>
      <c r="B1613" t="s">
        <v>6</v>
      </c>
      <c r="C1613">
        <v>2011</v>
      </c>
      <c r="D1613">
        <v>12.97997799</v>
      </c>
      <c r="E1613" t="s">
        <v>7</v>
      </c>
    </row>
    <row r="1614" spans="1:5" x14ac:dyDescent="0.3">
      <c r="A1614" t="s">
        <v>65</v>
      </c>
      <c r="B1614" t="s">
        <v>6</v>
      </c>
      <c r="C1614">
        <v>2012</v>
      </c>
      <c r="D1614">
        <v>13.066849189999999</v>
      </c>
      <c r="E1614" t="s">
        <v>7</v>
      </c>
    </row>
    <row r="1615" spans="1:5" x14ac:dyDescent="0.3">
      <c r="A1615" t="s">
        <v>65</v>
      </c>
      <c r="B1615" t="s">
        <v>6</v>
      </c>
      <c r="C1615">
        <v>2013</v>
      </c>
      <c r="D1615">
        <v>13.15372039</v>
      </c>
      <c r="E1615" t="s">
        <v>7</v>
      </c>
    </row>
    <row r="1616" spans="1:5" x14ac:dyDescent="0.3">
      <c r="A1616" t="s">
        <v>65</v>
      </c>
      <c r="B1616" t="s">
        <v>6</v>
      </c>
      <c r="C1616">
        <v>2014</v>
      </c>
      <c r="D1616">
        <v>13.240591589999999</v>
      </c>
      <c r="E1616" t="s">
        <v>7</v>
      </c>
    </row>
    <row r="1617" spans="1:5" x14ac:dyDescent="0.3">
      <c r="A1617" t="s">
        <v>65</v>
      </c>
      <c r="B1617" t="s">
        <v>6</v>
      </c>
      <c r="C1617">
        <v>2015</v>
      </c>
      <c r="D1617">
        <v>13.32746279</v>
      </c>
      <c r="E1617" t="s">
        <v>7</v>
      </c>
    </row>
    <row r="1618" spans="1:5" x14ac:dyDescent="0.3">
      <c r="A1618" t="s">
        <v>65</v>
      </c>
      <c r="B1618" t="s">
        <v>6</v>
      </c>
      <c r="C1618">
        <v>2016</v>
      </c>
      <c r="D1618">
        <v>13.32746279</v>
      </c>
      <c r="E1618" t="s">
        <v>7</v>
      </c>
    </row>
    <row r="1619" spans="1:5" x14ac:dyDescent="0.3">
      <c r="A1619" t="s">
        <v>65</v>
      </c>
      <c r="B1619" t="s">
        <v>6</v>
      </c>
      <c r="C1619">
        <v>2017</v>
      </c>
      <c r="D1619">
        <v>13.50120519</v>
      </c>
      <c r="E1619" t="s">
        <v>7</v>
      </c>
    </row>
    <row r="1620" spans="1:5" x14ac:dyDescent="0.3">
      <c r="A1620" t="s">
        <v>65</v>
      </c>
      <c r="B1620" t="s">
        <v>6</v>
      </c>
      <c r="C1620">
        <v>2018</v>
      </c>
      <c r="D1620">
        <v>13.5880764</v>
      </c>
      <c r="E1620" t="s">
        <v>7</v>
      </c>
    </row>
    <row r="1621" spans="1:5" x14ac:dyDescent="0.3">
      <c r="A1621" t="s">
        <v>65</v>
      </c>
      <c r="B1621" t="s">
        <v>6</v>
      </c>
      <c r="C1621">
        <v>2019</v>
      </c>
      <c r="D1621">
        <v>13.674947599999999</v>
      </c>
      <c r="E1621" t="s">
        <v>7</v>
      </c>
    </row>
    <row r="1622" spans="1:5" x14ac:dyDescent="0.3">
      <c r="A1622" t="s">
        <v>65</v>
      </c>
      <c r="B1622" t="s">
        <v>6</v>
      </c>
      <c r="C1622">
        <v>2020</v>
      </c>
      <c r="D1622">
        <v>13.7618188</v>
      </c>
      <c r="E1622" t="s">
        <v>7</v>
      </c>
    </row>
    <row r="1623" spans="1:5" x14ac:dyDescent="0.3">
      <c r="A1623" t="s">
        <v>65</v>
      </c>
      <c r="B1623" t="s">
        <v>6</v>
      </c>
      <c r="C1623">
        <v>2021</v>
      </c>
      <c r="D1623">
        <v>13.84869</v>
      </c>
      <c r="E1623" t="s">
        <v>7</v>
      </c>
    </row>
    <row r="1624" spans="1:5" x14ac:dyDescent="0.3">
      <c r="A1624" t="s">
        <v>65</v>
      </c>
      <c r="B1624" t="s">
        <v>6</v>
      </c>
      <c r="C1624">
        <v>2022</v>
      </c>
      <c r="D1624">
        <v>13.84869</v>
      </c>
      <c r="E1624" t="s">
        <v>7</v>
      </c>
    </row>
    <row r="1625" spans="1:5" x14ac:dyDescent="0.3">
      <c r="A1625" t="s">
        <v>65</v>
      </c>
      <c r="B1625" t="s">
        <v>6</v>
      </c>
      <c r="C1625">
        <v>2023</v>
      </c>
      <c r="D1625">
        <v>13.84869</v>
      </c>
      <c r="E1625" t="s">
        <v>7</v>
      </c>
    </row>
    <row r="1626" spans="1:5" x14ac:dyDescent="0.3">
      <c r="A1626" t="s">
        <v>66</v>
      </c>
      <c r="B1626" t="s">
        <v>6</v>
      </c>
      <c r="C1626">
        <v>2010</v>
      </c>
      <c r="D1626">
        <v>15.38066006</v>
      </c>
      <c r="E1626" t="s">
        <v>7</v>
      </c>
    </row>
    <row r="1627" spans="1:5" x14ac:dyDescent="0.3">
      <c r="A1627" t="s">
        <v>66</v>
      </c>
      <c r="B1627" t="s">
        <v>6</v>
      </c>
      <c r="C1627">
        <v>2011</v>
      </c>
      <c r="D1627">
        <v>15.4170599</v>
      </c>
      <c r="E1627" t="s">
        <v>7</v>
      </c>
    </row>
    <row r="1628" spans="1:5" x14ac:dyDescent="0.3">
      <c r="A1628" t="s">
        <v>66</v>
      </c>
      <c r="B1628" t="s">
        <v>6</v>
      </c>
      <c r="C1628">
        <v>2012</v>
      </c>
      <c r="D1628">
        <v>15.48921013</v>
      </c>
      <c r="E1628" t="s">
        <v>7</v>
      </c>
    </row>
    <row r="1629" spans="1:5" x14ac:dyDescent="0.3">
      <c r="A1629" t="s">
        <v>66</v>
      </c>
      <c r="B1629" t="s">
        <v>6</v>
      </c>
      <c r="C1629">
        <v>2013</v>
      </c>
      <c r="D1629">
        <v>15.46125031</v>
      </c>
      <c r="E1629" t="s">
        <v>7</v>
      </c>
    </row>
    <row r="1630" spans="1:5" x14ac:dyDescent="0.3">
      <c r="A1630" t="s">
        <v>66</v>
      </c>
      <c r="B1630" t="s">
        <v>6</v>
      </c>
      <c r="C1630">
        <v>2014</v>
      </c>
      <c r="D1630">
        <v>15.442290310000001</v>
      </c>
      <c r="E1630" t="s">
        <v>7</v>
      </c>
    </row>
    <row r="1631" spans="1:5" x14ac:dyDescent="0.3">
      <c r="A1631" t="s">
        <v>66</v>
      </c>
      <c r="B1631" t="s">
        <v>6</v>
      </c>
      <c r="C1631">
        <v>2015</v>
      </c>
      <c r="D1631">
        <v>15.51356983</v>
      </c>
      <c r="E1631" t="s">
        <v>7</v>
      </c>
    </row>
    <row r="1632" spans="1:5" x14ac:dyDescent="0.3">
      <c r="A1632" t="s">
        <v>66</v>
      </c>
      <c r="B1632" t="s">
        <v>6</v>
      </c>
      <c r="C1632">
        <v>2016</v>
      </c>
      <c r="D1632">
        <v>15.622830390000001</v>
      </c>
      <c r="E1632" t="s">
        <v>7</v>
      </c>
    </row>
    <row r="1633" spans="1:5" x14ac:dyDescent="0.3">
      <c r="A1633" t="s">
        <v>66</v>
      </c>
      <c r="B1633" t="s">
        <v>6</v>
      </c>
      <c r="C1633">
        <v>2017</v>
      </c>
      <c r="D1633">
        <v>15.740360259999999</v>
      </c>
      <c r="E1633" t="s">
        <v>7</v>
      </c>
    </row>
    <row r="1634" spans="1:5" x14ac:dyDescent="0.3">
      <c r="A1634" t="s">
        <v>66</v>
      </c>
      <c r="B1634" t="s">
        <v>6</v>
      </c>
      <c r="C1634">
        <v>2018</v>
      </c>
      <c r="D1634">
        <v>15.843549729999999</v>
      </c>
      <c r="E1634" t="s">
        <v>7</v>
      </c>
    </row>
    <row r="1635" spans="1:5" x14ac:dyDescent="0.3">
      <c r="A1635" t="s">
        <v>66</v>
      </c>
      <c r="B1635" t="s">
        <v>6</v>
      </c>
      <c r="C1635">
        <v>2019</v>
      </c>
      <c r="D1635">
        <v>15.86798954</v>
      </c>
      <c r="E1635" t="s">
        <v>7</v>
      </c>
    </row>
    <row r="1636" spans="1:5" x14ac:dyDescent="0.3">
      <c r="A1636" t="s">
        <v>66</v>
      </c>
      <c r="B1636" t="s">
        <v>6</v>
      </c>
      <c r="C1636">
        <v>2020</v>
      </c>
      <c r="D1636">
        <v>15.95796013</v>
      </c>
      <c r="E1636" t="s">
        <v>7</v>
      </c>
    </row>
    <row r="1637" spans="1:5" x14ac:dyDescent="0.3">
      <c r="A1637" t="s">
        <v>66</v>
      </c>
      <c r="B1637" t="s">
        <v>6</v>
      </c>
      <c r="C1637">
        <v>2021</v>
      </c>
      <c r="D1637">
        <v>16.019649510000001</v>
      </c>
      <c r="E1637" t="s">
        <v>7</v>
      </c>
    </row>
    <row r="1638" spans="1:5" x14ac:dyDescent="0.3">
      <c r="A1638" t="s">
        <v>66</v>
      </c>
      <c r="B1638" t="s">
        <v>6</v>
      </c>
      <c r="C1638">
        <v>2022</v>
      </c>
      <c r="D1638">
        <v>16.095119480000001</v>
      </c>
      <c r="E1638" t="s">
        <v>7</v>
      </c>
    </row>
    <row r="1639" spans="1:5" x14ac:dyDescent="0.3">
      <c r="A1639" t="s">
        <v>66</v>
      </c>
      <c r="B1639" t="s">
        <v>6</v>
      </c>
      <c r="C1639">
        <v>2023</v>
      </c>
      <c r="D1639">
        <v>16.095119480000001</v>
      </c>
      <c r="E1639" t="s">
        <v>7</v>
      </c>
    </row>
    <row r="1640" spans="1:5" x14ac:dyDescent="0.3">
      <c r="A1640" t="s">
        <v>66</v>
      </c>
      <c r="B1640" t="s">
        <v>8</v>
      </c>
      <c r="C1640">
        <v>2010</v>
      </c>
      <c r="D1640">
        <v>10.77999973</v>
      </c>
      <c r="E1640" t="s">
        <v>7</v>
      </c>
    </row>
    <row r="1641" spans="1:5" x14ac:dyDescent="0.3">
      <c r="A1641" t="s">
        <v>66</v>
      </c>
      <c r="B1641" t="s">
        <v>8</v>
      </c>
      <c r="C1641">
        <v>2011</v>
      </c>
      <c r="D1641">
        <v>10.850000380000001</v>
      </c>
      <c r="E1641" t="s">
        <v>7</v>
      </c>
    </row>
    <row r="1642" spans="1:5" x14ac:dyDescent="0.3">
      <c r="A1642" t="s">
        <v>66</v>
      </c>
      <c r="B1642" t="s">
        <v>8</v>
      </c>
      <c r="C1642">
        <v>2012</v>
      </c>
      <c r="D1642">
        <v>10.93999958</v>
      </c>
      <c r="E1642" t="s">
        <v>7</v>
      </c>
    </row>
    <row r="1643" spans="1:5" x14ac:dyDescent="0.3">
      <c r="A1643" t="s">
        <v>66</v>
      </c>
      <c r="B1643" t="s">
        <v>8</v>
      </c>
      <c r="C1643">
        <v>2013</v>
      </c>
      <c r="D1643">
        <v>11.079999920000001</v>
      </c>
      <c r="E1643" t="s">
        <v>7</v>
      </c>
    </row>
    <row r="1644" spans="1:5" x14ac:dyDescent="0.3">
      <c r="A1644" t="s">
        <v>66</v>
      </c>
      <c r="B1644" t="s">
        <v>8</v>
      </c>
      <c r="C1644">
        <v>2014</v>
      </c>
      <c r="D1644">
        <v>11.22999954</v>
      </c>
      <c r="E1644" t="s">
        <v>7</v>
      </c>
    </row>
    <row r="1645" spans="1:5" x14ac:dyDescent="0.3">
      <c r="A1645" t="s">
        <v>66</v>
      </c>
      <c r="B1645" t="s">
        <v>8</v>
      </c>
      <c r="C1645">
        <v>2015</v>
      </c>
      <c r="D1645">
        <v>11.329999920000001</v>
      </c>
      <c r="E1645" t="s">
        <v>7</v>
      </c>
    </row>
    <row r="1646" spans="1:5" x14ac:dyDescent="0.3">
      <c r="A1646" t="s">
        <v>66</v>
      </c>
      <c r="B1646" t="s">
        <v>8</v>
      </c>
      <c r="C1646">
        <v>2016</v>
      </c>
      <c r="D1646">
        <v>11.350000380000001</v>
      </c>
      <c r="E1646" t="s">
        <v>7</v>
      </c>
    </row>
    <row r="1647" spans="1:5" x14ac:dyDescent="0.3">
      <c r="A1647" t="s">
        <v>66</v>
      </c>
      <c r="B1647" t="s">
        <v>8</v>
      </c>
      <c r="C1647">
        <v>2017</v>
      </c>
      <c r="D1647">
        <v>11.40999985</v>
      </c>
      <c r="E1647" t="s">
        <v>7</v>
      </c>
    </row>
    <row r="1648" spans="1:5" x14ac:dyDescent="0.3">
      <c r="A1648" t="s">
        <v>66</v>
      </c>
      <c r="B1648" t="s">
        <v>8</v>
      </c>
      <c r="C1648">
        <v>2018</v>
      </c>
      <c r="D1648">
        <v>11.50999975</v>
      </c>
      <c r="E1648" t="s">
        <v>7</v>
      </c>
    </row>
    <row r="1649" spans="1:5" x14ac:dyDescent="0.3">
      <c r="A1649" t="s">
        <v>66</v>
      </c>
      <c r="B1649" t="s">
        <v>8</v>
      </c>
      <c r="C1649">
        <v>2019</v>
      </c>
      <c r="D1649">
        <v>11.60999966</v>
      </c>
      <c r="E1649" t="s">
        <v>7</v>
      </c>
    </row>
    <row r="1650" spans="1:5" x14ac:dyDescent="0.3">
      <c r="A1650" t="s">
        <v>66</v>
      </c>
      <c r="B1650" t="s">
        <v>8</v>
      </c>
      <c r="C1650">
        <v>2020</v>
      </c>
      <c r="D1650">
        <v>11.687574509999999</v>
      </c>
      <c r="E1650" t="s">
        <v>7</v>
      </c>
    </row>
    <row r="1651" spans="1:5" x14ac:dyDescent="0.3">
      <c r="A1651" t="s">
        <v>66</v>
      </c>
      <c r="B1651" t="s">
        <v>8</v>
      </c>
      <c r="C1651">
        <v>2021</v>
      </c>
      <c r="D1651">
        <v>11.7656677</v>
      </c>
      <c r="E1651" t="s">
        <v>7</v>
      </c>
    </row>
    <row r="1652" spans="1:5" x14ac:dyDescent="0.3">
      <c r="A1652" t="s">
        <v>66</v>
      </c>
      <c r="B1652" t="s">
        <v>8</v>
      </c>
      <c r="C1652">
        <v>2022</v>
      </c>
      <c r="D1652">
        <v>11.7656677</v>
      </c>
      <c r="E1652" t="s">
        <v>7</v>
      </c>
    </row>
    <row r="1653" spans="1:5" x14ac:dyDescent="0.3">
      <c r="A1653" t="s">
        <v>66</v>
      </c>
      <c r="B1653" t="s">
        <v>8</v>
      </c>
      <c r="C1653">
        <v>2023</v>
      </c>
      <c r="D1653">
        <v>11.7656677</v>
      </c>
      <c r="E1653" t="s">
        <v>7</v>
      </c>
    </row>
    <row r="1654" spans="1:5" x14ac:dyDescent="0.3">
      <c r="A1654" t="s">
        <v>67</v>
      </c>
      <c r="B1654" t="s">
        <v>8</v>
      </c>
      <c r="C1654">
        <v>2010</v>
      </c>
      <c r="D1654">
        <v>7.5184746650000003</v>
      </c>
      <c r="E1654" t="s">
        <v>7</v>
      </c>
    </row>
    <row r="1655" spans="1:5" x14ac:dyDescent="0.3">
      <c r="A1655" t="s">
        <v>67</v>
      </c>
      <c r="B1655" t="s">
        <v>8</v>
      </c>
      <c r="C1655">
        <v>2011</v>
      </c>
      <c r="D1655">
        <v>7.4905478670000001</v>
      </c>
      <c r="E1655" t="s">
        <v>7</v>
      </c>
    </row>
    <row r="1656" spans="1:5" x14ac:dyDescent="0.3">
      <c r="A1656" t="s">
        <v>67</v>
      </c>
      <c r="B1656" t="s">
        <v>8</v>
      </c>
      <c r="C1656">
        <v>2012</v>
      </c>
      <c r="D1656">
        <v>7.4627248000000002</v>
      </c>
      <c r="E1656" t="s">
        <v>7</v>
      </c>
    </row>
    <row r="1657" spans="1:5" x14ac:dyDescent="0.3">
      <c r="A1657" t="s">
        <v>67</v>
      </c>
      <c r="B1657" t="s">
        <v>8</v>
      </c>
      <c r="C1657">
        <v>2013</v>
      </c>
      <c r="D1657">
        <v>7.4350050799999998</v>
      </c>
      <c r="E1657" t="s">
        <v>7</v>
      </c>
    </row>
    <row r="1658" spans="1:5" x14ac:dyDescent="0.3">
      <c r="A1658" t="s">
        <v>67</v>
      </c>
      <c r="B1658" t="s">
        <v>8</v>
      </c>
      <c r="C1658">
        <v>2014</v>
      </c>
      <c r="D1658">
        <v>7.4072853600000004</v>
      </c>
      <c r="E1658" t="s">
        <v>7</v>
      </c>
    </row>
    <row r="1659" spans="1:5" x14ac:dyDescent="0.3">
      <c r="A1659" t="s">
        <v>67</v>
      </c>
      <c r="B1659" t="s">
        <v>8</v>
      </c>
      <c r="C1659">
        <v>2015</v>
      </c>
      <c r="D1659">
        <v>7.37956564</v>
      </c>
      <c r="E1659" t="s">
        <v>7</v>
      </c>
    </row>
    <row r="1660" spans="1:5" x14ac:dyDescent="0.3">
      <c r="A1660" t="s">
        <v>67</v>
      </c>
      <c r="B1660" t="s">
        <v>8</v>
      </c>
      <c r="C1660">
        <v>2016</v>
      </c>
      <c r="D1660">
        <v>7.3518459199999997</v>
      </c>
      <c r="E1660" t="s">
        <v>7</v>
      </c>
    </row>
    <row r="1661" spans="1:5" x14ac:dyDescent="0.3">
      <c r="A1661" t="s">
        <v>67</v>
      </c>
      <c r="B1661" t="s">
        <v>8</v>
      </c>
      <c r="C1661">
        <v>2017</v>
      </c>
      <c r="D1661">
        <v>7.3241262000000003</v>
      </c>
      <c r="E1661" t="s">
        <v>7</v>
      </c>
    </row>
    <row r="1662" spans="1:5" x14ac:dyDescent="0.3">
      <c r="A1662" t="s">
        <v>67</v>
      </c>
      <c r="B1662" t="s">
        <v>8</v>
      </c>
      <c r="C1662">
        <v>2018</v>
      </c>
      <c r="D1662">
        <v>7.32692546</v>
      </c>
      <c r="E1662" t="s">
        <v>7</v>
      </c>
    </row>
    <row r="1663" spans="1:5" x14ac:dyDescent="0.3">
      <c r="A1663" t="s">
        <v>67</v>
      </c>
      <c r="B1663" t="s">
        <v>8</v>
      </c>
      <c r="C1663">
        <v>2019</v>
      </c>
      <c r="D1663">
        <v>7.3297247199999997</v>
      </c>
      <c r="E1663" t="s">
        <v>7</v>
      </c>
    </row>
    <row r="1664" spans="1:5" x14ac:dyDescent="0.3">
      <c r="A1664" t="s">
        <v>67</v>
      </c>
      <c r="B1664" t="s">
        <v>8</v>
      </c>
      <c r="C1664">
        <v>2020</v>
      </c>
      <c r="D1664">
        <v>7.3325239800000004</v>
      </c>
      <c r="E1664" t="s">
        <v>7</v>
      </c>
    </row>
    <row r="1665" spans="1:5" x14ac:dyDescent="0.3">
      <c r="A1665" t="s">
        <v>67</v>
      </c>
      <c r="B1665" t="s">
        <v>8</v>
      </c>
      <c r="C1665">
        <v>2021</v>
      </c>
      <c r="D1665">
        <v>7.3325239800000004</v>
      </c>
      <c r="E1665" t="s">
        <v>7</v>
      </c>
    </row>
    <row r="1666" spans="1:5" x14ac:dyDescent="0.3">
      <c r="A1666" t="s">
        <v>67</v>
      </c>
      <c r="B1666" t="s">
        <v>8</v>
      </c>
      <c r="C1666">
        <v>2022</v>
      </c>
      <c r="D1666">
        <v>7.3325239800000004</v>
      </c>
      <c r="E1666" t="s">
        <v>7</v>
      </c>
    </row>
    <row r="1667" spans="1:5" x14ac:dyDescent="0.3">
      <c r="A1667" t="s">
        <v>67</v>
      </c>
      <c r="B1667" t="s">
        <v>8</v>
      </c>
      <c r="C1667">
        <v>2023</v>
      </c>
      <c r="D1667">
        <v>7.3325239800000004</v>
      </c>
      <c r="E1667" t="s">
        <v>7</v>
      </c>
    </row>
    <row r="1668" spans="1:5" x14ac:dyDescent="0.3">
      <c r="A1668" t="s">
        <v>67</v>
      </c>
      <c r="B1668" t="s">
        <v>6</v>
      </c>
      <c r="C1668">
        <v>2010</v>
      </c>
      <c r="D1668">
        <v>11.107936</v>
      </c>
      <c r="E1668" t="s">
        <v>7</v>
      </c>
    </row>
    <row r="1669" spans="1:5" x14ac:dyDescent="0.3">
      <c r="A1669" t="s">
        <v>67</v>
      </c>
      <c r="B1669" t="s">
        <v>6</v>
      </c>
      <c r="C1669">
        <v>2011</v>
      </c>
      <c r="D1669">
        <v>11.154625100000001</v>
      </c>
      <c r="E1669" t="s">
        <v>7</v>
      </c>
    </row>
    <row r="1670" spans="1:5" x14ac:dyDescent="0.3">
      <c r="A1670" t="s">
        <v>67</v>
      </c>
      <c r="B1670" t="s">
        <v>6</v>
      </c>
      <c r="C1670">
        <v>2012</v>
      </c>
      <c r="D1670">
        <v>11.20151044</v>
      </c>
      <c r="E1670" t="s">
        <v>7</v>
      </c>
    </row>
    <row r="1671" spans="1:5" x14ac:dyDescent="0.3">
      <c r="A1671" t="s">
        <v>67</v>
      </c>
      <c r="B1671" t="s">
        <v>6</v>
      </c>
      <c r="C1671">
        <v>2013</v>
      </c>
      <c r="D1671">
        <v>11.24859285</v>
      </c>
      <c r="E1671" t="s">
        <v>7</v>
      </c>
    </row>
    <row r="1672" spans="1:5" x14ac:dyDescent="0.3">
      <c r="A1672" t="s">
        <v>67</v>
      </c>
      <c r="B1672" t="s">
        <v>6</v>
      </c>
      <c r="C1672">
        <v>2014</v>
      </c>
      <c r="D1672">
        <v>11.29587317</v>
      </c>
      <c r="E1672" t="s">
        <v>7</v>
      </c>
    </row>
    <row r="1673" spans="1:5" x14ac:dyDescent="0.3">
      <c r="A1673" t="s">
        <v>67</v>
      </c>
      <c r="B1673" t="s">
        <v>6</v>
      </c>
      <c r="C1673">
        <v>2015</v>
      </c>
      <c r="D1673">
        <v>11.34315348</v>
      </c>
      <c r="E1673" t="s">
        <v>7</v>
      </c>
    </row>
    <row r="1674" spans="1:5" x14ac:dyDescent="0.3">
      <c r="A1674" t="s">
        <v>67</v>
      </c>
      <c r="B1674" t="s">
        <v>6</v>
      </c>
      <c r="C1674">
        <v>2016</v>
      </c>
      <c r="D1674">
        <v>11.390433789999999</v>
      </c>
      <c r="E1674" t="s">
        <v>7</v>
      </c>
    </row>
    <row r="1675" spans="1:5" x14ac:dyDescent="0.3">
      <c r="A1675" t="s">
        <v>67</v>
      </c>
      <c r="B1675" t="s">
        <v>6</v>
      </c>
      <c r="C1675">
        <v>2017</v>
      </c>
      <c r="D1675">
        <v>11.437714100000001</v>
      </c>
      <c r="E1675" t="s">
        <v>7</v>
      </c>
    </row>
    <row r="1676" spans="1:5" x14ac:dyDescent="0.3">
      <c r="A1676" t="s">
        <v>67</v>
      </c>
      <c r="B1676" t="s">
        <v>6</v>
      </c>
      <c r="C1676">
        <v>2018</v>
      </c>
      <c r="D1676">
        <v>11.484994410000001</v>
      </c>
      <c r="E1676" t="s">
        <v>7</v>
      </c>
    </row>
    <row r="1677" spans="1:5" x14ac:dyDescent="0.3">
      <c r="A1677" t="s">
        <v>67</v>
      </c>
      <c r="B1677" t="s">
        <v>6</v>
      </c>
      <c r="C1677">
        <v>2019</v>
      </c>
      <c r="D1677">
        <v>11.503357980000001</v>
      </c>
      <c r="E1677" t="s">
        <v>7</v>
      </c>
    </row>
    <row r="1678" spans="1:5" x14ac:dyDescent="0.3">
      <c r="A1678" t="s">
        <v>67</v>
      </c>
      <c r="B1678" t="s">
        <v>6</v>
      </c>
      <c r="C1678">
        <v>2020</v>
      </c>
      <c r="D1678">
        <v>11.521721550000001</v>
      </c>
      <c r="E1678" t="s">
        <v>7</v>
      </c>
    </row>
    <row r="1679" spans="1:5" x14ac:dyDescent="0.3">
      <c r="A1679" t="s">
        <v>67</v>
      </c>
      <c r="B1679" t="s">
        <v>6</v>
      </c>
      <c r="C1679">
        <v>2021</v>
      </c>
      <c r="D1679">
        <v>11.540085120000001</v>
      </c>
      <c r="E1679" t="s">
        <v>7</v>
      </c>
    </row>
    <row r="1680" spans="1:5" x14ac:dyDescent="0.3">
      <c r="A1680" t="s">
        <v>67</v>
      </c>
      <c r="B1680" t="s">
        <v>6</v>
      </c>
      <c r="C1680">
        <v>2022</v>
      </c>
      <c r="D1680">
        <v>11.540085120000001</v>
      </c>
      <c r="E1680" t="s">
        <v>7</v>
      </c>
    </row>
    <row r="1681" spans="1:5" x14ac:dyDescent="0.3">
      <c r="A1681" t="s">
        <v>67</v>
      </c>
      <c r="B1681" t="s">
        <v>6</v>
      </c>
      <c r="C1681">
        <v>2023</v>
      </c>
      <c r="D1681">
        <v>11.540085120000001</v>
      </c>
      <c r="E1681" t="s">
        <v>7</v>
      </c>
    </row>
    <row r="1682" spans="1:5" x14ac:dyDescent="0.3">
      <c r="A1682" t="s">
        <v>68</v>
      </c>
      <c r="B1682" t="s">
        <v>6</v>
      </c>
      <c r="C1682">
        <v>2010</v>
      </c>
      <c r="D1682">
        <v>11.95956486</v>
      </c>
      <c r="E1682" t="s">
        <v>7</v>
      </c>
    </row>
    <row r="1683" spans="1:5" x14ac:dyDescent="0.3">
      <c r="A1683" t="s">
        <v>68</v>
      </c>
      <c r="B1683" t="s">
        <v>6</v>
      </c>
      <c r="C1683">
        <v>2011</v>
      </c>
      <c r="D1683">
        <v>12.00620769</v>
      </c>
      <c r="E1683" t="s">
        <v>7</v>
      </c>
    </row>
    <row r="1684" spans="1:5" x14ac:dyDescent="0.3">
      <c r="A1684" t="s">
        <v>68</v>
      </c>
      <c r="B1684" t="s">
        <v>6</v>
      </c>
      <c r="C1684">
        <v>2012</v>
      </c>
      <c r="D1684">
        <v>12.053032419999999</v>
      </c>
      <c r="E1684" t="s">
        <v>7</v>
      </c>
    </row>
    <row r="1685" spans="1:5" x14ac:dyDescent="0.3">
      <c r="A1685" t="s">
        <v>68</v>
      </c>
      <c r="B1685" t="s">
        <v>6</v>
      </c>
      <c r="C1685">
        <v>2013</v>
      </c>
      <c r="D1685">
        <v>12.10003977</v>
      </c>
      <c r="E1685" t="s">
        <v>7</v>
      </c>
    </row>
    <row r="1686" spans="1:5" x14ac:dyDescent="0.3">
      <c r="A1686" t="s">
        <v>68</v>
      </c>
      <c r="B1686" t="s">
        <v>6</v>
      </c>
      <c r="C1686">
        <v>2014</v>
      </c>
      <c r="D1686">
        <v>12.14723045</v>
      </c>
      <c r="E1686" t="s">
        <v>7</v>
      </c>
    </row>
    <row r="1687" spans="1:5" x14ac:dyDescent="0.3">
      <c r="A1687" t="s">
        <v>68</v>
      </c>
      <c r="B1687" t="s">
        <v>6</v>
      </c>
      <c r="C1687">
        <v>2015</v>
      </c>
      <c r="D1687">
        <v>12.19460518</v>
      </c>
      <c r="E1687" t="s">
        <v>7</v>
      </c>
    </row>
    <row r="1688" spans="1:5" x14ac:dyDescent="0.3">
      <c r="A1688" t="s">
        <v>68</v>
      </c>
      <c r="B1688" t="s">
        <v>6</v>
      </c>
      <c r="C1688">
        <v>2016</v>
      </c>
      <c r="D1688">
        <v>12.242164669999999</v>
      </c>
      <c r="E1688" t="s">
        <v>7</v>
      </c>
    </row>
    <row r="1689" spans="1:5" x14ac:dyDescent="0.3">
      <c r="A1689" t="s">
        <v>68</v>
      </c>
      <c r="B1689" t="s">
        <v>6</v>
      </c>
      <c r="C1689">
        <v>2017</v>
      </c>
      <c r="D1689">
        <v>12.289909639999999</v>
      </c>
      <c r="E1689" t="s">
        <v>7</v>
      </c>
    </row>
    <row r="1690" spans="1:5" x14ac:dyDescent="0.3">
      <c r="A1690" t="s">
        <v>68</v>
      </c>
      <c r="B1690" t="s">
        <v>6</v>
      </c>
      <c r="C1690">
        <v>2018</v>
      </c>
      <c r="D1690">
        <v>12.337840829999999</v>
      </c>
      <c r="E1690" t="s">
        <v>7</v>
      </c>
    </row>
    <row r="1691" spans="1:5" x14ac:dyDescent="0.3">
      <c r="A1691" t="s">
        <v>68</v>
      </c>
      <c r="B1691" t="s">
        <v>6</v>
      </c>
      <c r="C1691">
        <v>2019</v>
      </c>
      <c r="D1691">
        <v>12.38595894</v>
      </c>
      <c r="E1691" t="s">
        <v>7</v>
      </c>
    </row>
    <row r="1692" spans="1:5" x14ac:dyDescent="0.3">
      <c r="A1692" t="s">
        <v>68</v>
      </c>
      <c r="B1692" t="s">
        <v>6</v>
      </c>
      <c r="C1692">
        <v>2020</v>
      </c>
      <c r="D1692">
        <v>12.43426472</v>
      </c>
      <c r="E1692" t="s">
        <v>7</v>
      </c>
    </row>
    <row r="1693" spans="1:5" x14ac:dyDescent="0.3">
      <c r="A1693" t="s">
        <v>68</v>
      </c>
      <c r="B1693" t="s">
        <v>6</v>
      </c>
      <c r="C1693">
        <v>2021</v>
      </c>
      <c r="D1693">
        <v>12.482758889999999</v>
      </c>
      <c r="E1693" t="s">
        <v>7</v>
      </c>
    </row>
    <row r="1694" spans="1:5" x14ac:dyDescent="0.3">
      <c r="A1694" t="s">
        <v>68</v>
      </c>
      <c r="B1694" t="s">
        <v>6</v>
      </c>
      <c r="C1694">
        <v>2022</v>
      </c>
      <c r="D1694">
        <v>12.482758889999999</v>
      </c>
      <c r="E1694" t="s">
        <v>7</v>
      </c>
    </row>
    <row r="1695" spans="1:5" x14ac:dyDescent="0.3">
      <c r="A1695" t="s">
        <v>68</v>
      </c>
      <c r="B1695" t="s">
        <v>6</v>
      </c>
      <c r="C1695">
        <v>2023</v>
      </c>
      <c r="D1695">
        <v>12.482758889999999</v>
      </c>
      <c r="E1695" t="s">
        <v>7</v>
      </c>
    </row>
    <row r="1696" spans="1:5" x14ac:dyDescent="0.3">
      <c r="A1696" t="s">
        <v>68</v>
      </c>
      <c r="B1696" t="s">
        <v>8</v>
      </c>
      <c r="C1696">
        <v>2010</v>
      </c>
      <c r="D1696">
        <v>7.57</v>
      </c>
      <c r="E1696" t="s">
        <v>7</v>
      </c>
    </row>
    <row r="1697" spans="1:5" x14ac:dyDescent="0.3">
      <c r="A1697" t="s">
        <v>68</v>
      </c>
      <c r="B1697" t="s">
        <v>8</v>
      </c>
      <c r="C1697">
        <v>2011</v>
      </c>
      <c r="D1697">
        <v>7.8520000000000003</v>
      </c>
      <c r="E1697" t="s">
        <v>7</v>
      </c>
    </row>
    <row r="1698" spans="1:5" x14ac:dyDescent="0.3">
      <c r="A1698" t="s">
        <v>68</v>
      </c>
      <c r="B1698" t="s">
        <v>8</v>
      </c>
      <c r="C1698">
        <v>2012</v>
      </c>
      <c r="D1698">
        <v>8.1340000000000003</v>
      </c>
      <c r="E1698" t="s">
        <v>7</v>
      </c>
    </row>
    <row r="1699" spans="1:5" x14ac:dyDescent="0.3">
      <c r="A1699" t="s">
        <v>68</v>
      </c>
      <c r="B1699" t="s">
        <v>8</v>
      </c>
      <c r="C1699">
        <v>2013</v>
      </c>
      <c r="D1699">
        <v>8.4160000000000004</v>
      </c>
      <c r="E1699" t="s">
        <v>7</v>
      </c>
    </row>
    <row r="1700" spans="1:5" x14ac:dyDescent="0.3">
      <c r="A1700" t="s">
        <v>68</v>
      </c>
      <c r="B1700" t="s">
        <v>8</v>
      </c>
      <c r="C1700">
        <v>2014</v>
      </c>
      <c r="D1700">
        <v>8.6980000000000004</v>
      </c>
      <c r="E1700" t="s">
        <v>7</v>
      </c>
    </row>
    <row r="1701" spans="1:5" x14ac:dyDescent="0.3">
      <c r="A1701" t="s">
        <v>68</v>
      </c>
      <c r="B1701" t="s">
        <v>8</v>
      </c>
      <c r="C1701">
        <v>2015</v>
      </c>
      <c r="D1701">
        <v>8.98</v>
      </c>
      <c r="E1701" t="s">
        <v>7</v>
      </c>
    </row>
    <row r="1702" spans="1:5" x14ac:dyDescent="0.3">
      <c r="A1702" t="s">
        <v>68</v>
      </c>
      <c r="B1702" t="s">
        <v>8</v>
      </c>
      <c r="C1702">
        <v>2016</v>
      </c>
      <c r="D1702">
        <v>9.0939999999999994</v>
      </c>
      <c r="E1702" t="s">
        <v>7</v>
      </c>
    </row>
    <row r="1703" spans="1:5" x14ac:dyDescent="0.3">
      <c r="A1703" t="s">
        <v>68</v>
      </c>
      <c r="B1703" t="s">
        <v>8</v>
      </c>
      <c r="C1703">
        <v>2017</v>
      </c>
      <c r="D1703">
        <v>9.2080000000000002</v>
      </c>
      <c r="E1703" t="s">
        <v>7</v>
      </c>
    </row>
    <row r="1704" spans="1:5" x14ac:dyDescent="0.3">
      <c r="A1704" t="s">
        <v>68</v>
      </c>
      <c r="B1704" t="s">
        <v>8</v>
      </c>
      <c r="C1704">
        <v>2018</v>
      </c>
      <c r="D1704">
        <v>9.3219999999999992</v>
      </c>
      <c r="E1704" t="s">
        <v>7</v>
      </c>
    </row>
    <row r="1705" spans="1:5" x14ac:dyDescent="0.3">
      <c r="A1705" t="s">
        <v>68</v>
      </c>
      <c r="B1705" t="s">
        <v>8</v>
      </c>
      <c r="C1705">
        <v>2019</v>
      </c>
      <c r="D1705">
        <v>9.4359999999999999</v>
      </c>
      <c r="E1705" t="s">
        <v>7</v>
      </c>
    </row>
    <row r="1706" spans="1:5" x14ac:dyDescent="0.3">
      <c r="A1706" t="s">
        <v>68</v>
      </c>
      <c r="B1706" t="s">
        <v>8</v>
      </c>
      <c r="C1706">
        <v>2020</v>
      </c>
      <c r="D1706">
        <v>9.5500000000000007</v>
      </c>
      <c r="E1706" t="s">
        <v>7</v>
      </c>
    </row>
    <row r="1707" spans="1:5" x14ac:dyDescent="0.3">
      <c r="A1707" t="s">
        <v>68</v>
      </c>
      <c r="B1707" t="s">
        <v>8</v>
      </c>
      <c r="C1707">
        <v>2021</v>
      </c>
      <c r="D1707">
        <v>9.6859999999999999</v>
      </c>
      <c r="E1707" t="s">
        <v>7</v>
      </c>
    </row>
    <row r="1708" spans="1:5" x14ac:dyDescent="0.3">
      <c r="A1708" t="s">
        <v>68</v>
      </c>
      <c r="B1708" t="s">
        <v>8</v>
      </c>
      <c r="C1708">
        <v>2022</v>
      </c>
      <c r="D1708">
        <v>9.6859999999999999</v>
      </c>
      <c r="E1708" t="s">
        <v>7</v>
      </c>
    </row>
    <row r="1709" spans="1:5" x14ac:dyDescent="0.3">
      <c r="A1709" t="s">
        <v>68</v>
      </c>
      <c r="B1709" t="s">
        <v>8</v>
      </c>
      <c r="C1709">
        <v>2023</v>
      </c>
      <c r="D1709">
        <v>9.6859999999999999</v>
      </c>
      <c r="E1709" t="s">
        <v>7</v>
      </c>
    </row>
    <row r="1710" spans="1:5" x14ac:dyDescent="0.3">
      <c r="A1710" t="s">
        <v>69</v>
      </c>
      <c r="B1710" t="s">
        <v>8</v>
      </c>
      <c r="C1710">
        <v>2010</v>
      </c>
      <c r="D1710">
        <v>13.210000040000001</v>
      </c>
      <c r="E1710" t="s">
        <v>7</v>
      </c>
    </row>
    <row r="1711" spans="1:5" x14ac:dyDescent="0.3">
      <c r="A1711" t="s">
        <v>69</v>
      </c>
      <c r="B1711" t="s">
        <v>8</v>
      </c>
      <c r="C1711">
        <v>2011</v>
      </c>
      <c r="D1711">
        <v>13.18999958</v>
      </c>
      <c r="E1711" t="s">
        <v>7</v>
      </c>
    </row>
    <row r="1712" spans="1:5" x14ac:dyDescent="0.3">
      <c r="A1712" t="s">
        <v>69</v>
      </c>
      <c r="B1712" t="s">
        <v>8</v>
      </c>
      <c r="C1712">
        <v>2012</v>
      </c>
      <c r="D1712">
        <v>13.34000015</v>
      </c>
      <c r="E1712" t="s">
        <v>7</v>
      </c>
    </row>
    <row r="1713" spans="1:5" x14ac:dyDescent="0.3">
      <c r="A1713" t="s">
        <v>69</v>
      </c>
      <c r="B1713" t="s">
        <v>8</v>
      </c>
      <c r="C1713">
        <v>2013</v>
      </c>
      <c r="D1713">
        <v>12.829999920000001</v>
      </c>
      <c r="E1713" t="s">
        <v>7</v>
      </c>
    </row>
    <row r="1714" spans="1:5" x14ac:dyDescent="0.3">
      <c r="A1714" t="s">
        <v>69</v>
      </c>
      <c r="B1714" t="s">
        <v>8</v>
      </c>
      <c r="C1714">
        <v>2014</v>
      </c>
      <c r="D1714">
        <v>12.89000034</v>
      </c>
      <c r="E1714" t="s">
        <v>7</v>
      </c>
    </row>
    <row r="1715" spans="1:5" x14ac:dyDescent="0.3">
      <c r="A1715" t="s">
        <v>69</v>
      </c>
      <c r="B1715" t="s">
        <v>8</v>
      </c>
      <c r="C1715">
        <v>2015</v>
      </c>
      <c r="D1715">
        <v>12.980000179999999</v>
      </c>
      <c r="E1715" t="s">
        <v>7</v>
      </c>
    </row>
    <row r="1716" spans="1:5" x14ac:dyDescent="0.3">
      <c r="A1716" t="s">
        <v>69</v>
      </c>
      <c r="B1716" t="s">
        <v>8</v>
      </c>
      <c r="C1716">
        <v>2016</v>
      </c>
      <c r="D1716">
        <v>13.070000009999999</v>
      </c>
      <c r="E1716" t="s">
        <v>7</v>
      </c>
    </row>
    <row r="1717" spans="1:5" x14ac:dyDescent="0.3">
      <c r="A1717" t="s">
        <v>69</v>
      </c>
      <c r="B1717" t="s">
        <v>8</v>
      </c>
      <c r="C1717">
        <v>2017</v>
      </c>
      <c r="D1717">
        <v>13.15999985</v>
      </c>
      <c r="E1717" t="s">
        <v>7</v>
      </c>
    </row>
    <row r="1718" spans="1:5" x14ac:dyDescent="0.3">
      <c r="A1718" t="s">
        <v>69</v>
      </c>
      <c r="B1718" t="s">
        <v>8</v>
      </c>
      <c r="C1718">
        <v>2018</v>
      </c>
      <c r="D1718">
        <v>13.24333318</v>
      </c>
      <c r="E1718" t="s">
        <v>7</v>
      </c>
    </row>
    <row r="1719" spans="1:5" x14ac:dyDescent="0.3">
      <c r="A1719" t="s">
        <v>69</v>
      </c>
      <c r="B1719" t="s">
        <v>8</v>
      </c>
      <c r="C1719">
        <v>2019</v>
      </c>
      <c r="D1719">
        <v>13.326666510000001</v>
      </c>
      <c r="E1719" t="s">
        <v>7</v>
      </c>
    </row>
    <row r="1720" spans="1:5" x14ac:dyDescent="0.3">
      <c r="A1720" t="s">
        <v>69</v>
      </c>
      <c r="B1720" t="s">
        <v>8</v>
      </c>
      <c r="C1720">
        <v>2020</v>
      </c>
      <c r="D1720">
        <v>13.40999985</v>
      </c>
      <c r="E1720" t="s">
        <v>7</v>
      </c>
    </row>
    <row r="1721" spans="1:5" x14ac:dyDescent="0.3">
      <c r="A1721" t="s">
        <v>69</v>
      </c>
      <c r="B1721" t="s">
        <v>8</v>
      </c>
      <c r="C1721">
        <v>2021</v>
      </c>
      <c r="D1721">
        <v>13.489999770000001</v>
      </c>
      <c r="E1721" t="s">
        <v>7</v>
      </c>
    </row>
    <row r="1722" spans="1:5" x14ac:dyDescent="0.3">
      <c r="A1722" t="s">
        <v>69</v>
      </c>
      <c r="B1722" t="s">
        <v>8</v>
      </c>
      <c r="C1722">
        <v>2022</v>
      </c>
      <c r="D1722">
        <v>13.489999770000001</v>
      </c>
      <c r="E1722" t="s">
        <v>7</v>
      </c>
    </row>
    <row r="1723" spans="1:5" x14ac:dyDescent="0.3">
      <c r="A1723" t="s">
        <v>69</v>
      </c>
      <c r="B1723" t="s">
        <v>8</v>
      </c>
      <c r="C1723">
        <v>2023</v>
      </c>
      <c r="D1723">
        <v>13.489999770000001</v>
      </c>
      <c r="E1723" t="s">
        <v>7</v>
      </c>
    </row>
    <row r="1724" spans="1:5" x14ac:dyDescent="0.3">
      <c r="A1724" t="s">
        <v>69</v>
      </c>
      <c r="B1724" t="s">
        <v>6</v>
      </c>
      <c r="C1724">
        <v>2010</v>
      </c>
      <c r="D1724">
        <v>16.459239960000001</v>
      </c>
      <c r="E1724" t="s">
        <v>7</v>
      </c>
    </row>
    <row r="1725" spans="1:5" x14ac:dyDescent="0.3">
      <c r="A1725" t="s">
        <v>69</v>
      </c>
      <c r="B1725" t="s">
        <v>6</v>
      </c>
      <c r="C1725">
        <v>2011</v>
      </c>
      <c r="D1725">
        <v>15.779399870000001</v>
      </c>
      <c r="E1725" t="s">
        <v>7</v>
      </c>
    </row>
    <row r="1726" spans="1:5" x14ac:dyDescent="0.3">
      <c r="A1726" t="s">
        <v>69</v>
      </c>
      <c r="B1726" t="s">
        <v>6</v>
      </c>
      <c r="C1726">
        <v>2012</v>
      </c>
      <c r="D1726">
        <v>15.703080180000001</v>
      </c>
      <c r="E1726" t="s">
        <v>7</v>
      </c>
    </row>
    <row r="1727" spans="1:5" x14ac:dyDescent="0.3">
      <c r="A1727" t="s">
        <v>69</v>
      </c>
      <c r="B1727" t="s">
        <v>6</v>
      </c>
      <c r="C1727">
        <v>2013</v>
      </c>
      <c r="D1727">
        <v>17.67148972</v>
      </c>
      <c r="E1727" t="s">
        <v>7</v>
      </c>
    </row>
    <row r="1728" spans="1:5" x14ac:dyDescent="0.3">
      <c r="A1728" t="s">
        <v>69</v>
      </c>
      <c r="B1728" t="s">
        <v>6</v>
      </c>
      <c r="C1728">
        <v>2014</v>
      </c>
      <c r="D1728">
        <v>17.507480619999999</v>
      </c>
      <c r="E1728" t="s">
        <v>7</v>
      </c>
    </row>
    <row r="1729" spans="1:5" x14ac:dyDescent="0.3">
      <c r="A1729" t="s">
        <v>69</v>
      </c>
      <c r="B1729" t="s">
        <v>6</v>
      </c>
      <c r="C1729">
        <v>2015</v>
      </c>
      <c r="D1729">
        <v>17.32836914</v>
      </c>
      <c r="E1729" t="s">
        <v>7</v>
      </c>
    </row>
    <row r="1730" spans="1:5" x14ac:dyDescent="0.3">
      <c r="A1730" t="s">
        <v>69</v>
      </c>
      <c r="B1730" t="s">
        <v>6</v>
      </c>
      <c r="C1730">
        <v>2016</v>
      </c>
      <c r="D1730">
        <v>17.397539139999999</v>
      </c>
      <c r="E1730" t="s">
        <v>7</v>
      </c>
    </row>
    <row r="1731" spans="1:5" x14ac:dyDescent="0.3">
      <c r="A1731" t="s">
        <v>69</v>
      </c>
      <c r="B1731" t="s">
        <v>6</v>
      </c>
      <c r="C1731">
        <v>2017</v>
      </c>
      <c r="D1731">
        <v>17.466709139999999</v>
      </c>
      <c r="E1731" t="s">
        <v>7</v>
      </c>
    </row>
    <row r="1732" spans="1:5" x14ac:dyDescent="0.3">
      <c r="A1732" t="s">
        <v>69</v>
      </c>
      <c r="B1732" t="s">
        <v>6</v>
      </c>
      <c r="C1732">
        <v>2018</v>
      </c>
      <c r="D1732">
        <v>17.239299769999999</v>
      </c>
      <c r="E1732" t="s">
        <v>7</v>
      </c>
    </row>
    <row r="1733" spans="1:5" x14ac:dyDescent="0.3">
      <c r="A1733" t="s">
        <v>69</v>
      </c>
      <c r="B1733" t="s">
        <v>6</v>
      </c>
      <c r="C1733">
        <v>2019</v>
      </c>
      <c r="D1733">
        <v>17.32107925</v>
      </c>
      <c r="E1733" t="s">
        <v>7</v>
      </c>
    </row>
    <row r="1734" spans="1:5" x14ac:dyDescent="0.3">
      <c r="A1734" t="s">
        <v>69</v>
      </c>
      <c r="B1734" t="s">
        <v>6</v>
      </c>
      <c r="C1734">
        <v>2020</v>
      </c>
      <c r="D1734">
        <v>17.378019330000001</v>
      </c>
      <c r="E1734" t="s">
        <v>7</v>
      </c>
    </row>
    <row r="1735" spans="1:5" x14ac:dyDescent="0.3">
      <c r="A1735" t="s">
        <v>69</v>
      </c>
      <c r="B1735" t="s">
        <v>6</v>
      </c>
      <c r="C1735">
        <v>2021</v>
      </c>
      <c r="D1735">
        <v>17.668140409999999</v>
      </c>
      <c r="E1735" t="s">
        <v>7</v>
      </c>
    </row>
    <row r="1736" spans="1:5" x14ac:dyDescent="0.3">
      <c r="A1736" t="s">
        <v>69</v>
      </c>
      <c r="B1736" t="s">
        <v>6</v>
      </c>
      <c r="C1736">
        <v>2022</v>
      </c>
      <c r="D1736">
        <v>17.811069490000001</v>
      </c>
      <c r="E1736" t="s">
        <v>7</v>
      </c>
    </row>
    <row r="1737" spans="1:5" x14ac:dyDescent="0.3">
      <c r="A1737" t="s">
        <v>69</v>
      </c>
      <c r="B1737" t="s">
        <v>6</v>
      </c>
      <c r="C1737">
        <v>2023</v>
      </c>
      <c r="D1737">
        <v>17.811069490000001</v>
      </c>
      <c r="E1737" t="s">
        <v>7</v>
      </c>
    </row>
    <row r="1738" spans="1:5" x14ac:dyDescent="0.3">
      <c r="A1738" t="s">
        <v>70</v>
      </c>
      <c r="B1738" t="s">
        <v>6</v>
      </c>
      <c r="C1738">
        <v>2010</v>
      </c>
      <c r="D1738">
        <v>14.115750070000001</v>
      </c>
      <c r="E1738" t="s">
        <v>7</v>
      </c>
    </row>
    <row r="1739" spans="1:5" x14ac:dyDescent="0.3">
      <c r="A1739" t="s">
        <v>70</v>
      </c>
      <c r="B1739" t="s">
        <v>6</v>
      </c>
      <c r="C1739">
        <v>2011</v>
      </c>
      <c r="D1739">
        <v>14.35670996</v>
      </c>
      <c r="E1739" t="s">
        <v>7</v>
      </c>
    </row>
    <row r="1740" spans="1:5" x14ac:dyDescent="0.3">
      <c r="A1740" t="s">
        <v>70</v>
      </c>
      <c r="B1740" t="s">
        <v>6</v>
      </c>
      <c r="C1740">
        <v>2012</v>
      </c>
      <c r="D1740">
        <v>14.59766984</v>
      </c>
      <c r="E1740" t="s">
        <v>7</v>
      </c>
    </row>
    <row r="1741" spans="1:5" x14ac:dyDescent="0.3">
      <c r="A1741" t="s">
        <v>70</v>
      </c>
      <c r="B1741" t="s">
        <v>6</v>
      </c>
      <c r="C1741">
        <v>2013</v>
      </c>
      <c r="D1741">
        <v>14.83862972</v>
      </c>
      <c r="E1741" t="s">
        <v>7</v>
      </c>
    </row>
    <row r="1742" spans="1:5" x14ac:dyDescent="0.3">
      <c r="A1742" t="s">
        <v>70</v>
      </c>
      <c r="B1742" t="s">
        <v>6</v>
      </c>
      <c r="C1742">
        <v>2014</v>
      </c>
      <c r="D1742">
        <v>15.16259003</v>
      </c>
      <c r="E1742" t="s">
        <v>7</v>
      </c>
    </row>
    <row r="1743" spans="1:5" x14ac:dyDescent="0.3">
      <c r="A1743" t="s">
        <v>70</v>
      </c>
      <c r="B1743" t="s">
        <v>6</v>
      </c>
      <c r="C1743">
        <v>2015</v>
      </c>
      <c r="D1743">
        <v>15.394359590000001</v>
      </c>
      <c r="E1743" t="s">
        <v>7</v>
      </c>
    </row>
    <row r="1744" spans="1:5" x14ac:dyDescent="0.3">
      <c r="A1744" t="s">
        <v>70</v>
      </c>
      <c r="B1744" t="s">
        <v>6</v>
      </c>
      <c r="C1744">
        <v>2016</v>
      </c>
      <c r="D1744">
        <v>15.56182957</v>
      </c>
      <c r="E1744" t="s">
        <v>7</v>
      </c>
    </row>
    <row r="1745" spans="1:5" x14ac:dyDescent="0.3">
      <c r="A1745" t="s">
        <v>70</v>
      </c>
      <c r="B1745" t="s">
        <v>6</v>
      </c>
      <c r="C1745">
        <v>2017</v>
      </c>
      <c r="D1745">
        <v>15.813420300000001</v>
      </c>
      <c r="E1745" t="s">
        <v>7</v>
      </c>
    </row>
    <row r="1746" spans="1:5" x14ac:dyDescent="0.3">
      <c r="A1746" t="s">
        <v>70</v>
      </c>
      <c r="B1746" t="s">
        <v>6</v>
      </c>
      <c r="C1746">
        <v>2018</v>
      </c>
      <c r="D1746">
        <v>16.00856018</v>
      </c>
      <c r="E1746" t="s">
        <v>7</v>
      </c>
    </row>
    <row r="1747" spans="1:5" x14ac:dyDescent="0.3">
      <c r="A1747" t="s">
        <v>70</v>
      </c>
      <c r="B1747" t="s">
        <v>6</v>
      </c>
      <c r="C1747">
        <v>2019</v>
      </c>
      <c r="D1747">
        <v>16.34345055</v>
      </c>
      <c r="E1747" t="s">
        <v>7</v>
      </c>
    </row>
    <row r="1748" spans="1:5" x14ac:dyDescent="0.3">
      <c r="A1748" t="s">
        <v>70</v>
      </c>
      <c r="B1748" t="s">
        <v>6</v>
      </c>
      <c r="C1748">
        <v>2020</v>
      </c>
      <c r="D1748">
        <v>16.271129609999999</v>
      </c>
      <c r="E1748" t="s">
        <v>7</v>
      </c>
    </row>
    <row r="1749" spans="1:5" x14ac:dyDescent="0.3">
      <c r="A1749" t="s">
        <v>70</v>
      </c>
      <c r="B1749" t="s">
        <v>6</v>
      </c>
      <c r="C1749">
        <v>2021</v>
      </c>
      <c r="D1749">
        <v>16.58107948</v>
      </c>
      <c r="E1749" t="s">
        <v>7</v>
      </c>
    </row>
    <row r="1750" spans="1:5" x14ac:dyDescent="0.3">
      <c r="A1750" t="s">
        <v>70</v>
      </c>
      <c r="B1750" t="s">
        <v>6</v>
      </c>
      <c r="C1750">
        <v>2022</v>
      </c>
      <c r="D1750">
        <v>16.72682953</v>
      </c>
      <c r="E1750" t="s">
        <v>7</v>
      </c>
    </row>
    <row r="1751" spans="1:5" x14ac:dyDescent="0.3">
      <c r="A1751" t="s">
        <v>70</v>
      </c>
      <c r="B1751" t="s">
        <v>6</v>
      </c>
      <c r="C1751">
        <v>2023</v>
      </c>
      <c r="D1751">
        <v>16.75470924</v>
      </c>
      <c r="E1751" t="s">
        <v>7</v>
      </c>
    </row>
    <row r="1752" spans="1:5" x14ac:dyDescent="0.3">
      <c r="A1752" t="s">
        <v>70</v>
      </c>
      <c r="B1752" t="s">
        <v>8</v>
      </c>
      <c r="C1752">
        <v>2010</v>
      </c>
      <c r="D1752">
        <v>12.38400002</v>
      </c>
      <c r="E1752" t="s">
        <v>7</v>
      </c>
    </row>
    <row r="1753" spans="1:5" x14ac:dyDescent="0.3">
      <c r="A1753" t="s">
        <v>70</v>
      </c>
      <c r="B1753" t="s">
        <v>8</v>
      </c>
      <c r="C1753">
        <v>2011</v>
      </c>
      <c r="D1753">
        <v>12.442000009999999</v>
      </c>
      <c r="E1753" t="s">
        <v>7</v>
      </c>
    </row>
    <row r="1754" spans="1:5" x14ac:dyDescent="0.3">
      <c r="A1754" t="s">
        <v>70</v>
      </c>
      <c r="B1754" t="s">
        <v>8</v>
      </c>
      <c r="C1754">
        <v>2012</v>
      </c>
      <c r="D1754">
        <v>12.5</v>
      </c>
      <c r="E1754" t="s">
        <v>7</v>
      </c>
    </row>
    <row r="1755" spans="1:5" x14ac:dyDescent="0.3">
      <c r="A1755" t="s">
        <v>70</v>
      </c>
      <c r="B1755" t="s">
        <v>8</v>
      </c>
      <c r="C1755">
        <v>2013</v>
      </c>
      <c r="D1755">
        <v>12.559999940000001</v>
      </c>
      <c r="E1755" t="s">
        <v>7</v>
      </c>
    </row>
    <row r="1756" spans="1:5" x14ac:dyDescent="0.3">
      <c r="A1756" t="s">
        <v>70</v>
      </c>
      <c r="B1756" t="s">
        <v>8</v>
      </c>
      <c r="C1756">
        <v>2014</v>
      </c>
      <c r="D1756">
        <v>12.619999890000001</v>
      </c>
      <c r="E1756" t="s">
        <v>7</v>
      </c>
    </row>
    <row r="1757" spans="1:5" x14ac:dyDescent="0.3">
      <c r="A1757" t="s">
        <v>70</v>
      </c>
      <c r="B1757" t="s">
        <v>8</v>
      </c>
      <c r="C1757">
        <v>2015</v>
      </c>
      <c r="D1757">
        <v>12.71500015</v>
      </c>
      <c r="E1757" t="s">
        <v>7</v>
      </c>
    </row>
    <row r="1758" spans="1:5" x14ac:dyDescent="0.3">
      <c r="A1758" t="s">
        <v>70</v>
      </c>
      <c r="B1758" t="s">
        <v>8</v>
      </c>
      <c r="C1758">
        <v>2016</v>
      </c>
      <c r="D1758">
        <v>12.81000042</v>
      </c>
      <c r="E1758" t="s">
        <v>7</v>
      </c>
    </row>
    <row r="1759" spans="1:5" x14ac:dyDescent="0.3">
      <c r="A1759" t="s">
        <v>70</v>
      </c>
      <c r="B1759" t="s">
        <v>8</v>
      </c>
      <c r="C1759">
        <v>2017</v>
      </c>
      <c r="D1759">
        <v>12.869999890000001</v>
      </c>
      <c r="E1759" t="s">
        <v>7</v>
      </c>
    </row>
    <row r="1760" spans="1:5" x14ac:dyDescent="0.3">
      <c r="A1760" t="s">
        <v>70</v>
      </c>
      <c r="B1760" t="s">
        <v>8</v>
      </c>
      <c r="C1760">
        <v>2018</v>
      </c>
      <c r="D1760">
        <v>12.844999789999999</v>
      </c>
      <c r="E1760" t="s">
        <v>7</v>
      </c>
    </row>
    <row r="1761" spans="1:5" x14ac:dyDescent="0.3">
      <c r="A1761" t="s">
        <v>70</v>
      </c>
      <c r="B1761" t="s">
        <v>8</v>
      </c>
      <c r="C1761">
        <v>2019</v>
      </c>
      <c r="D1761">
        <v>12.81999969</v>
      </c>
      <c r="E1761" t="s">
        <v>7</v>
      </c>
    </row>
    <row r="1762" spans="1:5" x14ac:dyDescent="0.3">
      <c r="A1762" t="s">
        <v>70</v>
      </c>
      <c r="B1762" t="s">
        <v>8</v>
      </c>
      <c r="C1762">
        <v>2020</v>
      </c>
      <c r="D1762">
        <v>12.77999973</v>
      </c>
      <c r="E1762" t="s">
        <v>7</v>
      </c>
    </row>
    <row r="1763" spans="1:5" x14ac:dyDescent="0.3">
      <c r="A1763" t="s">
        <v>70</v>
      </c>
      <c r="B1763" t="s">
        <v>8</v>
      </c>
      <c r="C1763">
        <v>2021</v>
      </c>
      <c r="D1763">
        <v>12.739999770000001</v>
      </c>
      <c r="E1763" t="s">
        <v>7</v>
      </c>
    </row>
    <row r="1764" spans="1:5" x14ac:dyDescent="0.3">
      <c r="A1764" t="s">
        <v>70</v>
      </c>
      <c r="B1764" t="s">
        <v>8</v>
      </c>
      <c r="C1764">
        <v>2022</v>
      </c>
      <c r="D1764">
        <v>12.69999981</v>
      </c>
      <c r="E1764" t="s">
        <v>7</v>
      </c>
    </row>
    <row r="1765" spans="1:5" x14ac:dyDescent="0.3">
      <c r="A1765" t="s">
        <v>70</v>
      </c>
      <c r="B1765" t="s">
        <v>8</v>
      </c>
      <c r="C1765">
        <v>2023</v>
      </c>
      <c r="D1765">
        <v>12.69999981</v>
      </c>
      <c r="E1765" t="s">
        <v>7</v>
      </c>
    </row>
    <row r="1766" spans="1:5" x14ac:dyDescent="0.3">
      <c r="A1766" t="s">
        <v>71</v>
      </c>
      <c r="B1766" t="s">
        <v>8</v>
      </c>
      <c r="C1766">
        <v>2010</v>
      </c>
      <c r="D1766">
        <v>5.7592679000000002</v>
      </c>
      <c r="E1766" t="s">
        <v>7</v>
      </c>
    </row>
    <row r="1767" spans="1:5" x14ac:dyDescent="0.3">
      <c r="A1767" t="s">
        <v>71</v>
      </c>
      <c r="B1767" t="s">
        <v>8</v>
      </c>
      <c r="C1767">
        <v>2011</v>
      </c>
      <c r="D1767">
        <v>5.7899385570000002</v>
      </c>
      <c r="E1767" t="s">
        <v>7</v>
      </c>
    </row>
    <row r="1768" spans="1:5" x14ac:dyDescent="0.3">
      <c r="A1768" t="s">
        <v>71</v>
      </c>
      <c r="B1768" t="s">
        <v>8</v>
      </c>
      <c r="C1768">
        <v>2012</v>
      </c>
      <c r="D1768">
        <v>5.8206092150000002</v>
      </c>
      <c r="E1768" t="s">
        <v>7</v>
      </c>
    </row>
    <row r="1769" spans="1:5" x14ac:dyDescent="0.3">
      <c r="A1769" t="s">
        <v>71</v>
      </c>
      <c r="B1769" t="s">
        <v>8</v>
      </c>
      <c r="C1769">
        <v>2013</v>
      </c>
      <c r="D1769">
        <v>5.8512798720000001</v>
      </c>
      <c r="E1769" t="s">
        <v>7</v>
      </c>
    </row>
    <row r="1770" spans="1:5" x14ac:dyDescent="0.3">
      <c r="A1770" t="s">
        <v>71</v>
      </c>
      <c r="B1770" t="s">
        <v>8</v>
      </c>
      <c r="C1770">
        <v>2014</v>
      </c>
      <c r="D1770">
        <v>5.8819505300000001</v>
      </c>
      <c r="E1770" t="s">
        <v>7</v>
      </c>
    </row>
    <row r="1771" spans="1:5" x14ac:dyDescent="0.3">
      <c r="A1771" t="s">
        <v>71</v>
      </c>
      <c r="B1771" t="s">
        <v>8</v>
      </c>
      <c r="C1771">
        <v>2015</v>
      </c>
      <c r="D1771">
        <v>5.9126211870000001</v>
      </c>
      <c r="E1771" t="s">
        <v>7</v>
      </c>
    </row>
    <row r="1772" spans="1:5" x14ac:dyDescent="0.3">
      <c r="A1772" t="s">
        <v>71</v>
      </c>
      <c r="B1772" t="s">
        <v>8</v>
      </c>
      <c r="C1772">
        <v>2016</v>
      </c>
      <c r="D1772">
        <v>6.0165606370000004</v>
      </c>
      <c r="E1772" t="s">
        <v>7</v>
      </c>
    </row>
    <row r="1773" spans="1:5" x14ac:dyDescent="0.3">
      <c r="A1773" t="s">
        <v>71</v>
      </c>
      <c r="B1773" t="s">
        <v>8</v>
      </c>
      <c r="C1773">
        <v>2017</v>
      </c>
      <c r="D1773">
        <v>6.120500088</v>
      </c>
      <c r="E1773" t="s">
        <v>7</v>
      </c>
    </row>
    <row r="1774" spans="1:5" x14ac:dyDescent="0.3">
      <c r="A1774" t="s">
        <v>71</v>
      </c>
      <c r="B1774" t="s">
        <v>8</v>
      </c>
      <c r="C1774">
        <v>2018</v>
      </c>
      <c r="D1774">
        <v>6.3178421020000002</v>
      </c>
      <c r="E1774" t="s">
        <v>7</v>
      </c>
    </row>
    <row r="1775" spans="1:5" x14ac:dyDescent="0.3">
      <c r="A1775" t="s">
        <v>71</v>
      </c>
      <c r="B1775" t="s">
        <v>8</v>
      </c>
      <c r="C1775">
        <v>2019</v>
      </c>
      <c r="D1775">
        <v>6.5151841160000004</v>
      </c>
      <c r="E1775" t="s">
        <v>7</v>
      </c>
    </row>
    <row r="1776" spans="1:5" x14ac:dyDescent="0.3">
      <c r="A1776" t="s">
        <v>71</v>
      </c>
      <c r="B1776" t="s">
        <v>8</v>
      </c>
      <c r="C1776">
        <v>2020</v>
      </c>
      <c r="D1776">
        <v>6.7125261309999997</v>
      </c>
      <c r="E1776" t="s">
        <v>7</v>
      </c>
    </row>
    <row r="1777" spans="1:5" x14ac:dyDescent="0.3">
      <c r="A1777" t="s">
        <v>71</v>
      </c>
      <c r="B1777" t="s">
        <v>8</v>
      </c>
      <c r="C1777">
        <v>2021</v>
      </c>
      <c r="D1777">
        <v>6.9098681449999999</v>
      </c>
      <c r="E1777" t="s">
        <v>7</v>
      </c>
    </row>
    <row r="1778" spans="1:5" x14ac:dyDescent="0.3">
      <c r="A1778" t="s">
        <v>71</v>
      </c>
      <c r="B1778" t="s">
        <v>8</v>
      </c>
      <c r="C1778">
        <v>2022</v>
      </c>
      <c r="D1778">
        <v>7.1072101590000001</v>
      </c>
      <c r="E1778" t="s">
        <v>7</v>
      </c>
    </row>
    <row r="1779" spans="1:5" x14ac:dyDescent="0.3">
      <c r="A1779" t="s">
        <v>71</v>
      </c>
      <c r="B1779" t="s">
        <v>8</v>
      </c>
      <c r="C1779">
        <v>2023</v>
      </c>
      <c r="D1779">
        <v>7.1072101590000001</v>
      </c>
      <c r="E1779" t="s">
        <v>7</v>
      </c>
    </row>
    <row r="1780" spans="1:5" x14ac:dyDescent="0.3">
      <c r="A1780" t="s">
        <v>71</v>
      </c>
      <c r="B1780" t="s">
        <v>6</v>
      </c>
      <c r="C1780">
        <v>2010</v>
      </c>
      <c r="D1780">
        <v>10.349644659999999</v>
      </c>
      <c r="E1780" t="s">
        <v>7</v>
      </c>
    </row>
    <row r="1781" spans="1:5" x14ac:dyDescent="0.3">
      <c r="A1781" t="s">
        <v>71</v>
      </c>
      <c r="B1781" t="s">
        <v>6</v>
      </c>
      <c r="C1781">
        <v>2011</v>
      </c>
      <c r="D1781">
        <v>10.68375969</v>
      </c>
      <c r="E1781" t="s">
        <v>7</v>
      </c>
    </row>
    <row r="1782" spans="1:5" x14ac:dyDescent="0.3">
      <c r="A1782" t="s">
        <v>71</v>
      </c>
      <c r="B1782" t="s">
        <v>6</v>
      </c>
      <c r="C1782">
        <v>2012</v>
      </c>
      <c r="D1782">
        <v>10.93752003</v>
      </c>
      <c r="E1782" t="s">
        <v>7</v>
      </c>
    </row>
    <row r="1783" spans="1:5" x14ac:dyDescent="0.3">
      <c r="A1783" t="s">
        <v>71</v>
      </c>
      <c r="B1783" t="s">
        <v>6</v>
      </c>
      <c r="C1783">
        <v>2013</v>
      </c>
      <c r="D1783">
        <v>11.07386971</v>
      </c>
      <c r="E1783" t="s">
        <v>7</v>
      </c>
    </row>
    <row r="1784" spans="1:5" x14ac:dyDescent="0.3">
      <c r="A1784" t="s">
        <v>71</v>
      </c>
      <c r="B1784" t="s">
        <v>6</v>
      </c>
      <c r="C1784">
        <v>2014</v>
      </c>
      <c r="D1784">
        <v>10.721989629999999</v>
      </c>
      <c r="E1784" t="s">
        <v>7</v>
      </c>
    </row>
    <row r="1785" spans="1:5" x14ac:dyDescent="0.3">
      <c r="A1785" t="s">
        <v>71</v>
      </c>
      <c r="B1785" t="s">
        <v>6</v>
      </c>
      <c r="C1785">
        <v>2015</v>
      </c>
      <c r="D1785">
        <v>11.175680160000001</v>
      </c>
      <c r="E1785" t="s">
        <v>7</v>
      </c>
    </row>
    <row r="1786" spans="1:5" x14ac:dyDescent="0.3">
      <c r="A1786" t="s">
        <v>71</v>
      </c>
      <c r="B1786" t="s">
        <v>6</v>
      </c>
      <c r="C1786">
        <v>2016</v>
      </c>
      <c r="D1786">
        <v>11.098400120000001</v>
      </c>
      <c r="E1786" t="s">
        <v>7</v>
      </c>
    </row>
    <row r="1787" spans="1:5" x14ac:dyDescent="0.3">
      <c r="A1787" t="s">
        <v>71</v>
      </c>
      <c r="B1787" t="s">
        <v>6</v>
      </c>
      <c r="C1787">
        <v>2017</v>
      </c>
      <c r="D1787">
        <v>10.9863596</v>
      </c>
      <c r="E1787" t="s">
        <v>7</v>
      </c>
    </row>
    <row r="1788" spans="1:5" x14ac:dyDescent="0.3">
      <c r="A1788" t="s">
        <v>71</v>
      </c>
      <c r="B1788" t="s">
        <v>6</v>
      </c>
      <c r="C1788">
        <v>2018</v>
      </c>
      <c r="D1788">
        <v>10.957880019999999</v>
      </c>
      <c r="E1788" t="s">
        <v>7</v>
      </c>
    </row>
    <row r="1789" spans="1:5" x14ac:dyDescent="0.3">
      <c r="A1789" t="s">
        <v>71</v>
      </c>
      <c r="B1789" t="s">
        <v>6</v>
      </c>
      <c r="C1789">
        <v>2019</v>
      </c>
      <c r="D1789">
        <v>11.29076004</v>
      </c>
      <c r="E1789" t="s">
        <v>7</v>
      </c>
    </row>
    <row r="1790" spans="1:5" x14ac:dyDescent="0.3">
      <c r="A1790" t="s">
        <v>71</v>
      </c>
      <c r="B1790" t="s">
        <v>6</v>
      </c>
      <c r="C1790">
        <v>2020</v>
      </c>
      <c r="D1790">
        <v>11.42975998</v>
      </c>
      <c r="E1790" t="s">
        <v>7</v>
      </c>
    </row>
    <row r="1791" spans="1:5" x14ac:dyDescent="0.3">
      <c r="A1791" t="s">
        <v>71</v>
      </c>
      <c r="B1791" t="s">
        <v>6</v>
      </c>
      <c r="C1791">
        <v>2021</v>
      </c>
      <c r="D1791">
        <v>11.58627987</v>
      </c>
      <c r="E1791" t="s">
        <v>7</v>
      </c>
    </row>
    <row r="1792" spans="1:5" x14ac:dyDescent="0.3">
      <c r="A1792" t="s">
        <v>71</v>
      </c>
      <c r="B1792" t="s">
        <v>6</v>
      </c>
      <c r="C1792">
        <v>2022</v>
      </c>
      <c r="D1792">
        <v>11.418459889999999</v>
      </c>
      <c r="E1792" t="s">
        <v>7</v>
      </c>
    </row>
    <row r="1793" spans="1:5" x14ac:dyDescent="0.3">
      <c r="A1793" t="s">
        <v>71</v>
      </c>
      <c r="B1793" t="s">
        <v>6</v>
      </c>
      <c r="C1793">
        <v>2023</v>
      </c>
      <c r="D1793">
        <v>11.418459889999999</v>
      </c>
      <c r="E1793" t="s">
        <v>7</v>
      </c>
    </row>
    <row r="1794" spans="1:5" x14ac:dyDescent="0.3">
      <c r="A1794" t="s">
        <v>72</v>
      </c>
      <c r="B1794" t="s">
        <v>6</v>
      </c>
      <c r="C1794">
        <v>2010</v>
      </c>
      <c r="D1794">
        <v>8.4751834870000007</v>
      </c>
      <c r="E1794" t="s">
        <v>7</v>
      </c>
    </row>
    <row r="1795" spans="1:5" x14ac:dyDescent="0.3">
      <c r="A1795" t="s">
        <v>72</v>
      </c>
      <c r="B1795" t="s">
        <v>6</v>
      </c>
      <c r="C1795">
        <v>2011</v>
      </c>
      <c r="D1795">
        <v>8.6502304080000005</v>
      </c>
      <c r="E1795" t="s">
        <v>7</v>
      </c>
    </row>
    <row r="1796" spans="1:5" x14ac:dyDescent="0.3">
      <c r="A1796" t="s">
        <v>72</v>
      </c>
      <c r="B1796" t="s">
        <v>6</v>
      </c>
      <c r="C1796">
        <v>2012</v>
      </c>
      <c r="D1796">
        <v>8.6521596909999996</v>
      </c>
      <c r="E1796" t="s">
        <v>7</v>
      </c>
    </row>
    <row r="1797" spans="1:5" x14ac:dyDescent="0.3">
      <c r="A1797" t="s">
        <v>72</v>
      </c>
      <c r="B1797" t="s">
        <v>6</v>
      </c>
      <c r="C1797">
        <v>2013</v>
      </c>
      <c r="D1797">
        <v>8.8832249640000001</v>
      </c>
      <c r="E1797" t="s">
        <v>7</v>
      </c>
    </row>
    <row r="1798" spans="1:5" x14ac:dyDescent="0.3">
      <c r="A1798" t="s">
        <v>72</v>
      </c>
      <c r="B1798" t="s">
        <v>6</v>
      </c>
      <c r="C1798">
        <v>2014</v>
      </c>
      <c r="D1798">
        <v>9.1142902370000005</v>
      </c>
      <c r="E1798" t="s">
        <v>7</v>
      </c>
    </row>
    <row r="1799" spans="1:5" x14ac:dyDescent="0.3">
      <c r="A1799" t="s">
        <v>72</v>
      </c>
      <c r="B1799" t="s">
        <v>6</v>
      </c>
      <c r="C1799">
        <v>2015</v>
      </c>
      <c r="D1799">
        <v>9.2868861490000008</v>
      </c>
      <c r="E1799" t="s">
        <v>7</v>
      </c>
    </row>
    <row r="1800" spans="1:5" x14ac:dyDescent="0.3">
      <c r="A1800" t="s">
        <v>72</v>
      </c>
      <c r="B1800" t="s">
        <v>6</v>
      </c>
      <c r="C1800">
        <v>2016</v>
      </c>
      <c r="D1800">
        <v>9.4627504840000007</v>
      </c>
      <c r="E1800" t="s">
        <v>7</v>
      </c>
    </row>
    <row r="1801" spans="1:5" x14ac:dyDescent="0.3">
      <c r="A1801" t="s">
        <v>72</v>
      </c>
      <c r="B1801" t="s">
        <v>6</v>
      </c>
      <c r="C1801">
        <v>2017</v>
      </c>
      <c r="D1801">
        <v>9.6419451340000002</v>
      </c>
      <c r="E1801" t="s">
        <v>7</v>
      </c>
    </row>
    <row r="1802" spans="1:5" x14ac:dyDescent="0.3">
      <c r="A1802" t="s">
        <v>72</v>
      </c>
      <c r="B1802" t="s">
        <v>6</v>
      </c>
      <c r="C1802">
        <v>2018</v>
      </c>
      <c r="D1802">
        <v>9.8245331660000002</v>
      </c>
      <c r="E1802" t="s">
        <v>7</v>
      </c>
    </row>
    <row r="1803" spans="1:5" x14ac:dyDescent="0.3">
      <c r="A1803" t="s">
        <v>72</v>
      </c>
      <c r="B1803" t="s">
        <v>6</v>
      </c>
      <c r="C1803">
        <v>2019</v>
      </c>
      <c r="D1803">
        <v>10.010578840000001</v>
      </c>
      <c r="E1803" t="s">
        <v>7</v>
      </c>
    </row>
    <row r="1804" spans="1:5" x14ac:dyDescent="0.3">
      <c r="A1804" t="s">
        <v>72</v>
      </c>
      <c r="B1804" t="s">
        <v>6</v>
      </c>
      <c r="C1804">
        <v>2020</v>
      </c>
      <c r="D1804">
        <v>10.20014763</v>
      </c>
      <c r="E1804" t="s">
        <v>7</v>
      </c>
    </row>
    <row r="1805" spans="1:5" x14ac:dyDescent="0.3">
      <c r="A1805" t="s">
        <v>72</v>
      </c>
      <c r="B1805" t="s">
        <v>6</v>
      </c>
      <c r="C1805">
        <v>2021</v>
      </c>
      <c r="D1805">
        <v>10.393306259999999</v>
      </c>
      <c r="E1805" t="s">
        <v>7</v>
      </c>
    </row>
    <row r="1806" spans="1:5" x14ac:dyDescent="0.3">
      <c r="A1806" t="s">
        <v>72</v>
      </c>
      <c r="B1806" t="s">
        <v>6</v>
      </c>
      <c r="C1806">
        <v>2022</v>
      </c>
      <c r="D1806">
        <v>10.393306259999999</v>
      </c>
      <c r="E1806" t="s">
        <v>7</v>
      </c>
    </row>
    <row r="1807" spans="1:5" x14ac:dyDescent="0.3">
      <c r="A1807" t="s">
        <v>72</v>
      </c>
      <c r="B1807" t="s">
        <v>6</v>
      </c>
      <c r="C1807">
        <v>2023</v>
      </c>
      <c r="D1807">
        <v>10.393306259999999</v>
      </c>
      <c r="E1807" t="s">
        <v>7</v>
      </c>
    </row>
    <row r="1808" spans="1:5" x14ac:dyDescent="0.3">
      <c r="A1808" t="s">
        <v>72</v>
      </c>
      <c r="B1808" t="s">
        <v>8</v>
      </c>
      <c r="C1808">
        <v>2010</v>
      </c>
      <c r="D1808">
        <v>1.5800000430000001</v>
      </c>
      <c r="E1808" t="s">
        <v>7</v>
      </c>
    </row>
    <row r="1809" spans="1:5" x14ac:dyDescent="0.3">
      <c r="A1809" t="s">
        <v>72</v>
      </c>
      <c r="B1809" t="s">
        <v>8</v>
      </c>
      <c r="C1809">
        <v>2011</v>
      </c>
      <c r="D1809">
        <v>1.6525000329999999</v>
      </c>
      <c r="E1809" t="s">
        <v>7</v>
      </c>
    </row>
    <row r="1810" spans="1:5" x14ac:dyDescent="0.3">
      <c r="A1810" t="s">
        <v>72</v>
      </c>
      <c r="B1810" t="s">
        <v>8</v>
      </c>
      <c r="C1810">
        <v>2012</v>
      </c>
      <c r="D1810">
        <v>1.7250000240000001</v>
      </c>
      <c r="E1810" t="s">
        <v>7</v>
      </c>
    </row>
    <row r="1811" spans="1:5" x14ac:dyDescent="0.3">
      <c r="A1811" t="s">
        <v>72</v>
      </c>
      <c r="B1811" t="s">
        <v>8</v>
      </c>
      <c r="C1811">
        <v>2013</v>
      </c>
      <c r="D1811">
        <v>1.7975000139999999</v>
      </c>
      <c r="E1811" t="s">
        <v>7</v>
      </c>
    </row>
    <row r="1812" spans="1:5" x14ac:dyDescent="0.3">
      <c r="A1812" t="s">
        <v>72</v>
      </c>
      <c r="B1812" t="s">
        <v>8</v>
      </c>
      <c r="C1812">
        <v>2014</v>
      </c>
      <c r="D1812">
        <v>1.8700000050000001</v>
      </c>
      <c r="E1812" t="s">
        <v>7</v>
      </c>
    </row>
    <row r="1813" spans="1:5" x14ac:dyDescent="0.3">
      <c r="A1813" t="s">
        <v>72</v>
      </c>
      <c r="B1813" t="s">
        <v>8</v>
      </c>
      <c r="C1813">
        <v>2015</v>
      </c>
      <c r="D1813">
        <v>2.4509599799999999</v>
      </c>
      <c r="E1813" t="s">
        <v>7</v>
      </c>
    </row>
    <row r="1814" spans="1:5" x14ac:dyDescent="0.3">
      <c r="A1814" t="s">
        <v>72</v>
      </c>
      <c r="B1814" t="s">
        <v>8</v>
      </c>
      <c r="C1814">
        <v>2016</v>
      </c>
      <c r="D1814">
        <v>3.0319199559999999</v>
      </c>
      <c r="E1814" t="s">
        <v>7</v>
      </c>
    </row>
    <row r="1815" spans="1:5" x14ac:dyDescent="0.3">
      <c r="A1815" t="s">
        <v>72</v>
      </c>
      <c r="B1815" t="s">
        <v>8</v>
      </c>
      <c r="C1815">
        <v>2017</v>
      </c>
      <c r="D1815">
        <v>2.5809600349999999</v>
      </c>
      <c r="E1815" t="s">
        <v>7</v>
      </c>
    </row>
    <row r="1816" spans="1:5" x14ac:dyDescent="0.3">
      <c r="A1816" t="s">
        <v>72</v>
      </c>
      <c r="B1816" t="s">
        <v>8</v>
      </c>
      <c r="C1816">
        <v>2018</v>
      </c>
      <c r="D1816">
        <v>2.130000114</v>
      </c>
      <c r="E1816" t="s">
        <v>7</v>
      </c>
    </row>
    <row r="1817" spans="1:5" x14ac:dyDescent="0.3">
      <c r="A1817" t="s">
        <v>72</v>
      </c>
      <c r="B1817" t="s">
        <v>8</v>
      </c>
      <c r="C1817">
        <v>2019</v>
      </c>
      <c r="D1817">
        <v>2.242710416</v>
      </c>
      <c r="E1817" t="s">
        <v>7</v>
      </c>
    </row>
    <row r="1818" spans="1:5" x14ac:dyDescent="0.3">
      <c r="A1818" t="s">
        <v>72</v>
      </c>
      <c r="B1818" t="s">
        <v>8</v>
      </c>
      <c r="C1818">
        <v>2020</v>
      </c>
      <c r="D1818">
        <v>2.3613848540000002</v>
      </c>
      <c r="E1818" t="s">
        <v>7</v>
      </c>
    </row>
    <row r="1819" spans="1:5" x14ac:dyDescent="0.3">
      <c r="A1819" t="s">
        <v>72</v>
      </c>
      <c r="B1819" t="s">
        <v>8</v>
      </c>
      <c r="C1819">
        <v>2021</v>
      </c>
      <c r="D1819">
        <v>2.4863390249999999</v>
      </c>
      <c r="E1819" t="s">
        <v>7</v>
      </c>
    </row>
    <row r="1820" spans="1:5" x14ac:dyDescent="0.3">
      <c r="A1820" t="s">
        <v>72</v>
      </c>
      <c r="B1820" t="s">
        <v>8</v>
      </c>
      <c r="C1820">
        <v>2022</v>
      </c>
      <c r="D1820">
        <v>2.4863390249999999</v>
      </c>
      <c r="E1820" t="s">
        <v>7</v>
      </c>
    </row>
    <row r="1821" spans="1:5" x14ac:dyDescent="0.3">
      <c r="A1821" t="s">
        <v>72</v>
      </c>
      <c r="B1821" t="s">
        <v>8</v>
      </c>
      <c r="C1821">
        <v>2023</v>
      </c>
      <c r="D1821">
        <v>2.4863390249999999</v>
      </c>
      <c r="E1821" t="s">
        <v>7</v>
      </c>
    </row>
    <row r="1822" spans="1:5" x14ac:dyDescent="0.3">
      <c r="A1822" t="s">
        <v>73</v>
      </c>
      <c r="B1822" t="s">
        <v>8</v>
      </c>
      <c r="C1822">
        <v>2010</v>
      </c>
      <c r="D1822">
        <v>3.1728478189999998</v>
      </c>
      <c r="E1822" t="s">
        <v>7</v>
      </c>
    </row>
    <row r="1823" spans="1:5" x14ac:dyDescent="0.3">
      <c r="A1823" t="s">
        <v>73</v>
      </c>
      <c r="B1823" t="s">
        <v>8</v>
      </c>
      <c r="C1823">
        <v>2011</v>
      </c>
      <c r="D1823">
        <v>3.3056123730000002</v>
      </c>
      <c r="E1823" t="s">
        <v>7</v>
      </c>
    </row>
    <row r="1824" spans="1:5" x14ac:dyDescent="0.3">
      <c r="A1824" t="s">
        <v>73</v>
      </c>
      <c r="B1824" t="s">
        <v>8</v>
      </c>
      <c r="C1824">
        <v>2012</v>
      </c>
      <c r="D1824">
        <v>3.4383769270000002</v>
      </c>
      <c r="E1824" t="s">
        <v>7</v>
      </c>
    </row>
    <row r="1825" spans="1:5" x14ac:dyDescent="0.3">
      <c r="A1825" t="s">
        <v>73</v>
      </c>
      <c r="B1825" t="s">
        <v>8</v>
      </c>
      <c r="C1825">
        <v>2013</v>
      </c>
      <c r="D1825">
        <v>3.5711414810000002</v>
      </c>
      <c r="E1825" t="s">
        <v>7</v>
      </c>
    </row>
    <row r="1826" spans="1:5" x14ac:dyDescent="0.3">
      <c r="A1826" t="s">
        <v>73</v>
      </c>
      <c r="B1826" t="s">
        <v>8</v>
      </c>
      <c r="C1826">
        <v>2014</v>
      </c>
      <c r="D1826">
        <v>3.6768812180000001</v>
      </c>
      <c r="E1826" t="s">
        <v>7</v>
      </c>
    </row>
    <row r="1827" spans="1:5" x14ac:dyDescent="0.3">
      <c r="A1827" t="s">
        <v>73</v>
      </c>
      <c r="B1827" t="s">
        <v>8</v>
      </c>
      <c r="C1827">
        <v>2015</v>
      </c>
      <c r="D1827">
        <v>3.7826209550000001</v>
      </c>
      <c r="E1827" t="s">
        <v>7</v>
      </c>
    </row>
    <row r="1828" spans="1:5" x14ac:dyDescent="0.3">
      <c r="A1828" t="s">
        <v>73</v>
      </c>
      <c r="B1828" t="s">
        <v>8</v>
      </c>
      <c r="C1828">
        <v>2016</v>
      </c>
      <c r="D1828">
        <v>3.8883606909999999</v>
      </c>
      <c r="E1828" t="s">
        <v>7</v>
      </c>
    </row>
    <row r="1829" spans="1:5" x14ac:dyDescent="0.3">
      <c r="A1829" t="s">
        <v>73</v>
      </c>
      <c r="B1829" t="s">
        <v>8</v>
      </c>
      <c r="C1829">
        <v>2017</v>
      </c>
      <c r="D1829">
        <v>3.9941004279999999</v>
      </c>
      <c r="E1829" t="s">
        <v>7</v>
      </c>
    </row>
    <row r="1830" spans="1:5" x14ac:dyDescent="0.3">
      <c r="A1830" t="s">
        <v>73</v>
      </c>
      <c r="B1830" t="s">
        <v>8</v>
      </c>
      <c r="C1830">
        <v>2018</v>
      </c>
      <c r="D1830">
        <v>4.0998401639999997</v>
      </c>
      <c r="E1830" t="s">
        <v>7</v>
      </c>
    </row>
    <row r="1831" spans="1:5" x14ac:dyDescent="0.3">
      <c r="A1831" t="s">
        <v>73</v>
      </c>
      <c r="B1831" t="s">
        <v>8</v>
      </c>
      <c r="C1831">
        <v>2019</v>
      </c>
      <c r="D1831">
        <v>4.3061301710000004</v>
      </c>
      <c r="E1831" t="s">
        <v>7</v>
      </c>
    </row>
    <row r="1832" spans="1:5" x14ac:dyDescent="0.3">
      <c r="A1832" t="s">
        <v>73</v>
      </c>
      <c r="B1832" t="s">
        <v>8</v>
      </c>
      <c r="C1832">
        <v>2020</v>
      </c>
      <c r="D1832">
        <v>4.5124201770000001</v>
      </c>
      <c r="E1832" t="s">
        <v>7</v>
      </c>
    </row>
    <row r="1833" spans="1:5" x14ac:dyDescent="0.3">
      <c r="A1833" t="s">
        <v>73</v>
      </c>
      <c r="B1833" t="s">
        <v>8</v>
      </c>
      <c r="C1833">
        <v>2021</v>
      </c>
      <c r="D1833">
        <v>4.6747271540000002</v>
      </c>
      <c r="E1833" t="s">
        <v>7</v>
      </c>
    </row>
    <row r="1834" spans="1:5" x14ac:dyDescent="0.3">
      <c r="A1834" t="s">
        <v>73</v>
      </c>
      <c r="B1834" t="s">
        <v>8</v>
      </c>
      <c r="C1834">
        <v>2022</v>
      </c>
      <c r="D1834">
        <v>4.6747271540000002</v>
      </c>
      <c r="E1834" t="s">
        <v>7</v>
      </c>
    </row>
    <row r="1835" spans="1:5" x14ac:dyDescent="0.3">
      <c r="A1835" t="s">
        <v>73</v>
      </c>
      <c r="B1835" t="s">
        <v>8</v>
      </c>
      <c r="C1835">
        <v>2023</v>
      </c>
      <c r="D1835">
        <v>4.6747271540000002</v>
      </c>
      <c r="E1835" t="s">
        <v>7</v>
      </c>
    </row>
    <row r="1836" spans="1:5" x14ac:dyDescent="0.3">
      <c r="A1836" t="s">
        <v>73</v>
      </c>
      <c r="B1836" t="s">
        <v>6</v>
      </c>
      <c r="C1836">
        <v>2010</v>
      </c>
      <c r="D1836">
        <v>7.4779100420000004</v>
      </c>
      <c r="E1836" t="s">
        <v>7</v>
      </c>
    </row>
    <row r="1837" spans="1:5" x14ac:dyDescent="0.3">
      <c r="A1837" t="s">
        <v>73</v>
      </c>
      <c r="B1837" t="s">
        <v>6</v>
      </c>
      <c r="C1837">
        <v>2011</v>
      </c>
      <c r="D1837">
        <v>7.6036497360000004</v>
      </c>
      <c r="E1837" t="s">
        <v>7</v>
      </c>
    </row>
    <row r="1838" spans="1:5" x14ac:dyDescent="0.3">
      <c r="A1838" t="s">
        <v>73</v>
      </c>
      <c r="B1838" t="s">
        <v>6</v>
      </c>
      <c r="C1838">
        <v>2012</v>
      </c>
      <c r="D1838">
        <v>7.7315037200000001</v>
      </c>
      <c r="E1838" t="s">
        <v>7</v>
      </c>
    </row>
    <row r="1839" spans="1:5" x14ac:dyDescent="0.3">
      <c r="A1839" t="s">
        <v>73</v>
      </c>
      <c r="B1839" t="s">
        <v>6</v>
      </c>
      <c r="C1839">
        <v>2013</v>
      </c>
      <c r="D1839">
        <v>7.8615075450000003</v>
      </c>
      <c r="E1839" t="s">
        <v>7</v>
      </c>
    </row>
    <row r="1840" spans="1:5" x14ac:dyDescent="0.3">
      <c r="A1840" t="s">
        <v>73</v>
      </c>
      <c r="B1840" t="s">
        <v>6</v>
      </c>
      <c r="C1840">
        <v>2014</v>
      </c>
      <c r="D1840">
        <v>8.0209921370000004</v>
      </c>
      <c r="E1840" t="s">
        <v>7</v>
      </c>
    </row>
    <row r="1841" spans="1:5" x14ac:dyDescent="0.3">
      <c r="A1841" t="s">
        <v>73</v>
      </c>
      <c r="B1841" t="s">
        <v>6</v>
      </c>
      <c r="C1841">
        <v>2015</v>
      </c>
      <c r="D1841">
        <v>8.1804767280000004</v>
      </c>
      <c r="E1841" t="s">
        <v>7</v>
      </c>
    </row>
    <row r="1842" spans="1:5" x14ac:dyDescent="0.3">
      <c r="A1842" t="s">
        <v>73</v>
      </c>
      <c r="B1842" t="s">
        <v>6</v>
      </c>
      <c r="C1842">
        <v>2016</v>
      </c>
      <c r="D1842">
        <v>8.3399613200000005</v>
      </c>
      <c r="E1842" t="s">
        <v>7</v>
      </c>
    </row>
    <row r="1843" spans="1:5" x14ac:dyDescent="0.3">
      <c r="A1843" t="s">
        <v>73</v>
      </c>
      <c r="B1843" t="s">
        <v>6</v>
      </c>
      <c r="C1843">
        <v>2017</v>
      </c>
      <c r="D1843">
        <v>8.4994459110000005</v>
      </c>
      <c r="E1843" t="s">
        <v>7</v>
      </c>
    </row>
    <row r="1844" spans="1:5" x14ac:dyDescent="0.3">
      <c r="A1844" t="s">
        <v>73</v>
      </c>
      <c r="B1844" t="s">
        <v>6</v>
      </c>
      <c r="C1844">
        <v>2018</v>
      </c>
      <c r="D1844">
        <v>8.6589305030000006</v>
      </c>
      <c r="E1844" t="s">
        <v>7</v>
      </c>
    </row>
    <row r="1845" spans="1:5" x14ac:dyDescent="0.3">
      <c r="A1845" t="s">
        <v>73</v>
      </c>
      <c r="B1845" t="s">
        <v>6</v>
      </c>
      <c r="C1845">
        <v>2019</v>
      </c>
      <c r="D1845">
        <v>8.8184150940000006</v>
      </c>
      <c r="E1845" t="s">
        <v>7</v>
      </c>
    </row>
    <row r="1846" spans="1:5" x14ac:dyDescent="0.3">
      <c r="A1846" t="s">
        <v>73</v>
      </c>
      <c r="B1846" t="s">
        <v>6</v>
      </c>
      <c r="C1846">
        <v>2020</v>
      </c>
      <c r="D1846">
        <v>8.9778996860000007</v>
      </c>
      <c r="E1846" t="s">
        <v>7</v>
      </c>
    </row>
    <row r="1847" spans="1:5" x14ac:dyDescent="0.3">
      <c r="A1847" t="s">
        <v>73</v>
      </c>
      <c r="B1847" t="s">
        <v>6</v>
      </c>
      <c r="C1847">
        <v>2021</v>
      </c>
      <c r="D1847">
        <v>8.9778996860000007</v>
      </c>
      <c r="E1847" t="s">
        <v>7</v>
      </c>
    </row>
    <row r="1848" spans="1:5" x14ac:dyDescent="0.3">
      <c r="A1848" t="s">
        <v>73</v>
      </c>
      <c r="B1848" t="s">
        <v>6</v>
      </c>
      <c r="C1848">
        <v>2022</v>
      </c>
      <c r="D1848">
        <v>8.9778996860000007</v>
      </c>
      <c r="E1848" t="s">
        <v>7</v>
      </c>
    </row>
    <row r="1849" spans="1:5" x14ac:dyDescent="0.3">
      <c r="A1849" t="s">
        <v>73</v>
      </c>
      <c r="B1849" t="s">
        <v>6</v>
      </c>
      <c r="C1849">
        <v>2023</v>
      </c>
      <c r="D1849">
        <v>8.9778996860000007</v>
      </c>
      <c r="E1849" t="s">
        <v>7</v>
      </c>
    </row>
    <row r="1850" spans="1:5" x14ac:dyDescent="0.3">
      <c r="A1850" t="s">
        <v>74</v>
      </c>
      <c r="B1850" t="s">
        <v>6</v>
      </c>
      <c r="C1850">
        <v>2010</v>
      </c>
      <c r="D1850">
        <v>9.5317977890000005</v>
      </c>
      <c r="E1850" t="s">
        <v>7</v>
      </c>
    </row>
    <row r="1851" spans="1:5" x14ac:dyDescent="0.3">
      <c r="A1851" t="s">
        <v>74</v>
      </c>
      <c r="B1851" t="s">
        <v>6</v>
      </c>
      <c r="C1851">
        <v>2011</v>
      </c>
      <c r="D1851">
        <v>9.6314897520000002</v>
      </c>
      <c r="E1851" t="s">
        <v>7</v>
      </c>
    </row>
    <row r="1852" spans="1:5" x14ac:dyDescent="0.3">
      <c r="A1852" t="s">
        <v>74</v>
      </c>
      <c r="B1852" t="s">
        <v>6</v>
      </c>
      <c r="C1852">
        <v>2012</v>
      </c>
      <c r="D1852">
        <v>9.731181715</v>
      </c>
      <c r="E1852" t="s">
        <v>7</v>
      </c>
    </row>
    <row r="1853" spans="1:5" x14ac:dyDescent="0.3">
      <c r="A1853" t="s">
        <v>74</v>
      </c>
      <c r="B1853" t="s">
        <v>6</v>
      </c>
      <c r="C1853">
        <v>2013</v>
      </c>
      <c r="D1853">
        <v>9.8308736779999997</v>
      </c>
      <c r="E1853" t="s">
        <v>7</v>
      </c>
    </row>
    <row r="1854" spans="1:5" x14ac:dyDescent="0.3">
      <c r="A1854" t="s">
        <v>74</v>
      </c>
      <c r="B1854" t="s">
        <v>6</v>
      </c>
      <c r="C1854">
        <v>2014</v>
      </c>
      <c r="D1854">
        <v>9.9305656409999994</v>
      </c>
      <c r="E1854" t="s">
        <v>7</v>
      </c>
    </row>
    <row r="1855" spans="1:5" x14ac:dyDescent="0.3">
      <c r="A1855" t="s">
        <v>74</v>
      </c>
      <c r="B1855" t="s">
        <v>6</v>
      </c>
      <c r="C1855">
        <v>2015</v>
      </c>
      <c r="D1855">
        <v>10.030257600000001</v>
      </c>
      <c r="E1855" t="s">
        <v>7</v>
      </c>
    </row>
    <row r="1856" spans="1:5" x14ac:dyDescent="0.3">
      <c r="A1856" t="s">
        <v>74</v>
      </c>
      <c r="B1856" t="s">
        <v>6</v>
      </c>
      <c r="C1856">
        <v>2016</v>
      </c>
      <c r="D1856">
        <v>10.129949570000001</v>
      </c>
      <c r="E1856" t="s">
        <v>7</v>
      </c>
    </row>
    <row r="1857" spans="1:5" x14ac:dyDescent="0.3">
      <c r="A1857" t="s">
        <v>74</v>
      </c>
      <c r="B1857" t="s">
        <v>6</v>
      </c>
      <c r="C1857">
        <v>2017</v>
      </c>
      <c r="D1857">
        <v>10.22964153</v>
      </c>
      <c r="E1857" t="s">
        <v>7</v>
      </c>
    </row>
    <row r="1858" spans="1:5" x14ac:dyDescent="0.3">
      <c r="A1858" t="s">
        <v>74</v>
      </c>
      <c r="B1858" t="s">
        <v>6</v>
      </c>
      <c r="C1858">
        <v>2018</v>
      </c>
      <c r="D1858">
        <v>10.32933349</v>
      </c>
      <c r="E1858" t="s">
        <v>7</v>
      </c>
    </row>
    <row r="1859" spans="1:5" x14ac:dyDescent="0.3">
      <c r="A1859" t="s">
        <v>74</v>
      </c>
      <c r="B1859" t="s">
        <v>6</v>
      </c>
      <c r="C1859">
        <v>2019</v>
      </c>
      <c r="D1859">
        <v>10.429025449999999</v>
      </c>
      <c r="E1859" t="s">
        <v>7</v>
      </c>
    </row>
    <row r="1860" spans="1:5" x14ac:dyDescent="0.3">
      <c r="A1860" t="s">
        <v>74</v>
      </c>
      <c r="B1860" t="s">
        <v>6</v>
      </c>
      <c r="C1860">
        <v>2020</v>
      </c>
      <c r="D1860">
        <v>10.5316806</v>
      </c>
      <c r="E1860" t="s">
        <v>7</v>
      </c>
    </row>
    <row r="1861" spans="1:5" x14ac:dyDescent="0.3">
      <c r="A1861" t="s">
        <v>74</v>
      </c>
      <c r="B1861" t="s">
        <v>6</v>
      </c>
      <c r="C1861">
        <v>2021</v>
      </c>
      <c r="D1861">
        <v>10.63534621</v>
      </c>
      <c r="E1861" t="s">
        <v>7</v>
      </c>
    </row>
    <row r="1862" spans="1:5" x14ac:dyDescent="0.3">
      <c r="A1862" t="s">
        <v>74</v>
      </c>
      <c r="B1862" t="s">
        <v>6</v>
      </c>
      <c r="C1862">
        <v>2022</v>
      </c>
      <c r="D1862">
        <v>10.63534621</v>
      </c>
      <c r="E1862" t="s">
        <v>7</v>
      </c>
    </row>
    <row r="1863" spans="1:5" x14ac:dyDescent="0.3">
      <c r="A1863" t="s">
        <v>74</v>
      </c>
      <c r="B1863" t="s">
        <v>6</v>
      </c>
      <c r="C1863">
        <v>2023</v>
      </c>
      <c r="D1863">
        <v>10.63534621</v>
      </c>
      <c r="E1863" t="s">
        <v>7</v>
      </c>
    </row>
    <row r="1864" spans="1:5" x14ac:dyDescent="0.3">
      <c r="A1864" t="s">
        <v>74</v>
      </c>
      <c r="B1864" t="s">
        <v>8</v>
      </c>
      <c r="C1864">
        <v>2010</v>
      </c>
      <c r="D1864">
        <v>2.8608544999999999</v>
      </c>
      <c r="E1864" t="s">
        <v>7</v>
      </c>
    </row>
    <row r="1865" spans="1:5" x14ac:dyDescent="0.3">
      <c r="A1865" t="s">
        <v>74</v>
      </c>
      <c r="B1865" t="s">
        <v>8</v>
      </c>
      <c r="C1865">
        <v>2011</v>
      </c>
      <c r="D1865">
        <v>3.008275625</v>
      </c>
      <c r="E1865" t="s">
        <v>7</v>
      </c>
    </row>
    <row r="1866" spans="1:5" x14ac:dyDescent="0.3">
      <c r="A1866" t="s">
        <v>74</v>
      </c>
      <c r="B1866" t="s">
        <v>8</v>
      </c>
      <c r="C1866">
        <v>2012</v>
      </c>
      <c r="D1866">
        <v>3.1556967500000002</v>
      </c>
      <c r="E1866" t="s">
        <v>7</v>
      </c>
    </row>
    <row r="1867" spans="1:5" x14ac:dyDescent="0.3">
      <c r="A1867" t="s">
        <v>74</v>
      </c>
      <c r="B1867" t="s">
        <v>8</v>
      </c>
      <c r="C1867">
        <v>2013</v>
      </c>
      <c r="D1867">
        <v>3.3031178749999999</v>
      </c>
      <c r="E1867" t="s">
        <v>7</v>
      </c>
    </row>
    <row r="1868" spans="1:5" x14ac:dyDescent="0.3">
      <c r="A1868" t="s">
        <v>74</v>
      </c>
      <c r="B1868" t="s">
        <v>8</v>
      </c>
      <c r="C1868">
        <v>2014</v>
      </c>
      <c r="D1868">
        <v>3.450539</v>
      </c>
      <c r="E1868" t="s">
        <v>7</v>
      </c>
    </row>
    <row r="1869" spans="1:5" x14ac:dyDescent="0.3">
      <c r="A1869" t="s">
        <v>74</v>
      </c>
      <c r="B1869" t="s">
        <v>8</v>
      </c>
      <c r="C1869">
        <v>2015</v>
      </c>
      <c r="D1869">
        <v>3.4950382000000002</v>
      </c>
      <c r="E1869" t="s">
        <v>7</v>
      </c>
    </row>
    <row r="1870" spans="1:5" x14ac:dyDescent="0.3">
      <c r="A1870" t="s">
        <v>74</v>
      </c>
      <c r="B1870" t="s">
        <v>8</v>
      </c>
      <c r="C1870">
        <v>2016</v>
      </c>
      <c r="D1870">
        <v>3.5395373999999999</v>
      </c>
      <c r="E1870" t="s">
        <v>7</v>
      </c>
    </row>
    <row r="1871" spans="1:5" x14ac:dyDescent="0.3">
      <c r="A1871" t="s">
        <v>74</v>
      </c>
      <c r="B1871" t="s">
        <v>8</v>
      </c>
      <c r="C1871">
        <v>2017</v>
      </c>
      <c r="D1871">
        <v>3.5840366000000001</v>
      </c>
      <c r="E1871" t="s">
        <v>7</v>
      </c>
    </row>
    <row r="1872" spans="1:5" x14ac:dyDescent="0.3">
      <c r="A1872" t="s">
        <v>74</v>
      </c>
      <c r="B1872" t="s">
        <v>8</v>
      </c>
      <c r="C1872">
        <v>2018</v>
      </c>
      <c r="D1872">
        <v>3.6285357999999999</v>
      </c>
      <c r="E1872" t="s">
        <v>7</v>
      </c>
    </row>
    <row r="1873" spans="1:5" x14ac:dyDescent="0.3">
      <c r="A1873" t="s">
        <v>74</v>
      </c>
      <c r="B1873" t="s">
        <v>8</v>
      </c>
      <c r="C1873">
        <v>2019</v>
      </c>
      <c r="D1873">
        <v>3.673035</v>
      </c>
      <c r="E1873" t="s">
        <v>7</v>
      </c>
    </row>
    <row r="1874" spans="1:5" x14ac:dyDescent="0.3">
      <c r="A1874" t="s">
        <v>74</v>
      </c>
      <c r="B1874" t="s">
        <v>8</v>
      </c>
      <c r="C1874">
        <v>2020</v>
      </c>
      <c r="D1874">
        <v>3.673035</v>
      </c>
      <c r="E1874" t="s">
        <v>7</v>
      </c>
    </row>
    <row r="1875" spans="1:5" x14ac:dyDescent="0.3">
      <c r="A1875" t="s">
        <v>74</v>
      </c>
      <c r="B1875" t="s">
        <v>8</v>
      </c>
      <c r="C1875">
        <v>2021</v>
      </c>
      <c r="D1875">
        <v>3.673035</v>
      </c>
      <c r="E1875" t="s">
        <v>7</v>
      </c>
    </row>
    <row r="1876" spans="1:5" x14ac:dyDescent="0.3">
      <c r="A1876" t="s">
        <v>74</v>
      </c>
      <c r="B1876" t="s">
        <v>8</v>
      </c>
      <c r="C1876">
        <v>2022</v>
      </c>
      <c r="D1876">
        <v>3.673035</v>
      </c>
      <c r="E1876" t="s">
        <v>7</v>
      </c>
    </row>
    <row r="1877" spans="1:5" x14ac:dyDescent="0.3">
      <c r="A1877" t="s">
        <v>74</v>
      </c>
      <c r="B1877" t="s">
        <v>8</v>
      </c>
      <c r="C1877">
        <v>2023</v>
      </c>
      <c r="D1877">
        <v>3.673035</v>
      </c>
      <c r="E1877" t="s">
        <v>7</v>
      </c>
    </row>
    <row r="1878" spans="1:5" x14ac:dyDescent="0.3">
      <c r="A1878" t="s">
        <v>75</v>
      </c>
      <c r="B1878" t="s">
        <v>8</v>
      </c>
      <c r="C1878">
        <v>2010</v>
      </c>
      <c r="D1878">
        <v>7.3618367490000001</v>
      </c>
      <c r="E1878" t="s">
        <v>7</v>
      </c>
    </row>
    <row r="1879" spans="1:5" x14ac:dyDescent="0.3">
      <c r="A1879" t="s">
        <v>75</v>
      </c>
      <c r="B1879" t="s">
        <v>8</v>
      </c>
      <c r="C1879">
        <v>2011</v>
      </c>
      <c r="D1879">
        <v>7.4663700090000003</v>
      </c>
      <c r="E1879" t="s">
        <v>7</v>
      </c>
    </row>
    <row r="1880" spans="1:5" x14ac:dyDescent="0.3">
      <c r="A1880" t="s">
        <v>75</v>
      </c>
      <c r="B1880" t="s">
        <v>8</v>
      </c>
      <c r="C1880">
        <v>2012</v>
      </c>
      <c r="D1880">
        <v>7.5723875710000002</v>
      </c>
      <c r="E1880" t="s">
        <v>7</v>
      </c>
    </row>
    <row r="1881" spans="1:5" x14ac:dyDescent="0.3">
      <c r="A1881" t="s">
        <v>75</v>
      </c>
      <c r="B1881" t="s">
        <v>8</v>
      </c>
      <c r="C1881">
        <v>2013</v>
      </c>
      <c r="D1881">
        <v>7.6799105140000004</v>
      </c>
      <c r="E1881" t="s">
        <v>7</v>
      </c>
    </row>
    <row r="1882" spans="1:5" x14ac:dyDescent="0.3">
      <c r="A1882" t="s">
        <v>75</v>
      </c>
      <c r="B1882" t="s">
        <v>8</v>
      </c>
      <c r="C1882">
        <v>2014</v>
      </c>
      <c r="D1882">
        <v>7.7874334569999997</v>
      </c>
      <c r="E1882" t="s">
        <v>7</v>
      </c>
    </row>
    <row r="1883" spans="1:5" x14ac:dyDescent="0.3">
      <c r="A1883" t="s">
        <v>75</v>
      </c>
      <c r="B1883" t="s">
        <v>8</v>
      </c>
      <c r="C1883">
        <v>2015</v>
      </c>
      <c r="D1883">
        <v>7.8949563999999999</v>
      </c>
      <c r="E1883" t="s">
        <v>7</v>
      </c>
    </row>
    <row r="1884" spans="1:5" x14ac:dyDescent="0.3">
      <c r="A1884" t="s">
        <v>75</v>
      </c>
      <c r="B1884" t="s">
        <v>8</v>
      </c>
      <c r="C1884">
        <v>2016</v>
      </c>
      <c r="D1884">
        <v>8.0024793429999992</v>
      </c>
      <c r="E1884" t="s">
        <v>7</v>
      </c>
    </row>
    <row r="1885" spans="1:5" x14ac:dyDescent="0.3">
      <c r="A1885" t="s">
        <v>75</v>
      </c>
      <c r="B1885" t="s">
        <v>8</v>
      </c>
      <c r="C1885">
        <v>2017</v>
      </c>
      <c r="D1885">
        <v>8.1100022860000003</v>
      </c>
      <c r="E1885" t="s">
        <v>7</v>
      </c>
    </row>
    <row r="1886" spans="1:5" x14ac:dyDescent="0.3">
      <c r="A1886" t="s">
        <v>75</v>
      </c>
      <c r="B1886" t="s">
        <v>8</v>
      </c>
      <c r="C1886">
        <v>2018</v>
      </c>
      <c r="D1886">
        <v>8.1671105290000003</v>
      </c>
      <c r="E1886" t="s">
        <v>7</v>
      </c>
    </row>
    <row r="1887" spans="1:5" x14ac:dyDescent="0.3">
      <c r="A1887" t="s">
        <v>75</v>
      </c>
      <c r="B1887" t="s">
        <v>8</v>
      </c>
      <c r="C1887">
        <v>2019</v>
      </c>
      <c r="D1887">
        <v>8.2242187710000003</v>
      </c>
      <c r="E1887" t="s">
        <v>7</v>
      </c>
    </row>
    <row r="1888" spans="1:5" x14ac:dyDescent="0.3">
      <c r="A1888" t="s">
        <v>75</v>
      </c>
      <c r="B1888" t="s">
        <v>8</v>
      </c>
      <c r="C1888">
        <v>2020</v>
      </c>
      <c r="D1888">
        <v>8.2813270140000004</v>
      </c>
      <c r="E1888" t="s">
        <v>7</v>
      </c>
    </row>
    <row r="1889" spans="1:5" x14ac:dyDescent="0.3">
      <c r="A1889" t="s">
        <v>75</v>
      </c>
      <c r="B1889" t="s">
        <v>8</v>
      </c>
      <c r="C1889">
        <v>2021</v>
      </c>
      <c r="D1889">
        <v>8.2813270140000004</v>
      </c>
      <c r="E1889" t="s">
        <v>7</v>
      </c>
    </row>
    <row r="1890" spans="1:5" x14ac:dyDescent="0.3">
      <c r="A1890" t="s">
        <v>75</v>
      </c>
      <c r="B1890" t="s">
        <v>8</v>
      </c>
      <c r="C1890">
        <v>2022</v>
      </c>
      <c r="D1890">
        <v>8.2813270140000004</v>
      </c>
      <c r="E1890" t="s">
        <v>7</v>
      </c>
    </row>
    <row r="1891" spans="1:5" x14ac:dyDescent="0.3">
      <c r="A1891" t="s">
        <v>75</v>
      </c>
      <c r="B1891" t="s">
        <v>8</v>
      </c>
      <c r="C1891">
        <v>2023</v>
      </c>
      <c r="D1891">
        <v>8.2813270140000004</v>
      </c>
      <c r="E1891" t="s">
        <v>7</v>
      </c>
    </row>
    <row r="1892" spans="1:5" x14ac:dyDescent="0.3">
      <c r="A1892" t="s">
        <v>75</v>
      </c>
      <c r="B1892" t="s">
        <v>6</v>
      </c>
      <c r="C1892">
        <v>2010</v>
      </c>
      <c r="D1892">
        <v>9.1412996339999992</v>
      </c>
      <c r="E1892" t="s">
        <v>7</v>
      </c>
    </row>
    <row r="1893" spans="1:5" x14ac:dyDescent="0.3">
      <c r="A1893" t="s">
        <v>75</v>
      </c>
      <c r="B1893" t="s">
        <v>6</v>
      </c>
      <c r="C1893">
        <v>2011</v>
      </c>
      <c r="D1893">
        <v>9.4458355859999994</v>
      </c>
      <c r="E1893" t="s">
        <v>7</v>
      </c>
    </row>
    <row r="1894" spans="1:5" x14ac:dyDescent="0.3">
      <c r="A1894" t="s">
        <v>75</v>
      </c>
      <c r="B1894" t="s">
        <v>6</v>
      </c>
      <c r="C1894">
        <v>2012</v>
      </c>
      <c r="D1894">
        <v>9.7503715379999996</v>
      </c>
      <c r="E1894" t="s">
        <v>7</v>
      </c>
    </row>
    <row r="1895" spans="1:5" x14ac:dyDescent="0.3">
      <c r="A1895" t="s">
        <v>75</v>
      </c>
      <c r="B1895" t="s">
        <v>6</v>
      </c>
      <c r="C1895">
        <v>2013</v>
      </c>
      <c r="D1895">
        <v>10.05490749</v>
      </c>
      <c r="E1895" t="s">
        <v>7</v>
      </c>
    </row>
    <row r="1896" spans="1:5" x14ac:dyDescent="0.3">
      <c r="A1896" t="s">
        <v>75</v>
      </c>
      <c r="B1896" t="s">
        <v>6</v>
      </c>
      <c r="C1896">
        <v>2014</v>
      </c>
      <c r="D1896">
        <v>10.35944344</v>
      </c>
      <c r="E1896" t="s">
        <v>7</v>
      </c>
    </row>
    <row r="1897" spans="1:5" x14ac:dyDescent="0.3">
      <c r="A1897" t="s">
        <v>75</v>
      </c>
      <c r="B1897" t="s">
        <v>6</v>
      </c>
      <c r="C1897">
        <v>2015</v>
      </c>
      <c r="D1897">
        <v>10.66397939</v>
      </c>
      <c r="E1897" t="s">
        <v>7</v>
      </c>
    </row>
    <row r="1898" spans="1:5" x14ac:dyDescent="0.3">
      <c r="A1898" t="s">
        <v>75</v>
      </c>
      <c r="B1898" t="s">
        <v>6</v>
      </c>
      <c r="C1898">
        <v>2016</v>
      </c>
      <c r="D1898">
        <v>10.968515350000001</v>
      </c>
      <c r="E1898" t="s">
        <v>7</v>
      </c>
    </row>
    <row r="1899" spans="1:5" x14ac:dyDescent="0.3">
      <c r="A1899" t="s">
        <v>75</v>
      </c>
      <c r="B1899" t="s">
        <v>6</v>
      </c>
      <c r="C1899">
        <v>2017</v>
      </c>
      <c r="D1899">
        <v>11.273051300000001</v>
      </c>
      <c r="E1899" t="s">
        <v>7</v>
      </c>
    </row>
    <row r="1900" spans="1:5" x14ac:dyDescent="0.3">
      <c r="A1900" t="s">
        <v>75</v>
      </c>
      <c r="B1900" t="s">
        <v>6</v>
      </c>
      <c r="C1900">
        <v>2018</v>
      </c>
      <c r="D1900">
        <v>11.577587250000001</v>
      </c>
      <c r="E1900" t="s">
        <v>7</v>
      </c>
    </row>
    <row r="1901" spans="1:5" x14ac:dyDescent="0.3">
      <c r="A1901" t="s">
        <v>75</v>
      </c>
      <c r="B1901" t="s">
        <v>6</v>
      </c>
      <c r="C1901">
        <v>2019</v>
      </c>
      <c r="D1901">
        <v>11.882123200000001</v>
      </c>
      <c r="E1901" t="s">
        <v>7</v>
      </c>
    </row>
    <row r="1902" spans="1:5" x14ac:dyDescent="0.3">
      <c r="A1902" t="s">
        <v>75</v>
      </c>
      <c r="B1902" t="s">
        <v>6</v>
      </c>
      <c r="C1902">
        <v>2020</v>
      </c>
      <c r="D1902">
        <v>12.186659150000001</v>
      </c>
      <c r="E1902" t="s">
        <v>7</v>
      </c>
    </row>
    <row r="1903" spans="1:5" x14ac:dyDescent="0.3">
      <c r="A1903" t="s">
        <v>75</v>
      </c>
      <c r="B1903" t="s">
        <v>6</v>
      </c>
      <c r="C1903">
        <v>2021</v>
      </c>
      <c r="D1903">
        <v>12.49119511</v>
      </c>
      <c r="E1903" t="s">
        <v>7</v>
      </c>
    </row>
    <row r="1904" spans="1:5" x14ac:dyDescent="0.3">
      <c r="A1904" t="s">
        <v>75</v>
      </c>
      <c r="B1904" t="s">
        <v>6</v>
      </c>
      <c r="C1904">
        <v>2022</v>
      </c>
      <c r="D1904">
        <v>12.49119511</v>
      </c>
      <c r="E1904" t="s">
        <v>7</v>
      </c>
    </row>
    <row r="1905" spans="1:5" x14ac:dyDescent="0.3">
      <c r="A1905" t="s">
        <v>75</v>
      </c>
      <c r="B1905" t="s">
        <v>6</v>
      </c>
      <c r="C1905">
        <v>2023</v>
      </c>
      <c r="D1905">
        <v>12.49119511</v>
      </c>
      <c r="E1905" t="s">
        <v>7</v>
      </c>
    </row>
    <row r="1906" spans="1:5" x14ac:dyDescent="0.3">
      <c r="A1906" t="s">
        <v>76</v>
      </c>
      <c r="B1906" t="s">
        <v>6</v>
      </c>
      <c r="C1906">
        <v>2010</v>
      </c>
      <c r="D1906">
        <v>16.863309860000001</v>
      </c>
      <c r="E1906" t="s">
        <v>7</v>
      </c>
    </row>
    <row r="1907" spans="1:5" x14ac:dyDescent="0.3">
      <c r="A1907" t="s">
        <v>76</v>
      </c>
      <c r="B1907" t="s">
        <v>6</v>
      </c>
      <c r="C1907">
        <v>2011</v>
      </c>
      <c r="D1907">
        <v>17.049850459999998</v>
      </c>
      <c r="E1907" t="s">
        <v>7</v>
      </c>
    </row>
    <row r="1908" spans="1:5" x14ac:dyDescent="0.3">
      <c r="A1908" t="s">
        <v>76</v>
      </c>
      <c r="B1908" t="s">
        <v>6</v>
      </c>
      <c r="C1908">
        <v>2012</v>
      </c>
      <c r="D1908">
        <v>17.246280670000001</v>
      </c>
      <c r="E1908" t="s">
        <v>7</v>
      </c>
    </row>
    <row r="1909" spans="1:5" x14ac:dyDescent="0.3">
      <c r="A1909" t="s">
        <v>76</v>
      </c>
      <c r="B1909" t="s">
        <v>6</v>
      </c>
      <c r="C1909">
        <v>2013</v>
      </c>
      <c r="D1909">
        <v>17.407690049999999</v>
      </c>
      <c r="E1909" t="s">
        <v>7</v>
      </c>
    </row>
    <row r="1910" spans="1:5" x14ac:dyDescent="0.3">
      <c r="A1910" t="s">
        <v>76</v>
      </c>
      <c r="B1910" t="s">
        <v>6</v>
      </c>
      <c r="C1910">
        <v>2014</v>
      </c>
      <c r="D1910">
        <v>17.87471008</v>
      </c>
      <c r="E1910" t="s">
        <v>7</v>
      </c>
    </row>
    <row r="1911" spans="1:5" x14ac:dyDescent="0.3">
      <c r="A1911" t="s">
        <v>76</v>
      </c>
      <c r="B1911" t="s">
        <v>6</v>
      </c>
      <c r="C1911">
        <v>2015</v>
      </c>
      <c r="D1911">
        <v>18.29533005</v>
      </c>
      <c r="E1911" t="s">
        <v>7</v>
      </c>
    </row>
    <row r="1912" spans="1:5" x14ac:dyDescent="0.3">
      <c r="A1912" t="s">
        <v>76</v>
      </c>
      <c r="B1912" t="s">
        <v>6</v>
      </c>
      <c r="C1912">
        <v>2016</v>
      </c>
      <c r="D1912">
        <v>18.71595001</v>
      </c>
      <c r="E1912" t="s">
        <v>7</v>
      </c>
    </row>
    <row r="1913" spans="1:5" x14ac:dyDescent="0.3">
      <c r="A1913" t="s">
        <v>76</v>
      </c>
      <c r="B1913" t="s">
        <v>6</v>
      </c>
      <c r="C1913">
        <v>2017</v>
      </c>
      <c r="D1913">
        <v>19.03323936</v>
      </c>
      <c r="E1913" t="s">
        <v>7</v>
      </c>
    </row>
    <row r="1914" spans="1:5" x14ac:dyDescent="0.3">
      <c r="A1914" t="s">
        <v>76</v>
      </c>
      <c r="B1914" t="s">
        <v>6</v>
      </c>
      <c r="C1914">
        <v>2018</v>
      </c>
      <c r="D1914">
        <v>19.29426956</v>
      </c>
      <c r="E1914" t="s">
        <v>7</v>
      </c>
    </row>
    <row r="1915" spans="1:5" x14ac:dyDescent="0.3">
      <c r="A1915" t="s">
        <v>76</v>
      </c>
      <c r="B1915" t="s">
        <v>6</v>
      </c>
      <c r="C1915">
        <v>2019</v>
      </c>
      <c r="D1915">
        <v>19.647609710000001</v>
      </c>
      <c r="E1915" t="s">
        <v>7</v>
      </c>
    </row>
    <row r="1916" spans="1:5" x14ac:dyDescent="0.3">
      <c r="A1916" t="s">
        <v>76</v>
      </c>
      <c r="B1916" t="s">
        <v>6</v>
      </c>
      <c r="C1916">
        <v>2020</v>
      </c>
      <c r="D1916">
        <v>19.478729250000001</v>
      </c>
      <c r="E1916" t="s">
        <v>7</v>
      </c>
    </row>
    <row r="1917" spans="1:5" x14ac:dyDescent="0.3">
      <c r="A1917" t="s">
        <v>76</v>
      </c>
      <c r="B1917" t="s">
        <v>6</v>
      </c>
      <c r="C1917">
        <v>2021</v>
      </c>
      <c r="D1917">
        <v>19.773920059999998</v>
      </c>
      <c r="E1917" t="s">
        <v>7</v>
      </c>
    </row>
    <row r="1918" spans="1:5" x14ac:dyDescent="0.3">
      <c r="A1918" t="s">
        <v>76</v>
      </c>
      <c r="B1918" t="s">
        <v>6</v>
      </c>
      <c r="C1918">
        <v>2022</v>
      </c>
      <c r="D1918">
        <v>20.845500950000002</v>
      </c>
      <c r="E1918" t="s">
        <v>7</v>
      </c>
    </row>
    <row r="1919" spans="1:5" x14ac:dyDescent="0.3">
      <c r="A1919" t="s">
        <v>76</v>
      </c>
      <c r="B1919" t="s">
        <v>6</v>
      </c>
      <c r="C1919">
        <v>2023</v>
      </c>
      <c r="D1919">
        <v>20.845500950000002</v>
      </c>
      <c r="E1919" t="s">
        <v>7</v>
      </c>
    </row>
    <row r="1920" spans="1:5" x14ac:dyDescent="0.3">
      <c r="A1920" t="s">
        <v>76</v>
      </c>
      <c r="B1920" t="s">
        <v>8</v>
      </c>
      <c r="C1920">
        <v>2010</v>
      </c>
      <c r="D1920">
        <v>10.210000040000001</v>
      </c>
      <c r="E1920" t="s">
        <v>7</v>
      </c>
    </row>
    <row r="1921" spans="1:5" x14ac:dyDescent="0.3">
      <c r="A1921" t="s">
        <v>76</v>
      </c>
      <c r="B1921" t="s">
        <v>8</v>
      </c>
      <c r="C1921">
        <v>2011</v>
      </c>
      <c r="D1921">
        <v>10.30750012</v>
      </c>
      <c r="E1921" t="s">
        <v>7</v>
      </c>
    </row>
    <row r="1922" spans="1:5" x14ac:dyDescent="0.3">
      <c r="A1922" t="s">
        <v>76</v>
      </c>
      <c r="B1922" t="s">
        <v>8</v>
      </c>
      <c r="C1922">
        <v>2012</v>
      </c>
      <c r="D1922">
        <v>10.405000210000001</v>
      </c>
      <c r="E1922" t="s">
        <v>7</v>
      </c>
    </row>
    <row r="1923" spans="1:5" x14ac:dyDescent="0.3">
      <c r="A1923" t="s">
        <v>76</v>
      </c>
      <c r="B1923" t="s">
        <v>8</v>
      </c>
      <c r="C1923">
        <v>2013</v>
      </c>
      <c r="D1923">
        <v>10.502500299999999</v>
      </c>
      <c r="E1923" t="s">
        <v>7</v>
      </c>
    </row>
    <row r="1924" spans="1:5" x14ac:dyDescent="0.3">
      <c r="A1924" t="s">
        <v>76</v>
      </c>
      <c r="B1924" t="s">
        <v>8</v>
      </c>
      <c r="C1924">
        <v>2014</v>
      </c>
      <c r="D1924">
        <v>10.600000380000001</v>
      </c>
      <c r="E1924" t="s">
        <v>7</v>
      </c>
    </row>
    <row r="1925" spans="1:5" x14ac:dyDescent="0.3">
      <c r="A1925" t="s">
        <v>76</v>
      </c>
      <c r="B1925" t="s">
        <v>8</v>
      </c>
      <c r="C1925">
        <v>2015</v>
      </c>
      <c r="D1925">
        <v>10.739999770000001</v>
      </c>
      <c r="E1925" t="s">
        <v>7</v>
      </c>
    </row>
    <row r="1926" spans="1:5" x14ac:dyDescent="0.3">
      <c r="A1926" t="s">
        <v>76</v>
      </c>
      <c r="B1926" t="s">
        <v>8</v>
      </c>
      <c r="C1926">
        <v>2016</v>
      </c>
      <c r="D1926">
        <v>10.25</v>
      </c>
      <c r="E1926" t="s">
        <v>7</v>
      </c>
    </row>
    <row r="1927" spans="1:5" x14ac:dyDescent="0.3">
      <c r="A1927" t="s">
        <v>76</v>
      </c>
      <c r="B1927" t="s">
        <v>8</v>
      </c>
      <c r="C1927">
        <v>2017</v>
      </c>
      <c r="D1927">
        <v>10.539999959999999</v>
      </c>
      <c r="E1927" t="s">
        <v>7</v>
      </c>
    </row>
    <row r="1928" spans="1:5" x14ac:dyDescent="0.3">
      <c r="A1928" t="s">
        <v>76</v>
      </c>
      <c r="B1928" t="s">
        <v>8</v>
      </c>
      <c r="C1928">
        <v>2018</v>
      </c>
      <c r="D1928">
        <v>10.829999920000001</v>
      </c>
      <c r="E1928" t="s">
        <v>7</v>
      </c>
    </row>
    <row r="1929" spans="1:5" x14ac:dyDescent="0.3">
      <c r="A1929" t="s">
        <v>76</v>
      </c>
      <c r="B1929" t="s">
        <v>8</v>
      </c>
      <c r="C1929">
        <v>2019</v>
      </c>
      <c r="D1929">
        <v>11.119999890000001</v>
      </c>
      <c r="E1929" t="s">
        <v>7</v>
      </c>
    </row>
    <row r="1930" spans="1:5" x14ac:dyDescent="0.3">
      <c r="A1930" t="s">
        <v>76</v>
      </c>
      <c r="B1930" t="s">
        <v>8</v>
      </c>
      <c r="C1930">
        <v>2020</v>
      </c>
      <c r="D1930">
        <v>11.40999985</v>
      </c>
      <c r="E1930" t="s">
        <v>7</v>
      </c>
    </row>
    <row r="1931" spans="1:5" x14ac:dyDescent="0.3">
      <c r="A1931" t="s">
        <v>76</v>
      </c>
      <c r="B1931" t="s">
        <v>8</v>
      </c>
      <c r="C1931">
        <v>2021</v>
      </c>
      <c r="D1931">
        <v>11.553856420000001</v>
      </c>
      <c r="E1931" t="s">
        <v>7</v>
      </c>
    </row>
    <row r="1932" spans="1:5" x14ac:dyDescent="0.3">
      <c r="A1932" t="s">
        <v>76</v>
      </c>
      <c r="B1932" t="s">
        <v>8</v>
      </c>
      <c r="C1932">
        <v>2022</v>
      </c>
      <c r="D1932">
        <v>11.553856420000001</v>
      </c>
      <c r="E1932" t="s">
        <v>7</v>
      </c>
    </row>
    <row r="1933" spans="1:5" x14ac:dyDescent="0.3">
      <c r="A1933" t="s">
        <v>76</v>
      </c>
      <c r="B1933" t="s">
        <v>8</v>
      </c>
      <c r="C1933">
        <v>2023</v>
      </c>
      <c r="D1933">
        <v>11.553856420000001</v>
      </c>
      <c r="E1933" t="s">
        <v>7</v>
      </c>
    </row>
    <row r="1934" spans="1:5" x14ac:dyDescent="0.3">
      <c r="A1934" t="s">
        <v>77</v>
      </c>
      <c r="B1934" t="s">
        <v>8</v>
      </c>
      <c r="C1934">
        <v>2010</v>
      </c>
      <c r="D1934">
        <v>8.9953177929999999</v>
      </c>
      <c r="E1934" t="s">
        <v>7</v>
      </c>
    </row>
    <row r="1935" spans="1:5" x14ac:dyDescent="0.3">
      <c r="A1935" t="s">
        <v>77</v>
      </c>
      <c r="B1935" t="s">
        <v>8</v>
      </c>
      <c r="C1935">
        <v>2011</v>
      </c>
      <c r="D1935">
        <v>9.0408420950000004</v>
      </c>
      <c r="E1935" t="s">
        <v>7</v>
      </c>
    </row>
    <row r="1936" spans="1:5" x14ac:dyDescent="0.3">
      <c r="A1936" t="s">
        <v>77</v>
      </c>
      <c r="B1936" t="s">
        <v>8</v>
      </c>
      <c r="C1936">
        <v>2012</v>
      </c>
      <c r="D1936">
        <v>9.0865967909999998</v>
      </c>
      <c r="E1936" t="s">
        <v>7</v>
      </c>
    </row>
    <row r="1937" spans="1:5" x14ac:dyDescent="0.3">
      <c r="A1937" t="s">
        <v>77</v>
      </c>
      <c r="B1937" t="s">
        <v>8</v>
      </c>
      <c r="C1937">
        <v>2013</v>
      </c>
      <c r="D1937">
        <v>9.1325830460000006</v>
      </c>
      <c r="E1937" t="s">
        <v>7</v>
      </c>
    </row>
    <row r="1938" spans="1:5" x14ac:dyDescent="0.3">
      <c r="A1938" t="s">
        <v>77</v>
      </c>
      <c r="B1938" t="s">
        <v>8</v>
      </c>
      <c r="C1938">
        <v>2014</v>
      </c>
      <c r="D1938">
        <v>9.1788020320000001</v>
      </c>
      <c r="E1938" t="s">
        <v>7</v>
      </c>
    </row>
    <row r="1939" spans="1:5" x14ac:dyDescent="0.3">
      <c r="A1939" t="s">
        <v>77</v>
      </c>
      <c r="B1939" t="s">
        <v>8</v>
      </c>
      <c r="C1939">
        <v>2015</v>
      </c>
      <c r="D1939">
        <v>9.2250210189999997</v>
      </c>
      <c r="E1939" t="s">
        <v>7</v>
      </c>
    </row>
    <row r="1940" spans="1:5" x14ac:dyDescent="0.3">
      <c r="A1940" t="s">
        <v>77</v>
      </c>
      <c r="B1940" t="s">
        <v>8</v>
      </c>
      <c r="C1940">
        <v>2016</v>
      </c>
      <c r="D1940">
        <v>9.2712400049999992</v>
      </c>
      <c r="E1940" t="s">
        <v>7</v>
      </c>
    </row>
    <row r="1941" spans="1:5" x14ac:dyDescent="0.3">
      <c r="A1941" t="s">
        <v>77</v>
      </c>
      <c r="B1941" t="s">
        <v>8</v>
      </c>
      <c r="C1941">
        <v>2017</v>
      </c>
      <c r="D1941">
        <v>9.3174589920000006</v>
      </c>
      <c r="E1941" t="s">
        <v>7</v>
      </c>
    </row>
    <row r="1942" spans="1:5" x14ac:dyDescent="0.3">
      <c r="A1942" t="s">
        <v>77</v>
      </c>
      <c r="B1942" t="s">
        <v>8</v>
      </c>
      <c r="C1942">
        <v>2018</v>
      </c>
      <c r="D1942">
        <v>9.3636779790000002</v>
      </c>
      <c r="E1942" t="s">
        <v>7</v>
      </c>
    </row>
    <row r="1943" spans="1:5" x14ac:dyDescent="0.3">
      <c r="A1943" t="s">
        <v>77</v>
      </c>
      <c r="B1943" t="s">
        <v>8</v>
      </c>
      <c r="C1943">
        <v>2019</v>
      </c>
      <c r="D1943">
        <v>9.3912517550000008</v>
      </c>
      <c r="E1943" t="s">
        <v>7</v>
      </c>
    </row>
    <row r="1944" spans="1:5" x14ac:dyDescent="0.3">
      <c r="A1944" t="s">
        <v>77</v>
      </c>
      <c r="B1944" t="s">
        <v>8</v>
      </c>
      <c r="C1944">
        <v>2020</v>
      </c>
      <c r="D1944">
        <v>9.4188255309999995</v>
      </c>
      <c r="E1944" t="s">
        <v>7</v>
      </c>
    </row>
    <row r="1945" spans="1:5" x14ac:dyDescent="0.3">
      <c r="A1945" t="s">
        <v>77</v>
      </c>
      <c r="B1945" t="s">
        <v>8</v>
      </c>
      <c r="C1945">
        <v>2021</v>
      </c>
      <c r="D1945">
        <v>9.4463993070000001</v>
      </c>
      <c r="E1945" t="s">
        <v>7</v>
      </c>
    </row>
    <row r="1946" spans="1:5" x14ac:dyDescent="0.3">
      <c r="A1946" t="s">
        <v>77</v>
      </c>
      <c r="B1946" t="s">
        <v>8</v>
      </c>
      <c r="C1946">
        <v>2022</v>
      </c>
      <c r="D1946">
        <v>9.4463993070000001</v>
      </c>
      <c r="E1946" t="s">
        <v>7</v>
      </c>
    </row>
    <row r="1947" spans="1:5" x14ac:dyDescent="0.3">
      <c r="A1947" t="s">
        <v>77</v>
      </c>
      <c r="B1947" t="s">
        <v>8</v>
      </c>
      <c r="C1947">
        <v>2023</v>
      </c>
      <c r="D1947">
        <v>9.4463993070000001</v>
      </c>
      <c r="E1947" t="s">
        <v>7</v>
      </c>
    </row>
    <row r="1948" spans="1:5" x14ac:dyDescent="0.3">
      <c r="A1948" t="s">
        <v>77</v>
      </c>
      <c r="B1948" t="s">
        <v>6</v>
      </c>
      <c r="C1948">
        <v>2010</v>
      </c>
      <c r="D1948">
        <v>16.391046209999999</v>
      </c>
      <c r="E1948" t="s">
        <v>7</v>
      </c>
    </row>
    <row r="1949" spans="1:5" x14ac:dyDescent="0.3">
      <c r="A1949" t="s">
        <v>77</v>
      </c>
      <c r="B1949" t="s">
        <v>6</v>
      </c>
      <c r="C1949">
        <v>2011</v>
      </c>
      <c r="D1949">
        <v>16.468142830000001</v>
      </c>
      <c r="E1949" t="s">
        <v>7</v>
      </c>
    </row>
    <row r="1950" spans="1:5" x14ac:dyDescent="0.3">
      <c r="A1950" t="s">
        <v>77</v>
      </c>
      <c r="B1950" t="s">
        <v>6</v>
      </c>
      <c r="C1950">
        <v>2012</v>
      </c>
      <c r="D1950">
        <v>16.54523945</v>
      </c>
      <c r="E1950" t="s">
        <v>7</v>
      </c>
    </row>
    <row r="1951" spans="1:5" x14ac:dyDescent="0.3">
      <c r="A1951" t="s">
        <v>77</v>
      </c>
      <c r="B1951" t="s">
        <v>6</v>
      </c>
      <c r="C1951">
        <v>2013</v>
      </c>
      <c r="D1951">
        <v>16.622336069999999</v>
      </c>
      <c r="E1951" t="s">
        <v>7</v>
      </c>
    </row>
    <row r="1952" spans="1:5" x14ac:dyDescent="0.3">
      <c r="A1952" t="s">
        <v>77</v>
      </c>
      <c r="B1952" t="s">
        <v>6</v>
      </c>
      <c r="C1952">
        <v>2014</v>
      </c>
      <c r="D1952">
        <v>16.699432689999998</v>
      </c>
      <c r="E1952" t="s">
        <v>7</v>
      </c>
    </row>
    <row r="1953" spans="1:5" x14ac:dyDescent="0.3">
      <c r="A1953" t="s">
        <v>77</v>
      </c>
      <c r="B1953" t="s">
        <v>6</v>
      </c>
      <c r="C1953">
        <v>2015</v>
      </c>
      <c r="D1953">
        <v>16.776529310000001</v>
      </c>
      <c r="E1953" t="s">
        <v>7</v>
      </c>
    </row>
    <row r="1954" spans="1:5" x14ac:dyDescent="0.3">
      <c r="A1954" t="s">
        <v>77</v>
      </c>
      <c r="B1954" t="s">
        <v>6</v>
      </c>
      <c r="C1954">
        <v>2016</v>
      </c>
      <c r="D1954">
        <v>16.722440720000002</v>
      </c>
      <c r="E1954" t="s">
        <v>7</v>
      </c>
    </row>
    <row r="1955" spans="1:5" x14ac:dyDescent="0.3">
      <c r="A1955" t="s">
        <v>77</v>
      </c>
      <c r="B1955" t="s">
        <v>6</v>
      </c>
      <c r="C1955">
        <v>2017</v>
      </c>
      <c r="D1955">
        <v>16.383779530000002</v>
      </c>
      <c r="E1955" t="s">
        <v>7</v>
      </c>
    </row>
    <row r="1956" spans="1:5" x14ac:dyDescent="0.3">
      <c r="A1956" t="s">
        <v>77</v>
      </c>
      <c r="B1956" t="s">
        <v>6</v>
      </c>
      <c r="C1956">
        <v>2018</v>
      </c>
      <c r="D1956">
        <v>16.592210770000001</v>
      </c>
      <c r="E1956" t="s">
        <v>7</v>
      </c>
    </row>
    <row r="1957" spans="1:5" x14ac:dyDescent="0.3">
      <c r="A1957" t="s">
        <v>77</v>
      </c>
      <c r="B1957" t="s">
        <v>6</v>
      </c>
      <c r="C1957">
        <v>2019</v>
      </c>
      <c r="D1957">
        <v>16.587235419999999</v>
      </c>
      <c r="E1957" t="s">
        <v>7</v>
      </c>
    </row>
    <row r="1958" spans="1:5" x14ac:dyDescent="0.3">
      <c r="A1958" t="s">
        <v>77</v>
      </c>
      <c r="B1958" t="s">
        <v>6</v>
      </c>
      <c r="C1958">
        <v>2020</v>
      </c>
      <c r="D1958">
        <v>16.582261559999999</v>
      </c>
      <c r="E1958" t="s">
        <v>7</v>
      </c>
    </row>
    <row r="1959" spans="1:5" x14ac:dyDescent="0.3">
      <c r="A1959" t="s">
        <v>77</v>
      </c>
      <c r="B1959" t="s">
        <v>6</v>
      </c>
      <c r="C1959">
        <v>2021</v>
      </c>
      <c r="D1959">
        <v>16.577289189999998</v>
      </c>
      <c r="E1959" t="s">
        <v>7</v>
      </c>
    </row>
    <row r="1960" spans="1:5" x14ac:dyDescent="0.3">
      <c r="A1960" t="s">
        <v>77</v>
      </c>
      <c r="B1960" t="s">
        <v>6</v>
      </c>
      <c r="C1960">
        <v>2022</v>
      </c>
      <c r="D1960">
        <v>16.577289189999998</v>
      </c>
      <c r="E1960" t="s">
        <v>7</v>
      </c>
    </row>
    <row r="1961" spans="1:5" x14ac:dyDescent="0.3">
      <c r="A1961" t="s">
        <v>77</v>
      </c>
      <c r="B1961" t="s">
        <v>6</v>
      </c>
      <c r="C1961">
        <v>2023</v>
      </c>
      <c r="D1961">
        <v>16.577289189999998</v>
      </c>
      <c r="E1961" t="s">
        <v>7</v>
      </c>
    </row>
    <row r="1962" spans="1:5" x14ac:dyDescent="0.3">
      <c r="A1962" t="s">
        <v>78</v>
      </c>
      <c r="B1962" t="s">
        <v>6</v>
      </c>
      <c r="C1962">
        <v>2010</v>
      </c>
      <c r="D1962">
        <v>11.094120029999999</v>
      </c>
      <c r="E1962" t="s">
        <v>7</v>
      </c>
    </row>
    <row r="1963" spans="1:5" x14ac:dyDescent="0.3">
      <c r="A1963" t="s">
        <v>78</v>
      </c>
      <c r="B1963" t="s">
        <v>6</v>
      </c>
      <c r="C1963">
        <v>2011</v>
      </c>
      <c r="D1963">
        <v>11.06177044</v>
      </c>
      <c r="E1963" t="s">
        <v>7</v>
      </c>
    </row>
    <row r="1964" spans="1:5" x14ac:dyDescent="0.3">
      <c r="A1964" t="s">
        <v>78</v>
      </c>
      <c r="B1964" t="s">
        <v>6</v>
      </c>
      <c r="C1964">
        <v>2012</v>
      </c>
      <c r="D1964">
        <v>10.85068989</v>
      </c>
      <c r="E1964" t="s">
        <v>7</v>
      </c>
    </row>
    <row r="1965" spans="1:5" x14ac:dyDescent="0.3">
      <c r="A1965" t="s">
        <v>78</v>
      </c>
      <c r="B1965" t="s">
        <v>6</v>
      </c>
      <c r="C1965">
        <v>2013</v>
      </c>
      <c r="D1965">
        <v>10.8308897</v>
      </c>
      <c r="E1965" t="s">
        <v>7</v>
      </c>
    </row>
    <row r="1966" spans="1:5" x14ac:dyDescent="0.3">
      <c r="A1966" t="s">
        <v>78</v>
      </c>
      <c r="B1966" t="s">
        <v>6</v>
      </c>
      <c r="C1966">
        <v>2014</v>
      </c>
      <c r="D1966">
        <v>10.92879009</v>
      </c>
      <c r="E1966" t="s">
        <v>7</v>
      </c>
    </row>
    <row r="1967" spans="1:5" x14ac:dyDescent="0.3">
      <c r="A1967" t="s">
        <v>78</v>
      </c>
      <c r="B1967" t="s">
        <v>6</v>
      </c>
      <c r="C1967">
        <v>2015</v>
      </c>
      <c r="D1967">
        <v>10.97344017</v>
      </c>
      <c r="E1967" t="s">
        <v>7</v>
      </c>
    </row>
    <row r="1968" spans="1:5" x14ac:dyDescent="0.3">
      <c r="A1968" t="s">
        <v>78</v>
      </c>
      <c r="B1968" t="s">
        <v>6</v>
      </c>
      <c r="C1968">
        <v>2016</v>
      </c>
      <c r="D1968">
        <v>10.928560020000001</v>
      </c>
      <c r="E1968" t="s">
        <v>7</v>
      </c>
    </row>
    <row r="1969" spans="1:5" x14ac:dyDescent="0.3">
      <c r="A1969" t="s">
        <v>78</v>
      </c>
      <c r="B1969" t="s">
        <v>6</v>
      </c>
      <c r="C1969">
        <v>2017</v>
      </c>
      <c r="D1969">
        <v>10.88367987</v>
      </c>
      <c r="E1969" t="s">
        <v>7</v>
      </c>
    </row>
    <row r="1970" spans="1:5" x14ac:dyDescent="0.3">
      <c r="A1970" t="s">
        <v>78</v>
      </c>
      <c r="B1970" t="s">
        <v>6</v>
      </c>
      <c r="C1970">
        <v>2018</v>
      </c>
      <c r="D1970">
        <v>10.838799720000001</v>
      </c>
      <c r="E1970" t="s">
        <v>7</v>
      </c>
    </row>
    <row r="1971" spans="1:5" x14ac:dyDescent="0.3">
      <c r="A1971" t="s">
        <v>78</v>
      </c>
      <c r="B1971" t="s">
        <v>6</v>
      </c>
      <c r="C1971">
        <v>2019</v>
      </c>
      <c r="D1971">
        <v>10.793919560000001</v>
      </c>
      <c r="E1971" t="s">
        <v>7</v>
      </c>
    </row>
    <row r="1972" spans="1:5" x14ac:dyDescent="0.3">
      <c r="A1972" t="s">
        <v>78</v>
      </c>
      <c r="B1972" t="s">
        <v>6</v>
      </c>
      <c r="C1972">
        <v>2020</v>
      </c>
      <c r="D1972">
        <v>10.76484728</v>
      </c>
      <c r="E1972" t="s">
        <v>7</v>
      </c>
    </row>
    <row r="1973" spans="1:5" x14ac:dyDescent="0.3">
      <c r="A1973" t="s">
        <v>78</v>
      </c>
      <c r="B1973" t="s">
        <v>6</v>
      </c>
      <c r="C1973">
        <v>2021</v>
      </c>
      <c r="D1973">
        <v>10.735774989999999</v>
      </c>
      <c r="E1973" t="s">
        <v>7</v>
      </c>
    </row>
    <row r="1974" spans="1:5" x14ac:dyDescent="0.3">
      <c r="A1974" t="s">
        <v>78</v>
      </c>
      <c r="B1974" t="s">
        <v>6</v>
      </c>
      <c r="C1974">
        <v>2022</v>
      </c>
      <c r="D1974">
        <v>10.70670271</v>
      </c>
      <c r="E1974" t="s">
        <v>7</v>
      </c>
    </row>
    <row r="1975" spans="1:5" x14ac:dyDescent="0.3">
      <c r="A1975" t="s">
        <v>78</v>
      </c>
      <c r="B1975" t="s">
        <v>6</v>
      </c>
      <c r="C1975">
        <v>2023</v>
      </c>
      <c r="D1975">
        <v>10.67763042</v>
      </c>
      <c r="E1975" t="s">
        <v>7</v>
      </c>
    </row>
    <row r="1976" spans="1:5" x14ac:dyDescent="0.3">
      <c r="A1976" t="s">
        <v>78</v>
      </c>
      <c r="B1976" t="s">
        <v>8</v>
      </c>
      <c r="C1976">
        <v>2010</v>
      </c>
      <c r="D1976">
        <v>4.4166668260000002</v>
      </c>
      <c r="E1976" t="s">
        <v>7</v>
      </c>
    </row>
    <row r="1977" spans="1:5" x14ac:dyDescent="0.3">
      <c r="A1977" t="s">
        <v>78</v>
      </c>
      <c r="B1977" t="s">
        <v>8</v>
      </c>
      <c r="C1977">
        <v>2011</v>
      </c>
      <c r="D1977">
        <v>4.6083335080000003</v>
      </c>
      <c r="E1977" t="s">
        <v>7</v>
      </c>
    </row>
    <row r="1978" spans="1:5" x14ac:dyDescent="0.3">
      <c r="A1978" t="s">
        <v>78</v>
      </c>
      <c r="B1978" t="s">
        <v>8</v>
      </c>
      <c r="C1978">
        <v>2012</v>
      </c>
      <c r="D1978">
        <v>4.8000001909999996</v>
      </c>
      <c r="E1978" t="s">
        <v>7</v>
      </c>
    </row>
    <row r="1979" spans="1:5" x14ac:dyDescent="0.3">
      <c r="A1979" t="s">
        <v>78</v>
      </c>
      <c r="B1979" t="s">
        <v>8</v>
      </c>
      <c r="C1979">
        <v>2013</v>
      </c>
      <c r="D1979">
        <v>4.9000000950000002</v>
      </c>
      <c r="E1979" t="s">
        <v>7</v>
      </c>
    </row>
    <row r="1980" spans="1:5" x14ac:dyDescent="0.3">
      <c r="A1980" t="s">
        <v>78</v>
      </c>
      <c r="B1980" t="s">
        <v>8</v>
      </c>
      <c r="C1980">
        <v>2014</v>
      </c>
      <c r="D1980">
        <v>5.8400001530000001</v>
      </c>
      <c r="E1980" t="s">
        <v>7</v>
      </c>
    </row>
    <row r="1981" spans="1:5" x14ac:dyDescent="0.3">
      <c r="A1981" t="s">
        <v>78</v>
      </c>
      <c r="B1981" t="s">
        <v>8</v>
      </c>
      <c r="C1981">
        <v>2015</v>
      </c>
      <c r="D1981">
        <v>4.9335699079999999</v>
      </c>
      <c r="E1981" t="s">
        <v>7</v>
      </c>
    </row>
    <row r="1982" spans="1:5" x14ac:dyDescent="0.3">
      <c r="A1982" t="s">
        <v>78</v>
      </c>
      <c r="B1982" t="s">
        <v>8</v>
      </c>
      <c r="C1982">
        <v>2016</v>
      </c>
      <c r="D1982">
        <v>5.1201773880000001</v>
      </c>
      <c r="E1982" t="s">
        <v>7</v>
      </c>
    </row>
    <row r="1983" spans="1:5" x14ac:dyDescent="0.3">
      <c r="A1983" t="s">
        <v>78</v>
      </c>
      <c r="B1983" t="s">
        <v>8</v>
      </c>
      <c r="C1983">
        <v>2017</v>
      </c>
      <c r="D1983">
        <v>5.3067848680000003</v>
      </c>
      <c r="E1983" t="s">
        <v>7</v>
      </c>
    </row>
    <row r="1984" spans="1:5" x14ac:dyDescent="0.3">
      <c r="A1984" t="s">
        <v>78</v>
      </c>
      <c r="B1984" t="s">
        <v>8</v>
      </c>
      <c r="C1984">
        <v>2018</v>
      </c>
      <c r="D1984">
        <v>5.4933923480000004</v>
      </c>
      <c r="E1984" t="s">
        <v>7</v>
      </c>
    </row>
    <row r="1985" spans="1:5" x14ac:dyDescent="0.3">
      <c r="A1985" t="s">
        <v>78</v>
      </c>
      <c r="B1985" t="s">
        <v>8</v>
      </c>
      <c r="C1985">
        <v>2019</v>
      </c>
      <c r="D1985">
        <v>5.6799998279999997</v>
      </c>
      <c r="E1985" t="s">
        <v>7</v>
      </c>
    </row>
    <row r="1986" spans="1:5" x14ac:dyDescent="0.3">
      <c r="A1986" t="s">
        <v>78</v>
      </c>
      <c r="B1986" t="s">
        <v>8</v>
      </c>
      <c r="C1986">
        <v>2020</v>
      </c>
      <c r="D1986">
        <v>5.73576657</v>
      </c>
      <c r="E1986" t="s">
        <v>7</v>
      </c>
    </row>
    <row r="1987" spans="1:5" x14ac:dyDescent="0.3">
      <c r="A1987" t="s">
        <v>78</v>
      </c>
      <c r="B1987" t="s">
        <v>8</v>
      </c>
      <c r="C1987">
        <v>2021</v>
      </c>
      <c r="D1987">
        <v>5.7915333110000002</v>
      </c>
      <c r="E1987" t="s">
        <v>7</v>
      </c>
    </row>
    <row r="1988" spans="1:5" x14ac:dyDescent="0.3">
      <c r="A1988" t="s">
        <v>78</v>
      </c>
      <c r="B1988" t="s">
        <v>8</v>
      </c>
      <c r="C1988">
        <v>2022</v>
      </c>
      <c r="D1988">
        <v>5.8473000529999997</v>
      </c>
      <c r="E1988" t="s">
        <v>7</v>
      </c>
    </row>
    <row r="1989" spans="1:5" x14ac:dyDescent="0.3">
      <c r="A1989" t="s">
        <v>78</v>
      </c>
      <c r="B1989" t="s">
        <v>8</v>
      </c>
      <c r="C1989">
        <v>2023</v>
      </c>
      <c r="D1989">
        <v>5.8473000529999997</v>
      </c>
      <c r="E1989" t="s">
        <v>7</v>
      </c>
    </row>
    <row r="1990" spans="1:5" x14ac:dyDescent="0.3">
      <c r="A1990" t="s">
        <v>79</v>
      </c>
      <c r="B1990" t="s">
        <v>8</v>
      </c>
      <c r="C1990">
        <v>2010</v>
      </c>
      <c r="D1990">
        <v>7.267595011</v>
      </c>
      <c r="E1990" t="s">
        <v>7</v>
      </c>
    </row>
    <row r="1991" spans="1:5" x14ac:dyDescent="0.3">
      <c r="A1991" t="s">
        <v>79</v>
      </c>
      <c r="B1991" t="s">
        <v>8</v>
      </c>
      <c r="C1991">
        <v>2011</v>
      </c>
      <c r="D1991">
        <v>7.4110444009999998</v>
      </c>
      <c r="E1991" t="s">
        <v>7</v>
      </c>
    </row>
    <row r="1992" spans="1:5" x14ac:dyDescent="0.3">
      <c r="A1992" t="s">
        <v>79</v>
      </c>
      <c r="B1992" t="s">
        <v>8</v>
      </c>
      <c r="C1992">
        <v>2012</v>
      </c>
      <c r="D1992">
        <v>7.5544937919999997</v>
      </c>
      <c r="E1992" t="s">
        <v>7</v>
      </c>
    </row>
    <row r="1993" spans="1:5" x14ac:dyDescent="0.3">
      <c r="A1993" t="s">
        <v>79</v>
      </c>
      <c r="B1993" t="s">
        <v>8</v>
      </c>
      <c r="C1993">
        <v>2013</v>
      </c>
      <c r="D1993">
        <v>7.6979431829999996</v>
      </c>
      <c r="E1993" t="s">
        <v>7</v>
      </c>
    </row>
    <row r="1994" spans="1:5" x14ac:dyDescent="0.3">
      <c r="A1994" t="s">
        <v>79</v>
      </c>
      <c r="B1994" t="s">
        <v>8</v>
      </c>
      <c r="C1994">
        <v>2014</v>
      </c>
      <c r="D1994">
        <v>7.8413925730000003</v>
      </c>
      <c r="E1994" t="s">
        <v>7</v>
      </c>
    </row>
    <row r="1995" spans="1:5" x14ac:dyDescent="0.3">
      <c r="A1995" t="s">
        <v>79</v>
      </c>
      <c r="B1995" t="s">
        <v>8</v>
      </c>
      <c r="C1995">
        <v>2015</v>
      </c>
      <c r="D1995">
        <v>7.9848419640000001</v>
      </c>
      <c r="E1995" t="s">
        <v>7</v>
      </c>
    </row>
    <row r="1996" spans="1:5" x14ac:dyDescent="0.3">
      <c r="A1996" t="s">
        <v>79</v>
      </c>
      <c r="B1996" t="s">
        <v>8</v>
      </c>
      <c r="C1996">
        <v>2016</v>
      </c>
      <c r="D1996">
        <v>8.1282913539999999</v>
      </c>
      <c r="E1996" t="s">
        <v>7</v>
      </c>
    </row>
    <row r="1997" spans="1:5" x14ac:dyDescent="0.3">
      <c r="A1997" t="s">
        <v>79</v>
      </c>
      <c r="B1997" t="s">
        <v>8</v>
      </c>
      <c r="C1997">
        <v>2017</v>
      </c>
      <c r="D1997">
        <v>8.2717407450000007</v>
      </c>
      <c r="E1997" t="s">
        <v>7</v>
      </c>
    </row>
    <row r="1998" spans="1:5" x14ac:dyDescent="0.3">
      <c r="A1998" t="s">
        <v>79</v>
      </c>
      <c r="B1998" t="s">
        <v>8</v>
      </c>
      <c r="C1998">
        <v>2018</v>
      </c>
      <c r="D1998">
        <v>8.4151901359999997</v>
      </c>
      <c r="E1998" t="s">
        <v>7</v>
      </c>
    </row>
    <row r="1999" spans="1:5" x14ac:dyDescent="0.3">
      <c r="A1999" t="s">
        <v>79</v>
      </c>
      <c r="B1999" t="s">
        <v>8</v>
      </c>
      <c r="C1999">
        <v>2019</v>
      </c>
      <c r="D1999">
        <v>8.5586395260000003</v>
      </c>
      <c r="E1999" t="s">
        <v>7</v>
      </c>
    </row>
    <row r="2000" spans="1:5" x14ac:dyDescent="0.3">
      <c r="A2000" t="s">
        <v>79</v>
      </c>
      <c r="B2000" t="s">
        <v>8</v>
      </c>
      <c r="C2000">
        <v>2020</v>
      </c>
      <c r="D2000">
        <v>8.6274087260000005</v>
      </c>
      <c r="E2000" t="s">
        <v>7</v>
      </c>
    </row>
    <row r="2001" spans="1:5" x14ac:dyDescent="0.3">
      <c r="A2001" t="s">
        <v>79</v>
      </c>
      <c r="B2001" t="s">
        <v>8</v>
      </c>
      <c r="C2001">
        <v>2021</v>
      </c>
      <c r="D2001">
        <v>8.7024296719999992</v>
      </c>
      <c r="E2001" t="s">
        <v>7</v>
      </c>
    </row>
    <row r="2002" spans="1:5" x14ac:dyDescent="0.3">
      <c r="A2002" t="s">
        <v>79</v>
      </c>
      <c r="B2002" t="s">
        <v>8</v>
      </c>
      <c r="C2002">
        <v>2022</v>
      </c>
      <c r="D2002">
        <v>8.7024296719999992</v>
      </c>
      <c r="E2002" t="s">
        <v>7</v>
      </c>
    </row>
    <row r="2003" spans="1:5" x14ac:dyDescent="0.3">
      <c r="A2003" t="s">
        <v>79</v>
      </c>
      <c r="B2003" t="s">
        <v>8</v>
      </c>
      <c r="C2003">
        <v>2023</v>
      </c>
      <c r="D2003">
        <v>8.7024296719999992</v>
      </c>
      <c r="E2003" t="s">
        <v>7</v>
      </c>
    </row>
    <row r="2004" spans="1:5" x14ac:dyDescent="0.3">
      <c r="A2004" t="s">
        <v>79</v>
      </c>
      <c r="B2004" t="s">
        <v>6</v>
      </c>
      <c r="C2004">
        <v>2010</v>
      </c>
      <c r="D2004">
        <v>11.40573025</v>
      </c>
      <c r="E2004" t="s">
        <v>7</v>
      </c>
    </row>
    <row r="2005" spans="1:5" x14ac:dyDescent="0.3">
      <c r="A2005" t="s">
        <v>79</v>
      </c>
      <c r="B2005" t="s">
        <v>6</v>
      </c>
      <c r="C2005">
        <v>2011</v>
      </c>
      <c r="D2005">
        <v>12.062399859999999</v>
      </c>
      <c r="E2005" t="s">
        <v>7</v>
      </c>
    </row>
    <row r="2006" spans="1:5" x14ac:dyDescent="0.3">
      <c r="A2006" t="s">
        <v>79</v>
      </c>
      <c r="B2006" t="s">
        <v>6</v>
      </c>
      <c r="C2006">
        <v>2012</v>
      </c>
      <c r="D2006">
        <v>12.13850021</v>
      </c>
      <c r="E2006" t="s">
        <v>7</v>
      </c>
    </row>
    <row r="2007" spans="1:5" x14ac:dyDescent="0.3">
      <c r="A2007" t="s">
        <v>79</v>
      </c>
      <c r="B2007" t="s">
        <v>6</v>
      </c>
      <c r="C2007">
        <v>2013</v>
      </c>
      <c r="D2007">
        <v>12.240740300000001</v>
      </c>
      <c r="E2007" t="s">
        <v>7</v>
      </c>
    </row>
    <row r="2008" spans="1:5" x14ac:dyDescent="0.3">
      <c r="A2008" t="s">
        <v>79</v>
      </c>
      <c r="B2008" t="s">
        <v>6</v>
      </c>
      <c r="C2008">
        <v>2014</v>
      </c>
      <c r="D2008">
        <v>12.34298038</v>
      </c>
      <c r="E2008" t="s">
        <v>7</v>
      </c>
    </row>
    <row r="2009" spans="1:5" x14ac:dyDescent="0.3">
      <c r="A2009" t="s">
        <v>79</v>
      </c>
      <c r="B2009" t="s">
        <v>6</v>
      </c>
      <c r="C2009">
        <v>2015</v>
      </c>
      <c r="D2009">
        <v>12.456159919999999</v>
      </c>
      <c r="E2009" t="s">
        <v>7</v>
      </c>
    </row>
    <row r="2010" spans="1:5" x14ac:dyDescent="0.3">
      <c r="A2010" t="s">
        <v>79</v>
      </c>
      <c r="B2010" t="s">
        <v>6</v>
      </c>
      <c r="C2010">
        <v>2016</v>
      </c>
      <c r="D2010">
        <v>12.569339469999999</v>
      </c>
      <c r="E2010" t="s">
        <v>7</v>
      </c>
    </row>
    <row r="2011" spans="1:5" x14ac:dyDescent="0.3">
      <c r="A2011" t="s">
        <v>79</v>
      </c>
      <c r="B2011" t="s">
        <v>6</v>
      </c>
      <c r="C2011">
        <v>2017</v>
      </c>
      <c r="D2011">
        <v>12.68251901</v>
      </c>
      <c r="E2011" t="s">
        <v>7</v>
      </c>
    </row>
    <row r="2012" spans="1:5" x14ac:dyDescent="0.3">
      <c r="A2012" t="s">
        <v>79</v>
      </c>
      <c r="B2012" t="s">
        <v>6</v>
      </c>
      <c r="C2012">
        <v>2018</v>
      </c>
      <c r="D2012">
        <v>12.79569856</v>
      </c>
      <c r="E2012" t="s">
        <v>7</v>
      </c>
    </row>
    <row r="2013" spans="1:5" x14ac:dyDescent="0.3">
      <c r="A2013" t="s">
        <v>79</v>
      </c>
      <c r="B2013" t="s">
        <v>6</v>
      </c>
      <c r="C2013">
        <v>2019</v>
      </c>
      <c r="D2013">
        <v>12.908878100000001</v>
      </c>
      <c r="E2013" t="s">
        <v>7</v>
      </c>
    </row>
    <row r="2014" spans="1:5" x14ac:dyDescent="0.3">
      <c r="A2014" t="s">
        <v>79</v>
      </c>
      <c r="B2014" t="s">
        <v>6</v>
      </c>
      <c r="C2014">
        <v>2020</v>
      </c>
      <c r="D2014">
        <v>13.022057650000001</v>
      </c>
      <c r="E2014" t="s">
        <v>7</v>
      </c>
    </row>
    <row r="2015" spans="1:5" x14ac:dyDescent="0.3">
      <c r="A2015" t="s">
        <v>79</v>
      </c>
      <c r="B2015" t="s">
        <v>6</v>
      </c>
      <c r="C2015">
        <v>2021</v>
      </c>
      <c r="D2015">
        <v>13.022057650000001</v>
      </c>
      <c r="E2015" t="s">
        <v>7</v>
      </c>
    </row>
    <row r="2016" spans="1:5" x14ac:dyDescent="0.3">
      <c r="A2016" t="s">
        <v>79</v>
      </c>
      <c r="B2016" t="s">
        <v>6</v>
      </c>
      <c r="C2016">
        <v>2022</v>
      </c>
      <c r="D2016">
        <v>13.022057650000001</v>
      </c>
      <c r="E2016" t="s">
        <v>7</v>
      </c>
    </row>
    <row r="2017" spans="1:5" x14ac:dyDescent="0.3">
      <c r="A2017" t="s">
        <v>79</v>
      </c>
      <c r="B2017" t="s">
        <v>6</v>
      </c>
      <c r="C2017">
        <v>2023</v>
      </c>
      <c r="D2017">
        <v>13.022057650000001</v>
      </c>
      <c r="E2017" t="s">
        <v>7</v>
      </c>
    </row>
    <row r="2018" spans="1:5" x14ac:dyDescent="0.3">
      <c r="A2018" t="s">
        <v>80</v>
      </c>
      <c r="B2018" t="s">
        <v>6</v>
      </c>
      <c r="C2018">
        <v>2010</v>
      </c>
      <c r="D2018">
        <v>15.821459770000001</v>
      </c>
      <c r="E2018" t="s">
        <v>7</v>
      </c>
    </row>
    <row r="2019" spans="1:5" x14ac:dyDescent="0.3">
      <c r="A2019" t="s">
        <v>80</v>
      </c>
      <c r="B2019" t="s">
        <v>6</v>
      </c>
      <c r="C2019">
        <v>2011</v>
      </c>
      <c r="D2019">
        <v>15.86518955</v>
      </c>
      <c r="E2019" t="s">
        <v>7</v>
      </c>
    </row>
    <row r="2020" spans="1:5" x14ac:dyDescent="0.3">
      <c r="A2020" t="s">
        <v>80</v>
      </c>
      <c r="B2020" t="s">
        <v>6</v>
      </c>
      <c r="C2020">
        <v>2012</v>
      </c>
      <c r="D2020">
        <v>16.158750529999999</v>
      </c>
      <c r="E2020" t="s">
        <v>7</v>
      </c>
    </row>
    <row r="2021" spans="1:5" x14ac:dyDescent="0.3">
      <c r="A2021" t="s">
        <v>80</v>
      </c>
      <c r="B2021" t="s">
        <v>6</v>
      </c>
      <c r="C2021">
        <v>2013</v>
      </c>
      <c r="D2021">
        <v>16.215530399999999</v>
      </c>
      <c r="E2021" t="s">
        <v>7</v>
      </c>
    </row>
    <row r="2022" spans="1:5" x14ac:dyDescent="0.3">
      <c r="A2022" t="s">
        <v>80</v>
      </c>
      <c r="B2022" t="s">
        <v>6</v>
      </c>
      <c r="C2022">
        <v>2014</v>
      </c>
      <c r="D2022">
        <v>16.31303024</v>
      </c>
      <c r="E2022" t="s">
        <v>7</v>
      </c>
    </row>
    <row r="2023" spans="1:5" x14ac:dyDescent="0.3">
      <c r="A2023" t="s">
        <v>80</v>
      </c>
      <c r="B2023" t="s">
        <v>6</v>
      </c>
      <c r="C2023">
        <v>2015</v>
      </c>
      <c r="D2023">
        <v>16.3966198</v>
      </c>
      <c r="E2023" t="s">
        <v>7</v>
      </c>
    </row>
    <row r="2024" spans="1:5" x14ac:dyDescent="0.3">
      <c r="A2024" t="s">
        <v>80</v>
      </c>
      <c r="B2024" t="s">
        <v>6</v>
      </c>
      <c r="C2024">
        <v>2016</v>
      </c>
      <c r="D2024">
        <v>16.34737015</v>
      </c>
      <c r="E2024" t="s">
        <v>7</v>
      </c>
    </row>
    <row r="2025" spans="1:5" x14ac:dyDescent="0.3">
      <c r="A2025" t="s">
        <v>80</v>
      </c>
      <c r="B2025" t="s">
        <v>6</v>
      </c>
      <c r="C2025">
        <v>2017</v>
      </c>
      <c r="D2025">
        <v>16.491210939999998</v>
      </c>
      <c r="E2025" t="s">
        <v>7</v>
      </c>
    </row>
    <row r="2026" spans="1:5" x14ac:dyDescent="0.3">
      <c r="A2026" t="s">
        <v>80</v>
      </c>
      <c r="B2026" t="s">
        <v>6</v>
      </c>
      <c r="C2026">
        <v>2018</v>
      </c>
      <c r="D2026">
        <v>16.804939269999998</v>
      </c>
      <c r="E2026" t="s">
        <v>7</v>
      </c>
    </row>
    <row r="2027" spans="1:5" x14ac:dyDescent="0.3">
      <c r="A2027" t="s">
        <v>80</v>
      </c>
      <c r="B2027" t="s">
        <v>6</v>
      </c>
      <c r="C2027">
        <v>2019</v>
      </c>
      <c r="D2027">
        <v>16.90809059</v>
      </c>
      <c r="E2027" t="s">
        <v>7</v>
      </c>
    </row>
    <row r="2028" spans="1:5" x14ac:dyDescent="0.3">
      <c r="A2028" t="s">
        <v>80</v>
      </c>
      <c r="B2028" t="s">
        <v>6</v>
      </c>
      <c r="C2028">
        <v>2020</v>
      </c>
      <c r="D2028">
        <v>17.06225014</v>
      </c>
      <c r="E2028" t="s">
        <v>7</v>
      </c>
    </row>
    <row r="2029" spans="1:5" x14ac:dyDescent="0.3">
      <c r="A2029" t="s">
        <v>80</v>
      </c>
      <c r="B2029" t="s">
        <v>6</v>
      </c>
      <c r="C2029">
        <v>2021</v>
      </c>
      <c r="D2029">
        <v>17.452800750000002</v>
      </c>
      <c r="E2029" t="s">
        <v>7</v>
      </c>
    </row>
    <row r="2030" spans="1:5" x14ac:dyDescent="0.3">
      <c r="A2030" t="s">
        <v>80</v>
      </c>
      <c r="B2030" t="s">
        <v>6</v>
      </c>
      <c r="C2030">
        <v>2022</v>
      </c>
      <c r="D2030">
        <v>17.25489044</v>
      </c>
      <c r="E2030" t="s">
        <v>7</v>
      </c>
    </row>
    <row r="2031" spans="1:5" x14ac:dyDescent="0.3">
      <c r="A2031" t="s">
        <v>80</v>
      </c>
      <c r="B2031" t="s">
        <v>6</v>
      </c>
      <c r="C2031">
        <v>2023</v>
      </c>
      <c r="D2031">
        <v>16.895860670000001</v>
      </c>
      <c r="E2031" t="s">
        <v>7</v>
      </c>
    </row>
    <row r="2032" spans="1:5" x14ac:dyDescent="0.3">
      <c r="A2032" t="s">
        <v>80</v>
      </c>
      <c r="B2032" t="s">
        <v>8</v>
      </c>
      <c r="C2032">
        <v>2010</v>
      </c>
      <c r="D2032">
        <v>11.399999619999999</v>
      </c>
      <c r="E2032" t="s">
        <v>7</v>
      </c>
    </row>
    <row r="2033" spans="1:5" x14ac:dyDescent="0.3">
      <c r="A2033" t="s">
        <v>80</v>
      </c>
      <c r="B2033" t="s">
        <v>8</v>
      </c>
      <c r="C2033">
        <v>2011</v>
      </c>
      <c r="D2033">
        <v>11.619999890000001</v>
      </c>
      <c r="E2033" t="s">
        <v>7</v>
      </c>
    </row>
    <row r="2034" spans="1:5" x14ac:dyDescent="0.3">
      <c r="A2034" t="s">
        <v>80</v>
      </c>
      <c r="B2034" t="s">
        <v>8</v>
      </c>
      <c r="C2034">
        <v>2012</v>
      </c>
      <c r="D2034">
        <v>11.706666630000001</v>
      </c>
      <c r="E2034" t="s">
        <v>7</v>
      </c>
    </row>
    <row r="2035" spans="1:5" x14ac:dyDescent="0.3">
      <c r="A2035" t="s">
        <v>80</v>
      </c>
      <c r="B2035" t="s">
        <v>8</v>
      </c>
      <c r="C2035">
        <v>2013</v>
      </c>
      <c r="D2035">
        <v>11.793333369999999</v>
      </c>
      <c r="E2035" t="s">
        <v>7</v>
      </c>
    </row>
    <row r="2036" spans="1:5" x14ac:dyDescent="0.3">
      <c r="A2036" t="s">
        <v>80</v>
      </c>
      <c r="B2036" t="s">
        <v>8</v>
      </c>
      <c r="C2036">
        <v>2014</v>
      </c>
      <c r="D2036">
        <v>11.880000109999999</v>
      </c>
      <c r="E2036" t="s">
        <v>7</v>
      </c>
    </row>
    <row r="2037" spans="1:5" x14ac:dyDescent="0.3">
      <c r="A2037" t="s">
        <v>80</v>
      </c>
      <c r="B2037" t="s">
        <v>8</v>
      </c>
      <c r="C2037">
        <v>2015</v>
      </c>
      <c r="D2037">
        <v>12.02000046</v>
      </c>
      <c r="E2037" t="s">
        <v>7</v>
      </c>
    </row>
    <row r="2038" spans="1:5" x14ac:dyDescent="0.3">
      <c r="A2038" t="s">
        <v>80</v>
      </c>
      <c r="B2038" t="s">
        <v>8</v>
      </c>
      <c r="C2038">
        <v>2016</v>
      </c>
      <c r="D2038">
        <v>12.09500027</v>
      </c>
      <c r="E2038" t="s">
        <v>7</v>
      </c>
    </row>
    <row r="2039" spans="1:5" x14ac:dyDescent="0.3">
      <c r="A2039" t="s">
        <v>80</v>
      </c>
      <c r="B2039" t="s">
        <v>8</v>
      </c>
      <c r="C2039">
        <v>2017</v>
      </c>
      <c r="D2039">
        <v>12.170000079999999</v>
      </c>
      <c r="E2039" t="s">
        <v>7</v>
      </c>
    </row>
    <row r="2040" spans="1:5" x14ac:dyDescent="0.3">
      <c r="A2040" t="s">
        <v>80</v>
      </c>
      <c r="B2040" t="s">
        <v>8</v>
      </c>
      <c r="C2040">
        <v>2018</v>
      </c>
      <c r="D2040">
        <v>12.19999981</v>
      </c>
      <c r="E2040" t="s">
        <v>7</v>
      </c>
    </row>
    <row r="2041" spans="1:5" x14ac:dyDescent="0.3">
      <c r="A2041" t="s">
        <v>80</v>
      </c>
      <c r="B2041" t="s">
        <v>8</v>
      </c>
      <c r="C2041">
        <v>2019</v>
      </c>
      <c r="D2041">
        <v>12.22999954</v>
      </c>
      <c r="E2041" t="s">
        <v>7</v>
      </c>
    </row>
    <row r="2042" spans="1:5" x14ac:dyDescent="0.3">
      <c r="A2042" t="s">
        <v>80</v>
      </c>
      <c r="B2042" t="s">
        <v>8</v>
      </c>
      <c r="C2042">
        <v>2020</v>
      </c>
      <c r="D2042">
        <v>12.269999820000001</v>
      </c>
      <c r="E2042" t="s">
        <v>7</v>
      </c>
    </row>
    <row r="2043" spans="1:5" x14ac:dyDescent="0.3">
      <c r="A2043" t="s">
        <v>80</v>
      </c>
      <c r="B2043" t="s">
        <v>8</v>
      </c>
      <c r="C2043">
        <v>2021</v>
      </c>
      <c r="D2043">
        <v>12.3100001</v>
      </c>
      <c r="E2043" t="s">
        <v>7</v>
      </c>
    </row>
    <row r="2044" spans="1:5" x14ac:dyDescent="0.3">
      <c r="A2044" t="s">
        <v>80</v>
      </c>
      <c r="B2044" t="s">
        <v>8</v>
      </c>
      <c r="C2044">
        <v>2022</v>
      </c>
      <c r="D2044">
        <v>12.350000380000001</v>
      </c>
      <c r="E2044" t="s">
        <v>7</v>
      </c>
    </row>
    <row r="2045" spans="1:5" x14ac:dyDescent="0.3">
      <c r="A2045" t="s">
        <v>80</v>
      </c>
      <c r="B2045" t="s">
        <v>8</v>
      </c>
      <c r="C2045">
        <v>2023</v>
      </c>
      <c r="D2045">
        <v>12.350000380000001</v>
      </c>
      <c r="E2045" t="s">
        <v>7</v>
      </c>
    </row>
    <row r="2046" spans="1:5" x14ac:dyDescent="0.3">
      <c r="A2046" t="s">
        <v>81</v>
      </c>
      <c r="B2046" t="s">
        <v>8</v>
      </c>
      <c r="C2046">
        <v>2010</v>
      </c>
      <c r="D2046">
        <v>5.4224998949999996</v>
      </c>
      <c r="E2046" t="s">
        <v>7</v>
      </c>
    </row>
    <row r="2047" spans="1:5" x14ac:dyDescent="0.3">
      <c r="A2047" t="s">
        <v>81</v>
      </c>
      <c r="B2047" t="s">
        <v>8</v>
      </c>
      <c r="C2047">
        <v>2011</v>
      </c>
      <c r="D2047">
        <v>5.579999924</v>
      </c>
      <c r="E2047" t="s">
        <v>7</v>
      </c>
    </row>
    <row r="2048" spans="1:5" x14ac:dyDescent="0.3">
      <c r="A2048" t="s">
        <v>81</v>
      </c>
      <c r="B2048" t="s">
        <v>8</v>
      </c>
      <c r="C2048">
        <v>2012</v>
      </c>
      <c r="D2048">
        <v>5.5199999809999998</v>
      </c>
      <c r="E2048" t="s">
        <v>7</v>
      </c>
    </row>
    <row r="2049" spans="1:5" x14ac:dyDescent="0.3">
      <c r="A2049" t="s">
        <v>81</v>
      </c>
      <c r="B2049" t="s">
        <v>8</v>
      </c>
      <c r="C2049">
        <v>2013</v>
      </c>
      <c r="D2049">
        <v>5.8499999049999998</v>
      </c>
      <c r="E2049" t="s">
        <v>7</v>
      </c>
    </row>
    <row r="2050" spans="1:5" x14ac:dyDescent="0.3">
      <c r="A2050" t="s">
        <v>81</v>
      </c>
      <c r="B2050" t="s">
        <v>8</v>
      </c>
      <c r="C2050">
        <v>2014</v>
      </c>
      <c r="D2050">
        <v>6.1799998279999997</v>
      </c>
      <c r="E2050" t="s">
        <v>7</v>
      </c>
    </row>
    <row r="2051" spans="1:5" x14ac:dyDescent="0.3">
      <c r="A2051" t="s">
        <v>81</v>
      </c>
      <c r="B2051" t="s">
        <v>8</v>
      </c>
      <c r="C2051">
        <v>2015</v>
      </c>
      <c r="D2051">
        <v>6.2899999619999996</v>
      </c>
      <c r="E2051" t="s">
        <v>7</v>
      </c>
    </row>
    <row r="2052" spans="1:5" x14ac:dyDescent="0.3">
      <c r="A2052" t="s">
        <v>81</v>
      </c>
      <c r="B2052" t="s">
        <v>8</v>
      </c>
      <c r="C2052">
        <v>2016</v>
      </c>
      <c r="D2052">
        <v>6.5300002099999999</v>
      </c>
      <c r="E2052" t="s">
        <v>7</v>
      </c>
    </row>
    <row r="2053" spans="1:5" x14ac:dyDescent="0.3">
      <c r="A2053" t="s">
        <v>81</v>
      </c>
      <c r="B2053" t="s">
        <v>8</v>
      </c>
      <c r="C2053">
        <v>2017</v>
      </c>
      <c r="D2053">
        <v>6.4100000860000002</v>
      </c>
      <c r="E2053" t="s">
        <v>7</v>
      </c>
    </row>
    <row r="2054" spans="1:5" x14ac:dyDescent="0.3">
      <c r="A2054" t="s">
        <v>81</v>
      </c>
      <c r="B2054" t="s">
        <v>8</v>
      </c>
      <c r="C2054">
        <v>2018</v>
      </c>
      <c r="D2054">
        <v>6.2899999619999996</v>
      </c>
      <c r="E2054" t="s">
        <v>7</v>
      </c>
    </row>
    <row r="2055" spans="1:5" x14ac:dyDescent="0.3">
      <c r="A2055" t="s">
        <v>81</v>
      </c>
      <c r="B2055" t="s">
        <v>8</v>
      </c>
      <c r="C2055">
        <v>2019</v>
      </c>
      <c r="D2055">
        <v>7.0900001530000001</v>
      </c>
      <c r="E2055" t="s">
        <v>7</v>
      </c>
    </row>
    <row r="2056" spans="1:5" x14ac:dyDescent="0.3">
      <c r="A2056" t="s">
        <v>81</v>
      </c>
      <c r="B2056" t="s">
        <v>8</v>
      </c>
      <c r="C2056">
        <v>2020</v>
      </c>
      <c r="D2056">
        <v>7.2970901929999998</v>
      </c>
      <c r="E2056" t="s">
        <v>7</v>
      </c>
    </row>
    <row r="2057" spans="1:5" x14ac:dyDescent="0.3">
      <c r="A2057" t="s">
        <v>81</v>
      </c>
      <c r="B2057" t="s">
        <v>8</v>
      </c>
      <c r="C2057">
        <v>2021</v>
      </c>
      <c r="D2057">
        <v>7.5102290739999997</v>
      </c>
      <c r="E2057" t="s">
        <v>7</v>
      </c>
    </row>
    <row r="2058" spans="1:5" x14ac:dyDescent="0.3">
      <c r="A2058" t="s">
        <v>81</v>
      </c>
      <c r="B2058" t="s">
        <v>8</v>
      </c>
      <c r="C2058">
        <v>2022</v>
      </c>
      <c r="D2058">
        <v>7.5102290739999997</v>
      </c>
      <c r="E2058" t="s">
        <v>7</v>
      </c>
    </row>
    <row r="2059" spans="1:5" x14ac:dyDescent="0.3">
      <c r="A2059" t="s">
        <v>81</v>
      </c>
      <c r="B2059" t="s">
        <v>8</v>
      </c>
      <c r="C2059">
        <v>2023</v>
      </c>
      <c r="D2059">
        <v>7.5102290739999997</v>
      </c>
      <c r="E2059" t="s">
        <v>7</v>
      </c>
    </row>
    <row r="2060" spans="1:5" x14ac:dyDescent="0.3">
      <c r="A2060" t="s">
        <v>81</v>
      </c>
      <c r="B2060" t="s">
        <v>6</v>
      </c>
      <c r="C2060">
        <v>2010</v>
      </c>
      <c r="D2060">
        <v>10.247540470000001</v>
      </c>
      <c r="E2060" t="s">
        <v>7</v>
      </c>
    </row>
    <row r="2061" spans="1:5" x14ac:dyDescent="0.3">
      <c r="A2061" t="s">
        <v>81</v>
      </c>
      <c r="B2061" t="s">
        <v>6</v>
      </c>
      <c r="C2061">
        <v>2011</v>
      </c>
      <c r="D2061">
        <v>10.082465170000001</v>
      </c>
      <c r="E2061" t="s">
        <v>7</v>
      </c>
    </row>
    <row r="2062" spans="1:5" x14ac:dyDescent="0.3">
      <c r="A2062" t="s">
        <v>81</v>
      </c>
      <c r="B2062" t="s">
        <v>6</v>
      </c>
      <c r="C2062">
        <v>2012</v>
      </c>
      <c r="D2062">
        <v>9.9173898699999992</v>
      </c>
      <c r="E2062" t="s">
        <v>7</v>
      </c>
    </row>
    <row r="2063" spans="1:5" x14ac:dyDescent="0.3">
      <c r="A2063" t="s">
        <v>81</v>
      </c>
      <c r="B2063" t="s">
        <v>6</v>
      </c>
      <c r="C2063">
        <v>2013</v>
      </c>
      <c r="D2063">
        <v>9.6898403169999998</v>
      </c>
      <c r="E2063" t="s">
        <v>7</v>
      </c>
    </row>
    <row r="2064" spans="1:5" x14ac:dyDescent="0.3">
      <c r="A2064" t="s">
        <v>81</v>
      </c>
      <c r="B2064" t="s">
        <v>6</v>
      </c>
      <c r="C2064">
        <v>2014</v>
      </c>
      <c r="D2064">
        <v>9.4769401549999994</v>
      </c>
      <c r="E2064" t="s">
        <v>7</v>
      </c>
    </row>
    <row r="2065" spans="1:5" x14ac:dyDescent="0.3">
      <c r="A2065" t="s">
        <v>81</v>
      </c>
      <c r="B2065" t="s">
        <v>6</v>
      </c>
      <c r="C2065">
        <v>2015</v>
      </c>
      <c r="D2065">
        <v>9.6527595519999991</v>
      </c>
      <c r="E2065" t="s">
        <v>7</v>
      </c>
    </row>
    <row r="2066" spans="1:5" x14ac:dyDescent="0.3">
      <c r="A2066" t="s">
        <v>81</v>
      </c>
      <c r="B2066" t="s">
        <v>6</v>
      </c>
      <c r="C2066">
        <v>2016</v>
      </c>
      <c r="D2066">
        <v>9.6885099409999995</v>
      </c>
      <c r="E2066" t="s">
        <v>7</v>
      </c>
    </row>
    <row r="2067" spans="1:5" x14ac:dyDescent="0.3">
      <c r="A2067" t="s">
        <v>81</v>
      </c>
      <c r="B2067" t="s">
        <v>6</v>
      </c>
      <c r="C2067">
        <v>2017</v>
      </c>
      <c r="D2067">
        <v>9.7850198749999997</v>
      </c>
      <c r="E2067" t="s">
        <v>7</v>
      </c>
    </row>
    <row r="2068" spans="1:5" x14ac:dyDescent="0.3">
      <c r="A2068" t="s">
        <v>81</v>
      </c>
      <c r="B2068" t="s">
        <v>6</v>
      </c>
      <c r="C2068">
        <v>2018</v>
      </c>
      <c r="D2068">
        <v>9.8731851580000001</v>
      </c>
      <c r="E2068" t="s">
        <v>7</v>
      </c>
    </row>
    <row r="2069" spans="1:5" x14ac:dyDescent="0.3">
      <c r="A2069" t="s">
        <v>81</v>
      </c>
      <c r="B2069" t="s">
        <v>6</v>
      </c>
      <c r="C2069">
        <v>2019</v>
      </c>
      <c r="D2069">
        <v>9.9613504410000004</v>
      </c>
      <c r="E2069" t="s">
        <v>7</v>
      </c>
    </row>
    <row r="2070" spans="1:5" x14ac:dyDescent="0.3">
      <c r="A2070" t="s">
        <v>81</v>
      </c>
      <c r="B2070" t="s">
        <v>6</v>
      </c>
      <c r="C2070">
        <v>2020</v>
      </c>
      <c r="D2070">
        <v>10.06127725</v>
      </c>
      <c r="E2070" t="s">
        <v>7</v>
      </c>
    </row>
    <row r="2071" spans="1:5" x14ac:dyDescent="0.3">
      <c r="A2071" t="s">
        <v>81</v>
      </c>
      <c r="B2071" t="s">
        <v>6</v>
      </c>
      <c r="C2071">
        <v>2021</v>
      </c>
      <c r="D2071">
        <v>10.162206469999999</v>
      </c>
      <c r="E2071" t="s">
        <v>7</v>
      </c>
    </row>
    <row r="2072" spans="1:5" x14ac:dyDescent="0.3">
      <c r="A2072" t="s">
        <v>81</v>
      </c>
      <c r="B2072" t="s">
        <v>6</v>
      </c>
      <c r="C2072">
        <v>2022</v>
      </c>
      <c r="D2072">
        <v>10.162206469999999</v>
      </c>
      <c r="E2072" t="s">
        <v>7</v>
      </c>
    </row>
    <row r="2073" spans="1:5" x14ac:dyDescent="0.3">
      <c r="A2073" t="s">
        <v>81</v>
      </c>
      <c r="B2073" t="s">
        <v>6</v>
      </c>
      <c r="C2073">
        <v>2023</v>
      </c>
      <c r="D2073">
        <v>10.162206469999999</v>
      </c>
      <c r="E2073" t="s">
        <v>7</v>
      </c>
    </row>
    <row r="2074" spans="1:5" x14ac:dyDescent="0.3">
      <c r="A2074" t="s">
        <v>82</v>
      </c>
      <c r="B2074" t="s">
        <v>6</v>
      </c>
      <c r="C2074">
        <v>2010</v>
      </c>
      <c r="D2074">
        <v>14.696299550000001</v>
      </c>
      <c r="E2074" t="s">
        <v>7</v>
      </c>
    </row>
    <row r="2075" spans="1:5" x14ac:dyDescent="0.3">
      <c r="A2075" t="s">
        <v>82</v>
      </c>
      <c r="B2075" t="s">
        <v>6</v>
      </c>
      <c r="C2075">
        <v>2011</v>
      </c>
      <c r="D2075">
        <v>14.81812</v>
      </c>
      <c r="E2075" t="s">
        <v>7</v>
      </c>
    </row>
    <row r="2076" spans="1:5" x14ac:dyDescent="0.3">
      <c r="A2076" t="s">
        <v>82</v>
      </c>
      <c r="B2076" t="s">
        <v>6</v>
      </c>
      <c r="C2076">
        <v>2012</v>
      </c>
      <c r="D2076">
        <v>14.98538971</v>
      </c>
      <c r="E2076" t="s">
        <v>7</v>
      </c>
    </row>
    <row r="2077" spans="1:5" x14ac:dyDescent="0.3">
      <c r="A2077" t="s">
        <v>82</v>
      </c>
      <c r="B2077" t="s">
        <v>6</v>
      </c>
      <c r="C2077">
        <v>2013</v>
      </c>
      <c r="D2077">
        <v>15.3917799</v>
      </c>
      <c r="E2077" t="s">
        <v>7</v>
      </c>
    </row>
    <row r="2078" spans="1:5" x14ac:dyDescent="0.3">
      <c r="A2078" t="s">
        <v>82</v>
      </c>
      <c r="B2078" t="s">
        <v>6</v>
      </c>
      <c r="C2078">
        <v>2014</v>
      </c>
      <c r="D2078">
        <v>15.566860200000001</v>
      </c>
      <c r="E2078" t="s">
        <v>7</v>
      </c>
    </row>
    <row r="2079" spans="1:5" x14ac:dyDescent="0.3">
      <c r="A2079" t="s">
        <v>82</v>
      </c>
      <c r="B2079" t="s">
        <v>6</v>
      </c>
      <c r="C2079">
        <v>2015</v>
      </c>
      <c r="D2079">
        <v>15.611379619999999</v>
      </c>
      <c r="E2079" t="s">
        <v>7</v>
      </c>
    </row>
    <row r="2080" spans="1:5" x14ac:dyDescent="0.3">
      <c r="A2080" t="s">
        <v>82</v>
      </c>
      <c r="B2080" t="s">
        <v>6</v>
      </c>
      <c r="C2080">
        <v>2016</v>
      </c>
      <c r="D2080">
        <v>15.678680419999999</v>
      </c>
      <c r="E2080" t="s">
        <v>7</v>
      </c>
    </row>
    <row r="2081" spans="1:5" x14ac:dyDescent="0.3">
      <c r="A2081" t="s">
        <v>82</v>
      </c>
      <c r="B2081" t="s">
        <v>6</v>
      </c>
      <c r="C2081">
        <v>2017</v>
      </c>
      <c r="D2081">
        <v>15.84932995</v>
      </c>
      <c r="E2081" t="s">
        <v>7</v>
      </c>
    </row>
    <row r="2082" spans="1:5" x14ac:dyDescent="0.3">
      <c r="A2082" t="s">
        <v>82</v>
      </c>
      <c r="B2082" t="s">
        <v>6</v>
      </c>
      <c r="C2082">
        <v>2018</v>
      </c>
      <c r="D2082">
        <v>15.96850967</v>
      </c>
      <c r="E2082" t="s">
        <v>7</v>
      </c>
    </row>
    <row r="2083" spans="1:5" x14ac:dyDescent="0.3">
      <c r="A2083" t="s">
        <v>82</v>
      </c>
      <c r="B2083" t="s">
        <v>6</v>
      </c>
      <c r="C2083">
        <v>2019</v>
      </c>
      <c r="D2083">
        <v>16.030599590000001</v>
      </c>
      <c r="E2083" t="s">
        <v>7</v>
      </c>
    </row>
    <row r="2084" spans="1:5" x14ac:dyDescent="0.3">
      <c r="A2084" t="s">
        <v>82</v>
      </c>
      <c r="B2084" t="s">
        <v>6</v>
      </c>
      <c r="C2084">
        <v>2020</v>
      </c>
      <c r="D2084">
        <v>16.106069560000002</v>
      </c>
      <c r="E2084" t="s">
        <v>7</v>
      </c>
    </row>
    <row r="2085" spans="1:5" x14ac:dyDescent="0.3">
      <c r="A2085" t="s">
        <v>82</v>
      </c>
      <c r="B2085" t="s">
        <v>6</v>
      </c>
      <c r="C2085">
        <v>2021</v>
      </c>
      <c r="D2085">
        <v>16.24893951</v>
      </c>
      <c r="E2085" t="s">
        <v>7</v>
      </c>
    </row>
    <row r="2086" spans="1:5" x14ac:dyDescent="0.3">
      <c r="A2086" t="s">
        <v>82</v>
      </c>
      <c r="B2086" t="s">
        <v>6</v>
      </c>
      <c r="C2086">
        <v>2022</v>
      </c>
      <c r="D2086">
        <v>16.34815025</v>
      </c>
      <c r="E2086" t="s">
        <v>7</v>
      </c>
    </row>
    <row r="2087" spans="1:5" x14ac:dyDescent="0.3">
      <c r="A2087" t="s">
        <v>82</v>
      </c>
      <c r="B2087" t="s">
        <v>6</v>
      </c>
      <c r="C2087">
        <v>2023</v>
      </c>
      <c r="D2087">
        <v>16.34815025</v>
      </c>
      <c r="E2087" t="s">
        <v>7</v>
      </c>
    </row>
    <row r="2088" spans="1:5" x14ac:dyDescent="0.3">
      <c r="A2088" t="s">
        <v>82</v>
      </c>
      <c r="B2088" t="s">
        <v>8</v>
      </c>
      <c r="C2088">
        <v>2010</v>
      </c>
      <c r="D2088">
        <v>11.01900034</v>
      </c>
      <c r="E2088" t="s">
        <v>7</v>
      </c>
    </row>
    <row r="2089" spans="1:5" x14ac:dyDescent="0.3">
      <c r="A2089" t="s">
        <v>82</v>
      </c>
      <c r="B2089" t="s">
        <v>8</v>
      </c>
      <c r="C2089">
        <v>2011</v>
      </c>
      <c r="D2089">
        <v>11.14000034</v>
      </c>
      <c r="E2089" t="s">
        <v>7</v>
      </c>
    </row>
    <row r="2090" spans="1:5" x14ac:dyDescent="0.3">
      <c r="A2090" t="s">
        <v>82</v>
      </c>
      <c r="B2090" t="s">
        <v>8</v>
      </c>
      <c r="C2090">
        <v>2012</v>
      </c>
      <c r="D2090">
        <v>11.26776578</v>
      </c>
      <c r="E2090" t="s">
        <v>7</v>
      </c>
    </row>
    <row r="2091" spans="1:5" x14ac:dyDescent="0.3">
      <c r="A2091" t="s">
        <v>82</v>
      </c>
      <c r="B2091" t="s">
        <v>8</v>
      </c>
      <c r="C2091">
        <v>2013</v>
      </c>
      <c r="D2091">
        <v>11.323814309999999</v>
      </c>
      <c r="E2091" t="s">
        <v>7</v>
      </c>
    </row>
    <row r="2092" spans="1:5" x14ac:dyDescent="0.3">
      <c r="A2092" t="s">
        <v>82</v>
      </c>
      <c r="B2092" t="s">
        <v>8</v>
      </c>
      <c r="C2092">
        <v>2014</v>
      </c>
      <c r="D2092">
        <v>11.39428141</v>
      </c>
      <c r="E2092" t="s">
        <v>7</v>
      </c>
    </row>
    <row r="2093" spans="1:5" x14ac:dyDescent="0.3">
      <c r="A2093" t="s">
        <v>82</v>
      </c>
      <c r="B2093" t="s">
        <v>8</v>
      </c>
      <c r="C2093">
        <v>2015</v>
      </c>
      <c r="D2093">
        <v>11.417611259999999</v>
      </c>
      <c r="E2093" t="s">
        <v>7</v>
      </c>
    </row>
    <row r="2094" spans="1:5" x14ac:dyDescent="0.3">
      <c r="A2094" t="s">
        <v>82</v>
      </c>
      <c r="B2094" t="s">
        <v>8</v>
      </c>
      <c r="C2094">
        <v>2016</v>
      </c>
      <c r="D2094">
        <v>11.549989829999999</v>
      </c>
      <c r="E2094" t="s">
        <v>7</v>
      </c>
    </row>
    <row r="2095" spans="1:5" x14ac:dyDescent="0.3">
      <c r="A2095" t="s">
        <v>82</v>
      </c>
      <c r="B2095" t="s">
        <v>8</v>
      </c>
      <c r="C2095">
        <v>2017</v>
      </c>
      <c r="D2095">
        <v>11.63374763</v>
      </c>
      <c r="E2095" t="s">
        <v>7</v>
      </c>
    </row>
    <row r="2096" spans="1:5" x14ac:dyDescent="0.3">
      <c r="A2096" t="s">
        <v>82</v>
      </c>
      <c r="B2096" t="s">
        <v>8</v>
      </c>
      <c r="C2096">
        <v>2018</v>
      </c>
      <c r="D2096">
        <v>11.76899162</v>
      </c>
      <c r="E2096" t="s">
        <v>7</v>
      </c>
    </row>
    <row r="2097" spans="1:5" x14ac:dyDescent="0.3">
      <c r="A2097" t="s">
        <v>82</v>
      </c>
      <c r="B2097" t="s">
        <v>8</v>
      </c>
      <c r="C2097">
        <v>2019</v>
      </c>
      <c r="D2097">
        <v>11.849182880000001</v>
      </c>
      <c r="E2097" t="s">
        <v>7</v>
      </c>
    </row>
    <row r="2098" spans="1:5" x14ac:dyDescent="0.3">
      <c r="A2098" t="s">
        <v>82</v>
      </c>
      <c r="B2098" t="s">
        <v>8</v>
      </c>
      <c r="C2098">
        <v>2020</v>
      </c>
      <c r="D2098">
        <v>11.95072257</v>
      </c>
      <c r="E2098" t="s">
        <v>7</v>
      </c>
    </row>
    <row r="2099" spans="1:5" x14ac:dyDescent="0.3">
      <c r="A2099" t="s">
        <v>82</v>
      </c>
      <c r="B2099" t="s">
        <v>8</v>
      </c>
      <c r="C2099">
        <v>2021</v>
      </c>
      <c r="D2099">
        <v>12.0951217</v>
      </c>
      <c r="E2099" t="s">
        <v>7</v>
      </c>
    </row>
    <row r="2100" spans="1:5" x14ac:dyDescent="0.3">
      <c r="A2100" t="s">
        <v>82</v>
      </c>
      <c r="B2100" t="s">
        <v>8</v>
      </c>
      <c r="C2100">
        <v>2022</v>
      </c>
      <c r="D2100">
        <v>12.0951217</v>
      </c>
      <c r="E2100" t="s">
        <v>7</v>
      </c>
    </row>
    <row r="2101" spans="1:5" x14ac:dyDescent="0.3">
      <c r="A2101" t="s">
        <v>82</v>
      </c>
      <c r="B2101" t="s">
        <v>8</v>
      </c>
      <c r="C2101">
        <v>2023</v>
      </c>
      <c r="D2101">
        <v>12.0951217</v>
      </c>
      <c r="E2101" t="s">
        <v>7</v>
      </c>
    </row>
    <row r="2102" spans="1:5" x14ac:dyDescent="0.3">
      <c r="A2102" t="s">
        <v>83</v>
      </c>
      <c r="B2102" t="s">
        <v>8</v>
      </c>
      <c r="C2102">
        <v>2010</v>
      </c>
      <c r="D2102">
        <v>4.7227140920000004</v>
      </c>
      <c r="E2102" t="s">
        <v>7</v>
      </c>
    </row>
    <row r="2103" spans="1:5" x14ac:dyDescent="0.3">
      <c r="A2103" t="s">
        <v>83</v>
      </c>
      <c r="B2103" t="s">
        <v>8</v>
      </c>
      <c r="C2103">
        <v>2011</v>
      </c>
      <c r="D2103">
        <v>4.8243421169999996</v>
      </c>
      <c r="E2103" t="s">
        <v>7</v>
      </c>
    </row>
    <row r="2104" spans="1:5" x14ac:dyDescent="0.3">
      <c r="A2104" t="s">
        <v>83</v>
      </c>
      <c r="B2104" t="s">
        <v>8</v>
      </c>
      <c r="C2104">
        <v>2012</v>
      </c>
      <c r="D2104">
        <v>4.9259701419999997</v>
      </c>
      <c r="E2104" t="s">
        <v>7</v>
      </c>
    </row>
    <row r="2105" spans="1:5" x14ac:dyDescent="0.3">
      <c r="A2105" t="s">
        <v>83</v>
      </c>
      <c r="B2105" t="s">
        <v>8</v>
      </c>
      <c r="C2105">
        <v>2013</v>
      </c>
      <c r="D2105">
        <v>5.0275981669999998</v>
      </c>
      <c r="E2105" t="s">
        <v>7</v>
      </c>
    </row>
    <row r="2106" spans="1:5" x14ac:dyDescent="0.3">
      <c r="A2106" t="s">
        <v>83</v>
      </c>
      <c r="B2106" t="s">
        <v>8</v>
      </c>
      <c r="C2106">
        <v>2014</v>
      </c>
      <c r="D2106">
        <v>5.1292261909999999</v>
      </c>
      <c r="E2106" t="s">
        <v>7</v>
      </c>
    </row>
    <row r="2107" spans="1:5" x14ac:dyDescent="0.3">
      <c r="A2107" t="s">
        <v>83</v>
      </c>
      <c r="B2107" t="s">
        <v>8</v>
      </c>
      <c r="C2107">
        <v>2015</v>
      </c>
      <c r="D2107">
        <v>5.230854216</v>
      </c>
      <c r="E2107" t="s">
        <v>7</v>
      </c>
    </row>
    <row r="2108" spans="1:5" x14ac:dyDescent="0.3">
      <c r="A2108" t="s">
        <v>83</v>
      </c>
      <c r="B2108" t="s">
        <v>8</v>
      </c>
      <c r="C2108">
        <v>2016</v>
      </c>
      <c r="D2108">
        <v>5.3065770580000002</v>
      </c>
      <c r="E2108" t="s">
        <v>7</v>
      </c>
    </row>
    <row r="2109" spans="1:5" x14ac:dyDescent="0.3">
      <c r="A2109" t="s">
        <v>83</v>
      </c>
      <c r="B2109" t="s">
        <v>8</v>
      </c>
      <c r="C2109">
        <v>2017</v>
      </c>
      <c r="D2109">
        <v>5.3822998999999996</v>
      </c>
      <c r="E2109" t="s">
        <v>7</v>
      </c>
    </row>
    <row r="2110" spans="1:5" x14ac:dyDescent="0.3">
      <c r="A2110" t="s">
        <v>83</v>
      </c>
      <c r="B2110" t="s">
        <v>8</v>
      </c>
      <c r="C2110">
        <v>2018</v>
      </c>
      <c r="D2110">
        <v>5.3822998999999996</v>
      </c>
      <c r="E2110" t="s">
        <v>7</v>
      </c>
    </row>
    <row r="2111" spans="1:5" x14ac:dyDescent="0.3">
      <c r="A2111" t="s">
        <v>83</v>
      </c>
      <c r="B2111" t="s">
        <v>8</v>
      </c>
      <c r="C2111">
        <v>2019</v>
      </c>
      <c r="D2111">
        <v>5.3822998999999996</v>
      </c>
      <c r="E2111" t="s">
        <v>7</v>
      </c>
    </row>
    <row r="2112" spans="1:5" x14ac:dyDescent="0.3">
      <c r="A2112" t="s">
        <v>83</v>
      </c>
      <c r="B2112" t="s">
        <v>8</v>
      </c>
      <c r="C2112">
        <v>2020</v>
      </c>
      <c r="D2112">
        <v>5.3822998999999996</v>
      </c>
      <c r="E2112" t="s">
        <v>7</v>
      </c>
    </row>
    <row r="2113" spans="1:5" x14ac:dyDescent="0.3">
      <c r="A2113" t="s">
        <v>83</v>
      </c>
      <c r="B2113" t="s">
        <v>8</v>
      </c>
      <c r="C2113">
        <v>2021</v>
      </c>
      <c r="D2113">
        <v>5.3822998999999996</v>
      </c>
      <c r="E2113" t="s">
        <v>7</v>
      </c>
    </row>
    <row r="2114" spans="1:5" x14ac:dyDescent="0.3">
      <c r="A2114" t="s">
        <v>83</v>
      </c>
      <c r="B2114" t="s">
        <v>8</v>
      </c>
      <c r="C2114">
        <v>2022</v>
      </c>
      <c r="D2114">
        <v>5.3822998999999996</v>
      </c>
      <c r="E2114" t="s">
        <v>7</v>
      </c>
    </row>
    <row r="2115" spans="1:5" x14ac:dyDescent="0.3">
      <c r="A2115" t="s">
        <v>83</v>
      </c>
      <c r="B2115" t="s">
        <v>8</v>
      </c>
      <c r="C2115">
        <v>2023</v>
      </c>
      <c r="D2115">
        <v>5.3822998999999996</v>
      </c>
      <c r="E2115" t="s">
        <v>7</v>
      </c>
    </row>
    <row r="2116" spans="1:5" x14ac:dyDescent="0.3">
      <c r="A2116" t="s">
        <v>83</v>
      </c>
      <c r="B2116" t="s">
        <v>6</v>
      </c>
      <c r="C2116">
        <v>2010</v>
      </c>
      <c r="D2116">
        <v>10.48816652</v>
      </c>
      <c r="E2116" t="s">
        <v>7</v>
      </c>
    </row>
    <row r="2117" spans="1:5" x14ac:dyDescent="0.3">
      <c r="A2117" t="s">
        <v>83</v>
      </c>
      <c r="B2117" t="s">
        <v>6</v>
      </c>
      <c r="C2117">
        <v>2011</v>
      </c>
      <c r="D2117">
        <v>10.55443681</v>
      </c>
      <c r="E2117" t="s">
        <v>7</v>
      </c>
    </row>
    <row r="2118" spans="1:5" x14ac:dyDescent="0.3">
      <c r="A2118" t="s">
        <v>83</v>
      </c>
      <c r="B2118" t="s">
        <v>6</v>
      </c>
      <c r="C2118">
        <v>2012</v>
      </c>
      <c r="D2118">
        <v>10.62112583</v>
      </c>
      <c r="E2118" t="s">
        <v>7</v>
      </c>
    </row>
    <row r="2119" spans="1:5" x14ac:dyDescent="0.3">
      <c r="A2119" t="s">
        <v>83</v>
      </c>
      <c r="B2119" t="s">
        <v>6</v>
      </c>
      <c r="C2119">
        <v>2013</v>
      </c>
      <c r="D2119">
        <v>10.68823624</v>
      </c>
      <c r="E2119" t="s">
        <v>7</v>
      </c>
    </row>
    <row r="2120" spans="1:5" x14ac:dyDescent="0.3">
      <c r="A2120" t="s">
        <v>83</v>
      </c>
      <c r="B2120" t="s">
        <v>6</v>
      </c>
      <c r="C2120">
        <v>2014</v>
      </c>
      <c r="D2120">
        <v>10.755770679999999</v>
      </c>
      <c r="E2120" t="s">
        <v>7</v>
      </c>
    </row>
    <row r="2121" spans="1:5" x14ac:dyDescent="0.3">
      <c r="A2121" t="s">
        <v>83</v>
      </c>
      <c r="B2121" t="s">
        <v>6</v>
      </c>
      <c r="C2121">
        <v>2015</v>
      </c>
      <c r="D2121">
        <v>10.82330513</v>
      </c>
      <c r="E2121" t="s">
        <v>7</v>
      </c>
    </row>
    <row r="2122" spans="1:5" x14ac:dyDescent="0.3">
      <c r="A2122" t="s">
        <v>83</v>
      </c>
      <c r="B2122" t="s">
        <v>6</v>
      </c>
      <c r="C2122">
        <v>2016</v>
      </c>
      <c r="D2122">
        <v>10.89083958</v>
      </c>
      <c r="E2122" t="s">
        <v>7</v>
      </c>
    </row>
    <row r="2123" spans="1:5" x14ac:dyDescent="0.3">
      <c r="A2123" t="s">
        <v>83</v>
      </c>
      <c r="B2123" t="s">
        <v>6</v>
      </c>
      <c r="C2123">
        <v>2017</v>
      </c>
      <c r="D2123">
        <v>10.958374020000001</v>
      </c>
      <c r="E2123" t="s">
        <v>7</v>
      </c>
    </row>
    <row r="2124" spans="1:5" x14ac:dyDescent="0.3">
      <c r="A2124" t="s">
        <v>83</v>
      </c>
      <c r="B2124" t="s">
        <v>6</v>
      </c>
      <c r="C2124">
        <v>2018</v>
      </c>
      <c r="D2124">
        <v>11.025908469999999</v>
      </c>
      <c r="E2124" t="s">
        <v>7</v>
      </c>
    </row>
    <row r="2125" spans="1:5" x14ac:dyDescent="0.3">
      <c r="A2125" t="s">
        <v>83</v>
      </c>
      <c r="B2125" t="s">
        <v>6</v>
      </c>
      <c r="C2125">
        <v>2019</v>
      </c>
      <c r="D2125">
        <v>10.982725240000001</v>
      </c>
      <c r="E2125" t="s">
        <v>7</v>
      </c>
    </row>
    <row r="2126" spans="1:5" x14ac:dyDescent="0.3">
      <c r="A2126" t="s">
        <v>83</v>
      </c>
      <c r="B2126" t="s">
        <v>6</v>
      </c>
      <c r="C2126">
        <v>2020</v>
      </c>
      <c r="D2126">
        <v>10.93954201</v>
      </c>
      <c r="E2126" t="s">
        <v>7</v>
      </c>
    </row>
    <row r="2127" spans="1:5" x14ac:dyDescent="0.3">
      <c r="A2127" t="s">
        <v>83</v>
      </c>
      <c r="B2127" t="s">
        <v>6</v>
      </c>
      <c r="C2127">
        <v>2021</v>
      </c>
      <c r="D2127">
        <v>10.89635878</v>
      </c>
      <c r="E2127" t="s">
        <v>7</v>
      </c>
    </row>
    <row r="2128" spans="1:5" x14ac:dyDescent="0.3">
      <c r="A2128" t="s">
        <v>83</v>
      </c>
      <c r="B2128" t="s">
        <v>6</v>
      </c>
      <c r="C2128">
        <v>2022</v>
      </c>
      <c r="D2128">
        <v>10.89635878</v>
      </c>
      <c r="E2128" t="s">
        <v>7</v>
      </c>
    </row>
    <row r="2129" spans="1:5" x14ac:dyDescent="0.3">
      <c r="A2129" t="s">
        <v>83</v>
      </c>
      <c r="B2129" t="s">
        <v>6</v>
      </c>
      <c r="C2129">
        <v>2023</v>
      </c>
      <c r="D2129">
        <v>10.89635878</v>
      </c>
      <c r="E2129" t="s">
        <v>7</v>
      </c>
    </row>
    <row r="2130" spans="1:5" x14ac:dyDescent="0.3">
      <c r="A2130" t="s">
        <v>84</v>
      </c>
      <c r="B2130" t="s">
        <v>6</v>
      </c>
      <c r="C2130">
        <v>2010</v>
      </c>
      <c r="D2130">
        <v>15.48670006</v>
      </c>
      <c r="E2130" t="s">
        <v>7</v>
      </c>
    </row>
    <row r="2131" spans="1:5" x14ac:dyDescent="0.3">
      <c r="A2131" t="s">
        <v>84</v>
      </c>
      <c r="B2131" t="s">
        <v>6</v>
      </c>
      <c r="C2131">
        <v>2011</v>
      </c>
      <c r="D2131">
        <v>15.50347996</v>
      </c>
      <c r="E2131" t="s">
        <v>7</v>
      </c>
    </row>
    <row r="2132" spans="1:5" x14ac:dyDescent="0.3">
      <c r="A2132" t="s">
        <v>84</v>
      </c>
      <c r="B2132" t="s">
        <v>6</v>
      </c>
      <c r="C2132">
        <v>2012</v>
      </c>
      <c r="D2132">
        <v>15.49135017</v>
      </c>
      <c r="E2132" t="s">
        <v>7</v>
      </c>
    </row>
    <row r="2133" spans="1:5" x14ac:dyDescent="0.3">
      <c r="A2133" t="s">
        <v>84</v>
      </c>
      <c r="B2133" t="s">
        <v>6</v>
      </c>
      <c r="C2133">
        <v>2013</v>
      </c>
      <c r="D2133">
        <v>15.83043003</v>
      </c>
      <c r="E2133" t="s">
        <v>7</v>
      </c>
    </row>
    <row r="2134" spans="1:5" x14ac:dyDescent="0.3">
      <c r="A2134" t="s">
        <v>84</v>
      </c>
      <c r="B2134" t="s">
        <v>6</v>
      </c>
      <c r="C2134">
        <v>2014</v>
      </c>
      <c r="D2134">
        <v>15.58627987</v>
      </c>
      <c r="E2134" t="s">
        <v>7</v>
      </c>
    </row>
    <row r="2135" spans="1:5" x14ac:dyDescent="0.3">
      <c r="A2135" t="s">
        <v>84</v>
      </c>
      <c r="B2135" t="s">
        <v>6</v>
      </c>
      <c r="C2135">
        <v>2015</v>
      </c>
      <c r="D2135">
        <v>15.31861973</v>
      </c>
      <c r="E2135" t="s">
        <v>7</v>
      </c>
    </row>
    <row r="2136" spans="1:5" x14ac:dyDescent="0.3">
      <c r="A2136" t="s">
        <v>84</v>
      </c>
      <c r="B2136" t="s">
        <v>6</v>
      </c>
      <c r="C2136">
        <v>2016</v>
      </c>
      <c r="D2136">
        <v>15.15058994</v>
      </c>
      <c r="E2136" t="s">
        <v>7</v>
      </c>
    </row>
    <row r="2137" spans="1:5" x14ac:dyDescent="0.3">
      <c r="A2137" t="s">
        <v>84</v>
      </c>
      <c r="B2137" t="s">
        <v>6</v>
      </c>
      <c r="C2137">
        <v>2017</v>
      </c>
      <c r="D2137">
        <v>15.246990200000001</v>
      </c>
      <c r="E2137" t="s">
        <v>7</v>
      </c>
    </row>
    <row r="2138" spans="1:5" x14ac:dyDescent="0.3">
      <c r="A2138" t="s">
        <v>84</v>
      </c>
      <c r="B2138" t="s">
        <v>6</v>
      </c>
      <c r="C2138">
        <v>2018</v>
      </c>
      <c r="D2138">
        <v>15.16994953</v>
      </c>
      <c r="E2138" t="s">
        <v>7</v>
      </c>
    </row>
    <row r="2139" spans="1:5" x14ac:dyDescent="0.3">
      <c r="A2139" t="s">
        <v>84</v>
      </c>
      <c r="B2139" t="s">
        <v>6</v>
      </c>
      <c r="C2139">
        <v>2019</v>
      </c>
      <c r="D2139">
        <v>15.03071976</v>
      </c>
      <c r="E2139" t="s">
        <v>7</v>
      </c>
    </row>
    <row r="2140" spans="1:5" x14ac:dyDescent="0.3">
      <c r="A2140" t="s">
        <v>84</v>
      </c>
      <c r="B2140" t="s">
        <v>6</v>
      </c>
      <c r="C2140">
        <v>2020</v>
      </c>
      <c r="D2140">
        <v>15.05879021</v>
      </c>
      <c r="E2140" t="s">
        <v>7</v>
      </c>
    </row>
    <row r="2141" spans="1:5" x14ac:dyDescent="0.3">
      <c r="A2141" t="s">
        <v>84</v>
      </c>
      <c r="B2141" t="s">
        <v>6</v>
      </c>
      <c r="C2141">
        <v>2021</v>
      </c>
      <c r="D2141">
        <v>15.07374001</v>
      </c>
      <c r="E2141" t="s">
        <v>7</v>
      </c>
    </row>
    <row r="2142" spans="1:5" x14ac:dyDescent="0.3">
      <c r="A2142" t="s">
        <v>84</v>
      </c>
      <c r="B2142" t="s">
        <v>6</v>
      </c>
      <c r="C2142">
        <v>2022</v>
      </c>
      <c r="D2142">
        <v>15.46940041</v>
      </c>
      <c r="E2142" t="s">
        <v>7</v>
      </c>
    </row>
    <row r="2143" spans="1:5" x14ac:dyDescent="0.3">
      <c r="A2143" t="s">
        <v>84</v>
      </c>
      <c r="B2143" t="s">
        <v>6</v>
      </c>
      <c r="C2143">
        <v>2023</v>
      </c>
      <c r="D2143">
        <v>15.46940041</v>
      </c>
      <c r="E2143" t="s">
        <v>7</v>
      </c>
    </row>
    <row r="2144" spans="1:5" x14ac:dyDescent="0.3">
      <c r="A2144" t="s">
        <v>84</v>
      </c>
      <c r="B2144" t="s">
        <v>8</v>
      </c>
      <c r="C2144">
        <v>2010</v>
      </c>
      <c r="D2144">
        <v>11.880000109999999</v>
      </c>
      <c r="E2144" t="s">
        <v>7</v>
      </c>
    </row>
    <row r="2145" spans="1:5" x14ac:dyDescent="0.3">
      <c r="A2145" t="s">
        <v>84</v>
      </c>
      <c r="B2145" t="s">
        <v>8</v>
      </c>
      <c r="C2145">
        <v>2011</v>
      </c>
      <c r="D2145">
        <v>11.920000079999999</v>
      </c>
      <c r="E2145" t="s">
        <v>7</v>
      </c>
    </row>
    <row r="2146" spans="1:5" x14ac:dyDescent="0.3">
      <c r="A2146" t="s">
        <v>84</v>
      </c>
      <c r="B2146" t="s">
        <v>8</v>
      </c>
      <c r="C2146">
        <v>2012</v>
      </c>
      <c r="D2146">
        <v>11.84000015</v>
      </c>
      <c r="E2146" t="s">
        <v>7</v>
      </c>
    </row>
    <row r="2147" spans="1:5" x14ac:dyDescent="0.3">
      <c r="A2147" t="s">
        <v>84</v>
      </c>
      <c r="B2147" t="s">
        <v>8</v>
      </c>
      <c r="C2147">
        <v>2013</v>
      </c>
      <c r="D2147">
        <v>12.010000229999999</v>
      </c>
      <c r="E2147" t="s">
        <v>7</v>
      </c>
    </row>
    <row r="2148" spans="1:5" x14ac:dyDescent="0.3">
      <c r="A2148" t="s">
        <v>84</v>
      </c>
      <c r="B2148" t="s">
        <v>8</v>
      </c>
      <c r="C2148">
        <v>2014</v>
      </c>
      <c r="D2148">
        <v>11.77000046</v>
      </c>
      <c r="E2148" t="s">
        <v>7</v>
      </c>
    </row>
    <row r="2149" spans="1:5" x14ac:dyDescent="0.3">
      <c r="A2149" t="s">
        <v>84</v>
      </c>
      <c r="B2149" t="s">
        <v>8</v>
      </c>
      <c r="C2149">
        <v>2015</v>
      </c>
      <c r="D2149">
        <v>11.850000380000001</v>
      </c>
      <c r="E2149" t="s">
        <v>7</v>
      </c>
    </row>
    <row r="2150" spans="1:5" x14ac:dyDescent="0.3">
      <c r="A2150" t="s">
        <v>84</v>
      </c>
      <c r="B2150" t="s">
        <v>8</v>
      </c>
      <c r="C2150">
        <v>2016</v>
      </c>
      <c r="D2150">
        <v>11.89000034</v>
      </c>
      <c r="E2150" t="s">
        <v>7</v>
      </c>
    </row>
    <row r="2151" spans="1:5" x14ac:dyDescent="0.3">
      <c r="A2151" t="s">
        <v>84</v>
      </c>
      <c r="B2151" t="s">
        <v>8</v>
      </c>
      <c r="C2151">
        <v>2017</v>
      </c>
      <c r="D2151">
        <v>11.980000260000001</v>
      </c>
      <c r="E2151" t="s">
        <v>7</v>
      </c>
    </row>
    <row r="2152" spans="1:5" x14ac:dyDescent="0.3">
      <c r="A2152" t="s">
        <v>84</v>
      </c>
      <c r="B2152" t="s">
        <v>8</v>
      </c>
      <c r="C2152">
        <v>2018</v>
      </c>
      <c r="D2152">
        <v>12.07000017</v>
      </c>
      <c r="E2152" t="s">
        <v>7</v>
      </c>
    </row>
    <row r="2153" spans="1:5" x14ac:dyDescent="0.3">
      <c r="A2153" t="s">
        <v>84</v>
      </c>
      <c r="B2153" t="s">
        <v>8</v>
      </c>
      <c r="C2153">
        <v>2019</v>
      </c>
      <c r="D2153">
        <v>12.16000009</v>
      </c>
      <c r="E2153" t="s">
        <v>7</v>
      </c>
    </row>
    <row r="2154" spans="1:5" x14ac:dyDescent="0.3">
      <c r="A2154" t="s">
        <v>84</v>
      </c>
      <c r="B2154" t="s">
        <v>8</v>
      </c>
      <c r="C2154">
        <v>2020</v>
      </c>
      <c r="D2154">
        <v>12.25</v>
      </c>
      <c r="E2154" t="s">
        <v>7</v>
      </c>
    </row>
    <row r="2155" spans="1:5" x14ac:dyDescent="0.3">
      <c r="A2155" t="s">
        <v>84</v>
      </c>
      <c r="B2155" t="s">
        <v>8</v>
      </c>
      <c r="C2155">
        <v>2021</v>
      </c>
      <c r="D2155">
        <v>12.33162229</v>
      </c>
      <c r="E2155" t="s">
        <v>7</v>
      </c>
    </row>
    <row r="2156" spans="1:5" x14ac:dyDescent="0.3">
      <c r="A2156" t="s">
        <v>84</v>
      </c>
      <c r="B2156" t="s">
        <v>8</v>
      </c>
      <c r="C2156">
        <v>2022</v>
      </c>
      <c r="D2156">
        <v>12.33162229</v>
      </c>
      <c r="E2156" t="s">
        <v>7</v>
      </c>
    </row>
    <row r="2157" spans="1:5" x14ac:dyDescent="0.3">
      <c r="A2157" t="s">
        <v>84</v>
      </c>
      <c r="B2157" t="s">
        <v>8</v>
      </c>
      <c r="C2157">
        <v>2023</v>
      </c>
      <c r="D2157">
        <v>12.33162229</v>
      </c>
      <c r="E2157" t="s">
        <v>7</v>
      </c>
    </row>
    <row r="2158" spans="1:5" x14ac:dyDescent="0.3">
      <c r="A2158" t="s">
        <v>85</v>
      </c>
      <c r="B2158" t="s">
        <v>8</v>
      </c>
      <c r="C2158">
        <v>2010</v>
      </c>
      <c r="D2158">
        <v>7.4100000860000002</v>
      </c>
      <c r="E2158" t="s">
        <v>7</v>
      </c>
    </row>
    <row r="2159" spans="1:5" x14ac:dyDescent="0.3">
      <c r="A2159" t="s">
        <v>85</v>
      </c>
      <c r="B2159" t="s">
        <v>8</v>
      </c>
      <c r="C2159">
        <v>2011</v>
      </c>
      <c r="D2159">
        <v>7.5100002290000001</v>
      </c>
      <c r="E2159" t="s">
        <v>7</v>
      </c>
    </row>
    <row r="2160" spans="1:5" x14ac:dyDescent="0.3">
      <c r="A2160" t="s">
        <v>85</v>
      </c>
      <c r="B2160" t="s">
        <v>8</v>
      </c>
      <c r="C2160">
        <v>2012</v>
      </c>
      <c r="D2160">
        <v>7.6066668829999999</v>
      </c>
      <c r="E2160" t="s">
        <v>7</v>
      </c>
    </row>
    <row r="2161" spans="1:5" x14ac:dyDescent="0.3">
      <c r="A2161" t="s">
        <v>85</v>
      </c>
      <c r="B2161" t="s">
        <v>8</v>
      </c>
      <c r="C2161">
        <v>2013</v>
      </c>
      <c r="D2161">
        <v>7.7033335369999998</v>
      </c>
      <c r="E2161" t="s">
        <v>7</v>
      </c>
    </row>
    <row r="2162" spans="1:5" x14ac:dyDescent="0.3">
      <c r="A2162" t="s">
        <v>85</v>
      </c>
      <c r="B2162" t="s">
        <v>8</v>
      </c>
      <c r="C2162">
        <v>2014</v>
      </c>
      <c r="D2162">
        <v>7.8000001909999996</v>
      </c>
      <c r="E2162" t="s">
        <v>7</v>
      </c>
    </row>
    <row r="2163" spans="1:5" x14ac:dyDescent="0.3">
      <c r="A2163" t="s">
        <v>85</v>
      </c>
      <c r="B2163" t="s">
        <v>8</v>
      </c>
      <c r="C2163">
        <v>2015</v>
      </c>
      <c r="D2163">
        <v>7.9099998469999999</v>
      </c>
      <c r="E2163" t="s">
        <v>7</v>
      </c>
    </row>
    <row r="2164" spans="1:5" x14ac:dyDescent="0.3">
      <c r="A2164" t="s">
        <v>85</v>
      </c>
      <c r="B2164" t="s">
        <v>8</v>
      </c>
      <c r="C2164">
        <v>2016</v>
      </c>
      <c r="D2164">
        <v>7.9800000190000002</v>
      </c>
      <c r="E2164" t="s">
        <v>7</v>
      </c>
    </row>
    <row r="2165" spans="1:5" x14ac:dyDescent="0.3">
      <c r="A2165" t="s">
        <v>85</v>
      </c>
      <c r="B2165" t="s">
        <v>8</v>
      </c>
      <c r="C2165">
        <v>2017</v>
      </c>
      <c r="D2165">
        <v>8.2395896910000008</v>
      </c>
      <c r="E2165" t="s">
        <v>7</v>
      </c>
    </row>
    <row r="2166" spans="1:5" x14ac:dyDescent="0.3">
      <c r="A2166" t="s">
        <v>85</v>
      </c>
      <c r="B2166" t="s">
        <v>8</v>
      </c>
      <c r="C2166">
        <v>2018</v>
      </c>
      <c r="D2166">
        <v>8.1599998469999999</v>
      </c>
      <c r="E2166" t="s">
        <v>7</v>
      </c>
    </row>
    <row r="2167" spans="1:5" x14ac:dyDescent="0.3">
      <c r="A2167" t="s">
        <v>85</v>
      </c>
      <c r="B2167" t="s">
        <v>8</v>
      </c>
      <c r="C2167">
        <v>2019</v>
      </c>
      <c r="D2167">
        <v>8.3600001339999999</v>
      </c>
      <c r="E2167" t="s">
        <v>7</v>
      </c>
    </row>
    <row r="2168" spans="1:5" x14ac:dyDescent="0.3">
      <c r="A2168" t="s">
        <v>85</v>
      </c>
      <c r="B2168" t="s">
        <v>8</v>
      </c>
      <c r="C2168">
        <v>2020</v>
      </c>
      <c r="D2168">
        <v>8.5600004199999997</v>
      </c>
      <c r="E2168" t="s">
        <v>7</v>
      </c>
    </row>
    <row r="2169" spans="1:5" x14ac:dyDescent="0.3">
      <c r="A2169" t="s">
        <v>85</v>
      </c>
      <c r="B2169" t="s">
        <v>8</v>
      </c>
      <c r="C2169">
        <v>2021</v>
      </c>
      <c r="D2169">
        <v>8.6972231999999998</v>
      </c>
      <c r="E2169" t="s">
        <v>7</v>
      </c>
    </row>
    <row r="2170" spans="1:5" x14ac:dyDescent="0.3">
      <c r="A2170" t="s">
        <v>85</v>
      </c>
      <c r="B2170" t="s">
        <v>8</v>
      </c>
      <c r="C2170">
        <v>2022</v>
      </c>
      <c r="D2170">
        <v>8.6972231999999998</v>
      </c>
      <c r="E2170" t="s">
        <v>7</v>
      </c>
    </row>
    <row r="2171" spans="1:5" x14ac:dyDescent="0.3">
      <c r="A2171" t="s">
        <v>85</v>
      </c>
      <c r="B2171" t="s">
        <v>8</v>
      </c>
      <c r="C2171">
        <v>2023</v>
      </c>
      <c r="D2171">
        <v>8.6972231999999998</v>
      </c>
      <c r="E2171" t="s">
        <v>7</v>
      </c>
    </row>
    <row r="2172" spans="1:5" x14ac:dyDescent="0.3">
      <c r="A2172" t="s">
        <v>85</v>
      </c>
      <c r="B2172" t="s">
        <v>6</v>
      </c>
      <c r="C2172">
        <v>2010</v>
      </c>
      <c r="D2172">
        <v>12.644949909999999</v>
      </c>
      <c r="E2172" t="s">
        <v>7</v>
      </c>
    </row>
    <row r="2173" spans="1:5" x14ac:dyDescent="0.3">
      <c r="A2173" t="s">
        <v>85</v>
      </c>
      <c r="B2173" t="s">
        <v>6</v>
      </c>
      <c r="C2173">
        <v>2011</v>
      </c>
      <c r="D2173">
        <v>12.96133041</v>
      </c>
      <c r="E2173" t="s">
        <v>7</v>
      </c>
    </row>
    <row r="2174" spans="1:5" x14ac:dyDescent="0.3">
      <c r="A2174" t="s">
        <v>85</v>
      </c>
      <c r="B2174" t="s">
        <v>6</v>
      </c>
      <c r="C2174">
        <v>2012</v>
      </c>
      <c r="D2174">
        <v>13.29708958</v>
      </c>
      <c r="E2174" t="s">
        <v>7</v>
      </c>
    </row>
    <row r="2175" spans="1:5" x14ac:dyDescent="0.3">
      <c r="A2175" t="s">
        <v>85</v>
      </c>
      <c r="B2175" t="s">
        <v>6</v>
      </c>
      <c r="C2175">
        <v>2013</v>
      </c>
      <c r="D2175">
        <v>13.32936954</v>
      </c>
      <c r="E2175" t="s">
        <v>7</v>
      </c>
    </row>
    <row r="2176" spans="1:5" x14ac:dyDescent="0.3">
      <c r="A2176" t="s">
        <v>85</v>
      </c>
      <c r="B2176" t="s">
        <v>6</v>
      </c>
      <c r="C2176">
        <v>2014</v>
      </c>
      <c r="D2176">
        <v>13.26311016</v>
      </c>
      <c r="E2176" t="s">
        <v>7</v>
      </c>
    </row>
    <row r="2177" spans="1:5" x14ac:dyDescent="0.3">
      <c r="A2177" t="s">
        <v>85</v>
      </c>
      <c r="B2177" t="s">
        <v>6</v>
      </c>
      <c r="C2177">
        <v>2015</v>
      </c>
      <c r="D2177">
        <v>13.638799669999999</v>
      </c>
      <c r="E2177" t="s">
        <v>7</v>
      </c>
    </row>
    <row r="2178" spans="1:5" x14ac:dyDescent="0.3">
      <c r="A2178" t="s">
        <v>85</v>
      </c>
      <c r="B2178" t="s">
        <v>6</v>
      </c>
      <c r="C2178">
        <v>2016</v>
      </c>
      <c r="D2178">
        <v>13.60601997</v>
      </c>
      <c r="E2178" t="s">
        <v>7</v>
      </c>
    </row>
    <row r="2179" spans="1:5" x14ac:dyDescent="0.3">
      <c r="A2179" t="s">
        <v>85</v>
      </c>
      <c r="B2179" t="s">
        <v>6</v>
      </c>
      <c r="C2179">
        <v>2017</v>
      </c>
      <c r="D2179">
        <v>13.728580470000001</v>
      </c>
      <c r="E2179" t="s">
        <v>7</v>
      </c>
    </row>
    <row r="2180" spans="1:5" x14ac:dyDescent="0.3">
      <c r="A2180" t="s">
        <v>85</v>
      </c>
      <c r="B2180" t="s">
        <v>6</v>
      </c>
      <c r="C2180">
        <v>2018</v>
      </c>
      <c r="D2180">
        <v>13.786580089999999</v>
      </c>
      <c r="E2180" t="s">
        <v>7</v>
      </c>
    </row>
    <row r="2181" spans="1:5" x14ac:dyDescent="0.3">
      <c r="A2181" t="s">
        <v>85</v>
      </c>
      <c r="B2181" t="s">
        <v>6</v>
      </c>
      <c r="C2181">
        <v>2019</v>
      </c>
      <c r="D2181">
        <v>13.159363750000001</v>
      </c>
      <c r="E2181" t="s">
        <v>7</v>
      </c>
    </row>
    <row r="2182" spans="1:5" x14ac:dyDescent="0.3">
      <c r="A2182" t="s">
        <v>85</v>
      </c>
      <c r="B2182" t="s">
        <v>6</v>
      </c>
      <c r="C2182">
        <v>2020</v>
      </c>
      <c r="D2182">
        <v>13.34878254</v>
      </c>
      <c r="E2182" t="s">
        <v>7</v>
      </c>
    </row>
    <row r="2183" spans="1:5" x14ac:dyDescent="0.3">
      <c r="A2183" t="s">
        <v>85</v>
      </c>
      <c r="B2183" t="s">
        <v>6</v>
      </c>
      <c r="C2183">
        <v>2021</v>
      </c>
      <c r="D2183">
        <v>13.438362120000001</v>
      </c>
      <c r="E2183" t="s">
        <v>7</v>
      </c>
    </row>
    <row r="2184" spans="1:5" x14ac:dyDescent="0.3">
      <c r="A2184" t="s">
        <v>85</v>
      </c>
      <c r="B2184" t="s">
        <v>6</v>
      </c>
      <c r="C2184">
        <v>2022</v>
      </c>
      <c r="D2184">
        <v>13.416174890000001</v>
      </c>
      <c r="E2184" t="s">
        <v>7</v>
      </c>
    </row>
    <row r="2185" spans="1:5" x14ac:dyDescent="0.3">
      <c r="A2185" t="s">
        <v>85</v>
      </c>
      <c r="B2185" t="s">
        <v>6</v>
      </c>
      <c r="C2185">
        <v>2023</v>
      </c>
      <c r="D2185">
        <v>13.33577728</v>
      </c>
      <c r="E2185" t="s">
        <v>7</v>
      </c>
    </row>
    <row r="2186" spans="1:5" x14ac:dyDescent="0.3">
      <c r="A2186" t="s">
        <v>86</v>
      </c>
      <c r="B2186" t="s">
        <v>6</v>
      </c>
      <c r="C2186">
        <v>2010</v>
      </c>
      <c r="D2186">
        <v>11.109169959999999</v>
      </c>
      <c r="E2186" t="s">
        <v>7</v>
      </c>
    </row>
    <row r="2187" spans="1:5" x14ac:dyDescent="0.3">
      <c r="A2187" t="s">
        <v>86</v>
      </c>
      <c r="B2187" t="s">
        <v>6</v>
      </c>
      <c r="C2187">
        <v>2011</v>
      </c>
      <c r="D2187">
        <v>11.69287014</v>
      </c>
      <c r="E2187" t="s">
        <v>7</v>
      </c>
    </row>
    <row r="2188" spans="1:5" x14ac:dyDescent="0.3">
      <c r="A2188" t="s">
        <v>86</v>
      </c>
      <c r="B2188" t="s">
        <v>6</v>
      </c>
      <c r="C2188">
        <v>2012</v>
      </c>
      <c r="D2188">
        <v>11.765469550000001</v>
      </c>
      <c r="E2188" t="s">
        <v>7</v>
      </c>
    </row>
    <row r="2189" spans="1:5" x14ac:dyDescent="0.3">
      <c r="A2189" t="s">
        <v>86</v>
      </c>
      <c r="B2189" t="s">
        <v>6</v>
      </c>
      <c r="C2189">
        <v>2013</v>
      </c>
      <c r="D2189">
        <v>11.809049610000001</v>
      </c>
      <c r="E2189" t="s">
        <v>7</v>
      </c>
    </row>
    <row r="2190" spans="1:5" x14ac:dyDescent="0.3">
      <c r="A2190" t="s">
        <v>86</v>
      </c>
      <c r="B2190" t="s">
        <v>6</v>
      </c>
      <c r="C2190">
        <v>2014</v>
      </c>
      <c r="D2190">
        <v>12.16592026</v>
      </c>
      <c r="E2190" t="s">
        <v>7</v>
      </c>
    </row>
    <row r="2191" spans="1:5" x14ac:dyDescent="0.3">
      <c r="A2191" t="s">
        <v>86</v>
      </c>
      <c r="B2191" t="s">
        <v>6</v>
      </c>
      <c r="C2191">
        <v>2015</v>
      </c>
      <c r="D2191">
        <v>12.266240120000001</v>
      </c>
      <c r="E2191" t="s">
        <v>7</v>
      </c>
    </row>
    <row r="2192" spans="1:5" x14ac:dyDescent="0.3">
      <c r="A2192" t="s">
        <v>86</v>
      </c>
      <c r="B2192" t="s">
        <v>6</v>
      </c>
      <c r="C2192">
        <v>2016</v>
      </c>
      <c r="D2192">
        <v>12.67975998</v>
      </c>
      <c r="E2192" t="s">
        <v>7</v>
      </c>
    </row>
    <row r="2193" spans="1:5" x14ac:dyDescent="0.3">
      <c r="A2193" t="s">
        <v>86</v>
      </c>
      <c r="B2193" t="s">
        <v>6</v>
      </c>
      <c r="C2193">
        <v>2017</v>
      </c>
      <c r="D2193">
        <v>12.50761032</v>
      </c>
      <c r="E2193" t="s">
        <v>7</v>
      </c>
    </row>
    <row r="2194" spans="1:5" x14ac:dyDescent="0.3">
      <c r="A2194" t="s">
        <v>86</v>
      </c>
      <c r="B2194" t="s">
        <v>6</v>
      </c>
      <c r="C2194">
        <v>2018</v>
      </c>
      <c r="D2194">
        <v>11.81653976</v>
      </c>
      <c r="E2194" t="s">
        <v>7</v>
      </c>
    </row>
    <row r="2195" spans="1:5" x14ac:dyDescent="0.3">
      <c r="A2195" t="s">
        <v>86</v>
      </c>
      <c r="B2195" t="s">
        <v>6</v>
      </c>
      <c r="C2195">
        <v>2019</v>
      </c>
      <c r="D2195">
        <v>11.75397968</v>
      </c>
      <c r="E2195" t="s">
        <v>7</v>
      </c>
    </row>
    <row r="2196" spans="1:5" x14ac:dyDescent="0.3">
      <c r="A2196" t="s">
        <v>86</v>
      </c>
      <c r="B2196" t="s">
        <v>6</v>
      </c>
      <c r="C2196">
        <v>2020</v>
      </c>
      <c r="D2196">
        <v>12.1291399</v>
      </c>
      <c r="E2196" t="s">
        <v>7</v>
      </c>
    </row>
    <row r="2197" spans="1:5" x14ac:dyDescent="0.3">
      <c r="A2197" t="s">
        <v>86</v>
      </c>
      <c r="B2197" t="s">
        <v>6</v>
      </c>
      <c r="C2197">
        <v>2021</v>
      </c>
      <c r="D2197">
        <v>12.402370449999999</v>
      </c>
      <c r="E2197" t="s">
        <v>7</v>
      </c>
    </row>
    <row r="2198" spans="1:5" x14ac:dyDescent="0.3">
      <c r="A2198" t="s">
        <v>86</v>
      </c>
      <c r="B2198" t="s">
        <v>6</v>
      </c>
      <c r="C2198">
        <v>2022</v>
      </c>
      <c r="D2198">
        <v>12.95646</v>
      </c>
      <c r="E2198" t="s">
        <v>7</v>
      </c>
    </row>
    <row r="2199" spans="1:5" x14ac:dyDescent="0.3">
      <c r="A2199" t="s">
        <v>86</v>
      </c>
      <c r="B2199" t="s">
        <v>6</v>
      </c>
      <c r="C2199">
        <v>2023</v>
      </c>
      <c r="D2199">
        <v>12.954540250000001</v>
      </c>
      <c r="E2199" t="s">
        <v>7</v>
      </c>
    </row>
    <row r="2200" spans="1:5" x14ac:dyDescent="0.3">
      <c r="A2200" t="s">
        <v>86</v>
      </c>
      <c r="B2200" t="s">
        <v>8</v>
      </c>
      <c r="C2200">
        <v>2010</v>
      </c>
      <c r="D2200">
        <v>5.0632756160000003</v>
      </c>
      <c r="E2200" t="s">
        <v>7</v>
      </c>
    </row>
    <row r="2201" spans="1:5" x14ac:dyDescent="0.3">
      <c r="A2201" t="s">
        <v>86</v>
      </c>
      <c r="B2201" t="s">
        <v>8</v>
      </c>
      <c r="C2201">
        <v>2011</v>
      </c>
      <c r="D2201">
        <v>5.3000001909999996</v>
      </c>
      <c r="E2201" t="s">
        <v>7</v>
      </c>
    </row>
    <row r="2202" spans="1:5" x14ac:dyDescent="0.3">
      <c r="A2202" t="s">
        <v>86</v>
      </c>
      <c r="B2202" t="s">
        <v>8</v>
      </c>
      <c r="C2202">
        <v>2012</v>
      </c>
      <c r="D2202">
        <v>5.3975781439999997</v>
      </c>
      <c r="E2202" t="s">
        <v>7</v>
      </c>
    </row>
    <row r="2203" spans="1:5" x14ac:dyDescent="0.3">
      <c r="A2203" t="s">
        <v>86</v>
      </c>
      <c r="B2203" t="s">
        <v>8</v>
      </c>
      <c r="C2203">
        <v>2013</v>
      </c>
      <c r="D2203">
        <v>5.4951560969999997</v>
      </c>
      <c r="E2203" t="s">
        <v>7</v>
      </c>
    </row>
    <row r="2204" spans="1:5" x14ac:dyDescent="0.3">
      <c r="A2204" t="s">
        <v>86</v>
      </c>
      <c r="B2204" t="s">
        <v>8</v>
      </c>
      <c r="C2204">
        <v>2014</v>
      </c>
      <c r="D2204">
        <v>5.5927340509999999</v>
      </c>
      <c r="E2204" t="s">
        <v>7</v>
      </c>
    </row>
    <row r="2205" spans="1:5" x14ac:dyDescent="0.3">
      <c r="A2205" t="s">
        <v>86</v>
      </c>
      <c r="B2205" t="s">
        <v>8</v>
      </c>
      <c r="C2205">
        <v>2015</v>
      </c>
      <c r="D2205">
        <v>5.6903120039999999</v>
      </c>
      <c r="E2205" t="s">
        <v>7</v>
      </c>
    </row>
    <row r="2206" spans="1:5" x14ac:dyDescent="0.3">
      <c r="A2206" t="s">
        <v>86</v>
      </c>
      <c r="B2206" t="s">
        <v>8</v>
      </c>
      <c r="C2206">
        <v>2016</v>
      </c>
      <c r="D2206">
        <v>5.787889957</v>
      </c>
      <c r="E2206" t="s">
        <v>7</v>
      </c>
    </row>
    <row r="2207" spans="1:5" x14ac:dyDescent="0.3">
      <c r="A2207" t="s">
        <v>86</v>
      </c>
      <c r="B2207" t="s">
        <v>8</v>
      </c>
      <c r="C2207">
        <v>2017</v>
      </c>
      <c r="D2207">
        <v>6.0139448639999999</v>
      </c>
      <c r="E2207" t="s">
        <v>7</v>
      </c>
    </row>
    <row r="2208" spans="1:5" x14ac:dyDescent="0.3">
      <c r="A2208" t="s">
        <v>86</v>
      </c>
      <c r="B2208" t="s">
        <v>8</v>
      </c>
      <c r="C2208">
        <v>2018</v>
      </c>
      <c r="D2208">
        <v>6.2399997709999999</v>
      </c>
      <c r="E2208" t="s">
        <v>7</v>
      </c>
    </row>
    <row r="2209" spans="1:5" x14ac:dyDescent="0.3">
      <c r="A2209" t="s">
        <v>86</v>
      </c>
      <c r="B2209" t="s">
        <v>8</v>
      </c>
      <c r="C2209">
        <v>2019</v>
      </c>
      <c r="D2209">
        <v>6.281380177</v>
      </c>
      <c r="E2209" t="s">
        <v>7</v>
      </c>
    </row>
    <row r="2210" spans="1:5" x14ac:dyDescent="0.3">
      <c r="A2210" t="s">
        <v>86</v>
      </c>
      <c r="B2210" t="s">
        <v>8</v>
      </c>
      <c r="C2210">
        <v>2020</v>
      </c>
      <c r="D2210">
        <v>6.4899997709999999</v>
      </c>
      <c r="E2210" t="s">
        <v>7</v>
      </c>
    </row>
    <row r="2211" spans="1:5" x14ac:dyDescent="0.3">
      <c r="A2211" t="s">
        <v>86</v>
      </c>
      <c r="B2211" t="s">
        <v>8</v>
      </c>
      <c r="C2211">
        <v>2021</v>
      </c>
      <c r="D2211">
        <v>6.5299999709999996</v>
      </c>
      <c r="E2211" t="s">
        <v>7</v>
      </c>
    </row>
    <row r="2212" spans="1:5" x14ac:dyDescent="0.3">
      <c r="A2212" t="s">
        <v>86</v>
      </c>
      <c r="B2212" t="s">
        <v>8</v>
      </c>
      <c r="C2212">
        <v>2022</v>
      </c>
      <c r="D2212">
        <v>6.5700001720000003</v>
      </c>
      <c r="E2212" t="s">
        <v>7</v>
      </c>
    </row>
    <row r="2213" spans="1:5" x14ac:dyDescent="0.3">
      <c r="A2213" t="s">
        <v>86</v>
      </c>
      <c r="B2213" t="s">
        <v>8</v>
      </c>
      <c r="C2213">
        <v>2023</v>
      </c>
      <c r="D2213">
        <v>6.8800001139999996</v>
      </c>
      <c r="E2213" t="s">
        <v>7</v>
      </c>
    </row>
    <row r="2214" spans="1:5" x14ac:dyDescent="0.3">
      <c r="A2214" t="s">
        <v>87</v>
      </c>
      <c r="B2214" t="s">
        <v>8</v>
      </c>
      <c r="C2214">
        <v>2010</v>
      </c>
      <c r="D2214">
        <v>11.56999969</v>
      </c>
      <c r="E2214" t="s">
        <v>7</v>
      </c>
    </row>
    <row r="2215" spans="1:5" x14ac:dyDescent="0.3">
      <c r="A2215" t="s">
        <v>87</v>
      </c>
      <c r="B2215" t="s">
        <v>8</v>
      </c>
      <c r="C2215">
        <v>2011</v>
      </c>
      <c r="D2215">
        <v>11</v>
      </c>
      <c r="E2215" t="s">
        <v>7</v>
      </c>
    </row>
    <row r="2216" spans="1:5" x14ac:dyDescent="0.3">
      <c r="A2216" t="s">
        <v>87</v>
      </c>
      <c r="B2216" t="s">
        <v>8</v>
      </c>
      <c r="C2216">
        <v>2012</v>
      </c>
      <c r="D2216">
        <v>11.07166672</v>
      </c>
      <c r="E2216" t="s">
        <v>7</v>
      </c>
    </row>
    <row r="2217" spans="1:5" x14ac:dyDescent="0.3">
      <c r="A2217" t="s">
        <v>87</v>
      </c>
      <c r="B2217" t="s">
        <v>8</v>
      </c>
      <c r="C2217">
        <v>2013</v>
      </c>
      <c r="D2217">
        <v>11.143333439999999</v>
      </c>
      <c r="E2217" t="s">
        <v>7</v>
      </c>
    </row>
    <row r="2218" spans="1:5" x14ac:dyDescent="0.3">
      <c r="A2218" t="s">
        <v>87</v>
      </c>
      <c r="B2218" t="s">
        <v>8</v>
      </c>
      <c r="C2218">
        <v>2014</v>
      </c>
      <c r="D2218">
        <v>11.21500015</v>
      </c>
      <c r="E2218" t="s">
        <v>7</v>
      </c>
    </row>
    <row r="2219" spans="1:5" x14ac:dyDescent="0.3">
      <c r="A2219" t="s">
        <v>87</v>
      </c>
      <c r="B2219" t="s">
        <v>8</v>
      </c>
      <c r="C2219">
        <v>2015</v>
      </c>
      <c r="D2219">
        <v>11.286666869999999</v>
      </c>
      <c r="E2219" t="s">
        <v>7</v>
      </c>
    </row>
    <row r="2220" spans="1:5" x14ac:dyDescent="0.3">
      <c r="A2220" t="s">
        <v>87</v>
      </c>
      <c r="B2220" t="s">
        <v>8</v>
      </c>
      <c r="C2220">
        <v>2016</v>
      </c>
      <c r="D2220">
        <v>11.358333590000001</v>
      </c>
      <c r="E2220" t="s">
        <v>7</v>
      </c>
    </row>
    <row r="2221" spans="1:5" x14ac:dyDescent="0.3">
      <c r="A2221" t="s">
        <v>87</v>
      </c>
      <c r="B2221" t="s">
        <v>8</v>
      </c>
      <c r="C2221">
        <v>2017</v>
      </c>
      <c r="D2221">
        <v>11.43000031</v>
      </c>
      <c r="E2221" t="s">
        <v>7</v>
      </c>
    </row>
    <row r="2222" spans="1:5" x14ac:dyDescent="0.3">
      <c r="A2222" t="s">
        <v>87</v>
      </c>
      <c r="B2222" t="s">
        <v>8</v>
      </c>
      <c r="C2222">
        <v>2018</v>
      </c>
      <c r="D2222">
        <v>11.50304689</v>
      </c>
      <c r="E2222" t="s">
        <v>7</v>
      </c>
    </row>
    <row r="2223" spans="1:5" x14ac:dyDescent="0.3">
      <c r="A2223" t="s">
        <v>87</v>
      </c>
      <c r="B2223" t="s">
        <v>8</v>
      </c>
      <c r="C2223">
        <v>2019</v>
      </c>
      <c r="D2223">
        <v>11.57656031</v>
      </c>
      <c r="E2223" t="s">
        <v>7</v>
      </c>
    </row>
    <row r="2224" spans="1:5" x14ac:dyDescent="0.3">
      <c r="A2224" t="s">
        <v>87</v>
      </c>
      <c r="B2224" t="s">
        <v>8</v>
      </c>
      <c r="C2224">
        <v>2020</v>
      </c>
      <c r="D2224">
        <v>11.65054353</v>
      </c>
      <c r="E2224" t="s">
        <v>7</v>
      </c>
    </row>
    <row r="2225" spans="1:5" x14ac:dyDescent="0.3">
      <c r="A2225" t="s">
        <v>87</v>
      </c>
      <c r="B2225" t="s">
        <v>8</v>
      </c>
      <c r="C2225">
        <v>2021</v>
      </c>
      <c r="D2225">
        <v>11.724999560000001</v>
      </c>
      <c r="E2225" t="s">
        <v>7</v>
      </c>
    </row>
    <row r="2226" spans="1:5" x14ac:dyDescent="0.3">
      <c r="A2226" t="s">
        <v>87</v>
      </c>
      <c r="B2226" t="s">
        <v>8</v>
      </c>
      <c r="C2226">
        <v>2022</v>
      </c>
      <c r="D2226">
        <v>11.724999560000001</v>
      </c>
      <c r="E2226" t="s">
        <v>7</v>
      </c>
    </row>
    <row r="2227" spans="1:5" x14ac:dyDescent="0.3">
      <c r="A2227" t="s">
        <v>87</v>
      </c>
      <c r="B2227" t="s">
        <v>8</v>
      </c>
      <c r="C2227">
        <v>2023</v>
      </c>
      <c r="D2227">
        <v>11.724999560000001</v>
      </c>
      <c r="E2227" t="s">
        <v>7</v>
      </c>
    </row>
    <row r="2228" spans="1:5" x14ac:dyDescent="0.3">
      <c r="A2228" t="s">
        <v>87</v>
      </c>
      <c r="B2228" t="s">
        <v>6</v>
      </c>
      <c r="C2228">
        <v>2010</v>
      </c>
      <c r="D2228">
        <v>17.9317894</v>
      </c>
      <c r="E2228" t="s">
        <v>7</v>
      </c>
    </row>
    <row r="2229" spans="1:5" x14ac:dyDescent="0.3">
      <c r="A2229" t="s">
        <v>87</v>
      </c>
      <c r="B2229" t="s">
        <v>6</v>
      </c>
      <c r="C2229">
        <v>2011</v>
      </c>
      <c r="D2229">
        <v>18.109920500000001</v>
      </c>
      <c r="E2229" t="s">
        <v>7</v>
      </c>
    </row>
    <row r="2230" spans="1:5" x14ac:dyDescent="0.3">
      <c r="A2230" t="s">
        <v>87</v>
      </c>
      <c r="B2230" t="s">
        <v>6</v>
      </c>
      <c r="C2230">
        <v>2012</v>
      </c>
      <c r="D2230">
        <v>18.13200951</v>
      </c>
      <c r="E2230" t="s">
        <v>7</v>
      </c>
    </row>
    <row r="2231" spans="1:5" x14ac:dyDescent="0.3">
      <c r="A2231" t="s">
        <v>87</v>
      </c>
      <c r="B2231" t="s">
        <v>6</v>
      </c>
      <c r="C2231">
        <v>2013</v>
      </c>
      <c r="D2231">
        <v>18.252860070000001</v>
      </c>
      <c r="E2231" t="s">
        <v>7</v>
      </c>
    </row>
    <row r="2232" spans="1:5" x14ac:dyDescent="0.3">
      <c r="A2232" t="s">
        <v>87</v>
      </c>
      <c r="B2232" t="s">
        <v>6</v>
      </c>
      <c r="C2232">
        <v>2014</v>
      </c>
      <c r="D2232">
        <v>18.373710630000001</v>
      </c>
      <c r="E2232" t="s">
        <v>7</v>
      </c>
    </row>
    <row r="2233" spans="1:5" x14ac:dyDescent="0.3">
      <c r="A2233" t="s">
        <v>87</v>
      </c>
      <c r="B2233" t="s">
        <v>6</v>
      </c>
      <c r="C2233">
        <v>2015</v>
      </c>
      <c r="D2233">
        <v>18.9115696</v>
      </c>
      <c r="E2233" t="s">
        <v>7</v>
      </c>
    </row>
    <row r="2234" spans="1:5" x14ac:dyDescent="0.3">
      <c r="A2234" t="s">
        <v>87</v>
      </c>
      <c r="B2234" t="s">
        <v>6</v>
      </c>
      <c r="C2234">
        <v>2016</v>
      </c>
      <c r="D2234">
        <v>19.000270839999999</v>
      </c>
      <c r="E2234" t="s">
        <v>7</v>
      </c>
    </row>
    <row r="2235" spans="1:5" x14ac:dyDescent="0.3">
      <c r="A2235" t="s">
        <v>87</v>
      </c>
      <c r="B2235" t="s">
        <v>6</v>
      </c>
      <c r="C2235">
        <v>2017</v>
      </c>
      <c r="D2235">
        <v>18.921659470000002</v>
      </c>
      <c r="E2235" t="s">
        <v>7</v>
      </c>
    </row>
    <row r="2236" spans="1:5" x14ac:dyDescent="0.3">
      <c r="A2236" t="s">
        <v>87</v>
      </c>
      <c r="B2236" t="s">
        <v>6</v>
      </c>
      <c r="C2236">
        <v>2018</v>
      </c>
      <c r="D2236">
        <v>19.978649140000002</v>
      </c>
      <c r="E2236" t="s">
        <v>7</v>
      </c>
    </row>
    <row r="2237" spans="1:5" x14ac:dyDescent="0.3">
      <c r="A2237" t="s">
        <v>87</v>
      </c>
      <c r="B2237" t="s">
        <v>6</v>
      </c>
      <c r="C2237">
        <v>2019</v>
      </c>
      <c r="D2237">
        <v>19.15852928</v>
      </c>
      <c r="E2237" t="s">
        <v>7</v>
      </c>
    </row>
    <row r="2238" spans="1:5" x14ac:dyDescent="0.3">
      <c r="A2238" t="s">
        <v>87</v>
      </c>
      <c r="B2238" t="s">
        <v>6</v>
      </c>
      <c r="C2238">
        <v>2020</v>
      </c>
      <c r="D2238">
        <v>19.05665016</v>
      </c>
      <c r="E2238" t="s">
        <v>7</v>
      </c>
    </row>
    <row r="2239" spans="1:5" x14ac:dyDescent="0.3">
      <c r="A2239" t="s">
        <v>87</v>
      </c>
      <c r="B2239" t="s">
        <v>6</v>
      </c>
      <c r="C2239">
        <v>2021</v>
      </c>
      <c r="D2239">
        <v>19.366889950000001</v>
      </c>
      <c r="E2239" t="s">
        <v>7</v>
      </c>
    </row>
    <row r="2240" spans="1:5" x14ac:dyDescent="0.3">
      <c r="A2240" t="s">
        <v>87</v>
      </c>
      <c r="B2240" t="s">
        <v>6</v>
      </c>
      <c r="C2240">
        <v>2022</v>
      </c>
      <c r="D2240">
        <v>19.184879299999999</v>
      </c>
      <c r="E2240" t="s">
        <v>7</v>
      </c>
    </row>
    <row r="2241" spans="1:5" x14ac:dyDescent="0.3">
      <c r="A2241" t="s">
        <v>87</v>
      </c>
      <c r="B2241" t="s">
        <v>6</v>
      </c>
      <c r="C2241">
        <v>2023</v>
      </c>
      <c r="D2241">
        <v>19.184879299999999</v>
      </c>
      <c r="E2241" t="s">
        <v>7</v>
      </c>
    </row>
    <row r="2242" spans="1:5" x14ac:dyDescent="0.3">
      <c r="A2242" t="s">
        <v>88</v>
      </c>
      <c r="B2242" t="s">
        <v>6</v>
      </c>
      <c r="C2242">
        <v>2010</v>
      </c>
      <c r="D2242">
        <v>13.460390090000001</v>
      </c>
      <c r="E2242" t="s">
        <v>7</v>
      </c>
    </row>
    <row r="2243" spans="1:5" x14ac:dyDescent="0.3">
      <c r="A2243" t="s">
        <v>88</v>
      </c>
      <c r="B2243" t="s">
        <v>6</v>
      </c>
      <c r="C2243">
        <v>2011</v>
      </c>
      <c r="D2243">
        <v>13.95835018</v>
      </c>
      <c r="E2243" t="s">
        <v>7</v>
      </c>
    </row>
    <row r="2244" spans="1:5" x14ac:dyDescent="0.3">
      <c r="A2244" t="s">
        <v>88</v>
      </c>
      <c r="B2244" t="s">
        <v>6</v>
      </c>
      <c r="C2244">
        <v>2012</v>
      </c>
      <c r="D2244">
        <v>15.37275028</v>
      </c>
      <c r="E2244" t="s">
        <v>7</v>
      </c>
    </row>
    <row r="2245" spans="1:5" x14ac:dyDescent="0.3">
      <c r="A2245" t="s">
        <v>88</v>
      </c>
      <c r="B2245" t="s">
        <v>6</v>
      </c>
      <c r="C2245">
        <v>2013</v>
      </c>
      <c r="D2245">
        <v>15.217189790000001</v>
      </c>
      <c r="E2245" t="s">
        <v>7</v>
      </c>
    </row>
    <row r="2246" spans="1:5" x14ac:dyDescent="0.3">
      <c r="A2246" t="s">
        <v>88</v>
      </c>
      <c r="B2246" t="s">
        <v>6</v>
      </c>
      <c r="C2246">
        <v>2014</v>
      </c>
      <c r="D2246">
        <v>15.11425972</v>
      </c>
      <c r="E2246" t="s">
        <v>7</v>
      </c>
    </row>
    <row r="2247" spans="1:5" x14ac:dyDescent="0.3">
      <c r="A2247" t="s">
        <v>88</v>
      </c>
      <c r="B2247" t="s">
        <v>6</v>
      </c>
      <c r="C2247">
        <v>2015</v>
      </c>
      <c r="D2247">
        <v>14.886819839999999</v>
      </c>
      <c r="E2247" t="s">
        <v>7</v>
      </c>
    </row>
    <row r="2248" spans="1:5" x14ac:dyDescent="0.3">
      <c r="A2248" t="s">
        <v>88</v>
      </c>
      <c r="B2248" t="s">
        <v>6</v>
      </c>
      <c r="C2248">
        <v>2016</v>
      </c>
      <c r="D2248">
        <v>14.554960250000001</v>
      </c>
      <c r="E2248" t="s">
        <v>7</v>
      </c>
    </row>
    <row r="2249" spans="1:5" x14ac:dyDescent="0.3">
      <c r="A2249" t="s">
        <v>88</v>
      </c>
      <c r="B2249" t="s">
        <v>6</v>
      </c>
      <c r="C2249">
        <v>2017</v>
      </c>
      <c r="D2249">
        <v>14.43960953</v>
      </c>
      <c r="E2249" t="s">
        <v>7</v>
      </c>
    </row>
    <row r="2250" spans="1:5" x14ac:dyDescent="0.3">
      <c r="A2250" t="s">
        <v>88</v>
      </c>
      <c r="B2250" t="s">
        <v>6</v>
      </c>
      <c r="C2250">
        <v>2018</v>
      </c>
      <c r="D2250">
        <v>14.332129800000001</v>
      </c>
      <c r="E2250" t="s">
        <v>7</v>
      </c>
    </row>
    <row r="2251" spans="1:5" x14ac:dyDescent="0.3">
      <c r="A2251" t="s">
        <v>88</v>
      </c>
      <c r="B2251" t="s">
        <v>6</v>
      </c>
      <c r="C2251">
        <v>2019</v>
      </c>
      <c r="D2251">
        <v>14.224650069999999</v>
      </c>
      <c r="E2251" t="s">
        <v>7</v>
      </c>
    </row>
    <row r="2252" spans="1:5" x14ac:dyDescent="0.3">
      <c r="A2252" t="s">
        <v>88</v>
      </c>
      <c r="B2252" t="s">
        <v>6</v>
      </c>
      <c r="C2252">
        <v>2020</v>
      </c>
      <c r="D2252">
        <v>14.11717033</v>
      </c>
      <c r="E2252" t="s">
        <v>7</v>
      </c>
    </row>
    <row r="2253" spans="1:5" x14ac:dyDescent="0.3">
      <c r="A2253" t="s">
        <v>88</v>
      </c>
      <c r="B2253" t="s">
        <v>6</v>
      </c>
      <c r="C2253">
        <v>2021</v>
      </c>
      <c r="D2253">
        <v>13.968330610000001</v>
      </c>
      <c r="E2253" t="s">
        <v>7</v>
      </c>
    </row>
    <row r="2254" spans="1:5" x14ac:dyDescent="0.3">
      <c r="A2254" t="s">
        <v>88</v>
      </c>
      <c r="B2254" t="s">
        <v>6</v>
      </c>
      <c r="C2254">
        <v>2022</v>
      </c>
      <c r="D2254">
        <v>13.968330610000001</v>
      </c>
      <c r="E2254" t="s">
        <v>7</v>
      </c>
    </row>
    <row r="2255" spans="1:5" x14ac:dyDescent="0.3">
      <c r="A2255" t="s">
        <v>88</v>
      </c>
      <c r="B2255" t="s">
        <v>6</v>
      </c>
      <c r="C2255">
        <v>2023</v>
      </c>
      <c r="D2255">
        <v>13.968330610000001</v>
      </c>
      <c r="E2255" t="s">
        <v>7</v>
      </c>
    </row>
    <row r="2256" spans="1:5" x14ac:dyDescent="0.3">
      <c r="A2256" t="s">
        <v>88</v>
      </c>
      <c r="B2256" t="s">
        <v>8</v>
      </c>
      <c r="C2256">
        <v>2010</v>
      </c>
      <c r="D2256">
        <v>9.7100000380000004</v>
      </c>
      <c r="E2256" t="s">
        <v>7</v>
      </c>
    </row>
    <row r="2257" spans="1:5" x14ac:dyDescent="0.3">
      <c r="A2257" t="s">
        <v>88</v>
      </c>
      <c r="B2257" t="s">
        <v>8</v>
      </c>
      <c r="C2257">
        <v>2011</v>
      </c>
      <c r="D2257">
        <v>9.8000001910000005</v>
      </c>
      <c r="E2257" t="s">
        <v>7</v>
      </c>
    </row>
    <row r="2258" spans="1:5" x14ac:dyDescent="0.3">
      <c r="A2258" t="s">
        <v>88</v>
      </c>
      <c r="B2258" t="s">
        <v>8</v>
      </c>
      <c r="C2258">
        <v>2012</v>
      </c>
      <c r="D2258">
        <v>9.8900003430000005</v>
      </c>
      <c r="E2258" t="s">
        <v>7</v>
      </c>
    </row>
    <row r="2259" spans="1:5" x14ac:dyDescent="0.3">
      <c r="A2259" t="s">
        <v>88</v>
      </c>
      <c r="B2259" t="s">
        <v>8</v>
      </c>
      <c r="C2259">
        <v>2013</v>
      </c>
      <c r="D2259">
        <v>10.039999959999999</v>
      </c>
      <c r="E2259" t="s">
        <v>7</v>
      </c>
    </row>
    <row r="2260" spans="1:5" x14ac:dyDescent="0.3">
      <c r="A2260" t="s">
        <v>88</v>
      </c>
      <c r="B2260" t="s">
        <v>8</v>
      </c>
      <c r="C2260">
        <v>2014</v>
      </c>
      <c r="D2260">
        <v>10.119999890000001</v>
      </c>
      <c r="E2260" t="s">
        <v>7</v>
      </c>
    </row>
    <row r="2261" spans="1:5" x14ac:dyDescent="0.3">
      <c r="A2261" t="s">
        <v>88</v>
      </c>
      <c r="B2261" t="s">
        <v>8</v>
      </c>
      <c r="C2261">
        <v>2015</v>
      </c>
      <c r="D2261">
        <v>10.21500015</v>
      </c>
      <c r="E2261" t="s">
        <v>7</v>
      </c>
    </row>
    <row r="2262" spans="1:5" x14ac:dyDescent="0.3">
      <c r="A2262" t="s">
        <v>88</v>
      </c>
      <c r="B2262" t="s">
        <v>8</v>
      </c>
      <c r="C2262">
        <v>2016</v>
      </c>
      <c r="D2262">
        <v>10.31000042</v>
      </c>
      <c r="E2262" t="s">
        <v>7</v>
      </c>
    </row>
    <row r="2263" spans="1:5" x14ac:dyDescent="0.3">
      <c r="A2263" t="s">
        <v>88</v>
      </c>
      <c r="B2263" t="s">
        <v>8</v>
      </c>
      <c r="C2263">
        <v>2017</v>
      </c>
      <c r="D2263">
        <v>10.41517492</v>
      </c>
      <c r="E2263" t="s">
        <v>7</v>
      </c>
    </row>
    <row r="2264" spans="1:5" x14ac:dyDescent="0.3">
      <c r="A2264" t="s">
        <v>88</v>
      </c>
      <c r="B2264" t="s">
        <v>8</v>
      </c>
      <c r="C2264">
        <v>2018</v>
      </c>
      <c r="D2264">
        <v>10.521422319999999</v>
      </c>
      <c r="E2264" t="s">
        <v>7</v>
      </c>
    </row>
    <row r="2265" spans="1:5" x14ac:dyDescent="0.3">
      <c r="A2265" t="s">
        <v>88</v>
      </c>
      <c r="B2265" t="s">
        <v>8</v>
      </c>
      <c r="C2265">
        <v>2019</v>
      </c>
      <c r="D2265">
        <v>10.628753570000001</v>
      </c>
      <c r="E2265" t="s">
        <v>7</v>
      </c>
    </row>
    <row r="2266" spans="1:5" x14ac:dyDescent="0.3">
      <c r="A2266" t="s">
        <v>88</v>
      </c>
      <c r="B2266" t="s">
        <v>8</v>
      </c>
      <c r="C2266">
        <v>2020</v>
      </c>
      <c r="D2266">
        <v>10.73717974</v>
      </c>
      <c r="E2266" t="s">
        <v>7</v>
      </c>
    </row>
    <row r="2267" spans="1:5" x14ac:dyDescent="0.3">
      <c r="A2267" t="s">
        <v>88</v>
      </c>
      <c r="B2267" t="s">
        <v>8</v>
      </c>
      <c r="C2267">
        <v>2021</v>
      </c>
      <c r="D2267">
        <v>10.84671198</v>
      </c>
      <c r="E2267" t="s">
        <v>7</v>
      </c>
    </row>
    <row r="2268" spans="1:5" x14ac:dyDescent="0.3">
      <c r="A2268" t="s">
        <v>88</v>
      </c>
      <c r="B2268" t="s">
        <v>8</v>
      </c>
      <c r="C2268">
        <v>2022</v>
      </c>
      <c r="D2268">
        <v>10.84671198</v>
      </c>
      <c r="E2268" t="s">
        <v>7</v>
      </c>
    </row>
    <row r="2269" spans="1:5" x14ac:dyDescent="0.3">
      <c r="A2269" t="s">
        <v>88</v>
      </c>
      <c r="B2269" t="s">
        <v>8</v>
      </c>
      <c r="C2269">
        <v>2023</v>
      </c>
      <c r="D2269">
        <v>10.84671198</v>
      </c>
      <c r="E2269" t="s">
        <v>7</v>
      </c>
    </row>
    <row r="2270" spans="1:5" x14ac:dyDescent="0.3">
      <c r="A2270" t="s">
        <v>89</v>
      </c>
      <c r="B2270" t="s">
        <v>8</v>
      </c>
      <c r="C2270">
        <v>2010</v>
      </c>
      <c r="D2270">
        <v>6.3998701330000003</v>
      </c>
      <c r="E2270" t="s">
        <v>7</v>
      </c>
    </row>
    <row r="2271" spans="1:5" x14ac:dyDescent="0.3">
      <c r="A2271" t="s">
        <v>89</v>
      </c>
      <c r="B2271" t="s">
        <v>8</v>
      </c>
      <c r="C2271">
        <v>2011</v>
      </c>
      <c r="D2271">
        <v>6.4766790209999998</v>
      </c>
      <c r="E2271" t="s">
        <v>7</v>
      </c>
    </row>
    <row r="2272" spans="1:5" x14ac:dyDescent="0.3">
      <c r="A2272" t="s">
        <v>89</v>
      </c>
      <c r="B2272" t="s">
        <v>8</v>
      </c>
      <c r="C2272">
        <v>2012</v>
      </c>
      <c r="D2272">
        <v>6.5068491650000002</v>
      </c>
      <c r="E2272" t="s">
        <v>7</v>
      </c>
    </row>
    <row r="2273" spans="1:5" x14ac:dyDescent="0.3">
      <c r="A2273" t="s">
        <v>89</v>
      </c>
      <c r="B2273" t="s">
        <v>8</v>
      </c>
      <c r="C2273">
        <v>2013</v>
      </c>
      <c r="D2273">
        <v>6.5370193079999996</v>
      </c>
      <c r="E2273" t="s">
        <v>7</v>
      </c>
    </row>
    <row r="2274" spans="1:5" x14ac:dyDescent="0.3">
      <c r="A2274" t="s">
        <v>89</v>
      </c>
      <c r="B2274" t="s">
        <v>8</v>
      </c>
      <c r="C2274">
        <v>2014</v>
      </c>
      <c r="D2274">
        <v>6.567189452</v>
      </c>
      <c r="E2274" t="s">
        <v>7</v>
      </c>
    </row>
    <row r="2275" spans="1:5" x14ac:dyDescent="0.3">
      <c r="A2275" t="s">
        <v>89</v>
      </c>
      <c r="B2275" t="s">
        <v>8</v>
      </c>
      <c r="C2275">
        <v>2015</v>
      </c>
      <c r="D2275">
        <v>6.5973595950000004</v>
      </c>
      <c r="E2275" t="s">
        <v>7</v>
      </c>
    </row>
    <row r="2276" spans="1:5" x14ac:dyDescent="0.3">
      <c r="A2276" t="s">
        <v>89</v>
      </c>
      <c r="B2276" t="s">
        <v>8</v>
      </c>
      <c r="C2276">
        <v>2016</v>
      </c>
      <c r="D2276">
        <v>6.6275297389999999</v>
      </c>
      <c r="E2276" t="s">
        <v>7</v>
      </c>
    </row>
    <row r="2277" spans="1:5" x14ac:dyDescent="0.3">
      <c r="A2277" t="s">
        <v>89</v>
      </c>
      <c r="B2277" t="s">
        <v>8</v>
      </c>
      <c r="C2277">
        <v>2017</v>
      </c>
      <c r="D2277">
        <v>6.6576998820000002</v>
      </c>
      <c r="E2277" t="s">
        <v>7</v>
      </c>
    </row>
    <row r="2278" spans="1:5" x14ac:dyDescent="0.3">
      <c r="A2278" t="s">
        <v>89</v>
      </c>
      <c r="B2278" t="s">
        <v>8</v>
      </c>
      <c r="C2278">
        <v>2018</v>
      </c>
      <c r="D2278">
        <v>6.6878700259999997</v>
      </c>
      <c r="E2278" t="s">
        <v>7</v>
      </c>
    </row>
    <row r="2279" spans="1:5" x14ac:dyDescent="0.3">
      <c r="A2279" t="s">
        <v>89</v>
      </c>
      <c r="B2279" t="s">
        <v>8</v>
      </c>
      <c r="C2279">
        <v>2019</v>
      </c>
      <c r="D2279">
        <v>6.7184553579999999</v>
      </c>
      <c r="E2279" t="s">
        <v>7</v>
      </c>
    </row>
    <row r="2280" spans="1:5" x14ac:dyDescent="0.3">
      <c r="A2280" t="s">
        <v>89</v>
      </c>
      <c r="B2280" t="s">
        <v>8</v>
      </c>
      <c r="C2280">
        <v>2020</v>
      </c>
      <c r="D2280">
        <v>6.7491805659999997</v>
      </c>
      <c r="E2280" t="s">
        <v>7</v>
      </c>
    </row>
    <row r="2281" spans="1:5" x14ac:dyDescent="0.3">
      <c r="A2281" t="s">
        <v>89</v>
      </c>
      <c r="B2281" t="s">
        <v>8</v>
      </c>
      <c r="C2281">
        <v>2021</v>
      </c>
      <c r="D2281">
        <v>6.7800462870000002</v>
      </c>
      <c r="E2281" t="s">
        <v>7</v>
      </c>
    </row>
    <row r="2282" spans="1:5" x14ac:dyDescent="0.3">
      <c r="A2282" t="s">
        <v>89</v>
      </c>
      <c r="B2282" t="s">
        <v>8</v>
      </c>
      <c r="C2282">
        <v>2022</v>
      </c>
      <c r="D2282">
        <v>6.7800462870000002</v>
      </c>
      <c r="E2282" t="s">
        <v>7</v>
      </c>
    </row>
    <row r="2283" spans="1:5" x14ac:dyDescent="0.3">
      <c r="A2283" t="s">
        <v>89</v>
      </c>
      <c r="B2283" t="s">
        <v>8</v>
      </c>
      <c r="C2283">
        <v>2023</v>
      </c>
      <c r="D2283">
        <v>6.7800462870000002</v>
      </c>
      <c r="E2283" t="s">
        <v>7</v>
      </c>
    </row>
    <row r="2284" spans="1:5" x14ac:dyDescent="0.3">
      <c r="A2284" t="s">
        <v>89</v>
      </c>
      <c r="B2284" t="s">
        <v>6</v>
      </c>
      <c r="C2284">
        <v>2010</v>
      </c>
      <c r="D2284">
        <v>10.81739994</v>
      </c>
      <c r="E2284" t="s">
        <v>7</v>
      </c>
    </row>
    <row r="2285" spans="1:5" x14ac:dyDescent="0.3">
      <c r="A2285" t="s">
        <v>89</v>
      </c>
      <c r="B2285" t="s">
        <v>6</v>
      </c>
      <c r="C2285">
        <v>2011</v>
      </c>
      <c r="D2285">
        <v>11.04907</v>
      </c>
      <c r="E2285" t="s">
        <v>7</v>
      </c>
    </row>
    <row r="2286" spans="1:5" x14ac:dyDescent="0.3">
      <c r="A2286" t="s">
        <v>89</v>
      </c>
      <c r="B2286" t="s">
        <v>6</v>
      </c>
      <c r="C2286">
        <v>2012</v>
      </c>
      <c r="D2286">
        <v>11.178342860000001</v>
      </c>
      <c r="E2286" t="s">
        <v>7</v>
      </c>
    </row>
    <row r="2287" spans="1:5" x14ac:dyDescent="0.3">
      <c r="A2287" t="s">
        <v>89</v>
      </c>
      <c r="B2287" t="s">
        <v>6</v>
      </c>
      <c r="C2287">
        <v>2013</v>
      </c>
      <c r="D2287">
        <v>11.30761571</v>
      </c>
      <c r="E2287" t="s">
        <v>7</v>
      </c>
    </row>
    <row r="2288" spans="1:5" x14ac:dyDescent="0.3">
      <c r="A2288" t="s">
        <v>89</v>
      </c>
      <c r="B2288" t="s">
        <v>6</v>
      </c>
      <c r="C2288">
        <v>2014</v>
      </c>
      <c r="D2288">
        <v>11.436888570000001</v>
      </c>
      <c r="E2288" t="s">
        <v>7</v>
      </c>
    </row>
    <row r="2289" spans="1:5" x14ac:dyDescent="0.3">
      <c r="A2289" t="s">
        <v>89</v>
      </c>
      <c r="B2289" t="s">
        <v>6</v>
      </c>
      <c r="C2289">
        <v>2015</v>
      </c>
      <c r="D2289">
        <v>11.566161429999999</v>
      </c>
      <c r="E2289" t="s">
        <v>7</v>
      </c>
    </row>
    <row r="2290" spans="1:5" x14ac:dyDescent="0.3">
      <c r="A2290" t="s">
        <v>89</v>
      </c>
      <c r="B2290" t="s">
        <v>6</v>
      </c>
      <c r="C2290">
        <v>2016</v>
      </c>
      <c r="D2290">
        <v>11.69543429</v>
      </c>
      <c r="E2290" t="s">
        <v>7</v>
      </c>
    </row>
    <row r="2291" spans="1:5" x14ac:dyDescent="0.3">
      <c r="A2291" t="s">
        <v>89</v>
      </c>
      <c r="B2291" t="s">
        <v>6</v>
      </c>
      <c r="C2291">
        <v>2017</v>
      </c>
      <c r="D2291">
        <v>11.824707139999999</v>
      </c>
      <c r="E2291" t="s">
        <v>7</v>
      </c>
    </row>
    <row r="2292" spans="1:5" x14ac:dyDescent="0.3">
      <c r="A2292" t="s">
        <v>89</v>
      </c>
      <c r="B2292" t="s">
        <v>6</v>
      </c>
      <c r="C2292">
        <v>2018</v>
      </c>
      <c r="D2292">
        <v>11.95398</v>
      </c>
      <c r="E2292" t="s">
        <v>7</v>
      </c>
    </row>
    <row r="2293" spans="1:5" x14ac:dyDescent="0.3">
      <c r="A2293" t="s">
        <v>89</v>
      </c>
      <c r="B2293" t="s">
        <v>6</v>
      </c>
      <c r="C2293">
        <v>2019</v>
      </c>
      <c r="D2293">
        <v>12.087620830000001</v>
      </c>
      <c r="E2293" t="s">
        <v>7</v>
      </c>
    </row>
    <row r="2294" spans="1:5" x14ac:dyDescent="0.3">
      <c r="A2294" t="s">
        <v>89</v>
      </c>
      <c r="B2294" t="s">
        <v>6</v>
      </c>
      <c r="C2294">
        <v>2020</v>
      </c>
      <c r="D2294">
        <v>12.222755709999999</v>
      </c>
      <c r="E2294" t="s">
        <v>7</v>
      </c>
    </row>
    <row r="2295" spans="1:5" x14ac:dyDescent="0.3">
      <c r="A2295" t="s">
        <v>89</v>
      </c>
      <c r="B2295" t="s">
        <v>6</v>
      </c>
      <c r="C2295">
        <v>2021</v>
      </c>
      <c r="D2295">
        <v>12.359401350000001</v>
      </c>
      <c r="E2295" t="s">
        <v>7</v>
      </c>
    </row>
    <row r="2296" spans="1:5" x14ac:dyDescent="0.3">
      <c r="A2296" t="s">
        <v>89</v>
      </c>
      <c r="B2296" t="s">
        <v>6</v>
      </c>
      <c r="C2296">
        <v>2022</v>
      </c>
      <c r="D2296">
        <v>12.359401350000001</v>
      </c>
      <c r="E2296" t="s">
        <v>7</v>
      </c>
    </row>
    <row r="2297" spans="1:5" x14ac:dyDescent="0.3">
      <c r="A2297" t="s">
        <v>89</v>
      </c>
      <c r="B2297" t="s">
        <v>6</v>
      </c>
      <c r="C2297">
        <v>2023</v>
      </c>
      <c r="D2297">
        <v>12.359401350000001</v>
      </c>
      <c r="E2297" t="s">
        <v>7</v>
      </c>
    </row>
    <row r="2298" spans="1:5" x14ac:dyDescent="0.3">
      <c r="A2298" t="s">
        <v>90</v>
      </c>
      <c r="B2298" t="s">
        <v>6</v>
      </c>
      <c r="C2298">
        <v>2010</v>
      </c>
      <c r="D2298">
        <v>18.522720339999999</v>
      </c>
      <c r="E2298" t="s">
        <v>7</v>
      </c>
    </row>
    <row r="2299" spans="1:5" x14ac:dyDescent="0.3">
      <c r="A2299" t="s">
        <v>90</v>
      </c>
      <c r="B2299" t="s">
        <v>6</v>
      </c>
      <c r="C2299">
        <v>2011</v>
      </c>
      <c r="D2299">
        <v>18.745090480000002</v>
      </c>
      <c r="E2299" t="s">
        <v>7</v>
      </c>
    </row>
    <row r="2300" spans="1:5" x14ac:dyDescent="0.3">
      <c r="A2300" t="s">
        <v>90</v>
      </c>
      <c r="B2300" t="s">
        <v>6</v>
      </c>
      <c r="C2300">
        <v>2012</v>
      </c>
      <c r="D2300">
        <v>19.179639819999998</v>
      </c>
      <c r="E2300" t="s">
        <v>7</v>
      </c>
    </row>
    <row r="2301" spans="1:5" x14ac:dyDescent="0.3">
      <c r="A2301" t="s">
        <v>90</v>
      </c>
      <c r="B2301" t="s">
        <v>6</v>
      </c>
      <c r="C2301">
        <v>2013</v>
      </c>
      <c r="D2301">
        <v>19.761289600000001</v>
      </c>
      <c r="E2301" t="s">
        <v>7</v>
      </c>
    </row>
    <row r="2302" spans="1:5" x14ac:dyDescent="0.3">
      <c r="A2302" t="s">
        <v>90</v>
      </c>
      <c r="B2302" t="s">
        <v>6</v>
      </c>
      <c r="C2302">
        <v>2014</v>
      </c>
      <c r="D2302">
        <v>19.710460659999999</v>
      </c>
      <c r="E2302" t="s">
        <v>7</v>
      </c>
    </row>
    <row r="2303" spans="1:5" x14ac:dyDescent="0.3">
      <c r="A2303" t="s">
        <v>90</v>
      </c>
      <c r="B2303" t="s">
        <v>6</v>
      </c>
      <c r="C2303">
        <v>2015</v>
      </c>
      <c r="D2303">
        <v>19.353269579999999</v>
      </c>
      <c r="E2303" t="s">
        <v>7</v>
      </c>
    </row>
    <row r="2304" spans="1:5" x14ac:dyDescent="0.3">
      <c r="A2304" t="s">
        <v>90</v>
      </c>
      <c r="B2304" t="s">
        <v>6</v>
      </c>
      <c r="C2304">
        <v>2016</v>
      </c>
      <c r="D2304">
        <v>19.066919330000001</v>
      </c>
      <c r="E2304" t="s">
        <v>7</v>
      </c>
    </row>
    <row r="2305" spans="1:5" x14ac:dyDescent="0.3">
      <c r="A2305" t="s">
        <v>90</v>
      </c>
      <c r="B2305" t="s">
        <v>6</v>
      </c>
      <c r="C2305">
        <v>2017</v>
      </c>
      <c r="D2305">
        <v>18.739639279999999</v>
      </c>
      <c r="E2305" t="s">
        <v>7</v>
      </c>
    </row>
    <row r="2306" spans="1:5" x14ac:dyDescent="0.3">
      <c r="A2306" t="s">
        <v>90</v>
      </c>
      <c r="B2306" t="s">
        <v>6</v>
      </c>
      <c r="C2306">
        <v>2018</v>
      </c>
      <c r="D2306">
        <v>18.500459670000001</v>
      </c>
      <c r="E2306" t="s">
        <v>7</v>
      </c>
    </row>
    <row r="2307" spans="1:5" x14ac:dyDescent="0.3">
      <c r="A2307" t="s">
        <v>90</v>
      </c>
      <c r="B2307" t="s">
        <v>6</v>
      </c>
      <c r="C2307">
        <v>2019</v>
      </c>
      <c r="D2307">
        <v>18.234989169999999</v>
      </c>
      <c r="E2307" t="s">
        <v>7</v>
      </c>
    </row>
    <row r="2308" spans="1:5" x14ac:dyDescent="0.3">
      <c r="A2308" t="s">
        <v>90</v>
      </c>
      <c r="B2308" t="s">
        <v>6</v>
      </c>
      <c r="C2308">
        <v>2020</v>
      </c>
      <c r="D2308">
        <v>18.23974037</v>
      </c>
      <c r="E2308" t="s">
        <v>7</v>
      </c>
    </row>
    <row r="2309" spans="1:5" x14ac:dyDescent="0.3">
      <c r="A2309" t="s">
        <v>90</v>
      </c>
      <c r="B2309" t="s">
        <v>6</v>
      </c>
      <c r="C2309">
        <v>2021</v>
      </c>
      <c r="D2309">
        <v>19.106729510000001</v>
      </c>
      <c r="E2309" t="s">
        <v>7</v>
      </c>
    </row>
    <row r="2310" spans="1:5" x14ac:dyDescent="0.3">
      <c r="A2310" t="s">
        <v>90</v>
      </c>
      <c r="B2310" t="s">
        <v>6</v>
      </c>
      <c r="C2310">
        <v>2022</v>
      </c>
      <c r="D2310">
        <v>18.850589750000001</v>
      </c>
      <c r="E2310" t="s">
        <v>7</v>
      </c>
    </row>
    <row r="2311" spans="1:5" x14ac:dyDescent="0.3">
      <c r="A2311" t="s">
        <v>90</v>
      </c>
      <c r="B2311" t="s">
        <v>6</v>
      </c>
      <c r="C2311">
        <v>2023</v>
      </c>
      <c r="D2311">
        <v>18.850589750000001</v>
      </c>
      <c r="E2311" t="s">
        <v>7</v>
      </c>
    </row>
    <row r="2312" spans="1:5" x14ac:dyDescent="0.3">
      <c r="A2312" t="s">
        <v>90</v>
      </c>
      <c r="B2312" t="s">
        <v>8</v>
      </c>
      <c r="C2312">
        <v>2010</v>
      </c>
      <c r="D2312">
        <v>12.920000010000001</v>
      </c>
      <c r="E2312" t="s">
        <v>7</v>
      </c>
    </row>
    <row r="2313" spans="1:5" x14ac:dyDescent="0.3">
      <c r="A2313" t="s">
        <v>90</v>
      </c>
      <c r="B2313" t="s">
        <v>8</v>
      </c>
      <c r="C2313">
        <v>2011</v>
      </c>
      <c r="D2313">
        <v>13.00999996</v>
      </c>
      <c r="E2313" t="s">
        <v>7</v>
      </c>
    </row>
    <row r="2314" spans="1:5" x14ac:dyDescent="0.3">
      <c r="A2314" t="s">
        <v>90</v>
      </c>
      <c r="B2314" t="s">
        <v>8</v>
      </c>
      <c r="C2314">
        <v>2012</v>
      </c>
      <c r="D2314">
        <v>13.0999999</v>
      </c>
      <c r="E2314" t="s">
        <v>7</v>
      </c>
    </row>
    <row r="2315" spans="1:5" x14ac:dyDescent="0.3">
      <c r="A2315" t="s">
        <v>90</v>
      </c>
      <c r="B2315" t="s">
        <v>8</v>
      </c>
      <c r="C2315">
        <v>2013</v>
      </c>
      <c r="D2315">
        <v>13.18999985</v>
      </c>
      <c r="E2315" t="s">
        <v>7</v>
      </c>
    </row>
    <row r="2316" spans="1:5" x14ac:dyDescent="0.3">
      <c r="A2316" t="s">
        <v>90</v>
      </c>
      <c r="B2316" t="s">
        <v>8</v>
      </c>
      <c r="C2316">
        <v>2014</v>
      </c>
      <c r="D2316">
        <v>13.279999800000001</v>
      </c>
      <c r="E2316" t="s">
        <v>7</v>
      </c>
    </row>
    <row r="2317" spans="1:5" x14ac:dyDescent="0.3">
      <c r="A2317" t="s">
        <v>90</v>
      </c>
      <c r="B2317" t="s">
        <v>8</v>
      </c>
      <c r="C2317">
        <v>2015</v>
      </c>
      <c r="D2317">
        <v>13.36999975</v>
      </c>
      <c r="E2317" t="s">
        <v>7</v>
      </c>
    </row>
    <row r="2318" spans="1:5" x14ac:dyDescent="0.3">
      <c r="A2318" t="s">
        <v>90</v>
      </c>
      <c r="B2318" t="s">
        <v>8</v>
      </c>
      <c r="C2318">
        <v>2016</v>
      </c>
      <c r="D2318">
        <v>13.459999699999999</v>
      </c>
      <c r="E2318" t="s">
        <v>7</v>
      </c>
    </row>
    <row r="2319" spans="1:5" x14ac:dyDescent="0.3">
      <c r="A2319" t="s">
        <v>90</v>
      </c>
      <c r="B2319" t="s">
        <v>8</v>
      </c>
      <c r="C2319">
        <v>2017</v>
      </c>
      <c r="D2319">
        <v>13.54999965</v>
      </c>
      <c r="E2319" t="s">
        <v>7</v>
      </c>
    </row>
    <row r="2320" spans="1:5" x14ac:dyDescent="0.3">
      <c r="A2320" t="s">
        <v>90</v>
      </c>
      <c r="B2320" t="s">
        <v>8</v>
      </c>
      <c r="C2320">
        <v>2018</v>
      </c>
      <c r="D2320">
        <v>13.63999959</v>
      </c>
      <c r="E2320" t="s">
        <v>7</v>
      </c>
    </row>
    <row r="2321" spans="1:5" x14ac:dyDescent="0.3">
      <c r="A2321" t="s">
        <v>90</v>
      </c>
      <c r="B2321" t="s">
        <v>8</v>
      </c>
      <c r="C2321">
        <v>2019</v>
      </c>
      <c r="D2321">
        <v>13.72999954</v>
      </c>
      <c r="E2321" t="s">
        <v>7</v>
      </c>
    </row>
    <row r="2322" spans="1:5" x14ac:dyDescent="0.3">
      <c r="A2322" t="s">
        <v>90</v>
      </c>
      <c r="B2322" t="s">
        <v>8</v>
      </c>
      <c r="C2322">
        <v>2020</v>
      </c>
      <c r="D2322">
        <v>13.77000046</v>
      </c>
      <c r="E2322" t="s">
        <v>7</v>
      </c>
    </row>
    <row r="2323" spans="1:5" x14ac:dyDescent="0.3">
      <c r="A2323" t="s">
        <v>90</v>
      </c>
      <c r="B2323" t="s">
        <v>8</v>
      </c>
      <c r="C2323">
        <v>2021</v>
      </c>
      <c r="D2323">
        <v>13.908926279999999</v>
      </c>
      <c r="E2323" t="s">
        <v>7</v>
      </c>
    </row>
    <row r="2324" spans="1:5" x14ac:dyDescent="0.3">
      <c r="A2324" t="s">
        <v>90</v>
      </c>
      <c r="B2324" t="s">
        <v>8</v>
      </c>
      <c r="C2324">
        <v>2022</v>
      </c>
      <c r="D2324">
        <v>13.908926279999999</v>
      </c>
      <c r="E2324" t="s">
        <v>7</v>
      </c>
    </row>
    <row r="2325" spans="1:5" x14ac:dyDescent="0.3">
      <c r="A2325" t="s">
        <v>90</v>
      </c>
      <c r="B2325" t="s">
        <v>8</v>
      </c>
      <c r="C2325">
        <v>2023</v>
      </c>
      <c r="D2325">
        <v>13.908926279999999</v>
      </c>
      <c r="E2325" t="s">
        <v>7</v>
      </c>
    </row>
    <row r="2326" spans="1:5" x14ac:dyDescent="0.3">
      <c r="A2326" t="s">
        <v>91</v>
      </c>
      <c r="B2326" t="s">
        <v>8</v>
      </c>
      <c r="C2326">
        <v>2010</v>
      </c>
      <c r="D2326">
        <v>12.5</v>
      </c>
      <c r="E2326" t="s">
        <v>7</v>
      </c>
    </row>
    <row r="2327" spans="1:5" x14ac:dyDescent="0.3">
      <c r="A2327" t="s">
        <v>91</v>
      </c>
      <c r="B2327" t="s">
        <v>8</v>
      </c>
      <c r="C2327">
        <v>2011</v>
      </c>
      <c r="D2327">
        <v>12.600000380000001</v>
      </c>
      <c r="E2327" t="s">
        <v>7</v>
      </c>
    </row>
    <row r="2328" spans="1:5" x14ac:dyDescent="0.3">
      <c r="A2328" t="s">
        <v>91</v>
      </c>
      <c r="B2328" t="s">
        <v>8</v>
      </c>
      <c r="C2328">
        <v>2012</v>
      </c>
      <c r="D2328">
        <v>12.68999958</v>
      </c>
      <c r="E2328" t="s">
        <v>7</v>
      </c>
    </row>
    <row r="2329" spans="1:5" x14ac:dyDescent="0.3">
      <c r="A2329" t="s">
        <v>91</v>
      </c>
      <c r="B2329" t="s">
        <v>8</v>
      </c>
      <c r="C2329">
        <v>2013</v>
      </c>
      <c r="D2329">
        <v>12.80000019</v>
      </c>
      <c r="E2329" t="s">
        <v>7</v>
      </c>
    </row>
    <row r="2330" spans="1:5" x14ac:dyDescent="0.3">
      <c r="A2330" t="s">
        <v>91</v>
      </c>
      <c r="B2330" t="s">
        <v>8</v>
      </c>
      <c r="C2330">
        <v>2014</v>
      </c>
      <c r="D2330">
        <v>12.920000079999999</v>
      </c>
      <c r="E2330" t="s">
        <v>7</v>
      </c>
    </row>
    <row r="2331" spans="1:5" x14ac:dyDescent="0.3">
      <c r="A2331" t="s">
        <v>91</v>
      </c>
      <c r="B2331" t="s">
        <v>8</v>
      </c>
      <c r="C2331">
        <v>2015</v>
      </c>
      <c r="D2331">
        <v>12.960000040000001</v>
      </c>
      <c r="E2331" t="s">
        <v>7</v>
      </c>
    </row>
    <row r="2332" spans="1:5" x14ac:dyDescent="0.3">
      <c r="A2332" t="s">
        <v>91</v>
      </c>
      <c r="B2332" t="s">
        <v>8</v>
      </c>
      <c r="C2332">
        <v>2016</v>
      </c>
      <c r="D2332">
        <v>13.054043180000001</v>
      </c>
      <c r="E2332" t="s">
        <v>7</v>
      </c>
    </row>
    <row r="2333" spans="1:5" x14ac:dyDescent="0.3">
      <c r="A2333" t="s">
        <v>91</v>
      </c>
      <c r="B2333" t="s">
        <v>8</v>
      </c>
      <c r="C2333">
        <v>2017</v>
      </c>
      <c r="D2333">
        <v>13.14876875</v>
      </c>
      <c r="E2333" t="s">
        <v>7</v>
      </c>
    </row>
    <row r="2334" spans="1:5" x14ac:dyDescent="0.3">
      <c r="A2334" t="s">
        <v>91</v>
      </c>
      <c r="B2334" t="s">
        <v>8</v>
      </c>
      <c r="C2334">
        <v>2018</v>
      </c>
      <c r="D2334">
        <v>13.244181680000001</v>
      </c>
      <c r="E2334" t="s">
        <v>7</v>
      </c>
    </row>
    <row r="2335" spans="1:5" x14ac:dyDescent="0.3">
      <c r="A2335" t="s">
        <v>91</v>
      </c>
      <c r="B2335" t="s">
        <v>8</v>
      </c>
      <c r="C2335">
        <v>2019</v>
      </c>
      <c r="D2335">
        <v>13.340286969999999</v>
      </c>
      <c r="E2335" t="s">
        <v>7</v>
      </c>
    </row>
    <row r="2336" spans="1:5" x14ac:dyDescent="0.3">
      <c r="A2336" t="s">
        <v>91</v>
      </c>
      <c r="B2336" t="s">
        <v>8</v>
      </c>
      <c r="C2336">
        <v>2020</v>
      </c>
      <c r="D2336">
        <v>13.437089629999999</v>
      </c>
      <c r="E2336" t="s">
        <v>7</v>
      </c>
    </row>
    <row r="2337" spans="1:5" x14ac:dyDescent="0.3">
      <c r="A2337" t="s">
        <v>91</v>
      </c>
      <c r="B2337" t="s">
        <v>8</v>
      </c>
      <c r="C2337">
        <v>2021</v>
      </c>
      <c r="D2337">
        <v>13.534594739999999</v>
      </c>
      <c r="E2337" t="s">
        <v>7</v>
      </c>
    </row>
    <row r="2338" spans="1:5" x14ac:dyDescent="0.3">
      <c r="A2338" t="s">
        <v>91</v>
      </c>
      <c r="B2338" t="s">
        <v>8</v>
      </c>
      <c r="C2338">
        <v>2022</v>
      </c>
      <c r="D2338">
        <v>13.534594739999999</v>
      </c>
      <c r="E2338" t="s">
        <v>7</v>
      </c>
    </row>
    <row r="2339" spans="1:5" x14ac:dyDescent="0.3">
      <c r="A2339" t="s">
        <v>91</v>
      </c>
      <c r="B2339" t="s">
        <v>8</v>
      </c>
      <c r="C2339">
        <v>2023</v>
      </c>
      <c r="D2339">
        <v>13.534594739999999</v>
      </c>
      <c r="E2339" t="s">
        <v>7</v>
      </c>
    </row>
    <row r="2340" spans="1:5" x14ac:dyDescent="0.3">
      <c r="A2340" t="s">
        <v>91</v>
      </c>
      <c r="B2340" t="s">
        <v>6</v>
      </c>
      <c r="C2340">
        <v>2010</v>
      </c>
      <c r="D2340">
        <v>15.044639589999999</v>
      </c>
      <c r="E2340" t="s">
        <v>7</v>
      </c>
    </row>
    <row r="2341" spans="1:5" x14ac:dyDescent="0.3">
      <c r="A2341" t="s">
        <v>91</v>
      </c>
      <c r="B2341" t="s">
        <v>6</v>
      </c>
      <c r="C2341">
        <v>2011</v>
      </c>
      <c r="D2341">
        <v>15.04598045</v>
      </c>
      <c r="E2341" t="s">
        <v>7</v>
      </c>
    </row>
    <row r="2342" spans="1:5" x14ac:dyDescent="0.3">
      <c r="A2342" t="s">
        <v>91</v>
      </c>
      <c r="B2342" t="s">
        <v>6</v>
      </c>
      <c r="C2342">
        <v>2012</v>
      </c>
      <c r="D2342">
        <v>15.0644598</v>
      </c>
      <c r="E2342" t="s">
        <v>7</v>
      </c>
    </row>
    <row r="2343" spans="1:5" x14ac:dyDescent="0.3">
      <c r="A2343" t="s">
        <v>91</v>
      </c>
      <c r="B2343" t="s">
        <v>6</v>
      </c>
      <c r="C2343">
        <v>2013</v>
      </c>
      <c r="D2343">
        <v>15.10923004</v>
      </c>
      <c r="E2343" t="s">
        <v>7</v>
      </c>
    </row>
    <row r="2344" spans="1:5" x14ac:dyDescent="0.3">
      <c r="A2344" t="s">
        <v>91</v>
      </c>
      <c r="B2344" t="s">
        <v>6</v>
      </c>
      <c r="C2344">
        <v>2014</v>
      </c>
      <c r="D2344">
        <v>15.09504986</v>
      </c>
      <c r="E2344" t="s">
        <v>7</v>
      </c>
    </row>
    <row r="2345" spans="1:5" x14ac:dyDescent="0.3">
      <c r="A2345" t="s">
        <v>91</v>
      </c>
      <c r="B2345" t="s">
        <v>6</v>
      </c>
      <c r="C2345">
        <v>2015</v>
      </c>
      <c r="D2345">
        <v>15.04730034</v>
      </c>
      <c r="E2345" t="s">
        <v>7</v>
      </c>
    </row>
    <row r="2346" spans="1:5" x14ac:dyDescent="0.3">
      <c r="A2346" t="s">
        <v>91</v>
      </c>
      <c r="B2346" t="s">
        <v>6</v>
      </c>
      <c r="C2346">
        <v>2016</v>
      </c>
      <c r="D2346">
        <v>14.909810070000001</v>
      </c>
      <c r="E2346" t="s">
        <v>7</v>
      </c>
    </row>
    <row r="2347" spans="1:5" x14ac:dyDescent="0.3">
      <c r="A2347" t="s">
        <v>91</v>
      </c>
      <c r="B2347" t="s">
        <v>6</v>
      </c>
      <c r="C2347">
        <v>2017</v>
      </c>
      <c r="D2347">
        <v>14.92461014</v>
      </c>
      <c r="E2347" t="s">
        <v>7</v>
      </c>
    </row>
    <row r="2348" spans="1:5" x14ac:dyDescent="0.3">
      <c r="A2348" t="s">
        <v>91</v>
      </c>
      <c r="B2348" t="s">
        <v>6</v>
      </c>
      <c r="C2348">
        <v>2018</v>
      </c>
      <c r="D2348">
        <v>14.85824013</v>
      </c>
      <c r="E2348" t="s">
        <v>7</v>
      </c>
    </row>
    <row r="2349" spans="1:5" x14ac:dyDescent="0.3">
      <c r="A2349" t="s">
        <v>91</v>
      </c>
      <c r="B2349" t="s">
        <v>6</v>
      </c>
      <c r="C2349">
        <v>2019</v>
      </c>
      <c r="D2349">
        <v>14.78419018</v>
      </c>
      <c r="E2349" t="s">
        <v>7</v>
      </c>
    </row>
    <row r="2350" spans="1:5" x14ac:dyDescent="0.3">
      <c r="A2350" t="s">
        <v>91</v>
      </c>
      <c r="B2350" t="s">
        <v>6</v>
      </c>
      <c r="C2350">
        <v>2020</v>
      </c>
      <c r="D2350">
        <v>14.8323698</v>
      </c>
      <c r="E2350" t="s">
        <v>7</v>
      </c>
    </row>
    <row r="2351" spans="1:5" x14ac:dyDescent="0.3">
      <c r="A2351" t="s">
        <v>91</v>
      </c>
      <c r="B2351" t="s">
        <v>6</v>
      </c>
      <c r="C2351">
        <v>2021</v>
      </c>
      <c r="D2351">
        <v>15.02984047</v>
      </c>
      <c r="E2351" t="s">
        <v>7</v>
      </c>
    </row>
    <row r="2352" spans="1:5" x14ac:dyDescent="0.3">
      <c r="A2352" t="s">
        <v>91</v>
      </c>
      <c r="B2352" t="s">
        <v>6</v>
      </c>
      <c r="C2352">
        <v>2022</v>
      </c>
      <c r="D2352">
        <v>14.93416023</v>
      </c>
      <c r="E2352" t="s">
        <v>7</v>
      </c>
    </row>
    <row r="2353" spans="1:5" x14ac:dyDescent="0.3">
      <c r="A2353" t="s">
        <v>91</v>
      </c>
      <c r="B2353" t="s">
        <v>6</v>
      </c>
      <c r="C2353">
        <v>2023</v>
      </c>
      <c r="D2353">
        <v>14.93416023</v>
      </c>
      <c r="E2353" t="s">
        <v>7</v>
      </c>
    </row>
    <row r="2354" spans="1:5" x14ac:dyDescent="0.3">
      <c r="A2354" t="s">
        <v>92</v>
      </c>
      <c r="B2354" t="s">
        <v>6</v>
      </c>
      <c r="C2354">
        <v>2010</v>
      </c>
      <c r="D2354">
        <v>16.233770369999998</v>
      </c>
      <c r="E2354" t="s">
        <v>7</v>
      </c>
    </row>
    <row r="2355" spans="1:5" x14ac:dyDescent="0.3">
      <c r="A2355" t="s">
        <v>92</v>
      </c>
      <c r="B2355" t="s">
        <v>6</v>
      </c>
      <c r="C2355">
        <v>2011</v>
      </c>
      <c r="D2355">
        <v>16.390050890000001</v>
      </c>
      <c r="E2355" t="s">
        <v>7</v>
      </c>
    </row>
    <row r="2356" spans="1:5" x14ac:dyDescent="0.3">
      <c r="A2356" t="s">
        <v>92</v>
      </c>
      <c r="B2356" t="s">
        <v>6</v>
      </c>
      <c r="C2356">
        <v>2012</v>
      </c>
      <c r="D2356">
        <v>16.17153931</v>
      </c>
      <c r="E2356" t="s">
        <v>7</v>
      </c>
    </row>
    <row r="2357" spans="1:5" x14ac:dyDescent="0.3">
      <c r="A2357" t="s">
        <v>92</v>
      </c>
      <c r="B2357" t="s">
        <v>6</v>
      </c>
      <c r="C2357">
        <v>2013</v>
      </c>
      <c r="D2357">
        <v>15.979729649999999</v>
      </c>
      <c r="E2357" t="s">
        <v>7</v>
      </c>
    </row>
    <row r="2358" spans="1:5" x14ac:dyDescent="0.3">
      <c r="A2358" t="s">
        <v>92</v>
      </c>
      <c r="B2358" t="s">
        <v>6</v>
      </c>
      <c r="C2358">
        <v>2014</v>
      </c>
      <c r="D2358">
        <v>15.964119910000001</v>
      </c>
      <c r="E2358" t="s">
        <v>7</v>
      </c>
    </row>
    <row r="2359" spans="1:5" x14ac:dyDescent="0.3">
      <c r="A2359" t="s">
        <v>92</v>
      </c>
      <c r="B2359" t="s">
        <v>6</v>
      </c>
      <c r="C2359">
        <v>2015</v>
      </c>
      <c r="D2359">
        <v>15.954469680000001</v>
      </c>
      <c r="E2359" t="s">
        <v>7</v>
      </c>
    </row>
    <row r="2360" spans="1:5" x14ac:dyDescent="0.3">
      <c r="A2360" t="s">
        <v>92</v>
      </c>
      <c r="B2360" t="s">
        <v>6</v>
      </c>
      <c r="C2360">
        <v>2016</v>
      </c>
      <c r="D2360">
        <v>15.95277023</v>
      </c>
      <c r="E2360" t="s">
        <v>7</v>
      </c>
    </row>
    <row r="2361" spans="1:5" x14ac:dyDescent="0.3">
      <c r="A2361" t="s">
        <v>92</v>
      </c>
      <c r="B2361" t="s">
        <v>6</v>
      </c>
      <c r="C2361">
        <v>2017</v>
      </c>
      <c r="D2361">
        <v>16.14879036</v>
      </c>
      <c r="E2361" t="s">
        <v>7</v>
      </c>
    </row>
    <row r="2362" spans="1:5" x14ac:dyDescent="0.3">
      <c r="A2362" t="s">
        <v>92</v>
      </c>
      <c r="B2362" t="s">
        <v>6</v>
      </c>
      <c r="C2362">
        <v>2018</v>
      </c>
      <c r="D2362">
        <v>16.28825951</v>
      </c>
      <c r="E2362" t="s">
        <v>7</v>
      </c>
    </row>
    <row r="2363" spans="1:5" x14ac:dyDescent="0.3">
      <c r="A2363" t="s">
        <v>92</v>
      </c>
      <c r="B2363" t="s">
        <v>6</v>
      </c>
      <c r="C2363">
        <v>2019</v>
      </c>
      <c r="D2363">
        <v>16.380130770000001</v>
      </c>
      <c r="E2363" t="s">
        <v>7</v>
      </c>
    </row>
    <row r="2364" spans="1:5" x14ac:dyDescent="0.3">
      <c r="A2364" t="s">
        <v>92</v>
      </c>
      <c r="B2364" t="s">
        <v>6</v>
      </c>
      <c r="C2364">
        <v>2020</v>
      </c>
      <c r="D2364">
        <v>16.531129839999998</v>
      </c>
      <c r="E2364" t="s">
        <v>7</v>
      </c>
    </row>
    <row r="2365" spans="1:5" x14ac:dyDescent="0.3">
      <c r="A2365" t="s">
        <v>92</v>
      </c>
      <c r="B2365" t="s">
        <v>6</v>
      </c>
      <c r="C2365">
        <v>2021</v>
      </c>
      <c r="D2365">
        <v>16.60482979</v>
      </c>
      <c r="E2365" t="s">
        <v>7</v>
      </c>
    </row>
    <row r="2366" spans="1:5" x14ac:dyDescent="0.3">
      <c r="A2366" t="s">
        <v>92</v>
      </c>
      <c r="B2366" t="s">
        <v>6</v>
      </c>
      <c r="C2366">
        <v>2022</v>
      </c>
      <c r="D2366">
        <v>16.714199069999999</v>
      </c>
      <c r="E2366" t="s">
        <v>7</v>
      </c>
    </row>
    <row r="2367" spans="1:5" x14ac:dyDescent="0.3">
      <c r="A2367" t="s">
        <v>92</v>
      </c>
      <c r="B2367" t="s">
        <v>6</v>
      </c>
      <c r="C2367">
        <v>2023</v>
      </c>
      <c r="D2367">
        <v>16.714199069999999</v>
      </c>
      <c r="E2367" t="s">
        <v>7</v>
      </c>
    </row>
    <row r="2368" spans="1:5" x14ac:dyDescent="0.3">
      <c r="A2368" t="s">
        <v>92</v>
      </c>
      <c r="B2368" t="s">
        <v>8</v>
      </c>
      <c r="C2368">
        <v>2010</v>
      </c>
      <c r="D2368">
        <v>9.8199996949999999</v>
      </c>
      <c r="E2368" t="s">
        <v>7</v>
      </c>
    </row>
    <row r="2369" spans="1:5" x14ac:dyDescent="0.3">
      <c r="A2369" t="s">
        <v>92</v>
      </c>
      <c r="B2369" t="s">
        <v>8</v>
      </c>
      <c r="C2369">
        <v>2011</v>
      </c>
      <c r="D2369">
        <v>9.8999996190000008</v>
      </c>
      <c r="E2369" t="s">
        <v>7</v>
      </c>
    </row>
    <row r="2370" spans="1:5" x14ac:dyDescent="0.3">
      <c r="A2370" t="s">
        <v>92</v>
      </c>
      <c r="B2370" t="s">
        <v>8</v>
      </c>
      <c r="C2370">
        <v>2012</v>
      </c>
      <c r="D2370">
        <v>10.02000046</v>
      </c>
      <c r="E2370" t="s">
        <v>7</v>
      </c>
    </row>
    <row r="2371" spans="1:5" x14ac:dyDescent="0.3">
      <c r="A2371" t="s">
        <v>92</v>
      </c>
      <c r="B2371" t="s">
        <v>8</v>
      </c>
      <c r="C2371">
        <v>2013</v>
      </c>
      <c r="D2371">
        <v>10.120000360000001</v>
      </c>
      <c r="E2371" t="s">
        <v>7</v>
      </c>
    </row>
    <row r="2372" spans="1:5" x14ac:dyDescent="0.3">
      <c r="A2372" t="s">
        <v>92</v>
      </c>
      <c r="B2372" t="s">
        <v>8</v>
      </c>
      <c r="C2372">
        <v>2014</v>
      </c>
      <c r="D2372">
        <v>10.22000027</v>
      </c>
      <c r="E2372" t="s">
        <v>7</v>
      </c>
    </row>
    <row r="2373" spans="1:5" x14ac:dyDescent="0.3">
      <c r="A2373" t="s">
        <v>92</v>
      </c>
      <c r="B2373" t="s">
        <v>8</v>
      </c>
      <c r="C2373">
        <v>2015</v>
      </c>
      <c r="D2373">
        <v>10.31000042</v>
      </c>
      <c r="E2373" t="s">
        <v>7</v>
      </c>
    </row>
    <row r="2374" spans="1:5" x14ac:dyDescent="0.3">
      <c r="A2374" t="s">
        <v>92</v>
      </c>
      <c r="B2374" t="s">
        <v>8</v>
      </c>
      <c r="C2374">
        <v>2016</v>
      </c>
      <c r="D2374">
        <v>10.39600029</v>
      </c>
      <c r="E2374" t="s">
        <v>7</v>
      </c>
    </row>
    <row r="2375" spans="1:5" x14ac:dyDescent="0.3">
      <c r="A2375" t="s">
        <v>92</v>
      </c>
      <c r="B2375" t="s">
        <v>8</v>
      </c>
      <c r="C2375">
        <v>2017</v>
      </c>
      <c r="D2375">
        <v>10.48200016</v>
      </c>
      <c r="E2375" t="s">
        <v>7</v>
      </c>
    </row>
    <row r="2376" spans="1:5" x14ac:dyDescent="0.3">
      <c r="A2376" t="s">
        <v>92</v>
      </c>
      <c r="B2376" t="s">
        <v>8</v>
      </c>
      <c r="C2376">
        <v>2018</v>
      </c>
      <c r="D2376">
        <v>10.56800003</v>
      </c>
      <c r="E2376" t="s">
        <v>7</v>
      </c>
    </row>
    <row r="2377" spans="1:5" x14ac:dyDescent="0.3">
      <c r="A2377" t="s">
        <v>92</v>
      </c>
      <c r="B2377" t="s">
        <v>8</v>
      </c>
      <c r="C2377">
        <v>2019</v>
      </c>
      <c r="D2377">
        <v>10.653999900000001</v>
      </c>
      <c r="E2377" t="s">
        <v>7</v>
      </c>
    </row>
    <row r="2378" spans="1:5" x14ac:dyDescent="0.3">
      <c r="A2378" t="s">
        <v>92</v>
      </c>
      <c r="B2378" t="s">
        <v>8</v>
      </c>
      <c r="C2378">
        <v>2020</v>
      </c>
      <c r="D2378">
        <v>10.739999770000001</v>
      </c>
      <c r="E2378" t="s">
        <v>7</v>
      </c>
    </row>
    <row r="2379" spans="1:5" x14ac:dyDescent="0.3">
      <c r="A2379" t="s">
        <v>92</v>
      </c>
      <c r="B2379" t="s">
        <v>8</v>
      </c>
      <c r="C2379">
        <v>2021</v>
      </c>
      <c r="D2379">
        <v>10.828128270000001</v>
      </c>
      <c r="E2379" t="s">
        <v>7</v>
      </c>
    </row>
    <row r="2380" spans="1:5" x14ac:dyDescent="0.3">
      <c r="A2380" t="s">
        <v>92</v>
      </c>
      <c r="B2380" t="s">
        <v>8</v>
      </c>
      <c r="C2380">
        <v>2022</v>
      </c>
      <c r="D2380">
        <v>10.828128270000001</v>
      </c>
      <c r="E2380" t="s">
        <v>7</v>
      </c>
    </row>
    <row r="2381" spans="1:5" x14ac:dyDescent="0.3">
      <c r="A2381" t="s">
        <v>92</v>
      </c>
      <c r="B2381" t="s">
        <v>8</v>
      </c>
      <c r="C2381">
        <v>2023</v>
      </c>
      <c r="D2381">
        <v>10.828128270000001</v>
      </c>
      <c r="E2381" t="s">
        <v>7</v>
      </c>
    </row>
    <row r="2382" spans="1:5" x14ac:dyDescent="0.3">
      <c r="A2382" t="s">
        <v>93</v>
      </c>
      <c r="B2382" t="s">
        <v>8</v>
      </c>
      <c r="C2382">
        <v>2010</v>
      </c>
      <c r="D2382">
        <v>8.3564995999999994</v>
      </c>
      <c r="E2382" t="s">
        <v>7</v>
      </c>
    </row>
    <row r="2383" spans="1:5" x14ac:dyDescent="0.3">
      <c r="A2383" t="s">
        <v>93</v>
      </c>
      <c r="B2383" t="s">
        <v>8</v>
      </c>
      <c r="C2383">
        <v>2011</v>
      </c>
      <c r="D2383">
        <v>8.4399995800000003</v>
      </c>
      <c r="E2383" t="s">
        <v>7</v>
      </c>
    </row>
    <row r="2384" spans="1:5" x14ac:dyDescent="0.3">
      <c r="A2384" t="s">
        <v>93</v>
      </c>
      <c r="B2384" t="s">
        <v>8</v>
      </c>
      <c r="C2384">
        <v>2012</v>
      </c>
      <c r="D2384">
        <v>8.5781732910000006</v>
      </c>
      <c r="E2384" t="s">
        <v>7</v>
      </c>
    </row>
    <row r="2385" spans="1:5" x14ac:dyDescent="0.3">
      <c r="A2385" t="s">
        <v>93</v>
      </c>
      <c r="B2385" t="s">
        <v>8</v>
      </c>
      <c r="C2385">
        <v>2013</v>
      </c>
      <c r="D2385">
        <v>8.7163470010000008</v>
      </c>
      <c r="E2385" t="s">
        <v>7</v>
      </c>
    </row>
    <row r="2386" spans="1:5" x14ac:dyDescent="0.3">
      <c r="A2386" t="s">
        <v>93</v>
      </c>
      <c r="B2386" t="s">
        <v>8</v>
      </c>
      <c r="C2386">
        <v>2014</v>
      </c>
      <c r="D2386">
        <v>8.8545207109999993</v>
      </c>
      <c r="E2386" t="s">
        <v>7</v>
      </c>
    </row>
    <row r="2387" spans="1:5" x14ac:dyDescent="0.3">
      <c r="A2387" t="s">
        <v>93</v>
      </c>
      <c r="B2387" t="s">
        <v>8</v>
      </c>
      <c r="C2387">
        <v>2015</v>
      </c>
      <c r="D2387">
        <v>8.9926944209999995</v>
      </c>
      <c r="E2387" t="s">
        <v>7</v>
      </c>
    </row>
    <row r="2388" spans="1:5" x14ac:dyDescent="0.3">
      <c r="A2388" t="s">
        <v>93</v>
      </c>
      <c r="B2388" t="s">
        <v>8</v>
      </c>
      <c r="C2388">
        <v>2016</v>
      </c>
      <c r="D2388">
        <v>9.1308681309999997</v>
      </c>
      <c r="E2388" t="s">
        <v>7</v>
      </c>
    </row>
    <row r="2389" spans="1:5" x14ac:dyDescent="0.3">
      <c r="A2389" t="s">
        <v>93</v>
      </c>
      <c r="B2389" t="s">
        <v>8</v>
      </c>
      <c r="C2389">
        <v>2017</v>
      </c>
      <c r="D2389">
        <v>9.269041842</v>
      </c>
      <c r="E2389" t="s">
        <v>7</v>
      </c>
    </row>
    <row r="2390" spans="1:5" x14ac:dyDescent="0.3">
      <c r="A2390" t="s">
        <v>93</v>
      </c>
      <c r="B2390" t="s">
        <v>8</v>
      </c>
      <c r="C2390">
        <v>2018</v>
      </c>
      <c r="D2390">
        <v>9.4072155520000003</v>
      </c>
      <c r="E2390" t="s">
        <v>7</v>
      </c>
    </row>
    <row r="2391" spans="1:5" x14ac:dyDescent="0.3">
      <c r="A2391" t="s">
        <v>93</v>
      </c>
      <c r="B2391" t="s">
        <v>8</v>
      </c>
      <c r="C2391">
        <v>2019</v>
      </c>
      <c r="D2391">
        <v>9.5453892620000005</v>
      </c>
      <c r="E2391" t="s">
        <v>7</v>
      </c>
    </row>
    <row r="2392" spans="1:5" x14ac:dyDescent="0.3">
      <c r="A2392" t="s">
        <v>93</v>
      </c>
      <c r="B2392" t="s">
        <v>8</v>
      </c>
      <c r="C2392">
        <v>2020</v>
      </c>
      <c r="D2392">
        <v>9.6835629720000007</v>
      </c>
      <c r="E2392" t="s">
        <v>7</v>
      </c>
    </row>
    <row r="2393" spans="1:5" x14ac:dyDescent="0.3">
      <c r="A2393" t="s">
        <v>93</v>
      </c>
      <c r="B2393" t="s">
        <v>8</v>
      </c>
      <c r="C2393">
        <v>2021</v>
      </c>
      <c r="D2393">
        <v>9.8217366829999992</v>
      </c>
      <c r="E2393" t="s">
        <v>7</v>
      </c>
    </row>
    <row r="2394" spans="1:5" x14ac:dyDescent="0.3">
      <c r="A2394" t="s">
        <v>93</v>
      </c>
      <c r="B2394" t="s">
        <v>8</v>
      </c>
      <c r="C2394">
        <v>2022</v>
      </c>
      <c r="D2394">
        <v>9.9599103929999995</v>
      </c>
      <c r="E2394" t="s">
        <v>7</v>
      </c>
    </row>
    <row r="2395" spans="1:5" x14ac:dyDescent="0.3">
      <c r="A2395" t="s">
        <v>93</v>
      </c>
      <c r="B2395" t="s">
        <v>8</v>
      </c>
      <c r="C2395">
        <v>2023</v>
      </c>
      <c r="D2395">
        <v>9.9599103929999995</v>
      </c>
      <c r="E2395" t="s">
        <v>7</v>
      </c>
    </row>
    <row r="2396" spans="1:5" x14ac:dyDescent="0.3">
      <c r="A2396" t="s">
        <v>93</v>
      </c>
      <c r="B2396" t="s">
        <v>6</v>
      </c>
      <c r="C2396">
        <v>2010</v>
      </c>
      <c r="D2396">
        <v>13.25212002</v>
      </c>
      <c r="E2396" t="s">
        <v>7</v>
      </c>
    </row>
    <row r="2397" spans="1:5" x14ac:dyDescent="0.3">
      <c r="A2397" t="s">
        <v>93</v>
      </c>
      <c r="B2397" t="s">
        <v>6</v>
      </c>
      <c r="C2397">
        <v>2011</v>
      </c>
      <c r="D2397">
        <v>13.333040240000001</v>
      </c>
      <c r="E2397" t="s">
        <v>7</v>
      </c>
    </row>
    <row r="2398" spans="1:5" x14ac:dyDescent="0.3">
      <c r="A2398" t="s">
        <v>93</v>
      </c>
      <c r="B2398" t="s">
        <v>6</v>
      </c>
      <c r="C2398">
        <v>2012</v>
      </c>
      <c r="D2398">
        <v>13.132639879999999</v>
      </c>
      <c r="E2398" t="s">
        <v>7</v>
      </c>
    </row>
    <row r="2399" spans="1:5" x14ac:dyDescent="0.3">
      <c r="A2399" t="s">
        <v>93</v>
      </c>
      <c r="B2399" t="s">
        <v>6</v>
      </c>
      <c r="C2399">
        <v>2013</v>
      </c>
      <c r="D2399">
        <v>12.93223953</v>
      </c>
      <c r="E2399" t="s">
        <v>7</v>
      </c>
    </row>
    <row r="2400" spans="1:5" x14ac:dyDescent="0.3">
      <c r="A2400" t="s">
        <v>93</v>
      </c>
      <c r="B2400" t="s">
        <v>6</v>
      </c>
      <c r="C2400">
        <v>2014</v>
      </c>
      <c r="D2400">
        <v>12.89050484</v>
      </c>
      <c r="E2400" t="s">
        <v>7</v>
      </c>
    </row>
    <row r="2401" spans="1:5" x14ac:dyDescent="0.3">
      <c r="A2401" t="s">
        <v>93</v>
      </c>
      <c r="B2401" t="s">
        <v>6</v>
      </c>
      <c r="C2401">
        <v>2015</v>
      </c>
      <c r="D2401">
        <v>12.848770139999999</v>
      </c>
      <c r="E2401" t="s">
        <v>7</v>
      </c>
    </row>
    <row r="2402" spans="1:5" x14ac:dyDescent="0.3">
      <c r="A2402" t="s">
        <v>93</v>
      </c>
      <c r="B2402" t="s">
        <v>6</v>
      </c>
      <c r="C2402">
        <v>2016</v>
      </c>
      <c r="D2402">
        <v>12.770010579999999</v>
      </c>
      <c r="E2402" t="s">
        <v>7</v>
      </c>
    </row>
    <row r="2403" spans="1:5" x14ac:dyDescent="0.3">
      <c r="A2403" t="s">
        <v>93</v>
      </c>
      <c r="B2403" t="s">
        <v>6</v>
      </c>
      <c r="C2403">
        <v>2017</v>
      </c>
      <c r="D2403">
        <v>12.6917338</v>
      </c>
      <c r="E2403" t="s">
        <v>7</v>
      </c>
    </row>
    <row r="2404" spans="1:5" x14ac:dyDescent="0.3">
      <c r="A2404" t="s">
        <v>93</v>
      </c>
      <c r="B2404" t="s">
        <v>6</v>
      </c>
      <c r="C2404">
        <v>2018</v>
      </c>
      <c r="D2404">
        <v>12.61393683</v>
      </c>
      <c r="E2404" t="s">
        <v>7</v>
      </c>
    </row>
    <row r="2405" spans="1:5" x14ac:dyDescent="0.3">
      <c r="A2405" t="s">
        <v>93</v>
      </c>
      <c r="B2405" t="s">
        <v>6</v>
      </c>
      <c r="C2405">
        <v>2019</v>
      </c>
      <c r="D2405">
        <v>12.536616739999999</v>
      </c>
      <c r="E2405" t="s">
        <v>7</v>
      </c>
    </row>
    <row r="2406" spans="1:5" x14ac:dyDescent="0.3">
      <c r="A2406" t="s">
        <v>93</v>
      </c>
      <c r="B2406" t="s">
        <v>6</v>
      </c>
      <c r="C2406">
        <v>2020</v>
      </c>
      <c r="D2406">
        <v>12.45977059</v>
      </c>
      <c r="E2406" t="s">
        <v>7</v>
      </c>
    </row>
    <row r="2407" spans="1:5" x14ac:dyDescent="0.3">
      <c r="A2407" t="s">
        <v>93</v>
      </c>
      <c r="B2407" t="s">
        <v>6</v>
      </c>
      <c r="C2407">
        <v>2021</v>
      </c>
      <c r="D2407">
        <v>12.383395500000001</v>
      </c>
      <c r="E2407" t="s">
        <v>7</v>
      </c>
    </row>
    <row r="2408" spans="1:5" x14ac:dyDescent="0.3">
      <c r="A2408" t="s">
        <v>93</v>
      </c>
      <c r="B2408" t="s">
        <v>6</v>
      </c>
      <c r="C2408">
        <v>2022</v>
      </c>
      <c r="D2408">
        <v>12.383395500000001</v>
      </c>
      <c r="E2408" t="s">
        <v>7</v>
      </c>
    </row>
    <row r="2409" spans="1:5" x14ac:dyDescent="0.3">
      <c r="A2409" t="s">
        <v>93</v>
      </c>
      <c r="B2409" t="s">
        <v>6</v>
      </c>
      <c r="C2409">
        <v>2023</v>
      </c>
      <c r="D2409">
        <v>12.383395500000001</v>
      </c>
      <c r="E2409" t="s">
        <v>7</v>
      </c>
    </row>
    <row r="2410" spans="1:5" x14ac:dyDescent="0.3">
      <c r="A2410" t="s">
        <v>94</v>
      </c>
      <c r="B2410" t="s">
        <v>6</v>
      </c>
      <c r="C2410">
        <v>2010</v>
      </c>
      <c r="D2410">
        <v>12.559390069999999</v>
      </c>
      <c r="E2410" t="s">
        <v>7</v>
      </c>
    </row>
    <row r="2411" spans="1:5" x14ac:dyDescent="0.3">
      <c r="A2411" t="s">
        <v>94</v>
      </c>
      <c r="B2411" t="s">
        <v>6</v>
      </c>
      <c r="C2411">
        <v>2011</v>
      </c>
      <c r="D2411">
        <v>12.56363964</v>
      </c>
      <c r="E2411" t="s">
        <v>7</v>
      </c>
    </row>
    <row r="2412" spans="1:5" x14ac:dyDescent="0.3">
      <c r="A2412" t="s">
        <v>94</v>
      </c>
      <c r="B2412" t="s">
        <v>6</v>
      </c>
      <c r="C2412">
        <v>2012</v>
      </c>
      <c r="D2412">
        <v>12.896289830000001</v>
      </c>
      <c r="E2412" t="s">
        <v>7</v>
      </c>
    </row>
    <row r="2413" spans="1:5" x14ac:dyDescent="0.3">
      <c r="A2413" t="s">
        <v>94</v>
      </c>
      <c r="B2413" t="s">
        <v>6</v>
      </c>
      <c r="C2413">
        <v>2013</v>
      </c>
      <c r="D2413">
        <v>12.90334487</v>
      </c>
      <c r="E2413" t="s">
        <v>7</v>
      </c>
    </row>
    <row r="2414" spans="1:5" x14ac:dyDescent="0.3">
      <c r="A2414" t="s">
        <v>94</v>
      </c>
      <c r="B2414" t="s">
        <v>6</v>
      </c>
      <c r="C2414">
        <v>2014</v>
      </c>
      <c r="D2414">
        <v>12.910399910000001</v>
      </c>
      <c r="E2414" t="s">
        <v>7</v>
      </c>
    </row>
    <row r="2415" spans="1:5" x14ac:dyDescent="0.3">
      <c r="A2415" t="s">
        <v>94</v>
      </c>
      <c r="B2415" t="s">
        <v>6</v>
      </c>
      <c r="C2415">
        <v>2015</v>
      </c>
      <c r="D2415">
        <v>12.917454960000001</v>
      </c>
      <c r="E2415" t="s">
        <v>7</v>
      </c>
    </row>
    <row r="2416" spans="1:5" x14ac:dyDescent="0.3">
      <c r="A2416" t="s">
        <v>94</v>
      </c>
      <c r="B2416" t="s">
        <v>6</v>
      </c>
      <c r="C2416">
        <v>2016</v>
      </c>
      <c r="D2416">
        <v>12.92451</v>
      </c>
      <c r="E2416" t="s">
        <v>7</v>
      </c>
    </row>
    <row r="2417" spans="1:5" x14ac:dyDescent="0.3">
      <c r="A2417" t="s">
        <v>94</v>
      </c>
      <c r="B2417" t="s">
        <v>6</v>
      </c>
      <c r="C2417">
        <v>2017</v>
      </c>
      <c r="D2417">
        <v>12.62730026</v>
      </c>
      <c r="E2417" t="s">
        <v>7</v>
      </c>
    </row>
    <row r="2418" spans="1:5" x14ac:dyDescent="0.3">
      <c r="A2418" t="s">
        <v>94</v>
      </c>
      <c r="B2418" t="s">
        <v>6</v>
      </c>
      <c r="C2418">
        <v>2018</v>
      </c>
      <c r="D2418">
        <v>12.88411045</v>
      </c>
      <c r="E2418" t="s">
        <v>7</v>
      </c>
    </row>
    <row r="2419" spans="1:5" x14ac:dyDescent="0.3">
      <c r="A2419" t="s">
        <v>94</v>
      </c>
      <c r="B2419" t="s">
        <v>6</v>
      </c>
      <c r="C2419">
        <v>2019</v>
      </c>
      <c r="D2419">
        <v>12.87932968</v>
      </c>
      <c r="E2419" t="s">
        <v>7</v>
      </c>
    </row>
    <row r="2420" spans="1:5" x14ac:dyDescent="0.3">
      <c r="A2420" t="s">
        <v>94</v>
      </c>
      <c r="B2420" t="s">
        <v>6</v>
      </c>
      <c r="C2420">
        <v>2020</v>
      </c>
      <c r="D2420">
        <v>12.91650963</v>
      </c>
      <c r="E2420" t="s">
        <v>7</v>
      </c>
    </row>
    <row r="2421" spans="1:5" x14ac:dyDescent="0.3">
      <c r="A2421" t="s">
        <v>94</v>
      </c>
      <c r="B2421" t="s">
        <v>6</v>
      </c>
      <c r="C2421">
        <v>2021</v>
      </c>
      <c r="D2421">
        <v>12.86102962</v>
      </c>
      <c r="E2421" t="s">
        <v>7</v>
      </c>
    </row>
    <row r="2422" spans="1:5" x14ac:dyDescent="0.3">
      <c r="A2422" t="s">
        <v>94</v>
      </c>
      <c r="B2422" t="s">
        <v>6</v>
      </c>
      <c r="C2422">
        <v>2022</v>
      </c>
      <c r="D2422">
        <v>13.043549540000001</v>
      </c>
      <c r="E2422" t="s">
        <v>7</v>
      </c>
    </row>
    <row r="2423" spans="1:5" x14ac:dyDescent="0.3">
      <c r="A2423" t="s">
        <v>94</v>
      </c>
      <c r="B2423" t="s">
        <v>6</v>
      </c>
      <c r="C2423">
        <v>2023</v>
      </c>
      <c r="D2423">
        <v>13.109049799999999</v>
      </c>
      <c r="E2423" t="s">
        <v>7</v>
      </c>
    </row>
    <row r="2424" spans="1:5" x14ac:dyDescent="0.3">
      <c r="A2424" t="s">
        <v>94</v>
      </c>
      <c r="B2424" t="s">
        <v>8</v>
      </c>
      <c r="C2424">
        <v>2010</v>
      </c>
      <c r="D2424">
        <v>9.6099996569999995</v>
      </c>
      <c r="E2424" t="s">
        <v>7</v>
      </c>
    </row>
    <row r="2425" spans="1:5" x14ac:dyDescent="0.3">
      <c r="A2425" t="s">
        <v>94</v>
      </c>
      <c r="B2425" t="s">
        <v>8</v>
      </c>
      <c r="C2425">
        <v>2011</v>
      </c>
      <c r="D2425">
        <v>9.7633767809999998</v>
      </c>
      <c r="E2425" t="s">
        <v>7</v>
      </c>
    </row>
    <row r="2426" spans="1:5" x14ac:dyDescent="0.3">
      <c r="A2426" t="s">
        <v>94</v>
      </c>
      <c r="B2426" t="s">
        <v>8</v>
      </c>
      <c r="C2426">
        <v>2012</v>
      </c>
      <c r="D2426">
        <v>9.9167539050000002</v>
      </c>
      <c r="E2426" t="s">
        <v>7</v>
      </c>
    </row>
    <row r="2427" spans="1:5" x14ac:dyDescent="0.3">
      <c r="A2427" t="s">
        <v>94</v>
      </c>
      <c r="B2427" t="s">
        <v>8</v>
      </c>
      <c r="C2427">
        <v>2013</v>
      </c>
      <c r="D2427">
        <v>10.070131030000001</v>
      </c>
      <c r="E2427" t="s">
        <v>7</v>
      </c>
    </row>
    <row r="2428" spans="1:5" x14ac:dyDescent="0.3">
      <c r="A2428" t="s">
        <v>94</v>
      </c>
      <c r="B2428" t="s">
        <v>8</v>
      </c>
      <c r="C2428">
        <v>2014</v>
      </c>
      <c r="D2428">
        <v>10.223508150000001</v>
      </c>
      <c r="E2428" t="s">
        <v>7</v>
      </c>
    </row>
    <row r="2429" spans="1:5" x14ac:dyDescent="0.3">
      <c r="A2429" t="s">
        <v>94</v>
      </c>
      <c r="B2429" t="s">
        <v>8</v>
      </c>
      <c r="C2429">
        <v>2015</v>
      </c>
      <c r="D2429">
        <v>10.37688528</v>
      </c>
      <c r="E2429" t="s">
        <v>7</v>
      </c>
    </row>
    <row r="2430" spans="1:5" x14ac:dyDescent="0.3">
      <c r="A2430" t="s">
        <v>94</v>
      </c>
      <c r="B2430" t="s">
        <v>8</v>
      </c>
      <c r="C2430">
        <v>2016</v>
      </c>
      <c r="D2430">
        <v>10.5302624</v>
      </c>
      <c r="E2430" t="s">
        <v>7</v>
      </c>
    </row>
    <row r="2431" spans="1:5" x14ac:dyDescent="0.3">
      <c r="A2431" t="s">
        <v>94</v>
      </c>
      <c r="B2431" t="s">
        <v>8</v>
      </c>
      <c r="C2431">
        <v>2017</v>
      </c>
      <c r="D2431">
        <v>10.683639530000001</v>
      </c>
      <c r="E2431" t="s">
        <v>7</v>
      </c>
    </row>
    <row r="2432" spans="1:5" x14ac:dyDescent="0.3">
      <c r="A2432" t="s">
        <v>94</v>
      </c>
      <c r="B2432" t="s">
        <v>8</v>
      </c>
      <c r="C2432">
        <v>2018</v>
      </c>
      <c r="D2432">
        <v>10.350000380000001</v>
      </c>
      <c r="E2432" t="s">
        <v>7</v>
      </c>
    </row>
    <row r="2433" spans="1:5" x14ac:dyDescent="0.3">
      <c r="A2433" t="s">
        <v>94</v>
      </c>
      <c r="B2433" t="s">
        <v>8</v>
      </c>
      <c r="C2433">
        <v>2019</v>
      </c>
      <c r="D2433">
        <v>10.4000001</v>
      </c>
      <c r="E2433" t="s">
        <v>7</v>
      </c>
    </row>
    <row r="2434" spans="1:5" x14ac:dyDescent="0.3">
      <c r="A2434" t="s">
        <v>94</v>
      </c>
      <c r="B2434" t="s">
        <v>8</v>
      </c>
      <c r="C2434">
        <v>2020</v>
      </c>
      <c r="D2434">
        <v>10.44999981</v>
      </c>
      <c r="E2434" t="s">
        <v>7</v>
      </c>
    </row>
    <row r="2435" spans="1:5" x14ac:dyDescent="0.3">
      <c r="A2435" t="s">
        <v>94</v>
      </c>
      <c r="B2435" t="s">
        <v>8</v>
      </c>
      <c r="C2435">
        <v>2021</v>
      </c>
      <c r="D2435">
        <v>10.3799998</v>
      </c>
      <c r="E2435" t="s">
        <v>7</v>
      </c>
    </row>
    <row r="2436" spans="1:5" x14ac:dyDescent="0.3">
      <c r="A2436" t="s">
        <v>94</v>
      </c>
      <c r="B2436" t="s">
        <v>8</v>
      </c>
      <c r="C2436">
        <v>2022</v>
      </c>
      <c r="D2436">
        <v>10.30999978</v>
      </c>
      <c r="E2436" t="s">
        <v>7</v>
      </c>
    </row>
    <row r="2437" spans="1:5" x14ac:dyDescent="0.3">
      <c r="A2437" t="s">
        <v>94</v>
      </c>
      <c r="B2437" t="s">
        <v>8</v>
      </c>
      <c r="C2437">
        <v>2023</v>
      </c>
      <c r="D2437">
        <v>10.239999770000001</v>
      </c>
      <c r="E2437" t="s">
        <v>7</v>
      </c>
    </row>
    <row r="2438" spans="1:5" x14ac:dyDescent="0.3">
      <c r="A2438" t="s">
        <v>95</v>
      </c>
      <c r="B2438" t="s">
        <v>8</v>
      </c>
      <c r="C2438">
        <v>2010</v>
      </c>
      <c r="D2438">
        <v>12.52999973</v>
      </c>
      <c r="E2438" t="s">
        <v>7</v>
      </c>
    </row>
    <row r="2439" spans="1:5" x14ac:dyDescent="0.3">
      <c r="A2439" t="s">
        <v>95</v>
      </c>
      <c r="B2439" t="s">
        <v>8</v>
      </c>
      <c r="C2439">
        <v>2011</v>
      </c>
      <c r="D2439">
        <v>12.543999769999999</v>
      </c>
      <c r="E2439" t="s">
        <v>7</v>
      </c>
    </row>
    <row r="2440" spans="1:5" x14ac:dyDescent="0.3">
      <c r="A2440" t="s">
        <v>95</v>
      </c>
      <c r="B2440" t="s">
        <v>8</v>
      </c>
      <c r="C2440">
        <v>2012</v>
      </c>
      <c r="D2440">
        <v>12.557999799999999</v>
      </c>
      <c r="E2440" t="s">
        <v>7</v>
      </c>
    </row>
    <row r="2441" spans="1:5" x14ac:dyDescent="0.3">
      <c r="A2441" t="s">
        <v>95</v>
      </c>
      <c r="B2441" t="s">
        <v>8</v>
      </c>
      <c r="C2441">
        <v>2013</v>
      </c>
      <c r="D2441">
        <v>12.57199984</v>
      </c>
      <c r="E2441" t="s">
        <v>7</v>
      </c>
    </row>
    <row r="2442" spans="1:5" x14ac:dyDescent="0.3">
      <c r="A2442" t="s">
        <v>95</v>
      </c>
      <c r="B2442" t="s">
        <v>8</v>
      </c>
      <c r="C2442">
        <v>2014</v>
      </c>
      <c r="D2442">
        <v>12.58599987</v>
      </c>
      <c r="E2442" t="s">
        <v>7</v>
      </c>
    </row>
    <row r="2443" spans="1:5" x14ac:dyDescent="0.3">
      <c r="A2443" t="s">
        <v>95</v>
      </c>
      <c r="B2443" t="s">
        <v>8</v>
      </c>
      <c r="C2443">
        <v>2015</v>
      </c>
      <c r="D2443">
        <v>12.5999999</v>
      </c>
      <c r="E2443" t="s">
        <v>7</v>
      </c>
    </row>
    <row r="2444" spans="1:5" x14ac:dyDescent="0.3">
      <c r="A2444" t="s">
        <v>95</v>
      </c>
      <c r="B2444" t="s">
        <v>8</v>
      </c>
      <c r="C2444">
        <v>2016</v>
      </c>
      <c r="D2444">
        <v>12.613999939999999</v>
      </c>
      <c r="E2444" t="s">
        <v>7</v>
      </c>
    </row>
    <row r="2445" spans="1:5" x14ac:dyDescent="0.3">
      <c r="A2445" t="s">
        <v>95</v>
      </c>
      <c r="B2445" t="s">
        <v>8</v>
      </c>
      <c r="C2445">
        <v>2017</v>
      </c>
      <c r="D2445">
        <v>12.627999969999999</v>
      </c>
      <c r="E2445" t="s">
        <v>7</v>
      </c>
    </row>
    <row r="2446" spans="1:5" x14ac:dyDescent="0.3">
      <c r="A2446" t="s">
        <v>95</v>
      </c>
      <c r="B2446" t="s">
        <v>8</v>
      </c>
      <c r="C2446">
        <v>2018</v>
      </c>
      <c r="D2446">
        <v>12.64200001</v>
      </c>
      <c r="E2446" t="s">
        <v>7</v>
      </c>
    </row>
    <row r="2447" spans="1:5" x14ac:dyDescent="0.3">
      <c r="A2447" t="s">
        <v>95</v>
      </c>
      <c r="B2447" t="s">
        <v>8</v>
      </c>
      <c r="C2447">
        <v>2019</v>
      </c>
      <c r="D2447">
        <v>12.65600004</v>
      </c>
      <c r="E2447" t="s">
        <v>7</v>
      </c>
    </row>
    <row r="2448" spans="1:5" x14ac:dyDescent="0.3">
      <c r="A2448" t="s">
        <v>95</v>
      </c>
      <c r="B2448" t="s">
        <v>8</v>
      </c>
      <c r="C2448">
        <v>2020</v>
      </c>
      <c r="D2448">
        <v>12.670000079999999</v>
      </c>
      <c r="E2448" t="s">
        <v>7</v>
      </c>
    </row>
    <row r="2449" spans="1:5" x14ac:dyDescent="0.3">
      <c r="A2449" t="s">
        <v>95</v>
      </c>
      <c r="B2449" t="s">
        <v>8</v>
      </c>
      <c r="C2449">
        <v>2021</v>
      </c>
      <c r="D2449">
        <v>12.684046710000001</v>
      </c>
      <c r="E2449" t="s">
        <v>7</v>
      </c>
    </row>
    <row r="2450" spans="1:5" x14ac:dyDescent="0.3">
      <c r="A2450" t="s">
        <v>95</v>
      </c>
      <c r="B2450" t="s">
        <v>8</v>
      </c>
      <c r="C2450">
        <v>2022</v>
      </c>
      <c r="D2450">
        <v>12.684046710000001</v>
      </c>
      <c r="E2450" t="s">
        <v>7</v>
      </c>
    </row>
    <row r="2451" spans="1:5" x14ac:dyDescent="0.3">
      <c r="A2451" t="s">
        <v>95</v>
      </c>
      <c r="B2451" t="s">
        <v>8</v>
      </c>
      <c r="C2451">
        <v>2023</v>
      </c>
      <c r="D2451">
        <v>12.684046710000001</v>
      </c>
      <c r="E2451" t="s">
        <v>7</v>
      </c>
    </row>
    <row r="2452" spans="1:5" x14ac:dyDescent="0.3">
      <c r="A2452" t="s">
        <v>95</v>
      </c>
      <c r="B2452" t="s">
        <v>6</v>
      </c>
      <c r="C2452">
        <v>2010</v>
      </c>
      <c r="D2452">
        <v>15.301351820000001</v>
      </c>
      <c r="E2452" t="s">
        <v>7</v>
      </c>
    </row>
    <row r="2453" spans="1:5" x14ac:dyDescent="0.3">
      <c r="A2453" t="s">
        <v>95</v>
      </c>
      <c r="B2453" t="s">
        <v>6</v>
      </c>
      <c r="C2453">
        <v>2011</v>
      </c>
      <c r="D2453">
        <v>15.33269106</v>
      </c>
      <c r="E2453" t="s">
        <v>7</v>
      </c>
    </row>
    <row r="2454" spans="1:5" x14ac:dyDescent="0.3">
      <c r="A2454" t="s">
        <v>95</v>
      </c>
      <c r="B2454" t="s">
        <v>6</v>
      </c>
      <c r="C2454">
        <v>2012</v>
      </c>
      <c r="D2454">
        <v>15.364030290000001</v>
      </c>
      <c r="E2454" t="s">
        <v>7</v>
      </c>
    </row>
    <row r="2455" spans="1:5" x14ac:dyDescent="0.3">
      <c r="A2455" t="s">
        <v>95</v>
      </c>
      <c r="B2455" t="s">
        <v>6</v>
      </c>
      <c r="C2455">
        <v>2013</v>
      </c>
      <c r="D2455">
        <v>15.39536953</v>
      </c>
      <c r="E2455" t="s">
        <v>7</v>
      </c>
    </row>
    <row r="2456" spans="1:5" x14ac:dyDescent="0.3">
      <c r="A2456" t="s">
        <v>95</v>
      </c>
      <c r="B2456" t="s">
        <v>6</v>
      </c>
      <c r="C2456">
        <v>2014</v>
      </c>
      <c r="D2456">
        <v>15.400529860000001</v>
      </c>
      <c r="E2456" t="s">
        <v>7</v>
      </c>
    </row>
    <row r="2457" spans="1:5" x14ac:dyDescent="0.3">
      <c r="A2457" t="s">
        <v>95</v>
      </c>
      <c r="B2457" t="s">
        <v>6</v>
      </c>
      <c r="C2457">
        <v>2015</v>
      </c>
      <c r="D2457">
        <v>15.413780210000001</v>
      </c>
      <c r="E2457" t="s">
        <v>7</v>
      </c>
    </row>
    <row r="2458" spans="1:5" x14ac:dyDescent="0.3">
      <c r="A2458" t="s">
        <v>95</v>
      </c>
      <c r="B2458" t="s">
        <v>6</v>
      </c>
      <c r="C2458">
        <v>2016</v>
      </c>
      <c r="D2458">
        <v>15.37909031</v>
      </c>
      <c r="E2458" t="s">
        <v>7</v>
      </c>
    </row>
    <row r="2459" spans="1:5" x14ac:dyDescent="0.3">
      <c r="A2459" t="s">
        <v>95</v>
      </c>
      <c r="B2459" t="s">
        <v>6</v>
      </c>
      <c r="C2459">
        <v>2017</v>
      </c>
      <c r="D2459">
        <v>15.38788986</v>
      </c>
      <c r="E2459" t="s">
        <v>7</v>
      </c>
    </row>
    <row r="2460" spans="1:5" x14ac:dyDescent="0.3">
      <c r="A2460" t="s">
        <v>95</v>
      </c>
      <c r="B2460" t="s">
        <v>6</v>
      </c>
      <c r="C2460">
        <v>2018</v>
      </c>
      <c r="D2460">
        <v>15.40042019</v>
      </c>
      <c r="E2460" t="s">
        <v>7</v>
      </c>
    </row>
    <row r="2461" spans="1:5" x14ac:dyDescent="0.3">
      <c r="A2461" t="s">
        <v>95</v>
      </c>
      <c r="B2461" t="s">
        <v>6</v>
      </c>
      <c r="C2461">
        <v>2019</v>
      </c>
      <c r="D2461">
        <v>15.441269869999999</v>
      </c>
      <c r="E2461" t="s">
        <v>7</v>
      </c>
    </row>
    <row r="2462" spans="1:5" x14ac:dyDescent="0.3">
      <c r="A2462" t="s">
        <v>95</v>
      </c>
      <c r="B2462" t="s">
        <v>6</v>
      </c>
      <c r="C2462">
        <v>2020</v>
      </c>
      <c r="D2462">
        <v>15.45631981</v>
      </c>
      <c r="E2462" t="s">
        <v>7</v>
      </c>
    </row>
    <row r="2463" spans="1:5" x14ac:dyDescent="0.3">
      <c r="A2463" t="s">
        <v>95</v>
      </c>
      <c r="B2463" t="s">
        <v>6</v>
      </c>
      <c r="C2463">
        <v>2021</v>
      </c>
      <c r="D2463">
        <v>15.432600020000001</v>
      </c>
      <c r="E2463" t="s">
        <v>7</v>
      </c>
    </row>
    <row r="2464" spans="1:5" x14ac:dyDescent="0.3">
      <c r="A2464" t="s">
        <v>95</v>
      </c>
      <c r="B2464" t="s">
        <v>6</v>
      </c>
      <c r="C2464">
        <v>2022</v>
      </c>
      <c r="D2464">
        <v>15.511980060000001</v>
      </c>
      <c r="E2464" t="s">
        <v>7</v>
      </c>
    </row>
    <row r="2465" spans="1:5" x14ac:dyDescent="0.3">
      <c r="A2465" t="s">
        <v>95</v>
      </c>
      <c r="B2465" t="s">
        <v>6</v>
      </c>
      <c r="C2465">
        <v>2023</v>
      </c>
      <c r="D2465">
        <v>15.511980060000001</v>
      </c>
      <c r="E2465" t="s">
        <v>7</v>
      </c>
    </row>
    <row r="2466" spans="1:5" x14ac:dyDescent="0.3">
      <c r="A2466" t="s">
        <v>96</v>
      </c>
      <c r="B2466" t="s">
        <v>6</v>
      </c>
      <c r="C2466">
        <v>2010</v>
      </c>
      <c r="D2466">
        <v>14.49207973</v>
      </c>
      <c r="E2466" t="s">
        <v>7</v>
      </c>
    </row>
    <row r="2467" spans="1:5" x14ac:dyDescent="0.3">
      <c r="A2467" t="s">
        <v>96</v>
      </c>
      <c r="B2467" t="s">
        <v>6</v>
      </c>
      <c r="C2467">
        <v>2011</v>
      </c>
      <c r="D2467">
        <v>14.70116043</v>
      </c>
      <c r="E2467" t="s">
        <v>7</v>
      </c>
    </row>
    <row r="2468" spans="1:5" x14ac:dyDescent="0.3">
      <c r="A2468" t="s">
        <v>96</v>
      </c>
      <c r="B2468" t="s">
        <v>6</v>
      </c>
      <c r="C2468">
        <v>2012</v>
      </c>
      <c r="D2468">
        <v>14.78635025</v>
      </c>
      <c r="E2468" t="s">
        <v>7</v>
      </c>
    </row>
    <row r="2469" spans="1:5" x14ac:dyDescent="0.3">
      <c r="A2469" t="s">
        <v>96</v>
      </c>
      <c r="B2469" t="s">
        <v>6</v>
      </c>
      <c r="C2469">
        <v>2013</v>
      </c>
      <c r="D2469">
        <v>14.57437038</v>
      </c>
      <c r="E2469" t="s">
        <v>7</v>
      </c>
    </row>
    <row r="2470" spans="1:5" x14ac:dyDescent="0.3">
      <c r="A2470" t="s">
        <v>96</v>
      </c>
      <c r="B2470" t="s">
        <v>6</v>
      </c>
      <c r="C2470">
        <v>2014</v>
      </c>
      <c r="D2470">
        <v>14.39548969</v>
      </c>
      <c r="E2470" t="s">
        <v>7</v>
      </c>
    </row>
    <row r="2471" spans="1:5" x14ac:dyDescent="0.3">
      <c r="A2471" t="s">
        <v>96</v>
      </c>
      <c r="B2471" t="s">
        <v>6</v>
      </c>
      <c r="C2471">
        <v>2015</v>
      </c>
      <c r="D2471">
        <v>14.19941998</v>
      </c>
      <c r="E2471" t="s">
        <v>7</v>
      </c>
    </row>
    <row r="2472" spans="1:5" x14ac:dyDescent="0.3">
      <c r="A2472" t="s">
        <v>96</v>
      </c>
      <c r="B2472" t="s">
        <v>6</v>
      </c>
      <c r="C2472">
        <v>2016</v>
      </c>
      <c r="D2472">
        <v>14.105870250000001</v>
      </c>
      <c r="E2472" t="s">
        <v>7</v>
      </c>
    </row>
    <row r="2473" spans="1:5" x14ac:dyDescent="0.3">
      <c r="A2473" t="s">
        <v>96</v>
      </c>
      <c r="B2473" t="s">
        <v>6</v>
      </c>
      <c r="C2473">
        <v>2017</v>
      </c>
      <c r="D2473">
        <v>14.216050149999999</v>
      </c>
      <c r="E2473" t="s">
        <v>7</v>
      </c>
    </row>
    <row r="2474" spans="1:5" x14ac:dyDescent="0.3">
      <c r="A2474" t="s">
        <v>96</v>
      </c>
      <c r="B2474" t="s">
        <v>6</v>
      </c>
      <c r="C2474">
        <v>2018</v>
      </c>
      <c r="D2474">
        <v>14.350609779999999</v>
      </c>
      <c r="E2474" t="s">
        <v>7</v>
      </c>
    </row>
    <row r="2475" spans="1:5" x14ac:dyDescent="0.3">
      <c r="A2475" t="s">
        <v>96</v>
      </c>
      <c r="B2475" t="s">
        <v>6</v>
      </c>
      <c r="C2475">
        <v>2019</v>
      </c>
      <c r="D2475">
        <v>14.58216</v>
      </c>
      <c r="E2475" t="s">
        <v>7</v>
      </c>
    </row>
    <row r="2476" spans="1:5" x14ac:dyDescent="0.3">
      <c r="A2476" t="s">
        <v>96</v>
      </c>
      <c r="B2476" t="s">
        <v>6</v>
      </c>
      <c r="C2476">
        <v>2020</v>
      </c>
      <c r="D2476">
        <v>14.816269869999999</v>
      </c>
      <c r="E2476" t="s">
        <v>7</v>
      </c>
    </row>
    <row r="2477" spans="1:5" x14ac:dyDescent="0.3">
      <c r="A2477" t="s">
        <v>96</v>
      </c>
      <c r="B2477" t="s">
        <v>6</v>
      </c>
      <c r="C2477">
        <v>2021</v>
      </c>
      <c r="D2477">
        <v>14.41756535</v>
      </c>
      <c r="E2477" t="s">
        <v>7</v>
      </c>
    </row>
    <row r="2478" spans="1:5" x14ac:dyDescent="0.3">
      <c r="A2478" t="s">
        <v>96</v>
      </c>
      <c r="B2478" t="s">
        <v>6</v>
      </c>
      <c r="C2478">
        <v>2022</v>
      </c>
      <c r="D2478">
        <v>14.01886082</v>
      </c>
      <c r="E2478" t="s">
        <v>7</v>
      </c>
    </row>
    <row r="2479" spans="1:5" x14ac:dyDescent="0.3">
      <c r="A2479" t="s">
        <v>96</v>
      </c>
      <c r="B2479" t="s">
        <v>6</v>
      </c>
      <c r="C2479">
        <v>2023</v>
      </c>
      <c r="D2479">
        <v>14.0086174</v>
      </c>
      <c r="E2479" t="s">
        <v>7</v>
      </c>
    </row>
    <row r="2480" spans="1:5" x14ac:dyDescent="0.3">
      <c r="A2480" t="s">
        <v>96</v>
      </c>
      <c r="B2480" t="s">
        <v>8</v>
      </c>
      <c r="C2480">
        <v>2010</v>
      </c>
      <c r="D2480">
        <v>11.17462858</v>
      </c>
      <c r="E2480" t="s">
        <v>7</v>
      </c>
    </row>
    <row r="2481" spans="1:5" x14ac:dyDescent="0.3">
      <c r="A2481" t="s">
        <v>96</v>
      </c>
      <c r="B2481" t="s">
        <v>8</v>
      </c>
      <c r="C2481">
        <v>2011</v>
      </c>
      <c r="D2481">
        <v>11.33925692</v>
      </c>
      <c r="E2481" t="s">
        <v>7</v>
      </c>
    </row>
    <row r="2482" spans="1:5" x14ac:dyDescent="0.3">
      <c r="A2482" t="s">
        <v>96</v>
      </c>
      <c r="B2482" t="s">
        <v>8</v>
      </c>
      <c r="C2482">
        <v>2012</v>
      </c>
      <c r="D2482">
        <v>11.50388527</v>
      </c>
      <c r="E2482" t="s">
        <v>7</v>
      </c>
    </row>
    <row r="2483" spans="1:5" x14ac:dyDescent="0.3">
      <c r="A2483" t="s">
        <v>96</v>
      </c>
      <c r="B2483" t="s">
        <v>8</v>
      </c>
      <c r="C2483">
        <v>2013</v>
      </c>
      <c r="D2483">
        <v>11.668513620000001</v>
      </c>
      <c r="E2483" t="s">
        <v>7</v>
      </c>
    </row>
    <row r="2484" spans="1:5" x14ac:dyDescent="0.3">
      <c r="A2484" t="s">
        <v>96</v>
      </c>
      <c r="B2484" t="s">
        <v>8</v>
      </c>
      <c r="C2484">
        <v>2014</v>
      </c>
      <c r="D2484">
        <v>11.833141960000001</v>
      </c>
      <c r="E2484" t="s">
        <v>7</v>
      </c>
    </row>
    <row r="2485" spans="1:5" x14ac:dyDescent="0.3">
      <c r="A2485" t="s">
        <v>96</v>
      </c>
      <c r="B2485" t="s">
        <v>8</v>
      </c>
      <c r="C2485">
        <v>2015</v>
      </c>
      <c r="D2485">
        <v>11.99777031</v>
      </c>
      <c r="E2485" t="s">
        <v>7</v>
      </c>
    </row>
    <row r="2486" spans="1:5" x14ac:dyDescent="0.3">
      <c r="A2486" t="s">
        <v>96</v>
      </c>
      <c r="B2486" t="s">
        <v>8</v>
      </c>
      <c r="C2486">
        <v>2016</v>
      </c>
      <c r="D2486">
        <v>12.06851355</v>
      </c>
      <c r="E2486" t="s">
        <v>7</v>
      </c>
    </row>
    <row r="2487" spans="1:5" x14ac:dyDescent="0.3">
      <c r="A2487" t="s">
        <v>96</v>
      </c>
      <c r="B2487" t="s">
        <v>8</v>
      </c>
      <c r="C2487">
        <v>2017</v>
      </c>
      <c r="D2487">
        <v>12.1392568</v>
      </c>
      <c r="E2487" t="s">
        <v>7</v>
      </c>
    </row>
    <row r="2488" spans="1:5" x14ac:dyDescent="0.3">
      <c r="A2488" t="s">
        <v>96</v>
      </c>
      <c r="B2488" t="s">
        <v>8</v>
      </c>
      <c r="C2488">
        <v>2018</v>
      </c>
      <c r="D2488">
        <v>12.210000040000001</v>
      </c>
      <c r="E2488" t="s">
        <v>7</v>
      </c>
    </row>
    <row r="2489" spans="1:5" x14ac:dyDescent="0.3">
      <c r="A2489" t="s">
        <v>96</v>
      </c>
      <c r="B2489" t="s">
        <v>8</v>
      </c>
      <c r="C2489">
        <v>2019</v>
      </c>
      <c r="D2489">
        <v>12.32137247</v>
      </c>
      <c r="E2489" t="s">
        <v>7</v>
      </c>
    </row>
    <row r="2490" spans="1:5" x14ac:dyDescent="0.3">
      <c r="A2490" t="s">
        <v>96</v>
      </c>
      <c r="B2490" t="s">
        <v>8</v>
      </c>
      <c r="C2490">
        <v>2020</v>
      </c>
      <c r="D2490">
        <v>12.43376078</v>
      </c>
      <c r="E2490" t="s">
        <v>7</v>
      </c>
    </row>
    <row r="2491" spans="1:5" x14ac:dyDescent="0.3">
      <c r="A2491" t="s">
        <v>96</v>
      </c>
      <c r="B2491" t="s">
        <v>8</v>
      </c>
      <c r="C2491">
        <v>2021</v>
      </c>
      <c r="D2491">
        <v>12.54717423</v>
      </c>
      <c r="E2491" t="s">
        <v>7</v>
      </c>
    </row>
    <row r="2492" spans="1:5" x14ac:dyDescent="0.3">
      <c r="A2492" t="s">
        <v>96</v>
      </c>
      <c r="B2492" t="s">
        <v>8</v>
      </c>
      <c r="C2492">
        <v>2022</v>
      </c>
      <c r="D2492">
        <v>12.54717423</v>
      </c>
      <c r="E2492" t="s">
        <v>7</v>
      </c>
    </row>
    <row r="2493" spans="1:5" x14ac:dyDescent="0.3">
      <c r="A2493" t="s">
        <v>96</v>
      </c>
      <c r="B2493" t="s">
        <v>8</v>
      </c>
      <c r="C2493">
        <v>2023</v>
      </c>
      <c r="D2493">
        <v>12.54717423</v>
      </c>
      <c r="E2493" t="s">
        <v>7</v>
      </c>
    </row>
    <row r="2494" spans="1:5" x14ac:dyDescent="0.3">
      <c r="A2494" t="s">
        <v>97</v>
      </c>
      <c r="B2494" t="s">
        <v>8</v>
      </c>
      <c r="C2494">
        <v>2010</v>
      </c>
      <c r="D2494">
        <v>5.8200001720000003</v>
      </c>
      <c r="E2494" t="s">
        <v>7</v>
      </c>
    </row>
    <row r="2495" spans="1:5" x14ac:dyDescent="0.3">
      <c r="A2495" t="s">
        <v>97</v>
      </c>
      <c r="B2495" t="s">
        <v>8</v>
      </c>
      <c r="C2495">
        <v>2011</v>
      </c>
      <c r="D2495">
        <v>6.0616290299999998</v>
      </c>
      <c r="E2495" t="s">
        <v>7</v>
      </c>
    </row>
    <row r="2496" spans="1:5" x14ac:dyDescent="0.3">
      <c r="A2496" t="s">
        <v>97</v>
      </c>
      <c r="B2496" t="s">
        <v>8</v>
      </c>
      <c r="C2496">
        <v>2012</v>
      </c>
      <c r="D2496">
        <v>6.3032578890000002</v>
      </c>
      <c r="E2496" t="s">
        <v>7</v>
      </c>
    </row>
    <row r="2497" spans="1:5" x14ac:dyDescent="0.3">
      <c r="A2497" t="s">
        <v>97</v>
      </c>
      <c r="B2497" t="s">
        <v>8</v>
      </c>
      <c r="C2497">
        <v>2013</v>
      </c>
      <c r="D2497">
        <v>6.5448867479999997</v>
      </c>
      <c r="E2497" t="s">
        <v>7</v>
      </c>
    </row>
    <row r="2498" spans="1:5" x14ac:dyDescent="0.3">
      <c r="A2498" t="s">
        <v>97</v>
      </c>
      <c r="B2498" t="s">
        <v>8</v>
      </c>
      <c r="C2498">
        <v>2014</v>
      </c>
      <c r="D2498">
        <v>6.7865156070000001</v>
      </c>
      <c r="E2498" t="s">
        <v>7</v>
      </c>
    </row>
    <row r="2499" spans="1:5" x14ac:dyDescent="0.3">
      <c r="A2499" t="s">
        <v>97</v>
      </c>
      <c r="B2499" t="s">
        <v>8</v>
      </c>
      <c r="C2499">
        <v>2015</v>
      </c>
      <c r="D2499">
        <v>7.0281444659999996</v>
      </c>
      <c r="E2499" t="s">
        <v>7</v>
      </c>
    </row>
    <row r="2500" spans="1:5" x14ac:dyDescent="0.3">
      <c r="A2500" t="s">
        <v>97</v>
      </c>
      <c r="B2500" t="s">
        <v>8</v>
      </c>
      <c r="C2500">
        <v>2016</v>
      </c>
      <c r="D2500">
        <v>7.269773324</v>
      </c>
      <c r="E2500" t="s">
        <v>7</v>
      </c>
    </row>
    <row r="2501" spans="1:5" x14ac:dyDescent="0.3">
      <c r="A2501" t="s">
        <v>97</v>
      </c>
      <c r="B2501" t="s">
        <v>8</v>
      </c>
      <c r="C2501">
        <v>2017</v>
      </c>
      <c r="D2501">
        <v>7.5114021830000004</v>
      </c>
      <c r="E2501" t="s">
        <v>7</v>
      </c>
    </row>
    <row r="2502" spans="1:5" x14ac:dyDescent="0.3">
      <c r="A2502" t="s">
        <v>97</v>
      </c>
      <c r="B2502" t="s">
        <v>8</v>
      </c>
      <c r="C2502">
        <v>2018</v>
      </c>
      <c r="D2502">
        <v>7.7530310419999999</v>
      </c>
      <c r="E2502" t="s">
        <v>7</v>
      </c>
    </row>
    <row r="2503" spans="1:5" x14ac:dyDescent="0.3">
      <c r="A2503" t="s">
        <v>97</v>
      </c>
      <c r="B2503" t="s">
        <v>8</v>
      </c>
      <c r="C2503">
        <v>2019</v>
      </c>
      <c r="D2503">
        <v>7.9946599010000003</v>
      </c>
      <c r="E2503" t="s">
        <v>7</v>
      </c>
    </row>
    <row r="2504" spans="1:5" x14ac:dyDescent="0.3">
      <c r="A2504" t="s">
        <v>97</v>
      </c>
      <c r="B2504" t="s">
        <v>8</v>
      </c>
      <c r="C2504">
        <v>2020</v>
      </c>
      <c r="D2504">
        <v>7.6863598819999996</v>
      </c>
      <c r="E2504" t="s">
        <v>7</v>
      </c>
    </row>
    <row r="2505" spans="1:5" x14ac:dyDescent="0.3">
      <c r="A2505" t="s">
        <v>97</v>
      </c>
      <c r="B2505" t="s">
        <v>8</v>
      </c>
      <c r="C2505">
        <v>2021</v>
      </c>
      <c r="D2505">
        <v>8.1555349830000008</v>
      </c>
      <c r="E2505" t="s">
        <v>7</v>
      </c>
    </row>
    <row r="2506" spans="1:5" x14ac:dyDescent="0.3">
      <c r="A2506" t="s">
        <v>97</v>
      </c>
      <c r="B2506" t="s">
        <v>8</v>
      </c>
      <c r="C2506">
        <v>2022</v>
      </c>
      <c r="D2506">
        <v>8.6247100830000001</v>
      </c>
      <c r="E2506" t="s">
        <v>7</v>
      </c>
    </row>
    <row r="2507" spans="1:5" x14ac:dyDescent="0.3">
      <c r="A2507" t="s">
        <v>97</v>
      </c>
      <c r="B2507" t="s">
        <v>8</v>
      </c>
      <c r="C2507">
        <v>2023</v>
      </c>
      <c r="D2507">
        <v>8.6247100830000001</v>
      </c>
      <c r="E2507" t="s">
        <v>7</v>
      </c>
    </row>
    <row r="2508" spans="1:5" x14ac:dyDescent="0.3">
      <c r="A2508" t="s">
        <v>97</v>
      </c>
      <c r="B2508" t="s">
        <v>6</v>
      </c>
      <c r="C2508">
        <v>2010</v>
      </c>
      <c r="D2508">
        <v>10.66118386</v>
      </c>
      <c r="E2508" t="s">
        <v>7</v>
      </c>
    </row>
    <row r="2509" spans="1:5" x14ac:dyDescent="0.3">
      <c r="A2509" t="s">
        <v>97</v>
      </c>
      <c r="B2509" t="s">
        <v>6</v>
      </c>
      <c r="C2509">
        <v>2011</v>
      </c>
      <c r="D2509">
        <v>10.707617819999999</v>
      </c>
      <c r="E2509" t="s">
        <v>7</v>
      </c>
    </row>
    <row r="2510" spans="1:5" x14ac:dyDescent="0.3">
      <c r="A2510" t="s">
        <v>97</v>
      </c>
      <c r="B2510" t="s">
        <v>6</v>
      </c>
      <c r="C2510">
        <v>2012</v>
      </c>
      <c r="D2510">
        <v>10.75405177</v>
      </c>
      <c r="E2510" t="s">
        <v>7</v>
      </c>
    </row>
    <row r="2511" spans="1:5" x14ac:dyDescent="0.3">
      <c r="A2511" t="s">
        <v>97</v>
      </c>
      <c r="B2511" t="s">
        <v>6</v>
      </c>
      <c r="C2511">
        <v>2013</v>
      </c>
      <c r="D2511">
        <v>10.80048573</v>
      </c>
      <c r="E2511" t="s">
        <v>7</v>
      </c>
    </row>
    <row r="2512" spans="1:5" x14ac:dyDescent="0.3">
      <c r="A2512" t="s">
        <v>97</v>
      </c>
      <c r="B2512" t="s">
        <v>6</v>
      </c>
      <c r="C2512">
        <v>2014</v>
      </c>
      <c r="D2512">
        <v>10.846919679999999</v>
      </c>
      <c r="E2512" t="s">
        <v>7</v>
      </c>
    </row>
    <row r="2513" spans="1:5" x14ac:dyDescent="0.3">
      <c r="A2513" t="s">
        <v>97</v>
      </c>
      <c r="B2513" t="s">
        <v>6</v>
      </c>
      <c r="C2513">
        <v>2015</v>
      </c>
      <c r="D2513">
        <v>10.936513400000001</v>
      </c>
      <c r="E2513" t="s">
        <v>7</v>
      </c>
    </row>
    <row r="2514" spans="1:5" x14ac:dyDescent="0.3">
      <c r="A2514" t="s">
        <v>97</v>
      </c>
      <c r="B2514" t="s">
        <v>6</v>
      </c>
      <c r="C2514">
        <v>2016</v>
      </c>
      <c r="D2514">
        <v>11.026107120000001</v>
      </c>
      <c r="E2514" t="s">
        <v>7</v>
      </c>
    </row>
    <row r="2515" spans="1:5" x14ac:dyDescent="0.3">
      <c r="A2515" t="s">
        <v>97</v>
      </c>
      <c r="B2515" t="s">
        <v>6</v>
      </c>
      <c r="C2515">
        <v>2017</v>
      </c>
      <c r="D2515">
        <v>11.115700840000001</v>
      </c>
      <c r="E2515" t="s">
        <v>7</v>
      </c>
    </row>
    <row r="2516" spans="1:5" x14ac:dyDescent="0.3">
      <c r="A2516" t="s">
        <v>97</v>
      </c>
      <c r="B2516" t="s">
        <v>6</v>
      </c>
      <c r="C2516">
        <v>2018</v>
      </c>
      <c r="D2516">
        <v>11.20529456</v>
      </c>
      <c r="E2516" t="s">
        <v>7</v>
      </c>
    </row>
    <row r="2517" spans="1:5" x14ac:dyDescent="0.3">
      <c r="A2517" t="s">
        <v>97</v>
      </c>
      <c r="B2517" t="s">
        <v>6</v>
      </c>
      <c r="C2517">
        <v>2019</v>
      </c>
      <c r="D2517">
        <v>11.294888289999999</v>
      </c>
      <c r="E2517" t="s">
        <v>7</v>
      </c>
    </row>
    <row r="2518" spans="1:5" x14ac:dyDescent="0.3">
      <c r="A2518" t="s">
        <v>97</v>
      </c>
      <c r="B2518" t="s">
        <v>6</v>
      </c>
      <c r="C2518">
        <v>2020</v>
      </c>
      <c r="D2518">
        <v>11.384482009999999</v>
      </c>
      <c r="E2518" t="s">
        <v>7</v>
      </c>
    </row>
    <row r="2519" spans="1:5" x14ac:dyDescent="0.3">
      <c r="A2519" t="s">
        <v>97</v>
      </c>
      <c r="B2519" t="s">
        <v>6</v>
      </c>
      <c r="C2519">
        <v>2021</v>
      </c>
      <c r="D2519">
        <v>11.474075729999999</v>
      </c>
      <c r="E2519" t="s">
        <v>7</v>
      </c>
    </row>
    <row r="2520" spans="1:5" x14ac:dyDescent="0.3">
      <c r="A2520" t="s">
        <v>97</v>
      </c>
      <c r="B2520" t="s">
        <v>6</v>
      </c>
      <c r="C2520">
        <v>2022</v>
      </c>
      <c r="D2520">
        <v>11.474075729999999</v>
      </c>
      <c r="E2520" t="s">
        <v>7</v>
      </c>
    </row>
    <row r="2521" spans="1:5" x14ac:dyDescent="0.3">
      <c r="A2521" t="s">
        <v>97</v>
      </c>
      <c r="B2521" t="s">
        <v>6</v>
      </c>
      <c r="C2521">
        <v>2023</v>
      </c>
      <c r="D2521">
        <v>11.474075729999999</v>
      </c>
      <c r="E2521" t="s">
        <v>7</v>
      </c>
    </row>
    <row r="2522" spans="1:5" x14ac:dyDescent="0.3">
      <c r="A2522" t="s">
        <v>98</v>
      </c>
      <c r="B2522" t="s">
        <v>6</v>
      </c>
      <c r="C2522">
        <v>2010</v>
      </c>
      <c r="D2522">
        <v>12.226869580000001</v>
      </c>
      <c r="E2522" t="s">
        <v>7</v>
      </c>
    </row>
    <row r="2523" spans="1:5" x14ac:dyDescent="0.3">
      <c r="A2523" t="s">
        <v>98</v>
      </c>
      <c r="B2523" t="s">
        <v>6</v>
      </c>
      <c r="C2523">
        <v>2011</v>
      </c>
      <c r="D2523">
        <v>12.219949720000001</v>
      </c>
      <c r="E2523" t="s">
        <v>7</v>
      </c>
    </row>
    <row r="2524" spans="1:5" x14ac:dyDescent="0.3">
      <c r="A2524" t="s">
        <v>98</v>
      </c>
      <c r="B2524" t="s">
        <v>6</v>
      </c>
      <c r="C2524">
        <v>2012</v>
      </c>
      <c r="D2524">
        <v>12.44661045</v>
      </c>
      <c r="E2524" t="s">
        <v>7</v>
      </c>
    </row>
    <row r="2525" spans="1:5" x14ac:dyDescent="0.3">
      <c r="A2525" t="s">
        <v>98</v>
      </c>
      <c r="B2525" t="s">
        <v>6</v>
      </c>
      <c r="C2525">
        <v>2013</v>
      </c>
      <c r="D2525">
        <v>12.63895988</v>
      </c>
      <c r="E2525" t="s">
        <v>7</v>
      </c>
    </row>
    <row r="2526" spans="1:5" x14ac:dyDescent="0.3">
      <c r="A2526" t="s">
        <v>98</v>
      </c>
      <c r="B2526" t="s">
        <v>6</v>
      </c>
      <c r="C2526">
        <v>2014</v>
      </c>
      <c r="D2526">
        <v>12.67103004</v>
      </c>
      <c r="E2526" t="s">
        <v>7</v>
      </c>
    </row>
    <row r="2527" spans="1:5" x14ac:dyDescent="0.3">
      <c r="A2527" t="s">
        <v>98</v>
      </c>
      <c r="B2527" t="s">
        <v>6</v>
      </c>
      <c r="C2527">
        <v>2015</v>
      </c>
      <c r="D2527">
        <v>12.61999035</v>
      </c>
      <c r="E2527" t="s">
        <v>7</v>
      </c>
    </row>
    <row r="2528" spans="1:5" x14ac:dyDescent="0.3">
      <c r="A2528" t="s">
        <v>98</v>
      </c>
      <c r="B2528" t="s">
        <v>6</v>
      </c>
      <c r="C2528">
        <v>2016</v>
      </c>
      <c r="D2528">
        <v>12.672789570000001</v>
      </c>
      <c r="E2528" t="s">
        <v>7</v>
      </c>
    </row>
    <row r="2529" spans="1:5" x14ac:dyDescent="0.3">
      <c r="A2529" t="s">
        <v>98</v>
      </c>
      <c r="B2529" t="s">
        <v>6</v>
      </c>
      <c r="C2529">
        <v>2017</v>
      </c>
      <c r="D2529">
        <v>12.51733971</v>
      </c>
      <c r="E2529" t="s">
        <v>7</v>
      </c>
    </row>
    <row r="2530" spans="1:5" x14ac:dyDescent="0.3">
      <c r="A2530" t="s">
        <v>98</v>
      </c>
      <c r="B2530" t="s">
        <v>6</v>
      </c>
      <c r="C2530">
        <v>2018</v>
      </c>
      <c r="D2530">
        <v>12.447139740000001</v>
      </c>
      <c r="E2530" t="s">
        <v>7</v>
      </c>
    </row>
    <row r="2531" spans="1:5" x14ac:dyDescent="0.3">
      <c r="A2531" t="s">
        <v>98</v>
      </c>
      <c r="B2531" t="s">
        <v>6</v>
      </c>
      <c r="C2531">
        <v>2019</v>
      </c>
      <c r="D2531">
        <v>12.48703003</v>
      </c>
      <c r="E2531" t="s">
        <v>7</v>
      </c>
    </row>
    <row r="2532" spans="1:5" x14ac:dyDescent="0.3">
      <c r="A2532" t="s">
        <v>98</v>
      </c>
      <c r="B2532" t="s">
        <v>6</v>
      </c>
      <c r="C2532">
        <v>2020</v>
      </c>
      <c r="D2532">
        <v>12.634460450000001</v>
      </c>
      <c r="E2532" t="s">
        <v>7</v>
      </c>
    </row>
    <row r="2533" spans="1:5" x14ac:dyDescent="0.3">
      <c r="A2533" t="s">
        <v>98</v>
      </c>
      <c r="B2533" t="s">
        <v>6</v>
      </c>
      <c r="C2533">
        <v>2021</v>
      </c>
      <c r="D2533">
        <v>12.994930269999999</v>
      </c>
      <c r="E2533" t="s">
        <v>7</v>
      </c>
    </row>
    <row r="2534" spans="1:5" x14ac:dyDescent="0.3">
      <c r="A2534" t="s">
        <v>98</v>
      </c>
      <c r="B2534" t="s">
        <v>6</v>
      </c>
      <c r="C2534">
        <v>2022</v>
      </c>
      <c r="D2534">
        <v>12.765342710000001</v>
      </c>
      <c r="E2534" t="s">
        <v>7</v>
      </c>
    </row>
    <row r="2535" spans="1:5" x14ac:dyDescent="0.3">
      <c r="A2535" t="s">
        <v>98</v>
      </c>
      <c r="B2535" t="s">
        <v>6</v>
      </c>
      <c r="C2535">
        <v>2023</v>
      </c>
      <c r="D2535">
        <v>12.71388245</v>
      </c>
      <c r="E2535" t="s">
        <v>7</v>
      </c>
    </row>
    <row r="2536" spans="1:5" x14ac:dyDescent="0.3">
      <c r="A2536" t="s">
        <v>98</v>
      </c>
      <c r="B2536" t="s">
        <v>8</v>
      </c>
      <c r="C2536">
        <v>2010</v>
      </c>
      <c r="D2536">
        <v>10.959614119999999</v>
      </c>
      <c r="E2536" t="s">
        <v>7</v>
      </c>
    </row>
    <row r="2537" spans="1:5" x14ac:dyDescent="0.3">
      <c r="A2537" t="s">
        <v>98</v>
      </c>
      <c r="B2537" t="s">
        <v>8</v>
      </c>
      <c r="C2537">
        <v>2011</v>
      </c>
      <c r="D2537">
        <v>11.059228579999999</v>
      </c>
      <c r="E2537" t="s">
        <v>7</v>
      </c>
    </row>
    <row r="2538" spans="1:5" x14ac:dyDescent="0.3">
      <c r="A2538" t="s">
        <v>98</v>
      </c>
      <c r="B2538" t="s">
        <v>8</v>
      </c>
      <c r="C2538">
        <v>2012</v>
      </c>
      <c r="D2538">
        <v>11.158843040000001</v>
      </c>
      <c r="E2538" t="s">
        <v>7</v>
      </c>
    </row>
    <row r="2539" spans="1:5" x14ac:dyDescent="0.3">
      <c r="A2539" t="s">
        <v>98</v>
      </c>
      <c r="B2539" t="s">
        <v>8</v>
      </c>
      <c r="C2539">
        <v>2013</v>
      </c>
      <c r="D2539">
        <v>11.2584575</v>
      </c>
      <c r="E2539" t="s">
        <v>7</v>
      </c>
    </row>
    <row r="2540" spans="1:5" x14ac:dyDescent="0.3">
      <c r="A2540" t="s">
        <v>98</v>
      </c>
      <c r="B2540" t="s">
        <v>8</v>
      </c>
      <c r="C2540">
        <v>2014</v>
      </c>
      <c r="D2540">
        <v>11.35807196</v>
      </c>
      <c r="E2540" t="s">
        <v>7</v>
      </c>
    </row>
    <row r="2541" spans="1:5" x14ac:dyDescent="0.3">
      <c r="A2541" t="s">
        <v>98</v>
      </c>
      <c r="B2541" t="s">
        <v>8</v>
      </c>
      <c r="C2541">
        <v>2015</v>
      </c>
      <c r="D2541">
        <v>11.45768642</v>
      </c>
      <c r="E2541" t="s">
        <v>7</v>
      </c>
    </row>
    <row r="2542" spans="1:5" x14ac:dyDescent="0.3">
      <c r="A2542" t="s">
        <v>98</v>
      </c>
      <c r="B2542" t="s">
        <v>8</v>
      </c>
      <c r="C2542">
        <v>2016</v>
      </c>
      <c r="D2542">
        <v>11.55730089</v>
      </c>
      <c r="E2542" t="s">
        <v>7</v>
      </c>
    </row>
    <row r="2543" spans="1:5" x14ac:dyDescent="0.3">
      <c r="A2543" t="s">
        <v>98</v>
      </c>
      <c r="B2543" t="s">
        <v>8</v>
      </c>
      <c r="C2543">
        <v>2017</v>
      </c>
      <c r="D2543">
        <v>11.65691535</v>
      </c>
      <c r="E2543" t="s">
        <v>7</v>
      </c>
    </row>
    <row r="2544" spans="1:5" x14ac:dyDescent="0.3">
      <c r="A2544" t="s">
        <v>98</v>
      </c>
      <c r="B2544" t="s">
        <v>8</v>
      </c>
      <c r="C2544">
        <v>2018</v>
      </c>
      <c r="D2544">
        <v>11.75652981</v>
      </c>
      <c r="E2544" t="s">
        <v>7</v>
      </c>
    </row>
    <row r="2545" spans="1:5" x14ac:dyDescent="0.3">
      <c r="A2545" t="s">
        <v>98</v>
      </c>
      <c r="B2545" t="s">
        <v>8</v>
      </c>
      <c r="C2545">
        <v>2019</v>
      </c>
      <c r="D2545">
        <v>11.858757900000001</v>
      </c>
      <c r="E2545" t="s">
        <v>7</v>
      </c>
    </row>
    <row r="2546" spans="1:5" x14ac:dyDescent="0.3">
      <c r="A2546" t="s">
        <v>98</v>
      </c>
      <c r="B2546" t="s">
        <v>8</v>
      </c>
      <c r="C2546">
        <v>2020</v>
      </c>
      <c r="D2546">
        <v>11.96187492</v>
      </c>
      <c r="E2546" t="s">
        <v>7</v>
      </c>
    </row>
    <row r="2547" spans="1:5" x14ac:dyDescent="0.3">
      <c r="A2547" t="s">
        <v>98</v>
      </c>
      <c r="B2547" t="s">
        <v>8</v>
      </c>
      <c r="C2547">
        <v>2021</v>
      </c>
      <c r="D2547">
        <v>12.065888579999999</v>
      </c>
      <c r="E2547" t="s">
        <v>7</v>
      </c>
    </row>
    <row r="2548" spans="1:5" x14ac:dyDescent="0.3">
      <c r="A2548" t="s">
        <v>98</v>
      </c>
      <c r="B2548" t="s">
        <v>8</v>
      </c>
      <c r="C2548">
        <v>2022</v>
      </c>
      <c r="D2548">
        <v>12.065888579999999</v>
      </c>
      <c r="E2548" t="s">
        <v>7</v>
      </c>
    </row>
    <row r="2549" spans="1:5" x14ac:dyDescent="0.3">
      <c r="A2549" t="s">
        <v>98</v>
      </c>
      <c r="B2549" t="s">
        <v>8</v>
      </c>
      <c r="C2549">
        <v>2023</v>
      </c>
      <c r="D2549">
        <v>12.065888579999999</v>
      </c>
      <c r="E2549" t="s">
        <v>7</v>
      </c>
    </row>
    <row r="2550" spans="1:5" x14ac:dyDescent="0.3">
      <c r="A2550" t="s">
        <v>99</v>
      </c>
      <c r="B2550" t="s">
        <v>8</v>
      </c>
      <c r="C2550">
        <v>2010</v>
      </c>
      <c r="D2550">
        <v>3.8720000269999999</v>
      </c>
      <c r="E2550" t="s">
        <v>7</v>
      </c>
    </row>
    <row r="2551" spans="1:5" x14ac:dyDescent="0.3">
      <c r="A2551" t="s">
        <v>99</v>
      </c>
      <c r="B2551" t="s">
        <v>8</v>
      </c>
      <c r="C2551">
        <v>2011</v>
      </c>
      <c r="D2551">
        <v>3.8039999959999999</v>
      </c>
      <c r="E2551" t="s">
        <v>7</v>
      </c>
    </row>
    <row r="2552" spans="1:5" x14ac:dyDescent="0.3">
      <c r="A2552" t="s">
        <v>99</v>
      </c>
      <c r="B2552" t="s">
        <v>8</v>
      </c>
      <c r="C2552">
        <v>2012</v>
      </c>
      <c r="D2552">
        <v>3.7359999660000001</v>
      </c>
      <c r="E2552" t="s">
        <v>7</v>
      </c>
    </row>
    <row r="2553" spans="1:5" x14ac:dyDescent="0.3">
      <c r="A2553" t="s">
        <v>99</v>
      </c>
      <c r="B2553" t="s">
        <v>8</v>
      </c>
      <c r="C2553">
        <v>2013</v>
      </c>
      <c r="D2553">
        <v>3.6679999350000001</v>
      </c>
      <c r="E2553" t="s">
        <v>7</v>
      </c>
    </row>
    <row r="2554" spans="1:5" x14ac:dyDescent="0.3">
      <c r="A2554" t="s">
        <v>99</v>
      </c>
      <c r="B2554" t="s">
        <v>8</v>
      </c>
      <c r="C2554">
        <v>2014</v>
      </c>
      <c r="D2554">
        <v>3.5999999049999998</v>
      </c>
      <c r="E2554" t="s">
        <v>7</v>
      </c>
    </row>
    <row r="2555" spans="1:5" x14ac:dyDescent="0.3">
      <c r="A2555" t="s">
        <v>99</v>
      </c>
      <c r="B2555" t="s">
        <v>8</v>
      </c>
      <c r="C2555">
        <v>2015</v>
      </c>
      <c r="D2555">
        <v>3.670000076</v>
      </c>
      <c r="E2555" t="s">
        <v>7</v>
      </c>
    </row>
    <row r="2556" spans="1:5" x14ac:dyDescent="0.3">
      <c r="A2556" t="s">
        <v>99</v>
      </c>
      <c r="B2556" t="s">
        <v>8</v>
      </c>
      <c r="C2556">
        <v>2016</v>
      </c>
      <c r="D2556">
        <v>3.9520925280000001</v>
      </c>
      <c r="E2556" t="s">
        <v>7</v>
      </c>
    </row>
    <row r="2557" spans="1:5" x14ac:dyDescent="0.3">
      <c r="A2557" t="s">
        <v>99</v>
      </c>
      <c r="B2557" t="s">
        <v>8</v>
      </c>
      <c r="C2557">
        <v>2017</v>
      </c>
      <c r="D2557">
        <v>4.2341849800000002</v>
      </c>
      <c r="E2557" t="s">
        <v>7</v>
      </c>
    </row>
    <row r="2558" spans="1:5" x14ac:dyDescent="0.3">
      <c r="A2558" t="s">
        <v>99</v>
      </c>
      <c r="B2558" t="s">
        <v>8</v>
      </c>
      <c r="C2558">
        <v>2018</v>
      </c>
      <c r="D2558">
        <v>4.5162774319999999</v>
      </c>
      <c r="E2558" t="s">
        <v>7</v>
      </c>
    </row>
    <row r="2559" spans="1:5" x14ac:dyDescent="0.3">
      <c r="A2559" t="s">
        <v>99</v>
      </c>
      <c r="B2559" t="s">
        <v>8</v>
      </c>
      <c r="C2559">
        <v>2019</v>
      </c>
      <c r="D2559">
        <v>4.7983698840000004</v>
      </c>
      <c r="E2559" t="s">
        <v>7</v>
      </c>
    </row>
    <row r="2560" spans="1:5" x14ac:dyDescent="0.3">
      <c r="A2560" t="s">
        <v>99</v>
      </c>
      <c r="B2560" t="s">
        <v>8</v>
      </c>
      <c r="C2560">
        <v>2020</v>
      </c>
      <c r="D2560">
        <v>4.9977350229999997</v>
      </c>
      <c r="E2560" t="s">
        <v>7</v>
      </c>
    </row>
    <row r="2561" spans="1:5" x14ac:dyDescent="0.3">
      <c r="A2561" t="s">
        <v>99</v>
      </c>
      <c r="B2561" t="s">
        <v>8</v>
      </c>
      <c r="C2561">
        <v>2021</v>
      </c>
      <c r="D2561">
        <v>5.197100163</v>
      </c>
      <c r="E2561" t="s">
        <v>7</v>
      </c>
    </row>
    <row r="2562" spans="1:5" x14ac:dyDescent="0.3">
      <c r="A2562" t="s">
        <v>99</v>
      </c>
      <c r="B2562" t="s">
        <v>8</v>
      </c>
      <c r="C2562">
        <v>2022</v>
      </c>
      <c r="D2562">
        <v>5.197100163</v>
      </c>
      <c r="E2562" t="s">
        <v>7</v>
      </c>
    </row>
    <row r="2563" spans="1:5" x14ac:dyDescent="0.3">
      <c r="A2563" t="s">
        <v>99</v>
      </c>
      <c r="B2563" t="s">
        <v>8</v>
      </c>
      <c r="C2563">
        <v>2023</v>
      </c>
      <c r="D2563">
        <v>5.197100163</v>
      </c>
      <c r="E2563" t="s">
        <v>7</v>
      </c>
    </row>
    <row r="2564" spans="1:5" x14ac:dyDescent="0.3">
      <c r="A2564" t="s">
        <v>99</v>
      </c>
      <c r="B2564" t="s">
        <v>6</v>
      </c>
      <c r="C2564">
        <v>2010</v>
      </c>
      <c r="D2564">
        <v>11.07475427</v>
      </c>
      <c r="E2564" t="s">
        <v>7</v>
      </c>
    </row>
    <row r="2565" spans="1:5" x14ac:dyDescent="0.3">
      <c r="A2565" t="s">
        <v>99</v>
      </c>
      <c r="B2565" t="s">
        <v>6</v>
      </c>
      <c r="C2565">
        <v>2011</v>
      </c>
      <c r="D2565">
        <v>11.08422642</v>
      </c>
      <c r="E2565" t="s">
        <v>7</v>
      </c>
    </row>
    <row r="2566" spans="1:5" x14ac:dyDescent="0.3">
      <c r="A2566" t="s">
        <v>99</v>
      </c>
      <c r="B2566" t="s">
        <v>6</v>
      </c>
      <c r="C2566">
        <v>2012</v>
      </c>
      <c r="D2566">
        <v>11.093698570000001</v>
      </c>
      <c r="E2566" t="s">
        <v>7</v>
      </c>
    </row>
    <row r="2567" spans="1:5" x14ac:dyDescent="0.3">
      <c r="A2567" t="s">
        <v>99</v>
      </c>
      <c r="B2567" t="s">
        <v>6</v>
      </c>
      <c r="C2567">
        <v>2013</v>
      </c>
      <c r="D2567">
        <v>11.103170710000001</v>
      </c>
      <c r="E2567" t="s">
        <v>7</v>
      </c>
    </row>
    <row r="2568" spans="1:5" x14ac:dyDescent="0.3">
      <c r="A2568" t="s">
        <v>99</v>
      </c>
      <c r="B2568" t="s">
        <v>6</v>
      </c>
      <c r="C2568">
        <v>2014</v>
      </c>
      <c r="D2568">
        <v>11.112642859999999</v>
      </c>
      <c r="E2568" t="s">
        <v>7</v>
      </c>
    </row>
    <row r="2569" spans="1:5" x14ac:dyDescent="0.3">
      <c r="A2569" t="s">
        <v>99</v>
      </c>
      <c r="B2569" t="s">
        <v>6</v>
      </c>
      <c r="C2569">
        <v>2015</v>
      </c>
      <c r="D2569">
        <v>11.12211501</v>
      </c>
      <c r="E2569" t="s">
        <v>7</v>
      </c>
    </row>
    <row r="2570" spans="1:5" x14ac:dyDescent="0.3">
      <c r="A2570" t="s">
        <v>99</v>
      </c>
      <c r="B2570" t="s">
        <v>6</v>
      </c>
      <c r="C2570">
        <v>2016</v>
      </c>
      <c r="D2570">
        <v>11.13158716</v>
      </c>
      <c r="E2570" t="s">
        <v>7</v>
      </c>
    </row>
    <row r="2571" spans="1:5" x14ac:dyDescent="0.3">
      <c r="A2571" t="s">
        <v>99</v>
      </c>
      <c r="B2571" t="s">
        <v>6</v>
      </c>
      <c r="C2571">
        <v>2017</v>
      </c>
      <c r="D2571">
        <v>11.1410593</v>
      </c>
      <c r="E2571" t="s">
        <v>7</v>
      </c>
    </row>
    <row r="2572" spans="1:5" x14ac:dyDescent="0.3">
      <c r="A2572" t="s">
        <v>99</v>
      </c>
      <c r="B2572" t="s">
        <v>6</v>
      </c>
      <c r="C2572">
        <v>2018</v>
      </c>
      <c r="D2572">
        <v>11.150531450000001</v>
      </c>
      <c r="E2572" t="s">
        <v>7</v>
      </c>
    </row>
    <row r="2573" spans="1:5" x14ac:dyDescent="0.3">
      <c r="A2573" t="s">
        <v>99</v>
      </c>
      <c r="B2573" t="s">
        <v>6</v>
      </c>
      <c r="C2573">
        <v>2019</v>
      </c>
      <c r="D2573">
        <v>11.1600036</v>
      </c>
      <c r="E2573" t="s">
        <v>7</v>
      </c>
    </row>
    <row r="2574" spans="1:5" x14ac:dyDescent="0.3">
      <c r="A2574" t="s">
        <v>99</v>
      </c>
      <c r="B2574" t="s">
        <v>6</v>
      </c>
      <c r="C2574">
        <v>2020</v>
      </c>
      <c r="D2574">
        <v>11.16947575</v>
      </c>
      <c r="E2574" t="s">
        <v>7</v>
      </c>
    </row>
    <row r="2575" spans="1:5" x14ac:dyDescent="0.3">
      <c r="A2575" t="s">
        <v>99</v>
      </c>
      <c r="B2575" t="s">
        <v>6</v>
      </c>
      <c r="C2575">
        <v>2021</v>
      </c>
      <c r="D2575">
        <v>11.17894789</v>
      </c>
      <c r="E2575" t="s">
        <v>7</v>
      </c>
    </row>
    <row r="2576" spans="1:5" x14ac:dyDescent="0.3">
      <c r="A2576" t="s">
        <v>99</v>
      </c>
      <c r="B2576" t="s">
        <v>6</v>
      </c>
      <c r="C2576">
        <v>2022</v>
      </c>
      <c r="D2576">
        <v>11.18842004</v>
      </c>
      <c r="E2576" t="s">
        <v>7</v>
      </c>
    </row>
    <row r="2577" spans="1:5" x14ac:dyDescent="0.3">
      <c r="A2577" t="s">
        <v>99</v>
      </c>
      <c r="B2577" t="s">
        <v>6</v>
      </c>
      <c r="C2577">
        <v>2023</v>
      </c>
      <c r="D2577">
        <v>11.197892189999999</v>
      </c>
      <c r="E2577" t="s">
        <v>7</v>
      </c>
    </row>
    <row r="2578" spans="1:5" x14ac:dyDescent="0.3">
      <c r="A2578" t="s">
        <v>100</v>
      </c>
      <c r="B2578" t="s">
        <v>6</v>
      </c>
      <c r="C2578">
        <v>2010</v>
      </c>
      <c r="D2578">
        <v>10.75829429</v>
      </c>
      <c r="E2578" t="s">
        <v>7</v>
      </c>
    </row>
    <row r="2579" spans="1:5" x14ac:dyDescent="0.3">
      <c r="A2579" t="s">
        <v>100</v>
      </c>
      <c r="B2579" t="s">
        <v>6</v>
      </c>
      <c r="C2579">
        <v>2011</v>
      </c>
      <c r="D2579">
        <v>10.88707385</v>
      </c>
      <c r="E2579" t="s">
        <v>7</v>
      </c>
    </row>
    <row r="2580" spans="1:5" x14ac:dyDescent="0.3">
      <c r="A2580" t="s">
        <v>100</v>
      </c>
      <c r="B2580" t="s">
        <v>6</v>
      </c>
      <c r="C2580">
        <v>2012</v>
      </c>
      <c r="D2580">
        <v>11.01801421</v>
      </c>
      <c r="E2580" t="s">
        <v>7</v>
      </c>
    </row>
    <row r="2581" spans="1:5" x14ac:dyDescent="0.3">
      <c r="A2581" t="s">
        <v>100</v>
      </c>
      <c r="B2581" t="s">
        <v>6</v>
      </c>
      <c r="C2581">
        <v>2013</v>
      </c>
      <c r="D2581">
        <v>11.151156110000001</v>
      </c>
      <c r="E2581" t="s">
        <v>7</v>
      </c>
    </row>
    <row r="2582" spans="1:5" x14ac:dyDescent="0.3">
      <c r="A2582" t="s">
        <v>100</v>
      </c>
      <c r="B2582" t="s">
        <v>6</v>
      </c>
      <c r="C2582">
        <v>2014</v>
      </c>
      <c r="D2582">
        <v>11.286541100000001</v>
      </c>
      <c r="E2582" t="s">
        <v>7</v>
      </c>
    </row>
    <row r="2583" spans="1:5" x14ac:dyDescent="0.3">
      <c r="A2583" t="s">
        <v>100</v>
      </c>
      <c r="B2583" t="s">
        <v>6</v>
      </c>
      <c r="C2583">
        <v>2015</v>
      </c>
      <c r="D2583">
        <v>11.421926089999999</v>
      </c>
      <c r="E2583" t="s">
        <v>7</v>
      </c>
    </row>
    <row r="2584" spans="1:5" x14ac:dyDescent="0.3">
      <c r="A2584" t="s">
        <v>100</v>
      </c>
      <c r="B2584" t="s">
        <v>6</v>
      </c>
      <c r="C2584">
        <v>2016</v>
      </c>
      <c r="D2584">
        <v>11.443682819999999</v>
      </c>
      <c r="E2584" t="s">
        <v>7</v>
      </c>
    </row>
    <row r="2585" spans="1:5" x14ac:dyDescent="0.3">
      <c r="A2585" t="s">
        <v>100</v>
      </c>
      <c r="B2585" t="s">
        <v>6</v>
      </c>
      <c r="C2585">
        <v>2017</v>
      </c>
      <c r="D2585">
        <v>11.60562979</v>
      </c>
      <c r="E2585" t="s">
        <v>7</v>
      </c>
    </row>
    <row r="2586" spans="1:5" x14ac:dyDescent="0.3">
      <c r="A2586" t="s">
        <v>100</v>
      </c>
      <c r="B2586" t="s">
        <v>6</v>
      </c>
      <c r="C2586">
        <v>2018</v>
      </c>
      <c r="D2586">
        <v>11.767576760000001</v>
      </c>
      <c r="E2586" t="s">
        <v>7</v>
      </c>
    </row>
    <row r="2587" spans="1:5" x14ac:dyDescent="0.3">
      <c r="A2587" t="s">
        <v>100</v>
      </c>
      <c r="B2587" t="s">
        <v>6</v>
      </c>
      <c r="C2587">
        <v>2019</v>
      </c>
      <c r="D2587">
        <v>11.80302</v>
      </c>
      <c r="E2587" t="s">
        <v>7</v>
      </c>
    </row>
    <row r="2588" spans="1:5" x14ac:dyDescent="0.3">
      <c r="A2588" t="s">
        <v>100</v>
      </c>
      <c r="B2588" t="s">
        <v>6</v>
      </c>
      <c r="C2588">
        <v>2020</v>
      </c>
      <c r="D2588">
        <v>11.838463239999999</v>
      </c>
      <c r="E2588" t="s">
        <v>7</v>
      </c>
    </row>
    <row r="2589" spans="1:5" x14ac:dyDescent="0.3">
      <c r="A2589" t="s">
        <v>100</v>
      </c>
      <c r="B2589" t="s">
        <v>6</v>
      </c>
      <c r="C2589">
        <v>2021</v>
      </c>
      <c r="D2589">
        <v>11.87390648</v>
      </c>
      <c r="E2589" t="s">
        <v>7</v>
      </c>
    </row>
    <row r="2590" spans="1:5" x14ac:dyDescent="0.3">
      <c r="A2590" t="s">
        <v>100</v>
      </c>
      <c r="B2590" t="s">
        <v>6</v>
      </c>
      <c r="C2590">
        <v>2022</v>
      </c>
      <c r="D2590">
        <v>11.87390648</v>
      </c>
      <c r="E2590" t="s">
        <v>7</v>
      </c>
    </row>
    <row r="2591" spans="1:5" x14ac:dyDescent="0.3">
      <c r="A2591" t="s">
        <v>100</v>
      </c>
      <c r="B2591" t="s">
        <v>6</v>
      </c>
      <c r="C2591">
        <v>2023</v>
      </c>
      <c r="D2591">
        <v>11.87390648</v>
      </c>
      <c r="E2591" t="s">
        <v>7</v>
      </c>
    </row>
    <row r="2592" spans="1:5" x14ac:dyDescent="0.3">
      <c r="A2592" t="s">
        <v>100</v>
      </c>
      <c r="B2592" t="s">
        <v>8</v>
      </c>
      <c r="C2592">
        <v>2010</v>
      </c>
      <c r="D2592">
        <v>8.3685495739999993</v>
      </c>
      <c r="E2592" t="s">
        <v>7</v>
      </c>
    </row>
    <row r="2593" spans="1:5" x14ac:dyDescent="0.3">
      <c r="A2593" t="s">
        <v>100</v>
      </c>
      <c r="B2593" t="s">
        <v>8</v>
      </c>
      <c r="C2593">
        <v>2011</v>
      </c>
      <c r="D2593">
        <v>8.4561392420000008</v>
      </c>
      <c r="E2593" t="s">
        <v>7</v>
      </c>
    </row>
    <row r="2594" spans="1:5" x14ac:dyDescent="0.3">
      <c r="A2594" t="s">
        <v>100</v>
      </c>
      <c r="B2594" t="s">
        <v>8</v>
      </c>
      <c r="C2594">
        <v>2012</v>
      </c>
      <c r="D2594">
        <v>8.5446456699999995</v>
      </c>
      <c r="E2594" t="s">
        <v>7</v>
      </c>
    </row>
    <row r="2595" spans="1:5" x14ac:dyDescent="0.3">
      <c r="A2595" t="s">
        <v>100</v>
      </c>
      <c r="B2595" t="s">
        <v>8</v>
      </c>
      <c r="C2595">
        <v>2013</v>
      </c>
      <c r="D2595">
        <v>8.6340784520000007</v>
      </c>
      <c r="E2595" t="s">
        <v>7</v>
      </c>
    </row>
    <row r="2596" spans="1:5" x14ac:dyDescent="0.3">
      <c r="A2596" t="s">
        <v>100</v>
      </c>
      <c r="B2596" t="s">
        <v>8</v>
      </c>
      <c r="C2596">
        <v>2014</v>
      </c>
      <c r="D2596">
        <v>8.7235112350000001</v>
      </c>
      <c r="E2596" t="s">
        <v>7</v>
      </c>
    </row>
    <row r="2597" spans="1:5" x14ac:dyDescent="0.3">
      <c r="A2597" t="s">
        <v>100</v>
      </c>
      <c r="B2597" t="s">
        <v>8</v>
      </c>
      <c r="C2597">
        <v>2015</v>
      </c>
      <c r="D2597">
        <v>8.8129440179999996</v>
      </c>
      <c r="E2597" t="s">
        <v>7</v>
      </c>
    </row>
    <row r="2598" spans="1:5" x14ac:dyDescent="0.3">
      <c r="A2598" t="s">
        <v>100</v>
      </c>
      <c r="B2598" t="s">
        <v>8</v>
      </c>
      <c r="C2598">
        <v>2016</v>
      </c>
      <c r="D2598">
        <v>8.9023768010000008</v>
      </c>
      <c r="E2598" t="s">
        <v>7</v>
      </c>
    </row>
    <row r="2599" spans="1:5" x14ac:dyDescent="0.3">
      <c r="A2599" t="s">
        <v>100</v>
      </c>
      <c r="B2599" t="s">
        <v>8</v>
      </c>
      <c r="C2599">
        <v>2017</v>
      </c>
      <c r="D2599">
        <v>8.9918095840000003</v>
      </c>
      <c r="E2599" t="s">
        <v>7</v>
      </c>
    </row>
    <row r="2600" spans="1:5" x14ac:dyDescent="0.3">
      <c r="A2600" t="s">
        <v>100</v>
      </c>
      <c r="B2600" t="s">
        <v>8</v>
      </c>
      <c r="C2600">
        <v>2018</v>
      </c>
      <c r="D2600">
        <v>9.0374002460000007</v>
      </c>
      <c r="E2600" t="s">
        <v>7</v>
      </c>
    </row>
    <row r="2601" spans="1:5" x14ac:dyDescent="0.3">
      <c r="A2601" t="s">
        <v>100</v>
      </c>
      <c r="B2601" t="s">
        <v>8</v>
      </c>
      <c r="C2601">
        <v>2019</v>
      </c>
      <c r="D2601">
        <v>9.0829909069999992</v>
      </c>
      <c r="E2601" t="s">
        <v>7</v>
      </c>
    </row>
    <row r="2602" spans="1:5" x14ac:dyDescent="0.3">
      <c r="A2602" t="s">
        <v>100</v>
      </c>
      <c r="B2602" t="s">
        <v>8</v>
      </c>
      <c r="C2602">
        <v>2020</v>
      </c>
      <c r="D2602">
        <v>9.1285815689999996</v>
      </c>
      <c r="E2602" t="s">
        <v>7</v>
      </c>
    </row>
    <row r="2603" spans="1:5" x14ac:dyDescent="0.3">
      <c r="A2603" t="s">
        <v>100</v>
      </c>
      <c r="B2603" t="s">
        <v>8</v>
      </c>
      <c r="C2603">
        <v>2021</v>
      </c>
      <c r="D2603">
        <v>9.1285815689999996</v>
      </c>
      <c r="E2603" t="s">
        <v>7</v>
      </c>
    </row>
    <row r="2604" spans="1:5" x14ac:dyDescent="0.3">
      <c r="A2604" t="s">
        <v>100</v>
      </c>
      <c r="B2604" t="s">
        <v>8</v>
      </c>
      <c r="C2604">
        <v>2022</v>
      </c>
      <c r="D2604">
        <v>9.1285815689999996</v>
      </c>
      <c r="E2604" t="s">
        <v>7</v>
      </c>
    </row>
    <row r="2605" spans="1:5" x14ac:dyDescent="0.3">
      <c r="A2605" t="s">
        <v>100</v>
      </c>
      <c r="B2605" t="s">
        <v>8</v>
      </c>
      <c r="C2605">
        <v>2023</v>
      </c>
      <c r="D2605">
        <v>9.1285815689999996</v>
      </c>
      <c r="E2605" t="s">
        <v>7</v>
      </c>
    </row>
    <row r="2606" spans="1:5" x14ac:dyDescent="0.3">
      <c r="A2606" t="s">
        <v>101</v>
      </c>
      <c r="B2606" t="s">
        <v>8</v>
      </c>
      <c r="C2606">
        <v>2010</v>
      </c>
      <c r="D2606">
        <v>9.6250186830000004</v>
      </c>
      <c r="E2606" t="s">
        <v>7</v>
      </c>
    </row>
    <row r="2607" spans="1:5" x14ac:dyDescent="0.3">
      <c r="A2607" t="s">
        <v>101</v>
      </c>
      <c r="B2607" t="s">
        <v>8</v>
      </c>
      <c r="C2607">
        <v>2011</v>
      </c>
      <c r="D2607">
        <v>9.8616637110000003</v>
      </c>
      <c r="E2607" t="s">
        <v>7</v>
      </c>
    </row>
    <row r="2608" spans="1:5" x14ac:dyDescent="0.3">
      <c r="A2608" t="s">
        <v>101</v>
      </c>
      <c r="B2608" t="s">
        <v>8</v>
      </c>
      <c r="C2608">
        <v>2012</v>
      </c>
      <c r="D2608">
        <v>10.104127</v>
      </c>
      <c r="E2608" t="s">
        <v>7</v>
      </c>
    </row>
    <row r="2609" spans="1:5" x14ac:dyDescent="0.3">
      <c r="A2609" t="s">
        <v>101</v>
      </c>
      <c r="B2609" t="s">
        <v>8</v>
      </c>
      <c r="C2609">
        <v>2013</v>
      </c>
      <c r="D2609">
        <v>10.3525516</v>
      </c>
      <c r="E2609" t="s">
        <v>7</v>
      </c>
    </row>
    <row r="2610" spans="1:5" x14ac:dyDescent="0.3">
      <c r="A2610" t="s">
        <v>101</v>
      </c>
      <c r="B2610" t="s">
        <v>8</v>
      </c>
      <c r="C2610">
        <v>2014</v>
      </c>
      <c r="D2610">
        <v>10.6009762</v>
      </c>
      <c r="E2610" t="s">
        <v>7</v>
      </c>
    </row>
    <row r="2611" spans="1:5" x14ac:dyDescent="0.3">
      <c r="A2611" t="s">
        <v>101</v>
      </c>
      <c r="B2611" t="s">
        <v>8</v>
      </c>
      <c r="C2611">
        <v>2015</v>
      </c>
      <c r="D2611">
        <v>10.8494008</v>
      </c>
      <c r="E2611" t="s">
        <v>7</v>
      </c>
    </row>
    <row r="2612" spans="1:5" x14ac:dyDescent="0.3">
      <c r="A2612" t="s">
        <v>101</v>
      </c>
      <c r="B2612" t="s">
        <v>8</v>
      </c>
      <c r="C2612">
        <v>2016</v>
      </c>
      <c r="D2612">
        <v>10.8494008</v>
      </c>
      <c r="E2612" t="s">
        <v>7</v>
      </c>
    </row>
    <row r="2613" spans="1:5" x14ac:dyDescent="0.3">
      <c r="A2613" t="s">
        <v>101</v>
      </c>
      <c r="B2613" t="s">
        <v>8</v>
      </c>
      <c r="C2613">
        <v>2017</v>
      </c>
      <c r="D2613">
        <v>10.8494008</v>
      </c>
      <c r="E2613" t="s">
        <v>7</v>
      </c>
    </row>
    <row r="2614" spans="1:5" x14ac:dyDescent="0.3">
      <c r="A2614" t="s">
        <v>101</v>
      </c>
      <c r="B2614" t="s">
        <v>8</v>
      </c>
      <c r="C2614">
        <v>2018</v>
      </c>
      <c r="D2614">
        <v>10.8494008</v>
      </c>
      <c r="E2614" t="s">
        <v>7</v>
      </c>
    </row>
    <row r="2615" spans="1:5" x14ac:dyDescent="0.3">
      <c r="A2615" t="s">
        <v>101</v>
      </c>
      <c r="B2615" t="s">
        <v>8</v>
      </c>
      <c r="C2615">
        <v>2019</v>
      </c>
      <c r="D2615">
        <v>10.8494008</v>
      </c>
      <c r="E2615" t="s">
        <v>7</v>
      </c>
    </row>
    <row r="2616" spans="1:5" x14ac:dyDescent="0.3">
      <c r="A2616" t="s">
        <v>101</v>
      </c>
      <c r="B2616" t="s">
        <v>8</v>
      </c>
      <c r="C2616">
        <v>2020</v>
      </c>
      <c r="D2616">
        <v>10.8494008</v>
      </c>
      <c r="E2616" t="s">
        <v>7</v>
      </c>
    </row>
    <row r="2617" spans="1:5" x14ac:dyDescent="0.3">
      <c r="A2617" t="s">
        <v>101</v>
      </c>
      <c r="B2617" t="s">
        <v>8</v>
      </c>
      <c r="C2617">
        <v>2021</v>
      </c>
      <c r="D2617">
        <v>10.8494008</v>
      </c>
      <c r="E2617" t="s">
        <v>7</v>
      </c>
    </row>
    <row r="2618" spans="1:5" x14ac:dyDescent="0.3">
      <c r="A2618" t="s">
        <v>101</v>
      </c>
      <c r="B2618" t="s">
        <v>8</v>
      </c>
      <c r="C2618">
        <v>2022</v>
      </c>
      <c r="D2618">
        <v>10.8494008</v>
      </c>
      <c r="E2618" t="s">
        <v>7</v>
      </c>
    </row>
    <row r="2619" spans="1:5" x14ac:dyDescent="0.3">
      <c r="A2619" t="s">
        <v>101</v>
      </c>
      <c r="B2619" t="s">
        <v>8</v>
      </c>
      <c r="C2619">
        <v>2023</v>
      </c>
      <c r="D2619">
        <v>10.8494008</v>
      </c>
      <c r="E2619" t="s">
        <v>7</v>
      </c>
    </row>
    <row r="2620" spans="1:5" x14ac:dyDescent="0.3">
      <c r="A2620" t="s">
        <v>101</v>
      </c>
      <c r="B2620" t="s">
        <v>6</v>
      </c>
      <c r="C2620">
        <v>2010</v>
      </c>
      <c r="D2620">
        <v>15.744927089999999</v>
      </c>
      <c r="E2620" t="s">
        <v>7</v>
      </c>
    </row>
    <row r="2621" spans="1:5" x14ac:dyDescent="0.3">
      <c r="A2621" t="s">
        <v>101</v>
      </c>
      <c r="B2621" t="s">
        <v>6</v>
      </c>
      <c r="C2621">
        <v>2011</v>
      </c>
      <c r="D2621">
        <v>16.3242054</v>
      </c>
      <c r="E2621" t="s">
        <v>7</v>
      </c>
    </row>
    <row r="2622" spans="1:5" x14ac:dyDescent="0.3">
      <c r="A2622" t="s">
        <v>101</v>
      </c>
      <c r="B2622" t="s">
        <v>6</v>
      </c>
      <c r="C2622">
        <v>2012</v>
      </c>
      <c r="D2622">
        <v>16.90348371</v>
      </c>
      <c r="E2622" t="s">
        <v>7</v>
      </c>
    </row>
    <row r="2623" spans="1:5" x14ac:dyDescent="0.3">
      <c r="A2623" t="s">
        <v>101</v>
      </c>
      <c r="B2623" t="s">
        <v>6</v>
      </c>
      <c r="C2623">
        <v>2013</v>
      </c>
      <c r="D2623">
        <v>17.482762019999999</v>
      </c>
      <c r="E2623" t="s">
        <v>7</v>
      </c>
    </row>
    <row r="2624" spans="1:5" x14ac:dyDescent="0.3">
      <c r="A2624" t="s">
        <v>101</v>
      </c>
      <c r="B2624" t="s">
        <v>6</v>
      </c>
      <c r="C2624">
        <v>2014</v>
      </c>
      <c r="D2624">
        <v>18.062040329999999</v>
      </c>
      <c r="E2624" t="s">
        <v>7</v>
      </c>
    </row>
    <row r="2625" spans="1:5" x14ac:dyDescent="0.3">
      <c r="A2625" t="s">
        <v>101</v>
      </c>
      <c r="B2625" t="s">
        <v>6</v>
      </c>
      <c r="C2625">
        <v>2015</v>
      </c>
      <c r="D2625">
        <v>18.407030110000001</v>
      </c>
      <c r="E2625" t="s">
        <v>7</v>
      </c>
    </row>
    <row r="2626" spans="1:5" x14ac:dyDescent="0.3">
      <c r="A2626" t="s">
        <v>101</v>
      </c>
      <c r="B2626" t="s">
        <v>6</v>
      </c>
      <c r="C2626">
        <v>2016</v>
      </c>
      <c r="D2626">
        <v>18.407030110000001</v>
      </c>
      <c r="E2626" t="s">
        <v>7</v>
      </c>
    </row>
    <row r="2627" spans="1:5" x14ac:dyDescent="0.3">
      <c r="A2627" t="s">
        <v>101</v>
      </c>
      <c r="B2627" t="s">
        <v>6</v>
      </c>
      <c r="C2627">
        <v>2017</v>
      </c>
      <c r="D2627">
        <v>18.407030110000001</v>
      </c>
      <c r="E2627" t="s">
        <v>7</v>
      </c>
    </row>
    <row r="2628" spans="1:5" x14ac:dyDescent="0.3">
      <c r="A2628" t="s">
        <v>101</v>
      </c>
      <c r="B2628" t="s">
        <v>6</v>
      </c>
      <c r="C2628">
        <v>2018</v>
      </c>
      <c r="D2628">
        <v>18.407030110000001</v>
      </c>
      <c r="E2628" t="s">
        <v>7</v>
      </c>
    </row>
    <row r="2629" spans="1:5" x14ac:dyDescent="0.3">
      <c r="A2629" t="s">
        <v>101</v>
      </c>
      <c r="B2629" t="s">
        <v>6</v>
      </c>
      <c r="C2629">
        <v>2019</v>
      </c>
      <c r="D2629">
        <v>18.407030110000001</v>
      </c>
      <c r="E2629" t="s">
        <v>7</v>
      </c>
    </row>
    <row r="2630" spans="1:5" x14ac:dyDescent="0.3">
      <c r="A2630" t="s">
        <v>101</v>
      </c>
      <c r="B2630" t="s">
        <v>6</v>
      </c>
      <c r="C2630">
        <v>2020</v>
      </c>
      <c r="D2630">
        <v>18.407030110000001</v>
      </c>
      <c r="E2630" t="s">
        <v>7</v>
      </c>
    </row>
    <row r="2631" spans="1:5" x14ac:dyDescent="0.3">
      <c r="A2631" t="s">
        <v>101</v>
      </c>
      <c r="B2631" t="s">
        <v>6</v>
      </c>
      <c r="C2631">
        <v>2021</v>
      </c>
      <c r="D2631">
        <v>18.407030110000001</v>
      </c>
      <c r="E2631" t="s">
        <v>7</v>
      </c>
    </row>
    <row r="2632" spans="1:5" x14ac:dyDescent="0.3">
      <c r="A2632" t="s">
        <v>101</v>
      </c>
      <c r="B2632" t="s">
        <v>6</v>
      </c>
      <c r="C2632">
        <v>2022</v>
      </c>
      <c r="D2632">
        <v>18.407030110000001</v>
      </c>
      <c r="E2632" t="s">
        <v>7</v>
      </c>
    </row>
    <row r="2633" spans="1:5" x14ac:dyDescent="0.3">
      <c r="A2633" t="s">
        <v>101</v>
      </c>
      <c r="B2633" t="s">
        <v>6</v>
      </c>
      <c r="C2633">
        <v>2023</v>
      </c>
      <c r="D2633">
        <v>18.407030110000001</v>
      </c>
      <c r="E2633" t="s">
        <v>7</v>
      </c>
    </row>
    <row r="2634" spans="1:5" x14ac:dyDescent="0.3">
      <c r="A2634" t="s">
        <v>102</v>
      </c>
      <c r="B2634" t="s">
        <v>6</v>
      </c>
      <c r="C2634">
        <v>2010</v>
      </c>
      <c r="D2634">
        <v>16.7948494</v>
      </c>
      <c r="E2634" t="s">
        <v>7</v>
      </c>
    </row>
    <row r="2635" spans="1:5" x14ac:dyDescent="0.3">
      <c r="A2635" t="s">
        <v>102</v>
      </c>
      <c r="B2635" t="s">
        <v>6</v>
      </c>
      <c r="C2635">
        <v>2011</v>
      </c>
      <c r="D2635">
        <v>16.839920039999999</v>
      </c>
      <c r="E2635" t="s">
        <v>7</v>
      </c>
    </row>
    <row r="2636" spans="1:5" x14ac:dyDescent="0.3">
      <c r="A2636" t="s">
        <v>102</v>
      </c>
      <c r="B2636" t="s">
        <v>6</v>
      </c>
      <c r="C2636">
        <v>2012</v>
      </c>
      <c r="D2636">
        <v>16.757749560000001</v>
      </c>
      <c r="E2636" t="s">
        <v>7</v>
      </c>
    </row>
    <row r="2637" spans="1:5" x14ac:dyDescent="0.3">
      <c r="A2637" t="s">
        <v>102</v>
      </c>
      <c r="B2637" t="s">
        <v>6</v>
      </c>
      <c r="C2637">
        <v>2013</v>
      </c>
      <c r="D2637">
        <v>16.68445015</v>
      </c>
      <c r="E2637" t="s">
        <v>7</v>
      </c>
    </row>
    <row r="2638" spans="1:5" x14ac:dyDescent="0.3">
      <c r="A2638" t="s">
        <v>102</v>
      </c>
      <c r="B2638" t="s">
        <v>6</v>
      </c>
      <c r="C2638">
        <v>2014</v>
      </c>
      <c r="D2638">
        <v>16.61566925</v>
      </c>
      <c r="E2638" t="s">
        <v>7</v>
      </c>
    </row>
    <row r="2639" spans="1:5" x14ac:dyDescent="0.3">
      <c r="A2639" t="s">
        <v>102</v>
      </c>
      <c r="B2639" t="s">
        <v>6</v>
      </c>
      <c r="C2639">
        <v>2015</v>
      </c>
      <c r="D2639">
        <v>16.570140840000001</v>
      </c>
      <c r="E2639" t="s">
        <v>7</v>
      </c>
    </row>
    <row r="2640" spans="1:5" x14ac:dyDescent="0.3">
      <c r="A2640" t="s">
        <v>102</v>
      </c>
      <c r="B2640" t="s">
        <v>6</v>
      </c>
      <c r="C2640">
        <v>2016</v>
      </c>
      <c r="D2640">
        <v>16.488170619999998</v>
      </c>
      <c r="E2640" t="s">
        <v>7</v>
      </c>
    </row>
    <row r="2641" spans="1:5" x14ac:dyDescent="0.3">
      <c r="A2641" t="s">
        <v>102</v>
      </c>
      <c r="B2641" t="s">
        <v>6</v>
      </c>
      <c r="C2641">
        <v>2017</v>
      </c>
      <c r="D2641">
        <v>16.424919129999999</v>
      </c>
      <c r="E2641" t="s">
        <v>7</v>
      </c>
    </row>
    <row r="2642" spans="1:5" x14ac:dyDescent="0.3">
      <c r="A2642" t="s">
        <v>102</v>
      </c>
      <c r="B2642" t="s">
        <v>6</v>
      </c>
      <c r="C2642">
        <v>2018</v>
      </c>
      <c r="D2642">
        <v>16.384410859999999</v>
      </c>
      <c r="E2642" t="s">
        <v>7</v>
      </c>
    </row>
    <row r="2643" spans="1:5" x14ac:dyDescent="0.3">
      <c r="A2643" t="s">
        <v>102</v>
      </c>
      <c r="B2643" t="s">
        <v>6</v>
      </c>
      <c r="C2643">
        <v>2019</v>
      </c>
      <c r="D2643">
        <v>16.37698936</v>
      </c>
      <c r="E2643" t="s">
        <v>7</v>
      </c>
    </row>
    <row r="2644" spans="1:5" x14ac:dyDescent="0.3">
      <c r="A2644" t="s">
        <v>102</v>
      </c>
      <c r="B2644" t="s">
        <v>6</v>
      </c>
      <c r="C2644">
        <v>2020</v>
      </c>
      <c r="D2644">
        <v>16.37731934</v>
      </c>
      <c r="E2644" t="s">
        <v>7</v>
      </c>
    </row>
    <row r="2645" spans="1:5" x14ac:dyDescent="0.3">
      <c r="A2645" t="s">
        <v>102</v>
      </c>
      <c r="B2645" t="s">
        <v>6</v>
      </c>
      <c r="C2645">
        <v>2021</v>
      </c>
      <c r="D2645">
        <v>16.509649280000001</v>
      </c>
      <c r="E2645" t="s">
        <v>7</v>
      </c>
    </row>
    <row r="2646" spans="1:5" x14ac:dyDescent="0.3">
      <c r="A2646" t="s">
        <v>102</v>
      </c>
      <c r="B2646" t="s">
        <v>6</v>
      </c>
      <c r="C2646">
        <v>2022</v>
      </c>
      <c r="D2646">
        <v>16.618640899999999</v>
      </c>
      <c r="E2646" t="s">
        <v>7</v>
      </c>
    </row>
    <row r="2647" spans="1:5" x14ac:dyDescent="0.3">
      <c r="A2647" t="s">
        <v>102</v>
      </c>
      <c r="B2647" t="s">
        <v>6</v>
      </c>
      <c r="C2647">
        <v>2023</v>
      </c>
      <c r="D2647">
        <v>16.618640899999999</v>
      </c>
      <c r="E2647" t="s">
        <v>7</v>
      </c>
    </row>
    <row r="2648" spans="1:5" x14ac:dyDescent="0.3">
      <c r="A2648" t="s">
        <v>102</v>
      </c>
      <c r="B2648" t="s">
        <v>8</v>
      </c>
      <c r="C2648">
        <v>2010</v>
      </c>
      <c r="D2648">
        <v>11.64000034</v>
      </c>
      <c r="E2648" t="s">
        <v>7</v>
      </c>
    </row>
    <row r="2649" spans="1:5" x14ac:dyDescent="0.3">
      <c r="A2649" t="s">
        <v>102</v>
      </c>
      <c r="B2649" t="s">
        <v>8</v>
      </c>
      <c r="C2649">
        <v>2011</v>
      </c>
      <c r="D2649">
        <v>11.73600025</v>
      </c>
      <c r="E2649" t="s">
        <v>7</v>
      </c>
    </row>
    <row r="2650" spans="1:5" x14ac:dyDescent="0.3">
      <c r="A2650" t="s">
        <v>102</v>
      </c>
      <c r="B2650" t="s">
        <v>8</v>
      </c>
      <c r="C2650">
        <v>2012</v>
      </c>
      <c r="D2650">
        <v>11.83200016</v>
      </c>
      <c r="E2650" t="s">
        <v>7</v>
      </c>
    </row>
    <row r="2651" spans="1:5" x14ac:dyDescent="0.3">
      <c r="A2651" t="s">
        <v>102</v>
      </c>
      <c r="B2651" t="s">
        <v>8</v>
      </c>
      <c r="C2651">
        <v>2013</v>
      </c>
      <c r="D2651">
        <v>11.92800007</v>
      </c>
      <c r="E2651" t="s">
        <v>7</v>
      </c>
    </row>
    <row r="2652" spans="1:5" x14ac:dyDescent="0.3">
      <c r="A2652" t="s">
        <v>102</v>
      </c>
      <c r="B2652" t="s">
        <v>8</v>
      </c>
      <c r="C2652">
        <v>2014</v>
      </c>
      <c r="D2652">
        <v>12.023999979999999</v>
      </c>
      <c r="E2652" t="s">
        <v>7</v>
      </c>
    </row>
    <row r="2653" spans="1:5" x14ac:dyDescent="0.3">
      <c r="A2653" t="s">
        <v>102</v>
      </c>
      <c r="B2653" t="s">
        <v>8</v>
      </c>
      <c r="C2653">
        <v>2015</v>
      </c>
      <c r="D2653">
        <v>12.119999890000001</v>
      </c>
      <c r="E2653" t="s">
        <v>7</v>
      </c>
    </row>
    <row r="2654" spans="1:5" x14ac:dyDescent="0.3">
      <c r="A2654" t="s">
        <v>102</v>
      </c>
      <c r="B2654" t="s">
        <v>8</v>
      </c>
      <c r="C2654">
        <v>2016</v>
      </c>
      <c r="D2654">
        <v>12.21834945</v>
      </c>
      <c r="E2654" t="s">
        <v>7</v>
      </c>
    </row>
    <row r="2655" spans="1:5" x14ac:dyDescent="0.3">
      <c r="A2655" t="s">
        <v>102</v>
      </c>
      <c r="B2655" t="s">
        <v>8</v>
      </c>
      <c r="C2655">
        <v>2017</v>
      </c>
      <c r="D2655">
        <v>12.31749709</v>
      </c>
      <c r="E2655" t="s">
        <v>7</v>
      </c>
    </row>
    <row r="2656" spans="1:5" x14ac:dyDescent="0.3">
      <c r="A2656" t="s">
        <v>102</v>
      </c>
      <c r="B2656" t="s">
        <v>8</v>
      </c>
      <c r="C2656">
        <v>2018</v>
      </c>
      <c r="D2656">
        <v>12.41744928</v>
      </c>
      <c r="E2656" t="s">
        <v>7</v>
      </c>
    </row>
    <row r="2657" spans="1:5" x14ac:dyDescent="0.3">
      <c r="A2657" t="s">
        <v>102</v>
      </c>
      <c r="B2657" t="s">
        <v>8</v>
      </c>
      <c r="C2657">
        <v>2019</v>
      </c>
      <c r="D2657">
        <v>12.518212549999999</v>
      </c>
      <c r="E2657" t="s">
        <v>7</v>
      </c>
    </row>
    <row r="2658" spans="1:5" x14ac:dyDescent="0.3">
      <c r="A2658" t="s">
        <v>102</v>
      </c>
      <c r="B2658" t="s">
        <v>8</v>
      </c>
      <c r="C2658">
        <v>2020</v>
      </c>
      <c r="D2658">
        <v>12.619793469999999</v>
      </c>
      <c r="E2658" t="s">
        <v>7</v>
      </c>
    </row>
    <row r="2659" spans="1:5" x14ac:dyDescent="0.3">
      <c r="A2659" t="s">
        <v>102</v>
      </c>
      <c r="B2659" t="s">
        <v>8</v>
      </c>
      <c r="C2659">
        <v>2021</v>
      </c>
      <c r="D2659">
        <v>12.722198690000001</v>
      </c>
      <c r="E2659" t="s">
        <v>7</v>
      </c>
    </row>
    <row r="2660" spans="1:5" x14ac:dyDescent="0.3">
      <c r="A2660" t="s">
        <v>102</v>
      </c>
      <c r="B2660" t="s">
        <v>8</v>
      </c>
      <c r="C2660">
        <v>2022</v>
      </c>
      <c r="D2660">
        <v>12.722198690000001</v>
      </c>
      <c r="E2660" t="s">
        <v>7</v>
      </c>
    </row>
    <row r="2661" spans="1:5" x14ac:dyDescent="0.3">
      <c r="A2661" t="s">
        <v>102</v>
      </c>
      <c r="B2661" t="s">
        <v>8</v>
      </c>
      <c r="C2661">
        <v>2023</v>
      </c>
      <c r="D2661">
        <v>12.722198690000001</v>
      </c>
      <c r="E2661" t="s">
        <v>7</v>
      </c>
    </row>
    <row r="2662" spans="1:5" x14ac:dyDescent="0.3">
      <c r="A2662" t="s">
        <v>103</v>
      </c>
      <c r="B2662" t="s">
        <v>8</v>
      </c>
      <c r="C2662">
        <v>2010</v>
      </c>
      <c r="D2662">
        <v>6.8499999049999998</v>
      </c>
      <c r="E2662" t="s">
        <v>7</v>
      </c>
    </row>
    <row r="2663" spans="1:5" x14ac:dyDescent="0.3">
      <c r="A2663" t="s">
        <v>103</v>
      </c>
      <c r="B2663" t="s">
        <v>8</v>
      </c>
      <c r="C2663">
        <v>2011</v>
      </c>
      <c r="D2663">
        <v>7.0599999430000002</v>
      </c>
      <c r="E2663" t="s">
        <v>7</v>
      </c>
    </row>
    <row r="2664" spans="1:5" x14ac:dyDescent="0.3">
      <c r="A2664" t="s">
        <v>103</v>
      </c>
      <c r="B2664" t="s">
        <v>8</v>
      </c>
      <c r="C2664">
        <v>2012</v>
      </c>
      <c r="D2664">
        <v>7.2699999809999998</v>
      </c>
      <c r="E2664" t="s">
        <v>7</v>
      </c>
    </row>
    <row r="2665" spans="1:5" x14ac:dyDescent="0.3">
      <c r="A2665" t="s">
        <v>103</v>
      </c>
      <c r="B2665" t="s">
        <v>8</v>
      </c>
      <c r="C2665">
        <v>2013</v>
      </c>
      <c r="D2665">
        <v>6.6799998279999997</v>
      </c>
      <c r="E2665" t="s">
        <v>7</v>
      </c>
    </row>
    <row r="2666" spans="1:5" x14ac:dyDescent="0.3">
      <c r="A2666" t="s">
        <v>103</v>
      </c>
      <c r="B2666" t="s">
        <v>8</v>
      </c>
      <c r="C2666">
        <v>2014</v>
      </c>
      <c r="D2666">
        <v>6.875</v>
      </c>
      <c r="E2666" t="s">
        <v>7</v>
      </c>
    </row>
    <row r="2667" spans="1:5" x14ac:dyDescent="0.3">
      <c r="A2667" t="s">
        <v>103</v>
      </c>
      <c r="B2667" t="s">
        <v>8</v>
      </c>
      <c r="C2667">
        <v>2015</v>
      </c>
      <c r="D2667">
        <v>7.0700001720000003</v>
      </c>
      <c r="E2667" t="s">
        <v>7</v>
      </c>
    </row>
    <row r="2668" spans="1:5" x14ac:dyDescent="0.3">
      <c r="A2668" t="s">
        <v>103</v>
      </c>
      <c r="B2668" t="s">
        <v>8</v>
      </c>
      <c r="C2668">
        <v>2016</v>
      </c>
      <c r="D2668">
        <v>7.1300001139999996</v>
      </c>
      <c r="E2668" t="s">
        <v>7</v>
      </c>
    </row>
    <row r="2669" spans="1:5" x14ac:dyDescent="0.3">
      <c r="A2669" t="s">
        <v>103</v>
      </c>
      <c r="B2669" t="s">
        <v>8</v>
      </c>
      <c r="C2669">
        <v>2017</v>
      </c>
      <c r="D2669">
        <v>7.1900000569999998</v>
      </c>
      <c r="E2669" t="s">
        <v>7</v>
      </c>
    </row>
    <row r="2670" spans="1:5" x14ac:dyDescent="0.3">
      <c r="A2670" t="s">
        <v>103</v>
      </c>
      <c r="B2670" t="s">
        <v>8</v>
      </c>
      <c r="C2670">
        <v>2018</v>
      </c>
      <c r="D2670">
        <v>7.2199997900000001</v>
      </c>
      <c r="E2670" t="s">
        <v>7</v>
      </c>
    </row>
    <row r="2671" spans="1:5" x14ac:dyDescent="0.3">
      <c r="A2671" t="s">
        <v>103</v>
      </c>
      <c r="B2671" t="s">
        <v>8</v>
      </c>
      <c r="C2671">
        <v>2019</v>
      </c>
      <c r="D2671">
        <v>7.333540674</v>
      </c>
      <c r="E2671" t="s">
        <v>7</v>
      </c>
    </row>
    <row r="2672" spans="1:5" x14ac:dyDescent="0.3">
      <c r="A2672" t="s">
        <v>103</v>
      </c>
      <c r="B2672" t="s">
        <v>8</v>
      </c>
      <c r="C2672">
        <v>2020</v>
      </c>
      <c r="D2672">
        <v>7.4488670880000001</v>
      </c>
      <c r="E2672" t="s">
        <v>7</v>
      </c>
    </row>
    <row r="2673" spans="1:5" x14ac:dyDescent="0.3">
      <c r="A2673" t="s">
        <v>103</v>
      </c>
      <c r="B2673" t="s">
        <v>8</v>
      </c>
      <c r="C2673">
        <v>2021</v>
      </c>
      <c r="D2673">
        <v>7.5660071120000003</v>
      </c>
      <c r="E2673" t="s">
        <v>7</v>
      </c>
    </row>
    <row r="2674" spans="1:5" x14ac:dyDescent="0.3">
      <c r="A2674" t="s">
        <v>103</v>
      </c>
      <c r="B2674" t="s">
        <v>8</v>
      </c>
      <c r="C2674">
        <v>2022</v>
      </c>
      <c r="D2674">
        <v>7.5660071120000003</v>
      </c>
      <c r="E2674" t="s">
        <v>7</v>
      </c>
    </row>
    <row r="2675" spans="1:5" x14ac:dyDescent="0.3">
      <c r="A2675" t="s">
        <v>103</v>
      </c>
      <c r="B2675" t="s">
        <v>8</v>
      </c>
      <c r="C2675">
        <v>2023</v>
      </c>
      <c r="D2675">
        <v>7.5660071120000003</v>
      </c>
      <c r="E2675" t="s">
        <v>7</v>
      </c>
    </row>
    <row r="2676" spans="1:5" x14ac:dyDescent="0.3">
      <c r="A2676" t="s">
        <v>103</v>
      </c>
      <c r="B2676" t="s">
        <v>6</v>
      </c>
      <c r="C2676">
        <v>2010</v>
      </c>
      <c r="D2676">
        <v>13.734181789999999</v>
      </c>
      <c r="E2676" t="s">
        <v>7</v>
      </c>
    </row>
    <row r="2677" spans="1:5" x14ac:dyDescent="0.3">
      <c r="A2677" t="s">
        <v>103</v>
      </c>
      <c r="B2677" t="s">
        <v>6</v>
      </c>
      <c r="C2677">
        <v>2011</v>
      </c>
      <c r="D2677">
        <v>13.737638759999999</v>
      </c>
      <c r="E2677" t="s">
        <v>7</v>
      </c>
    </row>
    <row r="2678" spans="1:5" x14ac:dyDescent="0.3">
      <c r="A2678" t="s">
        <v>103</v>
      </c>
      <c r="B2678" t="s">
        <v>6</v>
      </c>
      <c r="C2678">
        <v>2012</v>
      </c>
      <c r="D2678">
        <v>13.74109573</v>
      </c>
      <c r="E2678" t="s">
        <v>7</v>
      </c>
    </row>
    <row r="2679" spans="1:5" x14ac:dyDescent="0.3">
      <c r="A2679" t="s">
        <v>103</v>
      </c>
      <c r="B2679" t="s">
        <v>6</v>
      </c>
      <c r="C2679">
        <v>2013</v>
      </c>
      <c r="D2679">
        <v>13.744552710000001</v>
      </c>
      <c r="E2679" t="s">
        <v>7</v>
      </c>
    </row>
    <row r="2680" spans="1:5" x14ac:dyDescent="0.3">
      <c r="A2680" t="s">
        <v>103</v>
      </c>
      <c r="B2680" t="s">
        <v>6</v>
      </c>
      <c r="C2680">
        <v>2014</v>
      </c>
      <c r="D2680">
        <v>13.748009679999999</v>
      </c>
      <c r="E2680" t="s">
        <v>7</v>
      </c>
    </row>
    <row r="2681" spans="1:5" x14ac:dyDescent="0.3">
      <c r="A2681" t="s">
        <v>103</v>
      </c>
      <c r="B2681" t="s">
        <v>6</v>
      </c>
      <c r="C2681">
        <v>2015</v>
      </c>
      <c r="D2681">
        <v>14.66771984</v>
      </c>
      <c r="E2681" t="s">
        <v>7</v>
      </c>
    </row>
    <row r="2682" spans="1:5" x14ac:dyDescent="0.3">
      <c r="A2682" t="s">
        <v>103</v>
      </c>
      <c r="B2682" t="s">
        <v>6</v>
      </c>
      <c r="C2682">
        <v>2016</v>
      </c>
      <c r="D2682">
        <v>14.866919619999999</v>
      </c>
      <c r="E2682" t="s">
        <v>7</v>
      </c>
    </row>
    <row r="2683" spans="1:5" x14ac:dyDescent="0.3">
      <c r="A2683" t="s">
        <v>103</v>
      </c>
      <c r="B2683" t="s">
        <v>6</v>
      </c>
      <c r="C2683">
        <v>2017</v>
      </c>
      <c r="D2683">
        <v>15.06882469</v>
      </c>
      <c r="E2683" t="s">
        <v>7</v>
      </c>
    </row>
    <row r="2684" spans="1:5" x14ac:dyDescent="0.3">
      <c r="A2684" t="s">
        <v>103</v>
      </c>
      <c r="B2684" t="s">
        <v>6</v>
      </c>
      <c r="C2684">
        <v>2018</v>
      </c>
      <c r="D2684">
        <v>15.273471799999999</v>
      </c>
      <c r="E2684" t="s">
        <v>7</v>
      </c>
    </row>
    <row r="2685" spans="1:5" x14ac:dyDescent="0.3">
      <c r="A2685" t="s">
        <v>103</v>
      </c>
      <c r="B2685" t="s">
        <v>6</v>
      </c>
      <c r="C2685">
        <v>2019</v>
      </c>
      <c r="D2685">
        <v>15.48089819</v>
      </c>
      <c r="E2685" t="s">
        <v>7</v>
      </c>
    </row>
    <row r="2686" spans="1:5" x14ac:dyDescent="0.3">
      <c r="A2686" t="s">
        <v>103</v>
      </c>
      <c r="B2686" t="s">
        <v>6</v>
      </c>
      <c r="C2686">
        <v>2020</v>
      </c>
      <c r="D2686">
        <v>15.6911416</v>
      </c>
      <c r="E2686" t="s">
        <v>7</v>
      </c>
    </row>
    <row r="2687" spans="1:5" x14ac:dyDescent="0.3">
      <c r="A2687" t="s">
        <v>103</v>
      </c>
      <c r="B2687" t="s">
        <v>6</v>
      </c>
      <c r="C2687">
        <v>2021</v>
      </c>
      <c r="D2687">
        <v>15.904240290000001</v>
      </c>
      <c r="E2687" t="s">
        <v>7</v>
      </c>
    </row>
    <row r="2688" spans="1:5" x14ac:dyDescent="0.3">
      <c r="A2688" t="s">
        <v>103</v>
      </c>
      <c r="B2688" t="s">
        <v>6</v>
      </c>
      <c r="C2688">
        <v>2022</v>
      </c>
      <c r="D2688">
        <v>15.904240290000001</v>
      </c>
      <c r="E2688" t="s">
        <v>7</v>
      </c>
    </row>
    <row r="2689" spans="1:5" x14ac:dyDescent="0.3">
      <c r="A2689" t="s">
        <v>103</v>
      </c>
      <c r="B2689" t="s">
        <v>6</v>
      </c>
      <c r="C2689">
        <v>2023</v>
      </c>
      <c r="D2689">
        <v>15.904240290000001</v>
      </c>
      <c r="E2689" t="s">
        <v>7</v>
      </c>
    </row>
    <row r="2690" spans="1:5" x14ac:dyDescent="0.3">
      <c r="A2690" t="s">
        <v>104</v>
      </c>
      <c r="B2690" t="s">
        <v>6</v>
      </c>
      <c r="C2690">
        <v>2010</v>
      </c>
      <c r="D2690">
        <v>10.04775047</v>
      </c>
      <c r="E2690" t="s">
        <v>7</v>
      </c>
    </row>
    <row r="2691" spans="1:5" x14ac:dyDescent="0.3">
      <c r="A2691" t="s">
        <v>104</v>
      </c>
      <c r="B2691" t="s">
        <v>6</v>
      </c>
      <c r="C2691">
        <v>2011</v>
      </c>
      <c r="D2691">
        <v>10.453470230000001</v>
      </c>
      <c r="E2691" t="s">
        <v>7</v>
      </c>
    </row>
    <row r="2692" spans="1:5" x14ac:dyDescent="0.3">
      <c r="A2692" t="s">
        <v>104</v>
      </c>
      <c r="B2692" t="s">
        <v>6</v>
      </c>
      <c r="C2692">
        <v>2012</v>
      </c>
      <c r="D2692">
        <v>10.52556038</v>
      </c>
      <c r="E2692" t="s">
        <v>7</v>
      </c>
    </row>
    <row r="2693" spans="1:5" x14ac:dyDescent="0.3">
      <c r="A2693" t="s">
        <v>104</v>
      </c>
      <c r="B2693" t="s">
        <v>6</v>
      </c>
      <c r="C2693">
        <v>2013</v>
      </c>
      <c r="D2693">
        <v>10.780079840000001</v>
      </c>
      <c r="E2693" t="s">
        <v>7</v>
      </c>
    </row>
    <row r="2694" spans="1:5" x14ac:dyDescent="0.3">
      <c r="A2694" t="s">
        <v>104</v>
      </c>
      <c r="B2694" t="s">
        <v>6</v>
      </c>
      <c r="C2694">
        <v>2014</v>
      </c>
      <c r="D2694">
        <v>11.039979929999999</v>
      </c>
      <c r="E2694" t="s">
        <v>7</v>
      </c>
    </row>
    <row r="2695" spans="1:5" x14ac:dyDescent="0.3">
      <c r="A2695" t="s">
        <v>104</v>
      </c>
      <c r="B2695" t="s">
        <v>6</v>
      </c>
      <c r="C2695">
        <v>2015</v>
      </c>
      <c r="D2695">
        <v>11.17383957</v>
      </c>
      <c r="E2695" t="s">
        <v>7</v>
      </c>
    </row>
    <row r="2696" spans="1:5" x14ac:dyDescent="0.3">
      <c r="A2696" t="s">
        <v>104</v>
      </c>
      <c r="B2696" t="s">
        <v>6</v>
      </c>
      <c r="C2696">
        <v>2016</v>
      </c>
      <c r="D2696">
        <v>11.09759998</v>
      </c>
      <c r="E2696" t="s">
        <v>7</v>
      </c>
    </row>
    <row r="2697" spans="1:5" x14ac:dyDescent="0.3">
      <c r="A2697" t="s">
        <v>104</v>
      </c>
      <c r="B2697" t="s">
        <v>6</v>
      </c>
      <c r="C2697">
        <v>2017</v>
      </c>
      <c r="D2697">
        <v>10.95283031</v>
      </c>
      <c r="E2697" t="s">
        <v>7</v>
      </c>
    </row>
    <row r="2698" spans="1:5" x14ac:dyDescent="0.3">
      <c r="A2698" t="s">
        <v>104</v>
      </c>
      <c r="B2698" t="s">
        <v>6</v>
      </c>
      <c r="C2698">
        <v>2018</v>
      </c>
      <c r="D2698">
        <v>10.633600230000001</v>
      </c>
      <c r="E2698" t="s">
        <v>7</v>
      </c>
    </row>
    <row r="2699" spans="1:5" x14ac:dyDescent="0.3">
      <c r="A2699" t="s">
        <v>104</v>
      </c>
      <c r="B2699" t="s">
        <v>6</v>
      </c>
      <c r="C2699">
        <v>2019</v>
      </c>
      <c r="D2699">
        <v>10.506660460000001</v>
      </c>
      <c r="E2699" t="s">
        <v>7</v>
      </c>
    </row>
    <row r="2700" spans="1:5" x14ac:dyDescent="0.3">
      <c r="A2700" t="s">
        <v>104</v>
      </c>
      <c r="B2700" t="s">
        <v>6</v>
      </c>
      <c r="C2700">
        <v>2020</v>
      </c>
      <c r="D2700">
        <v>10.187490459999999</v>
      </c>
      <c r="E2700" t="s">
        <v>7</v>
      </c>
    </row>
    <row r="2701" spans="1:5" x14ac:dyDescent="0.3">
      <c r="A2701" t="s">
        <v>104</v>
      </c>
      <c r="B2701" t="s">
        <v>6</v>
      </c>
      <c r="C2701">
        <v>2021</v>
      </c>
      <c r="D2701">
        <v>9.8964867590000001</v>
      </c>
      <c r="E2701" t="s">
        <v>7</v>
      </c>
    </row>
    <row r="2702" spans="1:5" x14ac:dyDescent="0.3">
      <c r="A2702" t="s">
        <v>104</v>
      </c>
      <c r="B2702" t="s">
        <v>6</v>
      </c>
      <c r="C2702">
        <v>2022</v>
      </c>
      <c r="D2702">
        <v>9.6054830550000005</v>
      </c>
      <c r="E2702" t="s">
        <v>7</v>
      </c>
    </row>
    <row r="2703" spans="1:5" x14ac:dyDescent="0.3">
      <c r="A2703" t="s">
        <v>104</v>
      </c>
      <c r="B2703" t="s">
        <v>6</v>
      </c>
      <c r="C2703">
        <v>2023</v>
      </c>
      <c r="D2703">
        <v>9.6054830550000005</v>
      </c>
      <c r="E2703" t="s">
        <v>7</v>
      </c>
    </row>
    <row r="2704" spans="1:5" x14ac:dyDescent="0.3">
      <c r="A2704" t="s">
        <v>104</v>
      </c>
      <c r="B2704" t="s">
        <v>8</v>
      </c>
      <c r="C2704">
        <v>2010</v>
      </c>
      <c r="D2704">
        <v>4.9775925499999998</v>
      </c>
      <c r="E2704" t="s">
        <v>7</v>
      </c>
    </row>
    <row r="2705" spans="1:5" x14ac:dyDescent="0.3">
      <c r="A2705" t="s">
        <v>104</v>
      </c>
      <c r="B2705" t="s">
        <v>8</v>
      </c>
      <c r="C2705">
        <v>2011</v>
      </c>
      <c r="D2705">
        <v>5.0777979139999996</v>
      </c>
      <c r="E2705" t="s">
        <v>7</v>
      </c>
    </row>
    <row r="2706" spans="1:5" x14ac:dyDescent="0.3">
      <c r="A2706" t="s">
        <v>104</v>
      </c>
      <c r="B2706" t="s">
        <v>8</v>
      </c>
      <c r="C2706">
        <v>2012</v>
      </c>
      <c r="D2706">
        <v>5.1780032790000003</v>
      </c>
      <c r="E2706" t="s">
        <v>7</v>
      </c>
    </row>
    <row r="2707" spans="1:5" x14ac:dyDescent="0.3">
      <c r="A2707" t="s">
        <v>104</v>
      </c>
      <c r="B2707" t="s">
        <v>8</v>
      </c>
      <c r="C2707">
        <v>2013</v>
      </c>
      <c r="D2707">
        <v>5.2782086430000001</v>
      </c>
      <c r="E2707" t="s">
        <v>7</v>
      </c>
    </row>
    <row r="2708" spans="1:5" x14ac:dyDescent="0.3">
      <c r="A2708" t="s">
        <v>104</v>
      </c>
      <c r="B2708" t="s">
        <v>8</v>
      </c>
      <c r="C2708">
        <v>2014</v>
      </c>
      <c r="D2708">
        <v>5.3784140069999999</v>
      </c>
      <c r="E2708" t="s">
        <v>7</v>
      </c>
    </row>
    <row r="2709" spans="1:5" x14ac:dyDescent="0.3">
      <c r="A2709" t="s">
        <v>104</v>
      </c>
      <c r="B2709" t="s">
        <v>8</v>
      </c>
      <c r="C2709">
        <v>2015</v>
      </c>
      <c r="D2709">
        <v>5.4786193709999997</v>
      </c>
      <c r="E2709" t="s">
        <v>7</v>
      </c>
    </row>
    <row r="2710" spans="1:5" x14ac:dyDescent="0.3">
      <c r="A2710" t="s">
        <v>104</v>
      </c>
      <c r="B2710" t="s">
        <v>8</v>
      </c>
      <c r="C2710">
        <v>2016</v>
      </c>
      <c r="D2710">
        <v>5.5722896029999998</v>
      </c>
      <c r="E2710" t="s">
        <v>7</v>
      </c>
    </row>
    <row r="2711" spans="1:5" x14ac:dyDescent="0.3">
      <c r="A2711" t="s">
        <v>104</v>
      </c>
      <c r="B2711" t="s">
        <v>8</v>
      </c>
      <c r="C2711">
        <v>2017</v>
      </c>
      <c r="D2711">
        <v>5.6659598349999998</v>
      </c>
      <c r="E2711" t="s">
        <v>7</v>
      </c>
    </row>
    <row r="2712" spans="1:5" x14ac:dyDescent="0.3">
      <c r="A2712" t="s">
        <v>104</v>
      </c>
      <c r="B2712" t="s">
        <v>8</v>
      </c>
      <c r="C2712">
        <v>2018</v>
      </c>
      <c r="D2712">
        <v>5.7596300669999998</v>
      </c>
      <c r="E2712" t="s">
        <v>7</v>
      </c>
    </row>
    <row r="2713" spans="1:5" x14ac:dyDescent="0.3">
      <c r="A2713" t="s">
        <v>104</v>
      </c>
      <c r="B2713" t="s">
        <v>8</v>
      </c>
      <c r="C2713">
        <v>2019</v>
      </c>
      <c r="D2713">
        <v>5.8533002989999998</v>
      </c>
      <c r="E2713" t="s">
        <v>7</v>
      </c>
    </row>
    <row r="2714" spans="1:5" x14ac:dyDescent="0.3">
      <c r="A2714" t="s">
        <v>104</v>
      </c>
      <c r="B2714" t="s">
        <v>8</v>
      </c>
      <c r="C2714">
        <v>2020</v>
      </c>
      <c r="D2714">
        <v>5.9469705299999998</v>
      </c>
      <c r="E2714" t="s">
        <v>7</v>
      </c>
    </row>
    <row r="2715" spans="1:5" x14ac:dyDescent="0.3">
      <c r="A2715" t="s">
        <v>104</v>
      </c>
      <c r="B2715" t="s">
        <v>8</v>
      </c>
      <c r="C2715">
        <v>2021</v>
      </c>
      <c r="D2715">
        <v>6.0602461600000002</v>
      </c>
      <c r="E2715" t="s">
        <v>7</v>
      </c>
    </row>
    <row r="2716" spans="1:5" x14ac:dyDescent="0.3">
      <c r="A2716" t="s">
        <v>104</v>
      </c>
      <c r="B2716" t="s">
        <v>8</v>
      </c>
      <c r="C2716">
        <v>2022</v>
      </c>
      <c r="D2716">
        <v>6.0602461600000002</v>
      </c>
      <c r="E2716" t="s">
        <v>7</v>
      </c>
    </row>
    <row r="2717" spans="1:5" x14ac:dyDescent="0.3">
      <c r="A2717" t="s">
        <v>104</v>
      </c>
      <c r="B2717" t="s">
        <v>8</v>
      </c>
      <c r="C2717">
        <v>2023</v>
      </c>
      <c r="D2717">
        <v>6.0602461600000002</v>
      </c>
      <c r="E2717" t="s">
        <v>7</v>
      </c>
    </row>
    <row r="2718" spans="1:5" x14ac:dyDescent="0.3">
      <c r="A2718" t="s">
        <v>105</v>
      </c>
      <c r="B2718" t="s">
        <v>8</v>
      </c>
      <c r="C2718">
        <v>2010</v>
      </c>
      <c r="D2718">
        <v>8.6754544869999997</v>
      </c>
      <c r="E2718" t="s">
        <v>7</v>
      </c>
    </row>
    <row r="2719" spans="1:5" x14ac:dyDescent="0.3">
      <c r="A2719" t="s">
        <v>105</v>
      </c>
      <c r="B2719" t="s">
        <v>8</v>
      </c>
      <c r="C2719">
        <v>2011</v>
      </c>
      <c r="D2719">
        <v>8.8872726610000008</v>
      </c>
      <c r="E2719" t="s">
        <v>7</v>
      </c>
    </row>
    <row r="2720" spans="1:5" x14ac:dyDescent="0.3">
      <c r="A2720" t="s">
        <v>105</v>
      </c>
      <c r="B2720" t="s">
        <v>8</v>
      </c>
      <c r="C2720">
        <v>2012</v>
      </c>
      <c r="D2720">
        <v>9.0990908360000002</v>
      </c>
      <c r="E2720" t="s">
        <v>7</v>
      </c>
    </row>
    <row r="2721" spans="1:5" x14ac:dyDescent="0.3">
      <c r="A2721" t="s">
        <v>105</v>
      </c>
      <c r="B2721" t="s">
        <v>8</v>
      </c>
      <c r="C2721">
        <v>2013</v>
      </c>
      <c r="D2721">
        <v>9.3109090109999997</v>
      </c>
      <c r="E2721" t="s">
        <v>7</v>
      </c>
    </row>
    <row r="2722" spans="1:5" x14ac:dyDescent="0.3">
      <c r="A2722" t="s">
        <v>105</v>
      </c>
      <c r="B2722" t="s">
        <v>8</v>
      </c>
      <c r="C2722">
        <v>2014</v>
      </c>
      <c r="D2722">
        <v>9.5227271859999991</v>
      </c>
      <c r="E2722" t="s">
        <v>7</v>
      </c>
    </row>
    <row r="2723" spans="1:5" x14ac:dyDescent="0.3">
      <c r="A2723" t="s">
        <v>105</v>
      </c>
      <c r="B2723" t="s">
        <v>8</v>
      </c>
      <c r="C2723">
        <v>2015</v>
      </c>
      <c r="D2723">
        <v>9.7345453610000003</v>
      </c>
      <c r="E2723" t="s">
        <v>7</v>
      </c>
    </row>
    <row r="2724" spans="1:5" x14ac:dyDescent="0.3">
      <c r="A2724" t="s">
        <v>105</v>
      </c>
      <c r="B2724" t="s">
        <v>8</v>
      </c>
      <c r="C2724">
        <v>2016</v>
      </c>
      <c r="D2724">
        <v>9.9463635359999998</v>
      </c>
      <c r="E2724" t="s">
        <v>7</v>
      </c>
    </row>
    <row r="2725" spans="1:5" x14ac:dyDescent="0.3">
      <c r="A2725" t="s">
        <v>105</v>
      </c>
      <c r="B2725" t="s">
        <v>8</v>
      </c>
      <c r="C2725">
        <v>2017</v>
      </c>
      <c r="D2725">
        <v>10.158181709999999</v>
      </c>
      <c r="E2725" t="s">
        <v>7</v>
      </c>
    </row>
    <row r="2726" spans="1:5" x14ac:dyDescent="0.3">
      <c r="A2726" t="s">
        <v>105</v>
      </c>
      <c r="B2726" t="s">
        <v>8</v>
      </c>
      <c r="C2726">
        <v>2018</v>
      </c>
      <c r="D2726">
        <v>10.369999890000001</v>
      </c>
      <c r="E2726" t="s">
        <v>7</v>
      </c>
    </row>
    <row r="2727" spans="1:5" x14ac:dyDescent="0.3">
      <c r="A2727" t="s">
        <v>105</v>
      </c>
      <c r="B2727" t="s">
        <v>8</v>
      </c>
      <c r="C2727">
        <v>2019</v>
      </c>
      <c r="D2727">
        <v>10.369999890000001</v>
      </c>
      <c r="E2727" t="s">
        <v>7</v>
      </c>
    </row>
    <row r="2728" spans="1:5" x14ac:dyDescent="0.3">
      <c r="A2728" t="s">
        <v>105</v>
      </c>
      <c r="B2728" t="s">
        <v>8</v>
      </c>
      <c r="C2728">
        <v>2020</v>
      </c>
      <c r="D2728">
        <v>10.369999890000001</v>
      </c>
      <c r="E2728" t="s">
        <v>7</v>
      </c>
    </row>
    <row r="2729" spans="1:5" x14ac:dyDescent="0.3">
      <c r="A2729" t="s">
        <v>105</v>
      </c>
      <c r="B2729" t="s">
        <v>8</v>
      </c>
      <c r="C2729">
        <v>2021</v>
      </c>
      <c r="D2729">
        <v>10.369999890000001</v>
      </c>
      <c r="E2729" t="s">
        <v>7</v>
      </c>
    </row>
    <row r="2730" spans="1:5" x14ac:dyDescent="0.3">
      <c r="A2730" t="s">
        <v>105</v>
      </c>
      <c r="B2730" t="s">
        <v>8</v>
      </c>
      <c r="C2730">
        <v>2022</v>
      </c>
      <c r="D2730">
        <v>10.369999890000001</v>
      </c>
      <c r="E2730" t="s">
        <v>7</v>
      </c>
    </row>
    <row r="2731" spans="1:5" x14ac:dyDescent="0.3">
      <c r="A2731" t="s">
        <v>105</v>
      </c>
      <c r="B2731" t="s">
        <v>8</v>
      </c>
      <c r="C2731">
        <v>2023</v>
      </c>
      <c r="D2731">
        <v>10.369999890000001</v>
      </c>
      <c r="E2731" t="s">
        <v>7</v>
      </c>
    </row>
    <row r="2732" spans="1:5" x14ac:dyDescent="0.3">
      <c r="A2732" t="s">
        <v>105</v>
      </c>
      <c r="B2732" t="s">
        <v>6</v>
      </c>
      <c r="C2732">
        <v>2010</v>
      </c>
      <c r="D2732">
        <v>11.59261036</v>
      </c>
      <c r="E2732" t="s">
        <v>7</v>
      </c>
    </row>
    <row r="2733" spans="1:5" x14ac:dyDescent="0.3">
      <c r="A2733" t="s">
        <v>105</v>
      </c>
      <c r="B2733" t="s">
        <v>6</v>
      </c>
      <c r="C2733">
        <v>2011</v>
      </c>
      <c r="D2733">
        <v>11.99604034</v>
      </c>
      <c r="E2733" t="s">
        <v>7</v>
      </c>
    </row>
    <row r="2734" spans="1:5" x14ac:dyDescent="0.3">
      <c r="A2734" t="s">
        <v>105</v>
      </c>
      <c r="B2734" t="s">
        <v>6</v>
      </c>
      <c r="C2734">
        <v>2012</v>
      </c>
      <c r="D2734">
        <v>11.96995362</v>
      </c>
      <c r="E2734" t="s">
        <v>7</v>
      </c>
    </row>
    <row r="2735" spans="1:5" x14ac:dyDescent="0.3">
      <c r="A2735" t="s">
        <v>105</v>
      </c>
      <c r="B2735" t="s">
        <v>6</v>
      </c>
      <c r="C2735">
        <v>2013</v>
      </c>
      <c r="D2735">
        <v>11.943866890000001</v>
      </c>
      <c r="E2735" t="s">
        <v>7</v>
      </c>
    </row>
    <row r="2736" spans="1:5" x14ac:dyDescent="0.3">
      <c r="A2736" t="s">
        <v>105</v>
      </c>
      <c r="B2736" t="s">
        <v>6</v>
      </c>
      <c r="C2736">
        <v>2014</v>
      </c>
      <c r="D2736">
        <v>11.91778016</v>
      </c>
      <c r="E2736" t="s">
        <v>7</v>
      </c>
    </row>
    <row r="2737" spans="1:5" x14ac:dyDescent="0.3">
      <c r="A2737" t="s">
        <v>105</v>
      </c>
      <c r="B2737" t="s">
        <v>6</v>
      </c>
      <c r="C2737">
        <v>2015</v>
      </c>
      <c r="D2737">
        <v>11.89169343</v>
      </c>
      <c r="E2737" t="s">
        <v>7</v>
      </c>
    </row>
    <row r="2738" spans="1:5" x14ac:dyDescent="0.3">
      <c r="A2738" t="s">
        <v>105</v>
      </c>
      <c r="B2738" t="s">
        <v>6</v>
      </c>
      <c r="C2738">
        <v>2016</v>
      </c>
      <c r="D2738">
        <v>11.86560671</v>
      </c>
      <c r="E2738" t="s">
        <v>7</v>
      </c>
    </row>
    <row r="2739" spans="1:5" x14ac:dyDescent="0.3">
      <c r="A2739" t="s">
        <v>105</v>
      </c>
      <c r="B2739" t="s">
        <v>6</v>
      </c>
      <c r="C2739">
        <v>2017</v>
      </c>
      <c r="D2739">
        <v>11.83951998</v>
      </c>
      <c r="E2739" t="s">
        <v>7</v>
      </c>
    </row>
    <row r="2740" spans="1:5" x14ac:dyDescent="0.3">
      <c r="A2740" t="s">
        <v>105</v>
      </c>
      <c r="B2740" t="s">
        <v>6</v>
      </c>
      <c r="C2740">
        <v>2018</v>
      </c>
      <c r="D2740">
        <v>11.813433249999999</v>
      </c>
      <c r="E2740" t="s">
        <v>7</v>
      </c>
    </row>
    <row r="2741" spans="1:5" x14ac:dyDescent="0.3">
      <c r="A2741" t="s">
        <v>105</v>
      </c>
      <c r="B2741" t="s">
        <v>6</v>
      </c>
      <c r="C2741">
        <v>2019</v>
      </c>
      <c r="D2741">
        <v>11.78734652</v>
      </c>
      <c r="E2741" t="s">
        <v>7</v>
      </c>
    </row>
    <row r="2742" spans="1:5" x14ac:dyDescent="0.3">
      <c r="A2742" t="s">
        <v>105</v>
      </c>
      <c r="B2742" t="s">
        <v>6</v>
      </c>
      <c r="C2742">
        <v>2020</v>
      </c>
      <c r="D2742">
        <v>11.76125979</v>
      </c>
      <c r="E2742" t="s">
        <v>7</v>
      </c>
    </row>
    <row r="2743" spans="1:5" x14ac:dyDescent="0.3">
      <c r="A2743" t="s">
        <v>105</v>
      </c>
      <c r="B2743" t="s">
        <v>6</v>
      </c>
      <c r="C2743">
        <v>2021</v>
      </c>
      <c r="D2743">
        <v>11.73517307</v>
      </c>
      <c r="E2743" t="s">
        <v>7</v>
      </c>
    </row>
    <row r="2744" spans="1:5" x14ac:dyDescent="0.3">
      <c r="A2744" t="s">
        <v>105</v>
      </c>
      <c r="B2744" t="s">
        <v>6</v>
      </c>
      <c r="C2744">
        <v>2022</v>
      </c>
      <c r="D2744">
        <v>11.709086340000001</v>
      </c>
      <c r="E2744" t="s">
        <v>7</v>
      </c>
    </row>
    <row r="2745" spans="1:5" x14ac:dyDescent="0.3">
      <c r="A2745" t="s">
        <v>105</v>
      </c>
      <c r="B2745" t="s">
        <v>6</v>
      </c>
      <c r="C2745">
        <v>2023</v>
      </c>
      <c r="D2745">
        <v>11.68299961</v>
      </c>
      <c r="E2745" t="s">
        <v>7</v>
      </c>
    </row>
    <row r="2746" spans="1:5" x14ac:dyDescent="0.3">
      <c r="A2746" t="s">
        <v>106</v>
      </c>
      <c r="B2746" t="s">
        <v>6</v>
      </c>
      <c r="C2746">
        <v>2010</v>
      </c>
      <c r="D2746">
        <v>9.935281754</v>
      </c>
      <c r="E2746" t="s">
        <v>7</v>
      </c>
    </row>
    <row r="2747" spans="1:5" x14ac:dyDescent="0.3">
      <c r="A2747" t="s">
        <v>106</v>
      </c>
      <c r="B2747" t="s">
        <v>6</v>
      </c>
      <c r="C2747">
        <v>2011</v>
      </c>
      <c r="D2747">
        <v>9.9410403570000003</v>
      </c>
      <c r="E2747" t="s">
        <v>7</v>
      </c>
    </row>
    <row r="2748" spans="1:5" x14ac:dyDescent="0.3">
      <c r="A2748" t="s">
        <v>106</v>
      </c>
      <c r="B2748" t="s">
        <v>6</v>
      </c>
      <c r="C2748">
        <v>2012</v>
      </c>
      <c r="D2748">
        <v>9.9467989610000007</v>
      </c>
      <c r="E2748" t="s">
        <v>7</v>
      </c>
    </row>
    <row r="2749" spans="1:5" x14ac:dyDescent="0.3">
      <c r="A2749" t="s">
        <v>106</v>
      </c>
      <c r="B2749" t="s">
        <v>6</v>
      </c>
      <c r="C2749">
        <v>2013</v>
      </c>
      <c r="D2749">
        <v>9.9525575639999992</v>
      </c>
      <c r="E2749" t="s">
        <v>7</v>
      </c>
    </row>
    <row r="2750" spans="1:5" x14ac:dyDescent="0.3">
      <c r="A2750" t="s">
        <v>106</v>
      </c>
      <c r="B2750" t="s">
        <v>6</v>
      </c>
      <c r="C2750">
        <v>2014</v>
      </c>
      <c r="D2750">
        <v>10.025885580000001</v>
      </c>
      <c r="E2750" t="s">
        <v>7</v>
      </c>
    </row>
    <row r="2751" spans="1:5" x14ac:dyDescent="0.3">
      <c r="A2751" t="s">
        <v>106</v>
      </c>
      <c r="B2751" t="s">
        <v>6</v>
      </c>
      <c r="C2751">
        <v>2015</v>
      </c>
      <c r="D2751">
        <v>10.099213600000001</v>
      </c>
      <c r="E2751" t="s">
        <v>7</v>
      </c>
    </row>
    <row r="2752" spans="1:5" x14ac:dyDescent="0.3">
      <c r="A2752" t="s">
        <v>106</v>
      </c>
      <c r="B2752" t="s">
        <v>6</v>
      </c>
      <c r="C2752">
        <v>2016</v>
      </c>
      <c r="D2752">
        <v>10.172541620000001</v>
      </c>
      <c r="E2752" t="s">
        <v>7</v>
      </c>
    </row>
    <row r="2753" spans="1:5" x14ac:dyDescent="0.3">
      <c r="A2753" t="s">
        <v>106</v>
      </c>
      <c r="B2753" t="s">
        <v>6</v>
      </c>
      <c r="C2753">
        <v>2017</v>
      </c>
      <c r="D2753">
        <v>10.24586964</v>
      </c>
      <c r="E2753" t="s">
        <v>7</v>
      </c>
    </row>
    <row r="2754" spans="1:5" x14ac:dyDescent="0.3">
      <c r="A2754" t="s">
        <v>106</v>
      </c>
      <c r="B2754" t="s">
        <v>6</v>
      </c>
      <c r="C2754">
        <v>2018</v>
      </c>
      <c r="D2754">
        <v>10.31919765</v>
      </c>
      <c r="E2754" t="s">
        <v>7</v>
      </c>
    </row>
    <row r="2755" spans="1:5" x14ac:dyDescent="0.3">
      <c r="A2755" t="s">
        <v>106</v>
      </c>
      <c r="B2755" t="s">
        <v>6</v>
      </c>
      <c r="C2755">
        <v>2019</v>
      </c>
      <c r="D2755">
        <v>10.392525669999999</v>
      </c>
      <c r="E2755" t="s">
        <v>7</v>
      </c>
    </row>
    <row r="2756" spans="1:5" x14ac:dyDescent="0.3">
      <c r="A2756" t="s">
        <v>106</v>
      </c>
      <c r="B2756" t="s">
        <v>6</v>
      </c>
      <c r="C2756">
        <v>2020</v>
      </c>
      <c r="D2756">
        <v>10.465853689999999</v>
      </c>
      <c r="E2756" t="s">
        <v>7</v>
      </c>
    </row>
    <row r="2757" spans="1:5" x14ac:dyDescent="0.3">
      <c r="A2757" t="s">
        <v>106</v>
      </c>
      <c r="B2757" t="s">
        <v>6</v>
      </c>
      <c r="C2757">
        <v>2021</v>
      </c>
      <c r="D2757">
        <v>10.465853689999999</v>
      </c>
      <c r="E2757" t="s">
        <v>7</v>
      </c>
    </row>
    <row r="2758" spans="1:5" x14ac:dyDescent="0.3">
      <c r="A2758" t="s">
        <v>106</v>
      </c>
      <c r="B2758" t="s">
        <v>6</v>
      </c>
      <c r="C2758">
        <v>2022</v>
      </c>
      <c r="D2758">
        <v>10.465853689999999</v>
      </c>
      <c r="E2758" t="s">
        <v>7</v>
      </c>
    </row>
    <row r="2759" spans="1:5" x14ac:dyDescent="0.3">
      <c r="A2759" t="s">
        <v>106</v>
      </c>
      <c r="B2759" t="s">
        <v>6</v>
      </c>
      <c r="C2759">
        <v>2023</v>
      </c>
      <c r="D2759">
        <v>10.465853689999999</v>
      </c>
      <c r="E2759" t="s">
        <v>7</v>
      </c>
    </row>
    <row r="2760" spans="1:5" x14ac:dyDescent="0.3">
      <c r="A2760" t="s">
        <v>106</v>
      </c>
      <c r="B2760" t="s">
        <v>8</v>
      </c>
      <c r="C2760">
        <v>2010</v>
      </c>
      <c r="D2760">
        <v>4.1668672500000001</v>
      </c>
      <c r="E2760" t="s">
        <v>7</v>
      </c>
    </row>
    <row r="2761" spans="1:5" x14ac:dyDescent="0.3">
      <c r="A2761" t="s">
        <v>106</v>
      </c>
      <c r="B2761" t="s">
        <v>8</v>
      </c>
      <c r="C2761">
        <v>2011</v>
      </c>
      <c r="D2761">
        <v>4.2565211170000001</v>
      </c>
      <c r="E2761" t="s">
        <v>7</v>
      </c>
    </row>
    <row r="2762" spans="1:5" x14ac:dyDescent="0.3">
      <c r="A2762" t="s">
        <v>106</v>
      </c>
      <c r="B2762" t="s">
        <v>8</v>
      </c>
      <c r="C2762">
        <v>2012</v>
      </c>
      <c r="D2762">
        <v>4.3461749850000002</v>
      </c>
      <c r="E2762" t="s">
        <v>7</v>
      </c>
    </row>
    <row r="2763" spans="1:5" x14ac:dyDescent="0.3">
      <c r="A2763" t="s">
        <v>106</v>
      </c>
      <c r="B2763" t="s">
        <v>8</v>
      </c>
      <c r="C2763">
        <v>2013</v>
      </c>
      <c r="D2763">
        <v>4.4358288520000002</v>
      </c>
      <c r="E2763" t="s">
        <v>7</v>
      </c>
    </row>
    <row r="2764" spans="1:5" x14ac:dyDescent="0.3">
      <c r="A2764" t="s">
        <v>106</v>
      </c>
      <c r="B2764" t="s">
        <v>8</v>
      </c>
      <c r="C2764">
        <v>2014</v>
      </c>
      <c r="D2764">
        <v>4.5254827200000003</v>
      </c>
      <c r="E2764" t="s">
        <v>7</v>
      </c>
    </row>
    <row r="2765" spans="1:5" x14ac:dyDescent="0.3">
      <c r="A2765" t="s">
        <v>106</v>
      </c>
      <c r="B2765" t="s">
        <v>8</v>
      </c>
      <c r="C2765">
        <v>2015</v>
      </c>
      <c r="D2765">
        <v>4.6151365870000003</v>
      </c>
      <c r="E2765" t="s">
        <v>7</v>
      </c>
    </row>
    <row r="2766" spans="1:5" x14ac:dyDescent="0.3">
      <c r="A2766" t="s">
        <v>106</v>
      </c>
      <c r="B2766" t="s">
        <v>8</v>
      </c>
      <c r="C2766">
        <v>2016</v>
      </c>
      <c r="D2766">
        <v>4.7557301519999999</v>
      </c>
      <c r="E2766" t="s">
        <v>7</v>
      </c>
    </row>
    <row r="2767" spans="1:5" x14ac:dyDescent="0.3">
      <c r="A2767" t="s">
        <v>106</v>
      </c>
      <c r="B2767" t="s">
        <v>8</v>
      </c>
      <c r="C2767">
        <v>2017</v>
      </c>
      <c r="D2767">
        <v>5.0237234429999997</v>
      </c>
      <c r="E2767" t="s">
        <v>7</v>
      </c>
    </row>
    <row r="2768" spans="1:5" x14ac:dyDescent="0.3">
      <c r="A2768" t="s">
        <v>106</v>
      </c>
      <c r="B2768" t="s">
        <v>8</v>
      </c>
      <c r="C2768">
        <v>2018</v>
      </c>
      <c r="D2768">
        <v>5.2917167349999996</v>
      </c>
      <c r="E2768" t="s">
        <v>7</v>
      </c>
    </row>
    <row r="2769" spans="1:5" x14ac:dyDescent="0.3">
      <c r="A2769" t="s">
        <v>106</v>
      </c>
      <c r="B2769" t="s">
        <v>8</v>
      </c>
      <c r="C2769">
        <v>2019</v>
      </c>
      <c r="D2769">
        <v>5.5597100260000003</v>
      </c>
      <c r="E2769" t="s">
        <v>7</v>
      </c>
    </row>
    <row r="2770" spans="1:5" x14ac:dyDescent="0.3">
      <c r="A2770" t="s">
        <v>106</v>
      </c>
      <c r="B2770" t="s">
        <v>8</v>
      </c>
      <c r="C2770">
        <v>2020</v>
      </c>
      <c r="D2770">
        <v>5.856860094</v>
      </c>
      <c r="E2770" t="s">
        <v>7</v>
      </c>
    </row>
    <row r="2771" spans="1:5" x14ac:dyDescent="0.3">
      <c r="A2771" t="s">
        <v>106</v>
      </c>
      <c r="B2771" t="s">
        <v>8</v>
      </c>
      <c r="C2771">
        <v>2021</v>
      </c>
      <c r="D2771">
        <v>6.1698919549999998</v>
      </c>
      <c r="E2771" t="s">
        <v>7</v>
      </c>
    </row>
    <row r="2772" spans="1:5" x14ac:dyDescent="0.3">
      <c r="A2772" t="s">
        <v>106</v>
      </c>
      <c r="B2772" t="s">
        <v>8</v>
      </c>
      <c r="C2772">
        <v>2022</v>
      </c>
      <c r="D2772">
        <v>6.1698919549999998</v>
      </c>
      <c r="E2772" t="s">
        <v>7</v>
      </c>
    </row>
    <row r="2773" spans="1:5" x14ac:dyDescent="0.3">
      <c r="A2773" t="s">
        <v>106</v>
      </c>
      <c r="B2773" t="s">
        <v>8</v>
      </c>
      <c r="C2773">
        <v>2023</v>
      </c>
      <c r="D2773">
        <v>6.1698919549999998</v>
      </c>
      <c r="E2773" t="s">
        <v>7</v>
      </c>
    </row>
    <row r="2774" spans="1:5" x14ac:dyDescent="0.3">
      <c r="A2774" t="s">
        <v>107</v>
      </c>
      <c r="B2774" t="s">
        <v>8</v>
      </c>
      <c r="C2774">
        <v>2010</v>
      </c>
      <c r="D2774">
        <v>7.31</v>
      </c>
      <c r="E2774" t="s">
        <v>7</v>
      </c>
    </row>
    <row r="2775" spans="1:5" x14ac:dyDescent="0.3">
      <c r="A2775" t="s">
        <v>107</v>
      </c>
      <c r="B2775" t="s">
        <v>8</v>
      </c>
      <c r="C2775">
        <v>2011</v>
      </c>
      <c r="D2775">
        <v>7.56</v>
      </c>
      <c r="E2775" t="s">
        <v>7</v>
      </c>
    </row>
    <row r="2776" spans="1:5" x14ac:dyDescent="0.3">
      <c r="A2776" t="s">
        <v>107</v>
      </c>
      <c r="B2776" t="s">
        <v>8</v>
      </c>
      <c r="C2776">
        <v>2012</v>
      </c>
      <c r="D2776">
        <v>7.81</v>
      </c>
      <c r="E2776" t="s">
        <v>7</v>
      </c>
    </row>
    <row r="2777" spans="1:5" x14ac:dyDescent="0.3">
      <c r="A2777" t="s">
        <v>107</v>
      </c>
      <c r="B2777" t="s">
        <v>8</v>
      </c>
      <c r="C2777">
        <v>2013</v>
      </c>
      <c r="D2777">
        <v>7.8077265120000003</v>
      </c>
      <c r="E2777" t="s">
        <v>7</v>
      </c>
    </row>
    <row r="2778" spans="1:5" x14ac:dyDescent="0.3">
      <c r="A2778" t="s">
        <v>107</v>
      </c>
      <c r="B2778" t="s">
        <v>8</v>
      </c>
      <c r="C2778">
        <v>2014</v>
      </c>
      <c r="D2778">
        <v>7.8054530230000001</v>
      </c>
      <c r="E2778" t="s">
        <v>7</v>
      </c>
    </row>
    <row r="2779" spans="1:5" x14ac:dyDescent="0.3">
      <c r="A2779" t="s">
        <v>107</v>
      </c>
      <c r="B2779" t="s">
        <v>8</v>
      </c>
      <c r="C2779">
        <v>2015</v>
      </c>
      <c r="D2779">
        <v>7.8031795349999999</v>
      </c>
      <c r="E2779" t="s">
        <v>7</v>
      </c>
    </row>
    <row r="2780" spans="1:5" x14ac:dyDescent="0.3">
      <c r="A2780" t="s">
        <v>107</v>
      </c>
      <c r="B2780" t="s">
        <v>8</v>
      </c>
      <c r="C2780">
        <v>2016</v>
      </c>
      <c r="D2780">
        <v>7.8009060459999997</v>
      </c>
      <c r="E2780" t="s">
        <v>7</v>
      </c>
    </row>
    <row r="2781" spans="1:5" x14ac:dyDescent="0.3">
      <c r="A2781" t="s">
        <v>107</v>
      </c>
      <c r="B2781" t="s">
        <v>8</v>
      </c>
      <c r="C2781">
        <v>2017</v>
      </c>
      <c r="D2781">
        <v>7.7986325580000004</v>
      </c>
      <c r="E2781" t="s">
        <v>7</v>
      </c>
    </row>
    <row r="2782" spans="1:5" x14ac:dyDescent="0.3">
      <c r="A2782" t="s">
        <v>107</v>
      </c>
      <c r="B2782" t="s">
        <v>8</v>
      </c>
      <c r="C2782">
        <v>2018</v>
      </c>
      <c r="D2782">
        <v>7.791957182</v>
      </c>
      <c r="E2782" t="s">
        <v>7</v>
      </c>
    </row>
    <row r="2783" spans="1:5" x14ac:dyDescent="0.3">
      <c r="A2783" t="s">
        <v>107</v>
      </c>
      <c r="B2783" t="s">
        <v>8</v>
      </c>
      <c r="C2783">
        <v>2019</v>
      </c>
      <c r="D2783">
        <v>7.7852818060000004</v>
      </c>
      <c r="E2783" t="s">
        <v>7</v>
      </c>
    </row>
    <row r="2784" spans="1:5" x14ac:dyDescent="0.3">
      <c r="A2784" t="s">
        <v>107</v>
      </c>
      <c r="B2784" t="s">
        <v>8</v>
      </c>
      <c r="C2784">
        <v>2020</v>
      </c>
      <c r="D2784">
        <v>7.77860643</v>
      </c>
      <c r="E2784" t="s">
        <v>7</v>
      </c>
    </row>
    <row r="2785" spans="1:5" x14ac:dyDescent="0.3">
      <c r="A2785" t="s">
        <v>107</v>
      </c>
      <c r="B2785" t="s">
        <v>8</v>
      </c>
      <c r="C2785">
        <v>2021</v>
      </c>
      <c r="D2785">
        <v>7.77860643</v>
      </c>
      <c r="E2785" t="s">
        <v>7</v>
      </c>
    </row>
    <row r="2786" spans="1:5" x14ac:dyDescent="0.3">
      <c r="A2786" t="s">
        <v>107</v>
      </c>
      <c r="B2786" t="s">
        <v>8</v>
      </c>
      <c r="C2786">
        <v>2022</v>
      </c>
      <c r="D2786">
        <v>7.77860643</v>
      </c>
      <c r="E2786" t="s">
        <v>7</v>
      </c>
    </row>
    <row r="2787" spans="1:5" x14ac:dyDescent="0.3">
      <c r="A2787" t="s">
        <v>107</v>
      </c>
      <c r="B2787" t="s">
        <v>8</v>
      </c>
      <c r="C2787">
        <v>2023</v>
      </c>
      <c r="D2787">
        <v>7.77860643</v>
      </c>
      <c r="E2787" t="s">
        <v>7</v>
      </c>
    </row>
    <row r="2788" spans="1:5" x14ac:dyDescent="0.3">
      <c r="A2788" t="s">
        <v>107</v>
      </c>
      <c r="B2788" t="s">
        <v>6</v>
      </c>
      <c r="C2788">
        <v>2010</v>
      </c>
      <c r="D2788">
        <v>14.68394355</v>
      </c>
      <c r="E2788" t="s">
        <v>7</v>
      </c>
    </row>
    <row r="2789" spans="1:5" x14ac:dyDescent="0.3">
      <c r="A2789" t="s">
        <v>107</v>
      </c>
      <c r="B2789" t="s">
        <v>6</v>
      </c>
      <c r="C2789">
        <v>2011</v>
      </c>
      <c r="D2789">
        <v>14.524008390000001</v>
      </c>
      <c r="E2789" t="s">
        <v>7</v>
      </c>
    </row>
    <row r="2790" spans="1:5" x14ac:dyDescent="0.3">
      <c r="A2790" t="s">
        <v>107</v>
      </c>
      <c r="B2790" t="s">
        <v>6</v>
      </c>
      <c r="C2790">
        <v>2012</v>
      </c>
      <c r="D2790">
        <v>14.364073230000001</v>
      </c>
      <c r="E2790" t="s">
        <v>7</v>
      </c>
    </row>
    <row r="2791" spans="1:5" x14ac:dyDescent="0.3">
      <c r="A2791" t="s">
        <v>107</v>
      </c>
      <c r="B2791" t="s">
        <v>6</v>
      </c>
      <c r="C2791">
        <v>2013</v>
      </c>
      <c r="D2791">
        <v>14.204138070000001</v>
      </c>
      <c r="E2791" t="s">
        <v>7</v>
      </c>
    </row>
    <row r="2792" spans="1:5" x14ac:dyDescent="0.3">
      <c r="A2792" t="s">
        <v>107</v>
      </c>
      <c r="B2792" t="s">
        <v>6</v>
      </c>
      <c r="C2792">
        <v>2014</v>
      </c>
      <c r="D2792">
        <v>14.044202909999999</v>
      </c>
      <c r="E2792" t="s">
        <v>7</v>
      </c>
    </row>
    <row r="2793" spans="1:5" x14ac:dyDescent="0.3">
      <c r="A2793" t="s">
        <v>107</v>
      </c>
      <c r="B2793" t="s">
        <v>6</v>
      </c>
      <c r="C2793">
        <v>2015</v>
      </c>
      <c r="D2793">
        <v>13.88426774</v>
      </c>
      <c r="E2793" t="s">
        <v>7</v>
      </c>
    </row>
    <row r="2794" spans="1:5" x14ac:dyDescent="0.3">
      <c r="A2794" t="s">
        <v>107</v>
      </c>
      <c r="B2794" t="s">
        <v>6</v>
      </c>
      <c r="C2794">
        <v>2016</v>
      </c>
      <c r="D2794">
        <v>13.72433258</v>
      </c>
      <c r="E2794" t="s">
        <v>7</v>
      </c>
    </row>
    <row r="2795" spans="1:5" x14ac:dyDescent="0.3">
      <c r="A2795" t="s">
        <v>107</v>
      </c>
      <c r="B2795" t="s">
        <v>6</v>
      </c>
      <c r="C2795">
        <v>2017</v>
      </c>
      <c r="D2795">
        <v>13.564397420000001</v>
      </c>
      <c r="E2795" t="s">
        <v>7</v>
      </c>
    </row>
    <row r="2796" spans="1:5" x14ac:dyDescent="0.3">
      <c r="A2796" t="s">
        <v>107</v>
      </c>
      <c r="B2796" t="s">
        <v>6</v>
      </c>
      <c r="C2796">
        <v>2018</v>
      </c>
      <c r="D2796">
        <v>13.404462260000001</v>
      </c>
      <c r="E2796" t="s">
        <v>7</v>
      </c>
    </row>
    <row r="2797" spans="1:5" x14ac:dyDescent="0.3">
      <c r="A2797" t="s">
        <v>107</v>
      </c>
      <c r="B2797" t="s">
        <v>6</v>
      </c>
      <c r="C2797">
        <v>2019</v>
      </c>
      <c r="D2797">
        <v>13.244527100000001</v>
      </c>
      <c r="E2797" t="s">
        <v>7</v>
      </c>
    </row>
    <row r="2798" spans="1:5" x14ac:dyDescent="0.3">
      <c r="A2798" t="s">
        <v>107</v>
      </c>
      <c r="B2798" t="s">
        <v>6</v>
      </c>
      <c r="C2798">
        <v>2020</v>
      </c>
      <c r="D2798">
        <v>13.08459193</v>
      </c>
      <c r="E2798" t="s">
        <v>7</v>
      </c>
    </row>
    <row r="2799" spans="1:5" x14ac:dyDescent="0.3">
      <c r="A2799" t="s">
        <v>107</v>
      </c>
      <c r="B2799" t="s">
        <v>6</v>
      </c>
      <c r="C2799">
        <v>2021</v>
      </c>
      <c r="D2799">
        <v>12.92465677</v>
      </c>
      <c r="E2799" t="s">
        <v>7</v>
      </c>
    </row>
    <row r="2800" spans="1:5" x14ac:dyDescent="0.3">
      <c r="A2800" t="s">
        <v>107</v>
      </c>
      <c r="B2800" t="s">
        <v>6</v>
      </c>
      <c r="C2800">
        <v>2022</v>
      </c>
      <c r="D2800">
        <v>12.92465677</v>
      </c>
      <c r="E2800" t="s">
        <v>7</v>
      </c>
    </row>
    <row r="2801" spans="1:5" x14ac:dyDescent="0.3">
      <c r="A2801" t="s">
        <v>107</v>
      </c>
      <c r="B2801" t="s">
        <v>6</v>
      </c>
      <c r="C2801">
        <v>2023</v>
      </c>
      <c r="D2801">
        <v>12.92465677</v>
      </c>
      <c r="E2801" t="s">
        <v>7</v>
      </c>
    </row>
    <row r="2802" spans="1:5" x14ac:dyDescent="0.3">
      <c r="A2802" t="s">
        <v>108</v>
      </c>
      <c r="B2802" t="s">
        <v>6</v>
      </c>
      <c r="C2802">
        <v>2010</v>
      </c>
      <c r="D2802">
        <v>13.249279980000001</v>
      </c>
      <c r="E2802" t="s">
        <v>7</v>
      </c>
    </row>
    <row r="2803" spans="1:5" x14ac:dyDescent="0.3">
      <c r="A2803" t="s">
        <v>108</v>
      </c>
      <c r="B2803" t="s">
        <v>6</v>
      </c>
      <c r="C2803">
        <v>2011</v>
      </c>
      <c r="D2803">
        <v>13.54673004</v>
      </c>
      <c r="E2803" t="s">
        <v>7</v>
      </c>
    </row>
    <row r="2804" spans="1:5" x14ac:dyDescent="0.3">
      <c r="A2804" t="s">
        <v>108</v>
      </c>
      <c r="B2804" t="s">
        <v>6</v>
      </c>
      <c r="C2804">
        <v>2012</v>
      </c>
      <c r="D2804">
        <v>13.02902031</v>
      </c>
      <c r="E2804" t="s">
        <v>7</v>
      </c>
    </row>
    <row r="2805" spans="1:5" x14ac:dyDescent="0.3">
      <c r="A2805" t="s">
        <v>108</v>
      </c>
      <c r="B2805" t="s">
        <v>6</v>
      </c>
      <c r="C2805">
        <v>2013</v>
      </c>
      <c r="D2805">
        <v>12.52221012</v>
      </c>
      <c r="E2805" t="s">
        <v>7</v>
      </c>
    </row>
    <row r="2806" spans="1:5" x14ac:dyDescent="0.3">
      <c r="A2806" t="s">
        <v>108</v>
      </c>
      <c r="B2806" t="s">
        <v>6</v>
      </c>
      <c r="C2806">
        <v>2014</v>
      </c>
      <c r="D2806">
        <v>12.938360210000001</v>
      </c>
      <c r="E2806" t="s">
        <v>7</v>
      </c>
    </row>
    <row r="2807" spans="1:5" x14ac:dyDescent="0.3">
      <c r="A2807" t="s">
        <v>108</v>
      </c>
      <c r="B2807" t="s">
        <v>6</v>
      </c>
      <c r="C2807">
        <v>2015</v>
      </c>
      <c r="D2807">
        <v>13.74295998</v>
      </c>
      <c r="E2807" t="s">
        <v>7</v>
      </c>
    </row>
    <row r="2808" spans="1:5" x14ac:dyDescent="0.3">
      <c r="A2808" t="s">
        <v>108</v>
      </c>
      <c r="B2808" t="s">
        <v>6</v>
      </c>
      <c r="C2808">
        <v>2016</v>
      </c>
      <c r="D2808">
        <v>14.2289896</v>
      </c>
      <c r="E2808" t="s">
        <v>7</v>
      </c>
    </row>
    <row r="2809" spans="1:5" x14ac:dyDescent="0.3">
      <c r="A2809" t="s">
        <v>108</v>
      </c>
      <c r="B2809" t="s">
        <v>6</v>
      </c>
      <c r="C2809">
        <v>2017</v>
      </c>
      <c r="D2809">
        <v>13.84930992</v>
      </c>
      <c r="E2809" t="s">
        <v>7</v>
      </c>
    </row>
    <row r="2810" spans="1:5" x14ac:dyDescent="0.3">
      <c r="A2810" t="s">
        <v>108</v>
      </c>
      <c r="B2810" t="s">
        <v>6</v>
      </c>
      <c r="C2810">
        <v>2018</v>
      </c>
      <c r="D2810">
        <v>13.748689649999999</v>
      </c>
      <c r="E2810" t="s">
        <v>7</v>
      </c>
    </row>
    <row r="2811" spans="1:5" x14ac:dyDescent="0.3">
      <c r="A2811" t="s">
        <v>108</v>
      </c>
      <c r="B2811" t="s">
        <v>6</v>
      </c>
      <c r="C2811">
        <v>2019</v>
      </c>
      <c r="D2811">
        <v>12.70969009</v>
      </c>
      <c r="E2811" t="s">
        <v>7</v>
      </c>
    </row>
    <row r="2812" spans="1:5" x14ac:dyDescent="0.3">
      <c r="A2812" t="s">
        <v>108</v>
      </c>
      <c r="B2812" t="s">
        <v>6</v>
      </c>
      <c r="C2812">
        <v>2020</v>
      </c>
      <c r="D2812">
        <v>12.688719750000001</v>
      </c>
      <c r="E2812" t="s">
        <v>7</v>
      </c>
    </row>
    <row r="2813" spans="1:5" x14ac:dyDescent="0.3">
      <c r="A2813" t="s">
        <v>108</v>
      </c>
      <c r="B2813" t="s">
        <v>6</v>
      </c>
      <c r="C2813">
        <v>2021</v>
      </c>
      <c r="D2813">
        <v>12.709564690000001</v>
      </c>
      <c r="E2813" t="s">
        <v>7</v>
      </c>
    </row>
    <row r="2814" spans="1:5" x14ac:dyDescent="0.3">
      <c r="A2814" t="s">
        <v>108</v>
      </c>
      <c r="B2814" t="s">
        <v>6</v>
      </c>
      <c r="C2814">
        <v>2022</v>
      </c>
      <c r="D2814">
        <v>12.73040962</v>
      </c>
      <c r="E2814" t="s">
        <v>7</v>
      </c>
    </row>
    <row r="2815" spans="1:5" x14ac:dyDescent="0.3">
      <c r="A2815" t="s">
        <v>108</v>
      </c>
      <c r="B2815" t="s">
        <v>6</v>
      </c>
      <c r="C2815">
        <v>2023</v>
      </c>
      <c r="D2815">
        <v>12.73040962</v>
      </c>
      <c r="E2815" t="s">
        <v>7</v>
      </c>
    </row>
    <row r="2816" spans="1:5" x14ac:dyDescent="0.3">
      <c r="A2816" t="s">
        <v>108</v>
      </c>
      <c r="B2816" t="s">
        <v>8</v>
      </c>
      <c r="C2816">
        <v>2010</v>
      </c>
      <c r="D2816">
        <v>8.3699998860000004</v>
      </c>
      <c r="E2816" t="s">
        <v>7</v>
      </c>
    </row>
    <row r="2817" spans="1:5" x14ac:dyDescent="0.3">
      <c r="A2817" t="s">
        <v>108</v>
      </c>
      <c r="B2817" t="s">
        <v>8</v>
      </c>
      <c r="C2817">
        <v>2011</v>
      </c>
      <c r="D2817">
        <v>8.3666664760000007</v>
      </c>
      <c r="E2817" t="s">
        <v>7</v>
      </c>
    </row>
    <row r="2818" spans="1:5" x14ac:dyDescent="0.3">
      <c r="A2818" t="s">
        <v>108</v>
      </c>
      <c r="B2818" t="s">
        <v>8</v>
      </c>
      <c r="C2818">
        <v>2012</v>
      </c>
      <c r="D2818">
        <v>8.3633330659999991</v>
      </c>
      <c r="E2818" t="s">
        <v>7</v>
      </c>
    </row>
    <row r="2819" spans="1:5" x14ac:dyDescent="0.3">
      <c r="A2819" t="s">
        <v>108</v>
      </c>
      <c r="B2819" t="s">
        <v>8</v>
      </c>
      <c r="C2819">
        <v>2013</v>
      </c>
      <c r="D2819">
        <v>8.3599996569999995</v>
      </c>
      <c r="E2819" t="s">
        <v>7</v>
      </c>
    </row>
    <row r="2820" spans="1:5" x14ac:dyDescent="0.3">
      <c r="A2820" t="s">
        <v>108</v>
      </c>
      <c r="B2820" t="s">
        <v>8</v>
      </c>
      <c r="C2820">
        <v>2014</v>
      </c>
      <c r="D2820">
        <v>8.3916664119999993</v>
      </c>
      <c r="E2820" t="s">
        <v>7</v>
      </c>
    </row>
    <row r="2821" spans="1:5" x14ac:dyDescent="0.3">
      <c r="A2821" t="s">
        <v>108</v>
      </c>
      <c r="B2821" t="s">
        <v>8</v>
      </c>
      <c r="C2821">
        <v>2015</v>
      </c>
      <c r="D2821">
        <v>8.4233331679999992</v>
      </c>
      <c r="E2821" t="s">
        <v>7</v>
      </c>
    </row>
    <row r="2822" spans="1:5" x14ac:dyDescent="0.3">
      <c r="A2822" t="s">
        <v>108</v>
      </c>
      <c r="B2822" t="s">
        <v>8</v>
      </c>
      <c r="C2822">
        <v>2016</v>
      </c>
      <c r="D2822">
        <v>8.4549999239999991</v>
      </c>
      <c r="E2822" t="s">
        <v>7</v>
      </c>
    </row>
    <row r="2823" spans="1:5" x14ac:dyDescent="0.3">
      <c r="A2823" t="s">
        <v>108</v>
      </c>
      <c r="B2823" t="s">
        <v>8</v>
      </c>
      <c r="C2823">
        <v>2017</v>
      </c>
      <c r="D2823">
        <v>8.4866666790000007</v>
      </c>
      <c r="E2823" t="s">
        <v>7</v>
      </c>
    </row>
    <row r="2824" spans="1:5" x14ac:dyDescent="0.3">
      <c r="A2824" t="s">
        <v>108</v>
      </c>
      <c r="B2824" t="s">
        <v>8</v>
      </c>
      <c r="C2824">
        <v>2018</v>
      </c>
      <c r="D2824">
        <v>8.5183334350000006</v>
      </c>
      <c r="E2824" t="s">
        <v>7</v>
      </c>
    </row>
    <row r="2825" spans="1:5" x14ac:dyDescent="0.3">
      <c r="A2825" t="s">
        <v>108</v>
      </c>
      <c r="B2825" t="s">
        <v>8</v>
      </c>
      <c r="C2825">
        <v>2019</v>
      </c>
      <c r="D2825">
        <v>8.5500001910000005</v>
      </c>
      <c r="E2825" t="s">
        <v>7</v>
      </c>
    </row>
    <row r="2826" spans="1:5" x14ac:dyDescent="0.3">
      <c r="A2826" t="s">
        <v>108</v>
      </c>
      <c r="B2826" t="s">
        <v>8</v>
      </c>
      <c r="C2826">
        <v>2020</v>
      </c>
      <c r="D2826">
        <v>8.5820236520000002</v>
      </c>
      <c r="E2826" t="s">
        <v>7</v>
      </c>
    </row>
    <row r="2827" spans="1:5" x14ac:dyDescent="0.3">
      <c r="A2827" t="s">
        <v>108</v>
      </c>
      <c r="B2827" t="s">
        <v>8</v>
      </c>
      <c r="C2827">
        <v>2021</v>
      </c>
      <c r="D2827">
        <v>8.6141670549999994</v>
      </c>
      <c r="E2827" t="s">
        <v>7</v>
      </c>
    </row>
    <row r="2828" spans="1:5" x14ac:dyDescent="0.3">
      <c r="A2828" t="s">
        <v>108</v>
      </c>
      <c r="B2828" t="s">
        <v>8</v>
      </c>
      <c r="C2828">
        <v>2022</v>
      </c>
      <c r="D2828">
        <v>8.6141670549999994</v>
      </c>
      <c r="E2828" t="s">
        <v>7</v>
      </c>
    </row>
    <row r="2829" spans="1:5" x14ac:dyDescent="0.3">
      <c r="A2829" t="s">
        <v>108</v>
      </c>
      <c r="B2829" t="s">
        <v>8</v>
      </c>
      <c r="C2829">
        <v>2023</v>
      </c>
      <c r="D2829">
        <v>8.6141670549999994</v>
      </c>
      <c r="E2829" t="s">
        <v>7</v>
      </c>
    </row>
    <row r="2830" spans="1:5" x14ac:dyDescent="0.3">
      <c r="A2830" t="s">
        <v>109</v>
      </c>
      <c r="B2830" t="s">
        <v>8</v>
      </c>
      <c r="C2830">
        <v>2010</v>
      </c>
      <c r="D2830">
        <v>11.755938649999999</v>
      </c>
      <c r="E2830" t="s">
        <v>7</v>
      </c>
    </row>
    <row r="2831" spans="1:5" x14ac:dyDescent="0.3">
      <c r="A2831" t="s">
        <v>109</v>
      </c>
      <c r="B2831" t="s">
        <v>8</v>
      </c>
      <c r="C2831">
        <v>2011</v>
      </c>
      <c r="D2831">
        <v>11.755938649999999</v>
      </c>
      <c r="E2831" t="s">
        <v>7</v>
      </c>
    </row>
    <row r="2832" spans="1:5" x14ac:dyDescent="0.3">
      <c r="A2832" t="s">
        <v>109</v>
      </c>
      <c r="B2832" t="s">
        <v>8</v>
      </c>
      <c r="C2832">
        <v>2012</v>
      </c>
      <c r="D2832">
        <v>11.79609554</v>
      </c>
      <c r="E2832" t="s">
        <v>7</v>
      </c>
    </row>
    <row r="2833" spans="1:5" x14ac:dyDescent="0.3">
      <c r="A2833" t="s">
        <v>109</v>
      </c>
      <c r="B2833" t="s">
        <v>8</v>
      </c>
      <c r="C2833">
        <v>2013</v>
      </c>
      <c r="D2833">
        <v>11.836252419999999</v>
      </c>
      <c r="E2833" t="s">
        <v>7</v>
      </c>
    </row>
    <row r="2834" spans="1:5" x14ac:dyDescent="0.3">
      <c r="A2834" t="s">
        <v>109</v>
      </c>
      <c r="B2834" t="s">
        <v>8</v>
      </c>
      <c r="C2834">
        <v>2014</v>
      </c>
      <c r="D2834">
        <v>12.057115749999999</v>
      </c>
      <c r="E2834" t="s">
        <v>7</v>
      </c>
    </row>
    <row r="2835" spans="1:5" x14ac:dyDescent="0.3">
      <c r="A2835" t="s">
        <v>109</v>
      </c>
      <c r="B2835" t="s">
        <v>8</v>
      </c>
      <c r="C2835">
        <v>2015</v>
      </c>
      <c r="D2835">
        <v>12.12739006</v>
      </c>
      <c r="E2835" t="s">
        <v>7</v>
      </c>
    </row>
    <row r="2836" spans="1:5" x14ac:dyDescent="0.3">
      <c r="A2836" t="s">
        <v>109</v>
      </c>
      <c r="B2836" t="s">
        <v>8</v>
      </c>
      <c r="C2836">
        <v>2016</v>
      </c>
      <c r="D2836">
        <v>12.15750748</v>
      </c>
      <c r="E2836" t="s">
        <v>7</v>
      </c>
    </row>
    <row r="2837" spans="1:5" x14ac:dyDescent="0.3">
      <c r="A2837" t="s">
        <v>109</v>
      </c>
      <c r="B2837" t="s">
        <v>8</v>
      </c>
      <c r="C2837">
        <v>2017</v>
      </c>
      <c r="D2837">
        <v>12.207703820000001</v>
      </c>
      <c r="E2837" t="s">
        <v>7</v>
      </c>
    </row>
    <row r="2838" spans="1:5" x14ac:dyDescent="0.3">
      <c r="A2838" t="s">
        <v>109</v>
      </c>
      <c r="B2838" t="s">
        <v>8</v>
      </c>
      <c r="C2838">
        <v>2018</v>
      </c>
      <c r="D2838">
        <v>12.257900169999999</v>
      </c>
      <c r="E2838" t="s">
        <v>7</v>
      </c>
    </row>
    <row r="2839" spans="1:5" x14ac:dyDescent="0.3">
      <c r="A2839" t="s">
        <v>109</v>
      </c>
      <c r="B2839" t="s">
        <v>8</v>
      </c>
      <c r="C2839">
        <v>2019</v>
      </c>
      <c r="D2839">
        <v>12.30809651</v>
      </c>
      <c r="E2839" t="s">
        <v>7</v>
      </c>
    </row>
    <row r="2840" spans="1:5" x14ac:dyDescent="0.3">
      <c r="A2840" t="s">
        <v>109</v>
      </c>
      <c r="B2840" t="s">
        <v>8</v>
      </c>
      <c r="C2840">
        <v>2020</v>
      </c>
      <c r="D2840">
        <v>12.358923000000001</v>
      </c>
      <c r="E2840" t="s">
        <v>7</v>
      </c>
    </row>
    <row r="2841" spans="1:5" x14ac:dyDescent="0.3">
      <c r="A2841" t="s">
        <v>109</v>
      </c>
      <c r="B2841" t="s">
        <v>8</v>
      </c>
      <c r="C2841">
        <v>2021</v>
      </c>
      <c r="D2841">
        <v>12.40995938</v>
      </c>
      <c r="E2841" t="s">
        <v>7</v>
      </c>
    </row>
    <row r="2842" spans="1:5" x14ac:dyDescent="0.3">
      <c r="A2842" t="s">
        <v>109</v>
      </c>
      <c r="B2842" t="s">
        <v>8</v>
      </c>
      <c r="C2842">
        <v>2022</v>
      </c>
      <c r="D2842">
        <v>12.40995938</v>
      </c>
      <c r="E2842" t="s">
        <v>7</v>
      </c>
    </row>
    <row r="2843" spans="1:5" x14ac:dyDescent="0.3">
      <c r="A2843" t="s">
        <v>109</v>
      </c>
      <c r="B2843" t="s">
        <v>8</v>
      </c>
      <c r="C2843">
        <v>2023</v>
      </c>
      <c r="D2843">
        <v>12.40995938</v>
      </c>
      <c r="E2843" t="s">
        <v>7</v>
      </c>
    </row>
    <row r="2844" spans="1:5" x14ac:dyDescent="0.3">
      <c r="A2844" t="s">
        <v>109</v>
      </c>
      <c r="B2844" t="s">
        <v>6</v>
      </c>
      <c r="C2844">
        <v>2010</v>
      </c>
      <c r="D2844">
        <v>14.69511986</v>
      </c>
      <c r="E2844" t="s">
        <v>7</v>
      </c>
    </row>
    <row r="2845" spans="1:5" x14ac:dyDescent="0.3">
      <c r="A2845" t="s">
        <v>109</v>
      </c>
      <c r="B2845" t="s">
        <v>6</v>
      </c>
      <c r="C2845">
        <v>2011</v>
      </c>
      <c r="D2845">
        <v>15.114150049999999</v>
      </c>
      <c r="E2845" t="s">
        <v>7</v>
      </c>
    </row>
    <row r="2846" spans="1:5" x14ac:dyDescent="0.3">
      <c r="A2846" t="s">
        <v>109</v>
      </c>
      <c r="B2846" t="s">
        <v>6</v>
      </c>
      <c r="C2846">
        <v>2012</v>
      </c>
      <c r="D2846">
        <v>15.02554035</v>
      </c>
      <c r="E2846" t="s">
        <v>7</v>
      </c>
    </row>
    <row r="2847" spans="1:5" x14ac:dyDescent="0.3">
      <c r="A2847" t="s">
        <v>109</v>
      </c>
      <c r="B2847" t="s">
        <v>6</v>
      </c>
      <c r="C2847">
        <v>2013</v>
      </c>
      <c r="D2847">
        <v>14.9918704</v>
      </c>
      <c r="E2847" t="s">
        <v>7</v>
      </c>
    </row>
    <row r="2848" spans="1:5" x14ac:dyDescent="0.3">
      <c r="A2848" t="s">
        <v>109</v>
      </c>
      <c r="B2848" t="s">
        <v>6</v>
      </c>
      <c r="C2848">
        <v>2014</v>
      </c>
      <c r="D2848">
        <v>14.95820045</v>
      </c>
      <c r="E2848" t="s">
        <v>7</v>
      </c>
    </row>
    <row r="2849" spans="1:5" x14ac:dyDescent="0.3">
      <c r="A2849" t="s">
        <v>109</v>
      </c>
      <c r="B2849" t="s">
        <v>6</v>
      </c>
      <c r="C2849">
        <v>2015</v>
      </c>
      <c r="D2849">
        <v>14.93902016</v>
      </c>
      <c r="E2849" t="s">
        <v>7</v>
      </c>
    </row>
    <row r="2850" spans="1:5" x14ac:dyDescent="0.3">
      <c r="A2850" t="s">
        <v>109</v>
      </c>
      <c r="B2850" t="s">
        <v>6</v>
      </c>
      <c r="C2850">
        <v>2016</v>
      </c>
      <c r="D2850">
        <v>14.924169539999999</v>
      </c>
      <c r="E2850" t="s">
        <v>7</v>
      </c>
    </row>
    <row r="2851" spans="1:5" x14ac:dyDescent="0.3">
      <c r="A2851" t="s">
        <v>109</v>
      </c>
      <c r="B2851" t="s">
        <v>6</v>
      </c>
      <c r="C2851">
        <v>2017</v>
      </c>
      <c r="D2851">
        <v>15.0629797</v>
      </c>
      <c r="E2851" t="s">
        <v>7</v>
      </c>
    </row>
    <row r="2852" spans="1:5" x14ac:dyDescent="0.3">
      <c r="A2852" t="s">
        <v>109</v>
      </c>
      <c r="B2852" t="s">
        <v>6</v>
      </c>
      <c r="C2852">
        <v>2018</v>
      </c>
      <c r="D2852">
        <v>14.834360119999999</v>
      </c>
      <c r="E2852" t="s">
        <v>7</v>
      </c>
    </row>
    <row r="2853" spans="1:5" x14ac:dyDescent="0.3">
      <c r="A2853" t="s">
        <v>109</v>
      </c>
      <c r="B2853" t="s">
        <v>6</v>
      </c>
      <c r="C2853">
        <v>2019</v>
      </c>
      <c r="D2853">
        <v>15.39381981</v>
      </c>
      <c r="E2853" t="s">
        <v>7</v>
      </c>
    </row>
    <row r="2854" spans="1:5" x14ac:dyDescent="0.3">
      <c r="A2854" t="s">
        <v>109</v>
      </c>
      <c r="B2854" t="s">
        <v>6</v>
      </c>
      <c r="C2854">
        <v>2020</v>
      </c>
      <c r="D2854">
        <v>15.38300991</v>
      </c>
      <c r="E2854" t="s">
        <v>7</v>
      </c>
    </row>
    <row r="2855" spans="1:5" x14ac:dyDescent="0.3">
      <c r="A2855" t="s">
        <v>109</v>
      </c>
      <c r="B2855" t="s">
        <v>6</v>
      </c>
      <c r="C2855">
        <v>2021</v>
      </c>
      <c r="D2855">
        <v>15.412579539999999</v>
      </c>
      <c r="E2855" t="s">
        <v>7</v>
      </c>
    </row>
    <row r="2856" spans="1:5" x14ac:dyDescent="0.3">
      <c r="A2856" t="s">
        <v>109</v>
      </c>
      <c r="B2856" t="s">
        <v>6</v>
      </c>
      <c r="C2856">
        <v>2022</v>
      </c>
      <c r="D2856">
        <v>15.412579539999999</v>
      </c>
      <c r="E2856" t="s">
        <v>7</v>
      </c>
    </row>
    <row r="2857" spans="1:5" x14ac:dyDescent="0.3">
      <c r="A2857" t="s">
        <v>109</v>
      </c>
      <c r="B2857" t="s">
        <v>6</v>
      </c>
      <c r="C2857">
        <v>2023</v>
      </c>
      <c r="D2857">
        <v>15.412579539999999</v>
      </c>
      <c r="E2857" t="s">
        <v>7</v>
      </c>
    </row>
    <row r="2858" spans="1:5" x14ac:dyDescent="0.3">
      <c r="A2858" t="s">
        <v>110</v>
      </c>
      <c r="B2858" t="s">
        <v>6</v>
      </c>
      <c r="C2858">
        <v>2010</v>
      </c>
      <c r="D2858">
        <v>13.27445984</v>
      </c>
      <c r="E2858" t="s">
        <v>7</v>
      </c>
    </row>
    <row r="2859" spans="1:5" x14ac:dyDescent="0.3">
      <c r="A2859" t="s">
        <v>110</v>
      </c>
      <c r="B2859" t="s">
        <v>6</v>
      </c>
      <c r="C2859">
        <v>2011</v>
      </c>
      <c r="D2859">
        <v>13.295900339999999</v>
      </c>
      <c r="E2859" t="s">
        <v>7</v>
      </c>
    </row>
    <row r="2860" spans="1:5" x14ac:dyDescent="0.3">
      <c r="A2860" t="s">
        <v>110</v>
      </c>
      <c r="B2860" t="s">
        <v>6</v>
      </c>
      <c r="C2860">
        <v>2012</v>
      </c>
      <c r="D2860">
        <v>13.26900959</v>
      </c>
      <c r="E2860" t="s">
        <v>7</v>
      </c>
    </row>
    <row r="2861" spans="1:5" x14ac:dyDescent="0.3">
      <c r="A2861" t="s">
        <v>110</v>
      </c>
      <c r="B2861" t="s">
        <v>6</v>
      </c>
      <c r="C2861">
        <v>2013</v>
      </c>
      <c r="D2861">
        <v>13.43556976</v>
      </c>
      <c r="E2861" t="s">
        <v>7</v>
      </c>
    </row>
    <row r="2862" spans="1:5" x14ac:dyDescent="0.3">
      <c r="A2862" t="s">
        <v>110</v>
      </c>
      <c r="B2862" t="s">
        <v>6</v>
      </c>
      <c r="C2862">
        <v>2014</v>
      </c>
      <c r="D2862">
        <v>13.39808655</v>
      </c>
      <c r="E2862" t="s">
        <v>7</v>
      </c>
    </row>
    <row r="2863" spans="1:5" x14ac:dyDescent="0.3">
      <c r="A2863" t="s">
        <v>110</v>
      </c>
      <c r="B2863" t="s">
        <v>6</v>
      </c>
      <c r="C2863">
        <v>2015</v>
      </c>
      <c r="D2863">
        <v>13.36060333</v>
      </c>
      <c r="E2863" t="s">
        <v>7</v>
      </c>
    </row>
    <row r="2864" spans="1:5" x14ac:dyDescent="0.3">
      <c r="A2864" t="s">
        <v>110</v>
      </c>
      <c r="B2864" t="s">
        <v>6</v>
      </c>
      <c r="C2864">
        <v>2016</v>
      </c>
      <c r="D2864">
        <v>13.32312012</v>
      </c>
      <c r="E2864" t="s">
        <v>7</v>
      </c>
    </row>
    <row r="2865" spans="1:5" x14ac:dyDescent="0.3">
      <c r="A2865" t="s">
        <v>110</v>
      </c>
      <c r="B2865" t="s">
        <v>6</v>
      </c>
      <c r="C2865">
        <v>2017</v>
      </c>
      <c r="D2865">
        <v>13.39883041</v>
      </c>
      <c r="E2865" t="s">
        <v>7</v>
      </c>
    </row>
    <row r="2866" spans="1:5" x14ac:dyDescent="0.3">
      <c r="A2866" t="s">
        <v>110</v>
      </c>
      <c r="B2866" t="s">
        <v>6</v>
      </c>
      <c r="C2866">
        <v>2018</v>
      </c>
      <c r="D2866">
        <v>13.582150459999999</v>
      </c>
      <c r="E2866" t="s">
        <v>7</v>
      </c>
    </row>
    <row r="2867" spans="1:5" x14ac:dyDescent="0.3">
      <c r="A2867" t="s">
        <v>110</v>
      </c>
      <c r="B2867" t="s">
        <v>6</v>
      </c>
      <c r="C2867">
        <v>2019</v>
      </c>
      <c r="D2867">
        <v>13.46865201</v>
      </c>
      <c r="E2867" t="s">
        <v>7</v>
      </c>
    </row>
    <row r="2868" spans="1:5" x14ac:dyDescent="0.3">
      <c r="A2868" t="s">
        <v>110</v>
      </c>
      <c r="B2868" t="s">
        <v>6</v>
      </c>
      <c r="C2868">
        <v>2020</v>
      </c>
      <c r="D2868">
        <v>13.35515356</v>
      </c>
      <c r="E2868" t="s">
        <v>7</v>
      </c>
    </row>
    <row r="2869" spans="1:5" x14ac:dyDescent="0.3">
      <c r="A2869" t="s">
        <v>110</v>
      </c>
      <c r="B2869" t="s">
        <v>6</v>
      </c>
      <c r="C2869">
        <v>2021</v>
      </c>
      <c r="D2869">
        <v>13.24165511</v>
      </c>
      <c r="E2869" t="s">
        <v>7</v>
      </c>
    </row>
    <row r="2870" spans="1:5" x14ac:dyDescent="0.3">
      <c r="A2870" t="s">
        <v>110</v>
      </c>
      <c r="B2870" t="s">
        <v>6</v>
      </c>
      <c r="C2870">
        <v>2022</v>
      </c>
      <c r="D2870">
        <v>13.12815666</v>
      </c>
      <c r="E2870" t="s">
        <v>7</v>
      </c>
    </row>
    <row r="2871" spans="1:5" x14ac:dyDescent="0.3">
      <c r="A2871" t="s">
        <v>110</v>
      </c>
      <c r="B2871" t="s">
        <v>6</v>
      </c>
      <c r="C2871">
        <v>2023</v>
      </c>
      <c r="D2871">
        <v>13.12815666</v>
      </c>
      <c r="E2871" t="s">
        <v>7</v>
      </c>
    </row>
    <row r="2872" spans="1:5" x14ac:dyDescent="0.3">
      <c r="A2872" t="s">
        <v>110</v>
      </c>
      <c r="B2872" t="s">
        <v>8</v>
      </c>
      <c r="C2872">
        <v>2010</v>
      </c>
      <c r="D2872">
        <v>10.50857162</v>
      </c>
      <c r="E2872" t="s">
        <v>7</v>
      </c>
    </row>
    <row r="2873" spans="1:5" x14ac:dyDescent="0.3">
      <c r="A2873" t="s">
        <v>110</v>
      </c>
      <c r="B2873" t="s">
        <v>8</v>
      </c>
      <c r="C2873">
        <v>2011</v>
      </c>
      <c r="D2873">
        <v>10.507143020000001</v>
      </c>
      <c r="E2873" t="s">
        <v>7</v>
      </c>
    </row>
    <row r="2874" spans="1:5" x14ac:dyDescent="0.3">
      <c r="A2874" t="s">
        <v>110</v>
      </c>
      <c r="B2874" t="s">
        <v>8</v>
      </c>
      <c r="C2874">
        <v>2012</v>
      </c>
      <c r="D2874">
        <v>10.50571442</v>
      </c>
      <c r="E2874" t="s">
        <v>7</v>
      </c>
    </row>
    <row r="2875" spans="1:5" x14ac:dyDescent="0.3">
      <c r="A2875" t="s">
        <v>110</v>
      </c>
      <c r="B2875" t="s">
        <v>8</v>
      </c>
      <c r="C2875">
        <v>2013</v>
      </c>
      <c r="D2875">
        <v>10.504285810000001</v>
      </c>
      <c r="E2875" t="s">
        <v>7</v>
      </c>
    </row>
    <row r="2876" spans="1:5" x14ac:dyDescent="0.3">
      <c r="A2876" t="s">
        <v>110</v>
      </c>
      <c r="B2876" t="s">
        <v>8</v>
      </c>
      <c r="C2876">
        <v>2014</v>
      </c>
      <c r="D2876">
        <v>10.50285721</v>
      </c>
      <c r="E2876" t="s">
        <v>7</v>
      </c>
    </row>
    <row r="2877" spans="1:5" x14ac:dyDescent="0.3">
      <c r="A2877" t="s">
        <v>110</v>
      </c>
      <c r="B2877" t="s">
        <v>8</v>
      </c>
      <c r="C2877">
        <v>2015</v>
      </c>
      <c r="D2877">
        <v>10.501428600000001</v>
      </c>
      <c r="E2877" t="s">
        <v>7</v>
      </c>
    </row>
    <row r="2878" spans="1:5" x14ac:dyDescent="0.3">
      <c r="A2878" t="s">
        <v>110</v>
      </c>
      <c r="B2878" t="s">
        <v>8</v>
      </c>
      <c r="C2878">
        <v>2016</v>
      </c>
      <c r="D2878">
        <v>10.5</v>
      </c>
      <c r="E2878" t="s">
        <v>7</v>
      </c>
    </row>
    <row r="2879" spans="1:5" x14ac:dyDescent="0.3">
      <c r="A2879" t="s">
        <v>110</v>
      </c>
      <c r="B2879" t="s">
        <v>8</v>
      </c>
      <c r="C2879">
        <v>2017</v>
      </c>
      <c r="D2879">
        <v>10.56999969</v>
      </c>
      <c r="E2879" t="s">
        <v>7</v>
      </c>
    </row>
    <row r="2880" spans="1:5" x14ac:dyDescent="0.3">
      <c r="A2880" t="s">
        <v>110</v>
      </c>
      <c r="B2880" t="s">
        <v>8</v>
      </c>
      <c r="C2880">
        <v>2018</v>
      </c>
      <c r="D2880">
        <v>10.64000034</v>
      </c>
      <c r="E2880" t="s">
        <v>7</v>
      </c>
    </row>
    <row r="2881" spans="1:5" x14ac:dyDescent="0.3">
      <c r="A2881" t="s">
        <v>110</v>
      </c>
      <c r="B2881" t="s">
        <v>8</v>
      </c>
      <c r="C2881">
        <v>2019</v>
      </c>
      <c r="D2881">
        <v>10.630000109999999</v>
      </c>
      <c r="E2881" t="s">
        <v>7</v>
      </c>
    </row>
    <row r="2882" spans="1:5" x14ac:dyDescent="0.3">
      <c r="A2882" t="s">
        <v>110</v>
      </c>
      <c r="B2882" t="s">
        <v>8</v>
      </c>
      <c r="C2882">
        <v>2020</v>
      </c>
      <c r="D2882">
        <v>10.81999969</v>
      </c>
      <c r="E2882" t="s">
        <v>7</v>
      </c>
    </row>
    <row r="2883" spans="1:5" x14ac:dyDescent="0.3">
      <c r="A2883" t="s">
        <v>110</v>
      </c>
      <c r="B2883" t="s">
        <v>8</v>
      </c>
      <c r="C2883">
        <v>2021</v>
      </c>
      <c r="D2883">
        <v>10.72999954</v>
      </c>
      <c r="E2883" t="s">
        <v>7</v>
      </c>
    </row>
    <row r="2884" spans="1:5" x14ac:dyDescent="0.3">
      <c r="A2884" t="s">
        <v>110</v>
      </c>
      <c r="B2884" t="s">
        <v>8</v>
      </c>
      <c r="C2884">
        <v>2022</v>
      </c>
      <c r="D2884">
        <v>10.77000046</v>
      </c>
      <c r="E2884" t="s">
        <v>7</v>
      </c>
    </row>
    <row r="2885" spans="1:5" x14ac:dyDescent="0.3">
      <c r="A2885" t="s">
        <v>110</v>
      </c>
      <c r="B2885" t="s">
        <v>8</v>
      </c>
      <c r="C2885">
        <v>2023</v>
      </c>
      <c r="D2885">
        <v>10.77000046</v>
      </c>
      <c r="E2885" t="s">
        <v>7</v>
      </c>
    </row>
    <row r="2886" spans="1:5" x14ac:dyDescent="0.3">
      <c r="A2886" t="s">
        <v>111</v>
      </c>
      <c r="B2886" t="s">
        <v>8</v>
      </c>
      <c r="C2886">
        <v>2010</v>
      </c>
      <c r="D2886">
        <v>5.8691740039999996</v>
      </c>
      <c r="E2886" t="s">
        <v>7</v>
      </c>
    </row>
    <row r="2887" spans="1:5" x14ac:dyDescent="0.3">
      <c r="A2887" t="s">
        <v>111</v>
      </c>
      <c r="B2887" t="s">
        <v>8</v>
      </c>
      <c r="C2887">
        <v>2011</v>
      </c>
      <c r="D2887">
        <v>6.0337610240000004</v>
      </c>
      <c r="E2887" t="s">
        <v>7</v>
      </c>
    </row>
    <row r="2888" spans="1:5" x14ac:dyDescent="0.3">
      <c r="A2888" t="s">
        <v>111</v>
      </c>
      <c r="B2888" t="s">
        <v>8</v>
      </c>
      <c r="C2888">
        <v>2012</v>
      </c>
      <c r="D2888">
        <v>6.1983480450000004</v>
      </c>
      <c r="E2888" t="s">
        <v>7</v>
      </c>
    </row>
    <row r="2889" spans="1:5" x14ac:dyDescent="0.3">
      <c r="A2889" t="s">
        <v>111</v>
      </c>
      <c r="B2889" t="s">
        <v>8</v>
      </c>
      <c r="C2889">
        <v>2013</v>
      </c>
      <c r="D2889">
        <v>6.3629350660000004</v>
      </c>
      <c r="E2889" t="s">
        <v>7</v>
      </c>
    </row>
    <row r="2890" spans="1:5" x14ac:dyDescent="0.3">
      <c r="A2890" t="s">
        <v>111</v>
      </c>
      <c r="B2890" t="s">
        <v>8</v>
      </c>
      <c r="C2890">
        <v>2014</v>
      </c>
      <c r="D2890">
        <v>6.5275220870000004</v>
      </c>
      <c r="E2890" t="s">
        <v>7</v>
      </c>
    </row>
    <row r="2891" spans="1:5" x14ac:dyDescent="0.3">
      <c r="A2891" t="s">
        <v>111</v>
      </c>
      <c r="B2891" t="s">
        <v>8</v>
      </c>
      <c r="C2891">
        <v>2015</v>
      </c>
      <c r="D2891">
        <v>6.6921091080000004</v>
      </c>
      <c r="E2891" t="s">
        <v>7</v>
      </c>
    </row>
    <row r="2892" spans="1:5" x14ac:dyDescent="0.3">
      <c r="A2892" t="s">
        <v>111</v>
      </c>
      <c r="B2892" t="s">
        <v>8</v>
      </c>
      <c r="C2892">
        <v>2016</v>
      </c>
      <c r="D2892">
        <v>6.8566961290000004</v>
      </c>
      <c r="E2892" t="s">
        <v>7</v>
      </c>
    </row>
    <row r="2893" spans="1:5" x14ac:dyDescent="0.3">
      <c r="A2893" t="s">
        <v>111</v>
      </c>
      <c r="B2893" t="s">
        <v>8</v>
      </c>
      <c r="C2893">
        <v>2017</v>
      </c>
      <c r="D2893">
        <v>7.0212831500000004</v>
      </c>
      <c r="E2893" t="s">
        <v>7</v>
      </c>
    </row>
    <row r="2894" spans="1:5" x14ac:dyDescent="0.3">
      <c r="A2894" t="s">
        <v>111</v>
      </c>
      <c r="B2894" t="s">
        <v>8</v>
      </c>
      <c r="C2894">
        <v>2018</v>
      </c>
      <c r="D2894">
        <v>7.1858701710000004</v>
      </c>
      <c r="E2894" t="s">
        <v>7</v>
      </c>
    </row>
    <row r="2895" spans="1:5" x14ac:dyDescent="0.3">
      <c r="A2895" t="s">
        <v>111</v>
      </c>
      <c r="B2895" t="s">
        <v>8</v>
      </c>
      <c r="C2895">
        <v>2019</v>
      </c>
      <c r="D2895">
        <v>7.3628150870000004</v>
      </c>
      <c r="E2895" t="s">
        <v>7</v>
      </c>
    </row>
    <row r="2896" spans="1:5" x14ac:dyDescent="0.3">
      <c r="A2896" t="s">
        <v>111</v>
      </c>
      <c r="B2896" t="s">
        <v>8</v>
      </c>
      <c r="C2896">
        <v>2020</v>
      </c>
      <c r="D2896">
        <v>7.5441170949999998</v>
      </c>
      <c r="E2896" t="s">
        <v>7</v>
      </c>
    </row>
    <row r="2897" spans="1:5" x14ac:dyDescent="0.3">
      <c r="A2897" t="s">
        <v>111</v>
      </c>
      <c r="B2897" t="s">
        <v>8</v>
      </c>
      <c r="C2897">
        <v>2021</v>
      </c>
      <c r="D2897">
        <v>7.7298834860000003</v>
      </c>
      <c r="E2897" t="s">
        <v>7</v>
      </c>
    </row>
    <row r="2898" spans="1:5" x14ac:dyDescent="0.3">
      <c r="A2898" t="s">
        <v>111</v>
      </c>
      <c r="B2898" t="s">
        <v>8</v>
      </c>
      <c r="C2898">
        <v>2022</v>
      </c>
      <c r="D2898">
        <v>7.7298834860000003</v>
      </c>
      <c r="E2898" t="s">
        <v>7</v>
      </c>
    </row>
    <row r="2899" spans="1:5" x14ac:dyDescent="0.3">
      <c r="A2899" t="s">
        <v>111</v>
      </c>
      <c r="B2899" t="s">
        <v>8</v>
      </c>
      <c r="C2899">
        <v>2023</v>
      </c>
      <c r="D2899">
        <v>7.7298834860000003</v>
      </c>
      <c r="E2899" t="s">
        <v>7</v>
      </c>
    </row>
    <row r="2900" spans="1:5" x14ac:dyDescent="0.3">
      <c r="A2900" t="s">
        <v>111</v>
      </c>
      <c r="B2900" t="s">
        <v>6</v>
      </c>
      <c r="C2900">
        <v>2010</v>
      </c>
      <c r="D2900">
        <v>11.51760324</v>
      </c>
      <c r="E2900" t="s">
        <v>7</v>
      </c>
    </row>
    <row r="2901" spans="1:5" x14ac:dyDescent="0.3">
      <c r="A2901" t="s">
        <v>111</v>
      </c>
      <c r="B2901" t="s">
        <v>6</v>
      </c>
      <c r="C2901">
        <v>2011</v>
      </c>
      <c r="D2901">
        <v>11.64421145</v>
      </c>
      <c r="E2901" t="s">
        <v>7</v>
      </c>
    </row>
    <row r="2902" spans="1:5" x14ac:dyDescent="0.3">
      <c r="A2902" t="s">
        <v>111</v>
      </c>
      <c r="B2902" t="s">
        <v>6</v>
      </c>
      <c r="C2902">
        <v>2012</v>
      </c>
      <c r="D2902">
        <v>11.770819660000001</v>
      </c>
      <c r="E2902" t="s">
        <v>7</v>
      </c>
    </row>
    <row r="2903" spans="1:5" x14ac:dyDescent="0.3">
      <c r="A2903" t="s">
        <v>111</v>
      </c>
      <c r="B2903" t="s">
        <v>6</v>
      </c>
      <c r="C2903">
        <v>2013</v>
      </c>
      <c r="D2903">
        <v>11.412750239999999</v>
      </c>
      <c r="E2903" t="s">
        <v>7</v>
      </c>
    </row>
    <row r="2904" spans="1:5" x14ac:dyDescent="0.3">
      <c r="A2904" t="s">
        <v>111</v>
      </c>
      <c r="B2904" t="s">
        <v>6</v>
      </c>
      <c r="C2904">
        <v>2014</v>
      </c>
      <c r="D2904">
        <v>11.35643005</v>
      </c>
      <c r="E2904" t="s">
        <v>7</v>
      </c>
    </row>
    <row r="2905" spans="1:5" x14ac:dyDescent="0.3">
      <c r="A2905" t="s">
        <v>111</v>
      </c>
      <c r="B2905" t="s">
        <v>6</v>
      </c>
      <c r="C2905">
        <v>2015</v>
      </c>
      <c r="D2905">
        <v>11.20116997</v>
      </c>
      <c r="E2905" t="s">
        <v>7</v>
      </c>
    </row>
    <row r="2906" spans="1:5" x14ac:dyDescent="0.3">
      <c r="A2906" t="s">
        <v>111</v>
      </c>
      <c r="B2906" t="s">
        <v>6</v>
      </c>
      <c r="C2906">
        <v>2016</v>
      </c>
      <c r="D2906">
        <v>11.263649940000001</v>
      </c>
      <c r="E2906" t="s">
        <v>7</v>
      </c>
    </row>
    <row r="2907" spans="1:5" x14ac:dyDescent="0.3">
      <c r="A2907" t="s">
        <v>111</v>
      </c>
      <c r="B2907" t="s">
        <v>6</v>
      </c>
      <c r="C2907">
        <v>2017</v>
      </c>
      <c r="D2907">
        <v>11.326129910000001</v>
      </c>
      <c r="E2907" t="s">
        <v>7</v>
      </c>
    </row>
    <row r="2908" spans="1:5" x14ac:dyDescent="0.3">
      <c r="A2908" t="s">
        <v>111</v>
      </c>
      <c r="B2908" t="s">
        <v>6</v>
      </c>
      <c r="C2908">
        <v>2018</v>
      </c>
      <c r="D2908">
        <v>11.240274530000001</v>
      </c>
      <c r="E2908" t="s">
        <v>7</v>
      </c>
    </row>
    <row r="2909" spans="1:5" x14ac:dyDescent="0.3">
      <c r="A2909" t="s">
        <v>111</v>
      </c>
      <c r="B2909" t="s">
        <v>6</v>
      </c>
      <c r="C2909">
        <v>2019</v>
      </c>
      <c r="D2909">
        <v>11.15506995</v>
      </c>
      <c r="E2909" t="s">
        <v>7</v>
      </c>
    </row>
    <row r="2910" spans="1:5" x14ac:dyDescent="0.3">
      <c r="A2910" t="s">
        <v>111</v>
      </c>
      <c r="B2910" t="s">
        <v>6</v>
      </c>
      <c r="C2910">
        <v>2020</v>
      </c>
      <c r="D2910">
        <v>11.070511249999999</v>
      </c>
      <c r="E2910" t="s">
        <v>7</v>
      </c>
    </row>
    <row r="2911" spans="1:5" x14ac:dyDescent="0.3">
      <c r="A2911" t="s">
        <v>111</v>
      </c>
      <c r="B2911" t="s">
        <v>6</v>
      </c>
      <c r="C2911">
        <v>2021</v>
      </c>
      <c r="D2911">
        <v>10.98659352</v>
      </c>
      <c r="E2911" t="s">
        <v>7</v>
      </c>
    </row>
    <row r="2912" spans="1:5" x14ac:dyDescent="0.3">
      <c r="A2912" t="s">
        <v>111</v>
      </c>
      <c r="B2912" t="s">
        <v>6</v>
      </c>
      <c r="C2912">
        <v>2022</v>
      </c>
      <c r="D2912">
        <v>10.98659352</v>
      </c>
      <c r="E2912" t="s">
        <v>7</v>
      </c>
    </row>
    <row r="2913" spans="1:5" x14ac:dyDescent="0.3">
      <c r="A2913" t="s">
        <v>111</v>
      </c>
      <c r="B2913" t="s">
        <v>6</v>
      </c>
      <c r="C2913">
        <v>2023</v>
      </c>
      <c r="D2913">
        <v>10.98659352</v>
      </c>
      <c r="E2913" t="s">
        <v>7</v>
      </c>
    </row>
    <row r="2914" spans="1:5" x14ac:dyDescent="0.3">
      <c r="A2914" t="s">
        <v>112</v>
      </c>
      <c r="B2914" t="s">
        <v>6</v>
      </c>
      <c r="C2914">
        <v>2010</v>
      </c>
      <c r="D2914">
        <v>17.12297058</v>
      </c>
      <c r="E2914" t="s">
        <v>7</v>
      </c>
    </row>
    <row r="2915" spans="1:5" x14ac:dyDescent="0.3">
      <c r="A2915" t="s">
        <v>112</v>
      </c>
      <c r="B2915" t="s">
        <v>6</v>
      </c>
      <c r="C2915">
        <v>2011</v>
      </c>
      <c r="D2915">
        <v>17.160680769999999</v>
      </c>
      <c r="E2915" t="s">
        <v>7</v>
      </c>
    </row>
    <row r="2916" spans="1:5" x14ac:dyDescent="0.3">
      <c r="A2916" t="s">
        <v>112</v>
      </c>
      <c r="B2916" t="s">
        <v>6</v>
      </c>
      <c r="C2916">
        <v>2012</v>
      </c>
      <c r="D2916">
        <v>16.95055962</v>
      </c>
      <c r="E2916" t="s">
        <v>7</v>
      </c>
    </row>
    <row r="2917" spans="1:5" x14ac:dyDescent="0.3">
      <c r="A2917" t="s">
        <v>112</v>
      </c>
      <c r="B2917" t="s">
        <v>6</v>
      </c>
      <c r="C2917">
        <v>2013</v>
      </c>
      <c r="D2917">
        <v>16.856290820000002</v>
      </c>
      <c r="E2917" t="s">
        <v>7</v>
      </c>
    </row>
    <row r="2918" spans="1:5" x14ac:dyDescent="0.3">
      <c r="A2918" t="s">
        <v>112</v>
      </c>
      <c r="B2918" t="s">
        <v>6</v>
      </c>
      <c r="C2918">
        <v>2014</v>
      </c>
      <c r="D2918">
        <v>16.135910030000002</v>
      </c>
      <c r="E2918" t="s">
        <v>7</v>
      </c>
    </row>
    <row r="2919" spans="1:5" x14ac:dyDescent="0.3">
      <c r="A2919" t="s">
        <v>112</v>
      </c>
      <c r="B2919" t="s">
        <v>6</v>
      </c>
      <c r="C2919">
        <v>2015</v>
      </c>
      <c r="D2919">
        <v>16.15266037</v>
      </c>
      <c r="E2919" t="s">
        <v>7</v>
      </c>
    </row>
    <row r="2920" spans="1:5" x14ac:dyDescent="0.3">
      <c r="A2920" t="s">
        <v>112</v>
      </c>
      <c r="B2920" t="s">
        <v>6</v>
      </c>
      <c r="C2920">
        <v>2016</v>
      </c>
      <c r="D2920">
        <v>16.223419190000001</v>
      </c>
      <c r="E2920" t="s">
        <v>7</v>
      </c>
    </row>
    <row r="2921" spans="1:5" x14ac:dyDescent="0.3">
      <c r="A2921" t="s">
        <v>112</v>
      </c>
      <c r="B2921" t="s">
        <v>6</v>
      </c>
      <c r="C2921">
        <v>2017</v>
      </c>
      <c r="D2921">
        <v>16.40295029</v>
      </c>
      <c r="E2921" t="s">
        <v>7</v>
      </c>
    </row>
    <row r="2922" spans="1:5" x14ac:dyDescent="0.3">
      <c r="A2922" t="s">
        <v>112</v>
      </c>
      <c r="B2922" t="s">
        <v>6</v>
      </c>
      <c r="C2922">
        <v>2018</v>
      </c>
      <c r="D2922">
        <v>16.323480610000001</v>
      </c>
      <c r="E2922" t="s">
        <v>7</v>
      </c>
    </row>
    <row r="2923" spans="1:5" x14ac:dyDescent="0.3">
      <c r="A2923" t="s">
        <v>112</v>
      </c>
      <c r="B2923" t="s">
        <v>6</v>
      </c>
      <c r="C2923">
        <v>2019</v>
      </c>
      <c r="D2923">
        <v>16.154499049999998</v>
      </c>
      <c r="E2923" t="s">
        <v>7</v>
      </c>
    </row>
    <row r="2924" spans="1:5" x14ac:dyDescent="0.3">
      <c r="A2924" t="s">
        <v>112</v>
      </c>
      <c r="B2924" t="s">
        <v>6</v>
      </c>
      <c r="C2924">
        <v>2020</v>
      </c>
      <c r="D2924">
        <v>16.148069379999999</v>
      </c>
      <c r="E2924" t="s">
        <v>7</v>
      </c>
    </row>
    <row r="2925" spans="1:5" x14ac:dyDescent="0.3">
      <c r="A2925" t="s">
        <v>112</v>
      </c>
      <c r="B2925" t="s">
        <v>6</v>
      </c>
      <c r="C2925">
        <v>2021</v>
      </c>
      <c r="D2925">
        <v>16.283580780000001</v>
      </c>
      <c r="E2925" t="s">
        <v>7</v>
      </c>
    </row>
    <row r="2926" spans="1:5" x14ac:dyDescent="0.3">
      <c r="A2926" t="s">
        <v>112</v>
      </c>
      <c r="B2926" t="s">
        <v>6</v>
      </c>
      <c r="C2926">
        <v>2022</v>
      </c>
      <c r="D2926">
        <v>16.45467949</v>
      </c>
      <c r="E2926" t="s">
        <v>7</v>
      </c>
    </row>
    <row r="2927" spans="1:5" x14ac:dyDescent="0.3">
      <c r="A2927" t="s">
        <v>112</v>
      </c>
      <c r="B2927" t="s">
        <v>6</v>
      </c>
      <c r="C2927">
        <v>2023</v>
      </c>
      <c r="D2927">
        <v>16.45467949</v>
      </c>
      <c r="E2927" t="s">
        <v>7</v>
      </c>
    </row>
    <row r="2928" spans="1:5" x14ac:dyDescent="0.3">
      <c r="A2928" t="s">
        <v>112</v>
      </c>
      <c r="B2928" t="s">
        <v>8</v>
      </c>
      <c r="C2928">
        <v>2010</v>
      </c>
      <c r="D2928">
        <v>12.460000040000001</v>
      </c>
      <c r="E2928" t="s">
        <v>7</v>
      </c>
    </row>
    <row r="2929" spans="1:5" x14ac:dyDescent="0.3">
      <c r="A2929" t="s">
        <v>112</v>
      </c>
      <c r="B2929" t="s">
        <v>8</v>
      </c>
      <c r="C2929">
        <v>2011</v>
      </c>
      <c r="D2929">
        <v>12.56999969</v>
      </c>
      <c r="E2929" t="s">
        <v>7</v>
      </c>
    </row>
    <row r="2930" spans="1:5" x14ac:dyDescent="0.3">
      <c r="A2930" t="s">
        <v>112</v>
      </c>
      <c r="B2930" t="s">
        <v>8</v>
      </c>
      <c r="C2930">
        <v>2012</v>
      </c>
      <c r="D2930">
        <v>12.56000042</v>
      </c>
      <c r="E2930" t="s">
        <v>7</v>
      </c>
    </row>
    <row r="2931" spans="1:5" x14ac:dyDescent="0.3">
      <c r="A2931" t="s">
        <v>112</v>
      </c>
      <c r="B2931" t="s">
        <v>8</v>
      </c>
      <c r="C2931">
        <v>2013</v>
      </c>
      <c r="D2931">
        <v>12.59000015</v>
      </c>
      <c r="E2931" t="s">
        <v>7</v>
      </c>
    </row>
    <row r="2932" spans="1:5" x14ac:dyDescent="0.3">
      <c r="A2932" t="s">
        <v>112</v>
      </c>
      <c r="B2932" t="s">
        <v>8</v>
      </c>
      <c r="C2932">
        <v>2014</v>
      </c>
      <c r="D2932">
        <v>12.80000019</v>
      </c>
      <c r="E2932" t="s">
        <v>7</v>
      </c>
    </row>
    <row r="2933" spans="1:5" x14ac:dyDescent="0.3">
      <c r="A2933" t="s">
        <v>112</v>
      </c>
      <c r="B2933" t="s">
        <v>8</v>
      </c>
      <c r="C2933">
        <v>2015</v>
      </c>
      <c r="D2933">
        <v>12.960000040000001</v>
      </c>
      <c r="E2933" t="s">
        <v>7</v>
      </c>
    </row>
    <row r="2934" spans="1:5" x14ac:dyDescent="0.3">
      <c r="A2934" t="s">
        <v>112</v>
      </c>
      <c r="B2934" t="s">
        <v>8</v>
      </c>
      <c r="C2934">
        <v>2016</v>
      </c>
      <c r="D2934">
        <v>13.10999966</v>
      </c>
      <c r="E2934" t="s">
        <v>7</v>
      </c>
    </row>
    <row r="2935" spans="1:5" x14ac:dyDescent="0.3">
      <c r="A2935" t="s">
        <v>112</v>
      </c>
      <c r="B2935" t="s">
        <v>8</v>
      </c>
      <c r="C2935">
        <v>2017</v>
      </c>
      <c r="D2935">
        <v>13.18999958</v>
      </c>
      <c r="E2935" t="s">
        <v>7</v>
      </c>
    </row>
    <row r="2936" spans="1:5" x14ac:dyDescent="0.3">
      <c r="A2936" t="s">
        <v>112</v>
      </c>
      <c r="B2936" t="s">
        <v>8</v>
      </c>
      <c r="C2936">
        <v>2018</v>
      </c>
      <c r="D2936">
        <v>13.293333049999999</v>
      </c>
      <c r="E2936" t="s">
        <v>7</v>
      </c>
    </row>
    <row r="2937" spans="1:5" x14ac:dyDescent="0.3">
      <c r="A2937" t="s">
        <v>112</v>
      </c>
      <c r="B2937" t="s">
        <v>8</v>
      </c>
      <c r="C2937">
        <v>2019</v>
      </c>
      <c r="D2937">
        <v>13.396666529999999</v>
      </c>
      <c r="E2937" t="s">
        <v>7</v>
      </c>
    </row>
    <row r="2938" spans="1:5" x14ac:dyDescent="0.3">
      <c r="A2938" t="s">
        <v>112</v>
      </c>
      <c r="B2938" t="s">
        <v>8</v>
      </c>
      <c r="C2938">
        <v>2020</v>
      </c>
      <c r="D2938">
        <v>13.5</v>
      </c>
      <c r="E2938" t="s">
        <v>7</v>
      </c>
    </row>
    <row r="2939" spans="1:5" x14ac:dyDescent="0.3">
      <c r="A2939" t="s">
        <v>112</v>
      </c>
      <c r="B2939" t="s">
        <v>8</v>
      </c>
      <c r="C2939">
        <v>2021</v>
      </c>
      <c r="D2939">
        <v>13.610692390000001</v>
      </c>
      <c r="E2939" t="s">
        <v>7</v>
      </c>
    </row>
    <row r="2940" spans="1:5" x14ac:dyDescent="0.3">
      <c r="A2940" t="s">
        <v>112</v>
      </c>
      <c r="B2940" t="s">
        <v>8</v>
      </c>
      <c r="C2940">
        <v>2022</v>
      </c>
      <c r="D2940">
        <v>13.610692390000001</v>
      </c>
      <c r="E2940" t="s">
        <v>7</v>
      </c>
    </row>
    <row r="2941" spans="1:5" x14ac:dyDescent="0.3">
      <c r="A2941" t="s">
        <v>112</v>
      </c>
      <c r="B2941" t="s">
        <v>8</v>
      </c>
      <c r="C2941">
        <v>2023</v>
      </c>
      <c r="D2941">
        <v>13.610692390000001</v>
      </c>
      <c r="E2941" t="s">
        <v>7</v>
      </c>
    </row>
    <row r="2942" spans="1:5" x14ac:dyDescent="0.3">
      <c r="A2942" t="s">
        <v>113</v>
      </c>
      <c r="B2942" t="s">
        <v>8</v>
      </c>
      <c r="C2942">
        <v>2010</v>
      </c>
      <c r="D2942">
        <v>12.84000015</v>
      </c>
      <c r="E2942" t="s">
        <v>7</v>
      </c>
    </row>
    <row r="2943" spans="1:5" x14ac:dyDescent="0.3">
      <c r="A2943" t="s">
        <v>113</v>
      </c>
      <c r="B2943" t="s">
        <v>8</v>
      </c>
      <c r="C2943">
        <v>2011</v>
      </c>
      <c r="D2943">
        <v>12.85999966</v>
      </c>
      <c r="E2943" t="s">
        <v>7</v>
      </c>
    </row>
    <row r="2944" spans="1:5" x14ac:dyDescent="0.3">
      <c r="A2944" t="s">
        <v>113</v>
      </c>
      <c r="B2944" t="s">
        <v>8</v>
      </c>
      <c r="C2944">
        <v>2012</v>
      </c>
      <c r="D2944">
        <v>13</v>
      </c>
      <c r="E2944" t="s">
        <v>7</v>
      </c>
    </row>
    <row r="2945" spans="1:5" x14ac:dyDescent="0.3">
      <c r="A2945" t="s">
        <v>113</v>
      </c>
      <c r="B2945" t="s">
        <v>8</v>
      </c>
      <c r="C2945">
        <v>2013</v>
      </c>
      <c r="D2945">
        <v>13.19999981</v>
      </c>
      <c r="E2945" t="s">
        <v>7</v>
      </c>
    </row>
    <row r="2946" spans="1:5" x14ac:dyDescent="0.3">
      <c r="A2946" t="s">
        <v>113</v>
      </c>
      <c r="B2946" t="s">
        <v>8</v>
      </c>
      <c r="C2946">
        <v>2014</v>
      </c>
      <c r="D2946">
        <v>13.43000031</v>
      </c>
      <c r="E2946" t="s">
        <v>7</v>
      </c>
    </row>
    <row r="2947" spans="1:5" x14ac:dyDescent="0.3">
      <c r="A2947" t="s">
        <v>113</v>
      </c>
      <c r="B2947" t="s">
        <v>8</v>
      </c>
      <c r="C2947">
        <v>2015</v>
      </c>
      <c r="D2947">
        <v>12.460000040000001</v>
      </c>
      <c r="E2947" t="s">
        <v>7</v>
      </c>
    </row>
    <row r="2948" spans="1:5" x14ac:dyDescent="0.3">
      <c r="A2948" t="s">
        <v>113</v>
      </c>
      <c r="B2948" t="s">
        <v>8</v>
      </c>
      <c r="C2948">
        <v>2016</v>
      </c>
      <c r="D2948">
        <v>12.48120855</v>
      </c>
      <c r="E2948" t="s">
        <v>7</v>
      </c>
    </row>
    <row r="2949" spans="1:5" x14ac:dyDescent="0.3">
      <c r="A2949" t="s">
        <v>113</v>
      </c>
      <c r="B2949" t="s">
        <v>8</v>
      </c>
      <c r="C2949">
        <v>2017</v>
      </c>
      <c r="D2949">
        <v>12.502417060000001</v>
      </c>
      <c r="E2949" t="s">
        <v>7</v>
      </c>
    </row>
    <row r="2950" spans="1:5" x14ac:dyDescent="0.3">
      <c r="A2950" t="s">
        <v>113</v>
      </c>
      <c r="B2950" t="s">
        <v>8</v>
      </c>
      <c r="C2950">
        <v>2018</v>
      </c>
      <c r="D2950">
        <v>12.52362557</v>
      </c>
      <c r="E2950" t="s">
        <v>7</v>
      </c>
    </row>
    <row r="2951" spans="1:5" x14ac:dyDescent="0.3">
      <c r="A2951" t="s">
        <v>113</v>
      </c>
      <c r="B2951" t="s">
        <v>8</v>
      </c>
      <c r="C2951">
        <v>2019</v>
      </c>
      <c r="D2951">
        <v>12.544834079999999</v>
      </c>
      <c r="E2951" t="s">
        <v>7</v>
      </c>
    </row>
    <row r="2952" spans="1:5" x14ac:dyDescent="0.3">
      <c r="A2952" t="s">
        <v>113</v>
      </c>
      <c r="B2952" t="s">
        <v>8</v>
      </c>
      <c r="C2952">
        <v>2020</v>
      </c>
      <c r="D2952">
        <v>12.56604259</v>
      </c>
      <c r="E2952" t="s">
        <v>7</v>
      </c>
    </row>
    <row r="2953" spans="1:5" x14ac:dyDescent="0.3">
      <c r="A2953" t="s">
        <v>113</v>
      </c>
      <c r="B2953" t="s">
        <v>8</v>
      </c>
      <c r="C2953">
        <v>2021</v>
      </c>
      <c r="D2953">
        <v>12.58937195</v>
      </c>
      <c r="E2953" t="s">
        <v>7</v>
      </c>
    </row>
    <row r="2954" spans="1:5" x14ac:dyDescent="0.3">
      <c r="A2954" t="s">
        <v>113</v>
      </c>
      <c r="B2954" t="s">
        <v>8</v>
      </c>
      <c r="C2954">
        <v>2022</v>
      </c>
      <c r="D2954">
        <v>12.58937195</v>
      </c>
      <c r="E2954" t="s">
        <v>7</v>
      </c>
    </row>
    <row r="2955" spans="1:5" x14ac:dyDescent="0.3">
      <c r="A2955" t="s">
        <v>113</v>
      </c>
      <c r="B2955" t="s">
        <v>8</v>
      </c>
      <c r="C2955">
        <v>2023</v>
      </c>
      <c r="D2955">
        <v>12.58937195</v>
      </c>
      <c r="E2955" t="s">
        <v>7</v>
      </c>
    </row>
    <row r="2956" spans="1:5" x14ac:dyDescent="0.3">
      <c r="A2956" t="s">
        <v>113</v>
      </c>
      <c r="B2956" t="s">
        <v>6</v>
      </c>
      <c r="C2956">
        <v>2010</v>
      </c>
      <c r="D2956">
        <v>13.86919975</v>
      </c>
      <c r="E2956" t="s">
        <v>7</v>
      </c>
    </row>
    <row r="2957" spans="1:5" x14ac:dyDescent="0.3">
      <c r="A2957" t="s">
        <v>113</v>
      </c>
      <c r="B2957" t="s">
        <v>6</v>
      </c>
      <c r="C2957">
        <v>2011</v>
      </c>
      <c r="D2957">
        <v>13.924745079999999</v>
      </c>
      <c r="E2957" t="s">
        <v>7</v>
      </c>
    </row>
    <row r="2958" spans="1:5" x14ac:dyDescent="0.3">
      <c r="A2958" t="s">
        <v>113</v>
      </c>
      <c r="B2958" t="s">
        <v>6</v>
      </c>
      <c r="C2958">
        <v>2012</v>
      </c>
      <c r="D2958">
        <v>13.98029041</v>
      </c>
      <c r="E2958" t="s">
        <v>7</v>
      </c>
    </row>
    <row r="2959" spans="1:5" x14ac:dyDescent="0.3">
      <c r="A2959" t="s">
        <v>113</v>
      </c>
      <c r="B2959" t="s">
        <v>6</v>
      </c>
      <c r="C2959">
        <v>2013</v>
      </c>
      <c r="D2959">
        <v>14.02516365</v>
      </c>
      <c r="E2959" t="s">
        <v>7</v>
      </c>
    </row>
    <row r="2960" spans="1:5" x14ac:dyDescent="0.3">
      <c r="A2960" t="s">
        <v>113</v>
      </c>
      <c r="B2960" t="s">
        <v>6</v>
      </c>
      <c r="C2960">
        <v>2014</v>
      </c>
      <c r="D2960">
        <v>14.070036890000001</v>
      </c>
      <c r="E2960" t="s">
        <v>7</v>
      </c>
    </row>
    <row r="2961" spans="1:5" x14ac:dyDescent="0.3">
      <c r="A2961" t="s">
        <v>113</v>
      </c>
      <c r="B2961" t="s">
        <v>6</v>
      </c>
      <c r="C2961">
        <v>2015</v>
      </c>
      <c r="D2961">
        <v>14.11491013</v>
      </c>
      <c r="E2961" t="s">
        <v>7</v>
      </c>
    </row>
    <row r="2962" spans="1:5" x14ac:dyDescent="0.3">
      <c r="A2962" t="s">
        <v>113</v>
      </c>
      <c r="B2962" t="s">
        <v>6</v>
      </c>
      <c r="C2962">
        <v>2016</v>
      </c>
      <c r="D2962">
        <v>14.167229649999999</v>
      </c>
      <c r="E2962" t="s">
        <v>7</v>
      </c>
    </row>
    <row r="2963" spans="1:5" x14ac:dyDescent="0.3">
      <c r="A2963" t="s">
        <v>113</v>
      </c>
      <c r="B2963" t="s">
        <v>6</v>
      </c>
      <c r="C2963">
        <v>2017</v>
      </c>
      <c r="D2963">
        <v>14.101889610000001</v>
      </c>
      <c r="E2963" t="s">
        <v>7</v>
      </c>
    </row>
    <row r="2964" spans="1:5" x14ac:dyDescent="0.3">
      <c r="A2964" t="s">
        <v>113</v>
      </c>
      <c r="B2964" t="s">
        <v>6</v>
      </c>
      <c r="C2964">
        <v>2018</v>
      </c>
      <c r="D2964">
        <v>14.14490032</v>
      </c>
      <c r="E2964" t="s">
        <v>7</v>
      </c>
    </row>
    <row r="2965" spans="1:5" x14ac:dyDescent="0.3">
      <c r="A2965" t="s">
        <v>113</v>
      </c>
      <c r="B2965" t="s">
        <v>6</v>
      </c>
      <c r="C2965">
        <v>2019</v>
      </c>
      <c r="D2965">
        <v>14.18776035</v>
      </c>
      <c r="E2965" t="s">
        <v>7</v>
      </c>
    </row>
    <row r="2966" spans="1:5" x14ac:dyDescent="0.3">
      <c r="A2966" t="s">
        <v>113</v>
      </c>
      <c r="B2966" t="s">
        <v>6</v>
      </c>
      <c r="C2966">
        <v>2020</v>
      </c>
      <c r="D2966">
        <v>14.19386959</v>
      </c>
      <c r="E2966" t="s">
        <v>7</v>
      </c>
    </row>
    <row r="2967" spans="1:5" x14ac:dyDescent="0.3">
      <c r="A2967" t="s">
        <v>113</v>
      </c>
      <c r="B2967" t="s">
        <v>6</v>
      </c>
      <c r="C2967">
        <v>2021</v>
      </c>
      <c r="D2967">
        <v>14.197050089999999</v>
      </c>
      <c r="E2967" t="s">
        <v>7</v>
      </c>
    </row>
    <row r="2968" spans="1:5" x14ac:dyDescent="0.3">
      <c r="A2968" t="s">
        <v>113</v>
      </c>
      <c r="B2968" t="s">
        <v>6</v>
      </c>
      <c r="C2968">
        <v>2022</v>
      </c>
      <c r="D2968">
        <v>14.35795021</v>
      </c>
      <c r="E2968" t="s">
        <v>7</v>
      </c>
    </row>
    <row r="2969" spans="1:5" x14ac:dyDescent="0.3">
      <c r="A2969" t="s">
        <v>113</v>
      </c>
      <c r="B2969" t="s">
        <v>6</v>
      </c>
      <c r="C2969">
        <v>2023</v>
      </c>
      <c r="D2969">
        <v>14.35795021</v>
      </c>
      <c r="E2969" t="s">
        <v>7</v>
      </c>
    </row>
    <row r="2970" spans="1:5" x14ac:dyDescent="0.3">
      <c r="A2970" t="s">
        <v>114</v>
      </c>
      <c r="B2970" t="s">
        <v>6</v>
      </c>
      <c r="C2970">
        <v>2010</v>
      </c>
      <c r="D2970">
        <v>15.810330390000001</v>
      </c>
      <c r="E2970" t="s">
        <v>7</v>
      </c>
    </row>
    <row r="2971" spans="1:5" x14ac:dyDescent="0.3">
      <c r="A2971" t="s">
        <v>114</v>
      </c>
      <c r="B2971" t="s">
        <v>6</v>
      </c>
      <c r="C2971">
        <v>2011</v>
      </c>
      <c r="D2971">
        <v>15.795689579999999</v>
      </c>
      <c r="E2971" t="s">
        <v>7</v>
      </c>
    </row>
    <row r="2972" spans="1:5" x14ac:dyDescent="0.3">
      <c r="A2972" t="s">
        <v>114</v>
      </c>
      <c r="B2972" t="s">
        <v>6</v>
      </c>
      <c r="C2972">
        <v>2012</v>
      </c>
      <c r="D2972">
        <v>15.62761974</v>
      </c>
      <c r="E2972" t="s">
        <v>7</v>
      </c>
    </row>
    <row r="2973" spans="1:5" x14ac:dyDescent="0.3">
      <c r="A2973" t="s">
        <v>114</v>
      </c>
      <c r="B2973" t="s">
        <v>6</v>
      </c>
      <c r="C2973">
        <v>2013</v>
      </c>
      <c r="D2973">
        <v>16.07962036</v>
      </c>
      <c r="E2973" t="s">
        <v>7</v>
      </c>
    </row>
    <row r="2974" spans="1:5" x14ac:dyDescent="0.3">
      <c r="A2974" t="s">
        <v>114</v>
      </c>
      <c r="B2974" t="s">
        <v>6</v>
      </c>
      <c r="C2974">
        <v>2014</v>
      </c>
      <c r="D2974">
        <v>16.07192993</v>
      </c>
      <c r="E2974" t="s">
        <v>7</v>
      </c>
    </row>
    <row r="2975" spans="1:5" x14ac:dyDescent="0.3">
      <c r="A2975" t="s">
        <v>114</v>
      </c>
      <c r="B2975" t="s">
        <v>6</v>
      </c>
      <c r="C2975">
        <v>2015</v>
      </c>
      <c r="D2975">
        <v>16.09433937</v>
      </c>
      <c r="E2975" t="s">
        <v>7</v>
      </c>
    </row>
    <row r="2976" spans="1:5" x14ac:dyDescent="0.3">
      <c r="A2976" t="s">
        <v>114</v>
      </c>
      <c r="B2976" t="s">
        <v>6</v>
      </c>
      <c r="C2976">
        <v>2016</v>
      </c>
      <c r="D2976">
        <v>16.261510850000001</v>
      </c>
      <c r="E2976" t="s">
        <v>7</v>
      </c>
    </row>
    <row r="2977" spans="1:5" x14ac:dyDescent="0.3">
      <c r="A2977" t="s">
        <v>114</v>
      </c>
      <c r="B2977" t="s">
        <v>6</v>
      </c>
      <c r="C2977">
        <v>2017</v>
      </c>
      <c r="D2977">
        <v>16.47373009</v>
      </c>
      <c r="E2977" t="s">
        <v>7</v>
      </c>
    </row>
    <row r="2978" spans="1:5" x14ac:dyDescent="0.3">
      <c r="A2978" t="s">
        <v>114</v>
      </c>
      <c r="B2978" t="s">
        <v>6</v>
      </c>
      <c r="C2978">
        <v>2018</v>
      </c>
      <c r="D2978">
        <v>16.561050420000001</v>
      </c>
      <c r="E2978" t="s">
        <v>7</v>
      </c>
    </row>
    <row r="2979" spans="1:5" x14ac:dyDescent="0.3">
      <c r="A2979" t="s">
        <v>114</v>
      </c>
      <c r="B2979" t="s">
        <v>6</v>
      </c>
      <c r="C2979">
        <v>2019</v>
      </c>
      <c r="D2979">
        <v>16.541719440000001</v>
      </c>
      <c r="E2979" t="s">
        <v>7</v>
      </c>
    </row>
    <row r="2980" spans="1:5" x14ac:dyDescent="0.3">
      <c r="A2980" t="s">
        <v>114</v>
      </c>
      <c r="B2980" t="s">
        <v>6</v>
      </c>
      <c r="C2980">
        <v>2020</v>
      </c>
      <c r="D2980">
        <v>16.49007988</v>
      </c>
      <c r="E2980" t="s">
        <v>7</v>
      </c>
    </row>
    <row r="2981" spans="1:5" x14ac:dyDescent="0.3">
      <c r="A2981" t="s">
        <v>114</v>
      </c>
      <c r="B2981" t="s">
        <v>6</v>
      </c>
      <c r="C2981">
        <v>2021</v>
      </c>
      <c r="D2981">
        <v>16.55606079</v>
      </c>
      <c r="E2981" t="s">
        <v>7</v>
      </c>
    </row>
    <row r="2982" spans="1:5" x14ac:dyDescent="0.3">
      <c r="A2982" t="s">
        <v>114</v>
      </c>
      <c r="B2982" t="s">
        <v>6</v>
      </c>
      <c r="C2982">
        <v>2022</v>
      </c>
      <c r="D2982">
        <v>16.482650759999999</v>
      </c>
      <c r="E2982" t="s">
        <v>7</v>
      </c>
    </row>
    <row r="2983" spans="1:5" x14ac:dyDescent="0.3">
      <c r="A2983" t="s">
        <v>114</v>
      </c>
      <c r="B2983" t="s">
        <v>6</v>
      </c>
      <c r="C2983">
        <v>2023</v>
      </c>
      <c r="D2983">
        <v>16.482650759999999</v>
      </c>
      <c r="E2983" t="s">
        <v>7</v>
      </c>
    </row>
    <row r="2984" spans="1:5" x14ac:dyDescent="0.3">
      <c r="A2984" t="s">
        <v>114</v>
      </c>
      <c r="B2984" t="s">
        <v>8</v>
      </c>
      <c r="C2984">
        <v>2010</v>
      </c>
      <c r="D2984">
        <v>12.56000042</v>
      </c>
      <c r="E2984" t="s">
        <v>7</v>
      </c>
    </row>
    <row r="2985" spans="1:5" x14ac:dyDescent="0.3">
      <c r="A2985" t="s">
        <v>114</v>
      </c>
      <c r="B2985" t="s">
        <v>8</v>
      </c>
      <c r="C2985">
        <v>2011</v>
      </c>
      <c r="D2985">
        <v>12.60999966</v>
      </c>
      <c r="E2985" t="s">
        <v>7</v>
      </c>
    </row>
    <row r="2986" spans="1:5" x14ac:dyDescent="0.3">
      <c r="A2986" t="s">
        <v>114</v>
      </c>
      <c r="B2986" t="s">
        <v>8</v>
      </c>
      <c r="C2986">
        <v>2012</v>
      </c>
      <c r="D2986">
        <v>12.69999981</v>
      </c>
      <c r="E2986" t="s">
        <v>7</v>
      </c>
    </row>
    <row r="2987" spans="1:5" x14ac:dyDescent="0.3">
      <c r="A2987" t="s">
        <v>114</v>
      </c>
      <c r="B2987" t="s">
        <v>8</v>
      </c>
      <c r="C2987">
        <v>2013</v>
      </c>
      <c r="D2987">
        <v>12.81000042</v>
      </c>
      <c r="E2987" t="s">
        <v>7</v>
      </c>
    </row>
    <row r="2988" spans="1:5" x14ac:dyDescent="0.3">
      <c r="A2988" t="s">
        <v>114</v>
      </c>
      <c r="B2988" t="s">
        <v>8</v>
      </c>
      <c r="C2988">
        <v>2014</v>
      </c>
      <c r="D2988">
        <v>12.85999966</v>
      </c>
      <c r="E2988" t="s">
        <v>7</v>
      </c>
    </row>
    <row r="2989" spans="1:5" x14ac:dyDescent="0.3">
      <c r="A2989" t="s">
        <v>114</v>
      </c>
      <c r="B2989" t="s">
        <v>8</v>
      </c>
      <c r="C2989">
        <v>2015</v>
      </c>
      <c r="D2989">
        <v>12.869999890000001</v>
      </c>
      <c r="E2989" t="s">
        <v>7</v>
      </c>
    </row>
    <row r="2990" spans="1:5" x14ac:dyDescent="0.3">
      <c r="A2990" t="s">
        <v>114</v>
      </c>
      <c r="B2990" t="s">
        <v>8</v>
      </c>
      <c r="C2990">
        <v>2016</v>
      </c>
      <c r="D2990">
        <v>12.93000031</v>
      </c>
      <c r="E2990" t="s">
        <v>7</v>
      </c>
    </row>
    <row r="2991" spans="1:5" x14ac:dyDescent="0.3">
      <c r="A2991" t="s">
        <v>114</v>
      </c>
      <c r="B2991" t="s">
        <v>8</v>
      </c>
      <c r="C2991">
        <v>2017</v>
      </c>
      <c r="D2991">
        <v>13.05500031</v>
      </c>
      <c r="E2991" t="s">
        <v>7</v>
      </c>
    </row>
    <row r="2992" spans="1:5" x14ac:dyDescent="0.3">
      <c r="A2992" t="s">
        <v>114</v>
      </c>
      <c r="B2992" t="s">
        <v>8</v>
      </c>
      <c r="C2992">
        <v>2018</v>
      </c>
      <c r="D2992">
        <v>13.18000031</v>
      </c>
      <c r="E2992" t="s">
        <v>7</v>
      </c>
    </row>
    <row r="2993" spans="1:5" x14ac:dyDescent="0.3">
      <c r="A2993" t="s">
        <v>114</v>
      </c>
      <c r="B2993" t="s">
        <v>8</v>
      </c>
      <c r="C2993">
        <v>2019</v>
      </c>
      <c r="D2993">
        <v>13.25</v>
      </c>
      <c r="E2993" t="s">
        <v>7</v>
      </c>
    </row>
    <row r="2994" spans="1:5" x14ac:dyDescent="0.3">
      <c r="A2994" t="s">
        <v>114</v>
      </c>
      <c r="B2994" t="s">
        <v>8</v>
      </c>
      <c r="C2994">
        <v>2020</v>
      </c>
      <c r="D2994">
        <v>13.329481530000001</v>
      </c>
      <c r="E2994" t="s">
        <v>7</v>
      </c>
    </row>
    <row r="2995" spans="1:5" x14ac:dyDescent="0.3">
      <c r="A2995" t="s">
        <v>114</v>
      </c>
      <c r="B2995" t="s">
        <v>8</v>
      </c>
      <c r="C2995">
        <v>2021</v>
      </c>
      <c r="D2995">
        <v>13.40943983</v>
      </c>
      <c r="E2995" t="s">
        <v>7</v>
      </c>
    </row>
    <row r="2996" spans="1:5" x14ac:dyDescent="0.3">
      <c r="A2996" t="s">
        <v>114</v>
      </c>
      <c r="B2996" t="s">
        <v>8</v>
      </c>
      <c r="C2996">
        <v>2022</v>
      </c>
      <c r="D2996">
        <v>13.40943983</v>
      </c>
      <c r="E2996" t="s">
        <v>7</v>
      </c>
    </row>
    <row r="2997" spans="1:5" x14ac:dyDescent="0.3">
      <c r="A2997" t="s">
        <v>114</v>
      </c>
      <c r="B2997" t="s">
        <v>8</v>
      </c>
      <c r="C2997">
        <v>2023</v>
      </c>
      <c r="D2997">
        <v>13.40943983</v>
      </c>
      <c r="E2997" t="s">
        <v>7</v>
      </c>
    </row>
    <row r="2998" spans="1:5" x14ac:dyDescent="0.3">
      <c r="A2998" t="s">
        <v>115</v>
      </c>
      <c r="B2998" t="s">
        <v>8</v>
      </c>
      <c r="C2998">
        <v>2010</v>
      </c>
      <c r="D2998">
        <v>4.24</v>
      </c>
      <c r="E2998" t="s">
        <v>7</v>
      </c>
    </row>
    <row r="2999" spans="1:5" x14ac:dyDescent="0.3">
      <c r="A2999" t="s">
        <v>115</v>
      </c>
      <c r="B2999" t="s">
        <v>8</v>
      </c>
      <c r="C2999">
        <v>2011</v>
      </c>
      <c r="D2999">
        <v>4.468</v>
      </c>
      <c r="E2999" t="s">
        <v>7</v>
      </c>
    </row>
    <row r="3000" spans="1:5" x14ac:dyDescent="0.3">
      <c r="A3000" t="s">
        <v>115</v>
      </c>
      <c r="B3000" t="s">
        <v>8</v>
      </c>
      <c r="C3000">
        <v>2012</v>
      </c>
      <c r="D3000">
        <v>4.6959999999999997</v>
      </c>
      <c r="E3000" t="s">
        <v>7</v>
      </c>
    </row>
    <row r="3001" spans="1:5" x14ac:dyDescent="0.3">
      <c r="A3001" t="s">
        <v>115</v>
      </c>
      <c r="B3001" t="s">
        <v>8</v>
      </c>
      <c r="C3001">
        <v>2013</v>
      </c>
      <c r="D3001">
        <v>4.9240000000000004</v>
      </c>
      <c r="E3001" t="s">
        <v>7</v>
      </c>
    </row>
    <row r="3002" spans="1:5" x14ac:dyDescent="0.3">
      <c r="A3002" t="s">
        <v>115</v>
      </c>
      <c r="B3002" t="s">
        <v>8</v>
      </c>
      <c r="C3002">
        <v>2014</v>
      </c>
      <c r="D3002">
        <v>5.1520000000000001</v>
      </c>
      <c r="E3002" t="s">
        <v>7</v>
      </c>
    </row>
    <row r="3003" spans="1:5" x14ac:dyDescent="0.3">
      <c r="A3003" t="s">
        <v>115</v>
      </c>
      <c r="B3003" t="s">
        <v>8</v>
      </c>
      <c r="C3003">
        <v>2015</v>
      </c>
      <c r="D3003">
        <v>5.38</v>
      </c>
      <c r="E3003" t="s">
        <v>7</v>
      </c>
    </row>
    <row r="3004" spans="1:5" x14ac:dyDescent="0.3">
      <c r="A3004" t="s">
        <v>115</v>
      </c>
      <c r="B3004" t="s">
        <v>8</v>
      </c>
      <c r="C3004">
        <v>2016</v>
      </c>
      <c r="D3004">
        <v>5.5140000000000002</v>
      </c>
      <c r="E3004" t="s">
        <v>7</v>
      </c>
    </row>
    <row r="3005" spans="1:5" x14ac:dyDescent="0.3">
      <c r="A3005" t="s">
        <v>115</v>
      </c>
      <c r="B3005" t="s">
        <v>8</v>
      </c>
      <c r="C3005">
        <v>2017</v>
      </c>
      <c r="D3005">
        <v>5.6479999999999997</v>
      </c>
      <c r="E3005" t="s">
        <v>7</v>
      </c>
    </row>
    <row r="3006" spans="1:5" x14ac:dyDescent="0.3">
      <c r="A3006" t="s">
        <v>115</v>
      </c>
      <c r="B3006" t="s">
        <v>8</v>
      </c>
      <c r="C3006">
        <v>2018</v>
      </c>
      <c r="D3006">
        <v>5.782</v>
      </c>
      <c r="E3006" t="s">
        <v>7</v>
      </c>
    </row>
    <row r="3007" spans="1:5" x14ac:dyDescent="0.3">
      <c r="A3007" t="s">
        <v>115</v>
      </c>
      <c r="B3007" t="s">
        <v>8</v>
      </c>
      <c r="C3007">
        <v>2019</v>
      </c>
      <c r="D3007">
        <v>5.9160000000000004</v>
      </c>
      <c r="E3007" t="s">
        <v>7</v>
      </c>
    </row>
    <row r="3008" spans="1:5" x14ac:dyDescent="0.3">
      <c r="A3008" t="s">
        <v>115</v>
      </c>
      <c r="B3008" t="s">
        <v>8</v>
      </c>
      <c r="C3008">
        <v>2020</v>
      </c>
      <c r="D3008">
        <v>6.05</v>
      </c>
      <c r="E3008" t="s">
        <v>7</v>
      </c>
    </row>
    <row r="3009" spans="1:5" x14ac:dyDescent="0.3">
      <c r="A3009" t="s">
        <v>115</v>
      </c>
      <c r="B3009" t="s">
        <v>8</v>
      </c>
      <c r="C3009">
        <v>2021</v>
      </c>
      <c r="D3009">
        <v>6.1980000000000004</v>
      </c>
      <c r="E3009" t="s">
        <v>7</v>
      </c>
    </row>
    <row r="3010" spans="1:5" x14ac:dyDescent="0.3">
      <c r="A3010" t="s">
        <v>115</v>
      </c>
      <c r="B3010" t="s">
        <v>8</v>
      </c>
      <c r="C3010">
        <v>2022</v>
      </c>
      <c r="D3010">
        <v>6.1980000000000004</v>
      </c>
      <c r="E3010" t="s">
        <v>7</v>
      </c>
    </row>
    <row r="3011" spans="1:5" x14ac:dyDescent="0.3">
      <c r="A3011" t="s">
        <v>115</v>
      </c>
      <c r="B3011" t="s">
        <v>8</v>
      </c>
      <c r="C3011">
        <v>2023</v>
      </c>
      <c r="D3011">
        <v>6.1980000000000004</v>
      </c>
      <c r="E3011" t="s">
        <v>7</v>
      </c>
    </row>
    <row r="3012" spans="1:5" x14ac:dyDescent="0.3">
      <c r="A3012" t="s">
        <v>115</v>
      </c>
      <c r="B3012" t="s">
        <v>6</v>
      </c>
      <c r="C3012">
        <v>2010</v>
      </c>
      <c r="D3012">
        <v>10.91386032</v>
      </c>
      <c r="E3012" t="s">
        <v>7</v>
      </c>
    </row>
    <row r="3013" spans="1:5" x14ac:dyDescent="0.3">
      <c r="A3013" t="s">
        <v>115</v>
      </c>
      <c r="B3013" t="s">
        <v>6</v>
      </c>
      <c r="C3013">
        <v>2011</v>
      </c>
      <c r="D3013">
        <v>11.28670979</v>
      </c>
      <c r="E3013" t="s">
        <v>7</v>
      </c>
    </row>
    <row r="3014" spans="1:5" x14ac:dyDescent="0.3">
      <c r="A3014" t="s">
        <v>115</v>
      </c>
      <c r="B3014" t="s">
        <v>6</v>
      </c>
      <c r="C3014">
        <v>2012</v>
      </c>
      <c r="D3014">
        <v>11.62874985</v>
      </c>
      <c r="E3014" t="s">
        <v>7</v>
      </c>
    </row>
    <row r="3015" spans="1:5" x14ac:dyDescent="0.3">
      <c r="A3015" t="s">
        <v>115</v>
      </c>
      <c r="B3015" t="s">
        <v>6</v>
      </c>
      <c r="C3015">
        <v>2013</v>
      </c>
      <c r="D3015">
        <v>11.9529438</v>
      </c>
      <c r="E3015" t="s">
        <v>7</v>
      </c>
    </row>
    <row r="3016" spans="1:5" x14ac:dyDescent="0.3">
      <c r="A3016" t="s">
        <v>115</v>
      </c>
      <c r="B3016" t="s">
        <v>6</v>
      </c>
      <c r="C3016">
        <v>2014</v>
      </c>
      <c r="D3016">
        <v>12.27713776</v>
      </c>
      <c r="E3016" t="s">
        <v>7</v>
      </c>
    </row>
    <row r="3017" spans="1:5" x14ac:dyDescent="0.3">
      <c r="A3017" t="s">
        <v>115</v>
      </c>
      <c r="B3017" t="s">
        <v>6</v>
      </c>
      <c r="C3017">
        <v>2015</v>
      </c>
      <c r="D3017">
        <v>12.60133171</v>
      </c>
      <c r="E3017" t="s">
        <v>7</v>
      </c>
    </row>
    <row r="3018" spans="1:5" x14ac:dyDescent="0.3">
      <c r="A3018" t="s">
        <v>115</v>
      </c>
      <c r="B3018" t="s">
        <v>6</v>
      </c>
      <c r="C3018">
        <v>2016</v>
      </c>
      <c r="D3018">
        <v>12.925525670000001</v>
      </c>
      <c r="E3018" t="s">
        <v>7</v>
      </c>
    </row>
    <row r="3019" spans="1:5" x14ac:dyDescent="0.3">
      <c r="A3019" t="s">
        <v>115</v>
      </c>
      <c r="B3019" t="s">
        <v>6</v>
      </c>
      <c r="C3019">
        <v>2017</v>
      </c>
      <c r="D3019">
        <v>13.24971962</v>
      </c>
      <c r="E3019" t="s">
        <v>7</v>
      </c>
    </row>
    <row r="3020" spans="1:5" x14ac:dyDescent="0.3">
      <c r="A3020" t="s">
        <v>115</v>
      </c>
      <c r="B3020" t="s">
        <v>6</v>
      </c>
      <c r="C3020">
        <v>2018</v>
      </c>
      <c r="D3020">
        <v>13.44997978</v>
      </c>
      <c r="E3020" t="s">
        <v>7</v>
      </c>
    </row>
    <row r="3021" spans="1:5" x14ac:dyDescent="0.3">
      <c r="A3021" t="s">
        <v>115</v>
      </c>
      <c r="B3021" t="s">
        <v>6</v>
      </c>
      <c r="C3021">
        <v>2019</v>
      </c>
      <c r="D3021">
        <v>13.70191002</v>
      </c>
      <c r="E3021" t="s">
        <v>7</v>
      </c>
    </row>
    <row r="3022" spans="1:5" x14ac:dyDescent="0.3">
      <c r="A3022" t="s">
        <v>115</v>
      </c>
      <c r="B3022" t="s">
        <v>6</v>
      </c>
      <c r="C3022">
        <v>2020</v>
      </c>
      <c r="D3022">
        <v>13.929459570000001</v>
      </c>
      <c r="E3022" t="s">
        <v>7</v>
      </c>
    </row>
    <row r="3023" spans="1:5" x14ac:dyDescent="0.3">
      <c r="A3023" t="s">
        <v>115</v>
      </c>
      <c r="B3023" t="s">
        <v>6</v>
      </c>
      <c r="C3023">
        <v>2021</v>
      </c>
      <c r="D3023">
        <v>14.039299959999999</v>
      </c>
      <c r="E3023" t="s">
        <v>7</v>
      </c>
    </row>
    <row r="3024" spans="1:5" x14ac:dyDescent="0.3">
      <c r="A3024" t="s">
        <v>115</v>
      </c>
      <c r="B3024" t="s">
        <v>6</v>
      </c>
      <c r="C3024">
        <v>2022</v>
      </c>
      <c r="D3024">
        <v>14.59442043</v>
      </c>
      <c r="E3024" t="s">
        <v>7</v>
      </c>
    </row>
    <row r="3025" spans="1:5" x14ac:dyDescent="0.3">
      <c r="A3025" t="s">
        <v>115</v>
      </c>
      <c r="B3025" t="s">
        <v>6</v>
      </c>
      <c r="C3025">
        <v>2023</v>
      </c>
      <c r="D3025">
        <v>15.074990270000001</v>
      </c>
      <c r="E3025" t="s">
        <v>7</v>
      </c>
    </row>
    <row r="3026" spans="1:5" x14ac:dyDescent="0.3">
      <c r="A3026" t="s">
        <v>116</v>
      </c>
      <c r="B3026" t="s">
        <v>6</v>
      </c>
      <c r="C3026">
        <v>2010</v>
      </c>
      <c r="D3026">
        <v>13.286245729999999</v>
      </c>
      <c r="E3026" t="s">
        <v>7</v>
      </c>
    </row>
    <row r="3027" spans="1:5" x14ac:dyDescent="0.3">
      <c r="A3027" t="s">
        <v>116</v>
      </c>
      <c r="B3027" t="s">
        <v>6</v>
      </c>
      <c r="C3027">
        <v>2011</v>
      </c>
      <c r="D3027">
        <v>13.617294960000001</v>
      </c>
      <c r="E3027" t="s">
        <v>7</v>
      </c>
    </row>
    <row r="3028" spans="1:5" x14ac:dyDescent="0.3">
      <c r="A3028" t="s">
        <v>116</v>
      </c>
      <c r="B3028" t="s">
        <v>6</v>
      </c>
      <c r="C3028">
        <v>2012</v>
      </c>
      <c r="D3028">
        <v>13.948344199999999</v>
      </c>
      <c r="E3028" t="s">
        <v>7</v>
      </c>
    </row>
    <row r="3029" spans="1:5" x14ac:dyDescent="0.3">
      <c r="A3029" t="s">
        <v>116</v>
      </c>
      <c r="B3029" t="s">
        <v>6</v>
      </c>
      <c r="C3029">
        <v>2013</v>
      </c>
      <c r="D3029">
        <v>14.022345680000001</v>
      </c>
      <c r="E3029" t="s">
        <v>7</v>
      </c>
    </row>
    <row r="3030" spans="1:5" x14ac:dyDescent="0.3">
      <c r="A3030" t="s">
        <v>116</v>
      </c>
      <c r="B3030" t="s">
        <v>6</v>
      </c>
      <c r="C3030">
        <v>2014</v>
      </c>
      <c r="D3030">
        <v>14.096739769999999</v>
      </c>
      <c r="E3030" t="s">
        <v>7</v>
      </c>
    </row>
    <row r="3031" spans="1:5" x14ac:dyDescent="0.3">
      <c r="A3031" t="s">
        <v>116</v>
      </c>
      <c r="B3031" t="s">
        <v>6</v>
      </c>
      <c r="C3031">
        <v>2015</v>
      </c>
      <c r="D3031">
        <v>14.06025028</v>
      </c>
      <c r="E3031" t="s">
        <v>7</v>
      </c>
    </row>
    <row r="3032" spans="1:5" x14ac:dyDescent="0.3">
      <c r="A3032" t="s">
        <v>116</v>
      </c>
      <c r="B3032" t="s">
        <v>6</v>
      </c>
      <c r="C3032">
        <v>2016</v>
      </c>
      <c r="D3032">
        <v>14.07894993</v>
      </c>
      <c r="E3032" t="s">
        <v>7</v>
      </c>
    </row>
    <row r="3033" spans="1:5" x14ac:dyDescent="0.3">
      <c r="A3033" t="s">
        <v>116</v>
      </c>
      <c r="B3033" t="s">
        <v>6</v>
      </c>
      <c r="C3033">
        <v>2017</v>
      </c>
      <c r="D3033">
        <v>14.29259014</v>
      </c>
      <c r="E3033" t="s">
        <v>7</v>
      </c>
    </row>
    <row r="3034" spans="1:5" x14ac:dyDescent="0.3">
      <c r="A3034" t="s">
        <v>116</v>
      </c>
      <c r="B3034" t="s">
        <v>6</v>
      </c>
      <c r="C3034">
        <v>2018</v>
      </c>
      <c r="D3034">
        <v>14.38949966</v>
      </c>
      <c r="E3034" t="s">
        <v>7</v>
      </c>
    </row>
    <row r="3035" spans="1:5" x14ac:dyDescent="0.3">
      <c r="A3035" t="s">
        <v>116</v>
      </c>
      <c r="B3035" t="s">
        <v>6</v>
      </c>
      <c r="C3035">
        <v>2019</v>
      </c>
      <c r="D3035">
        <v>14.473400120000001</v>
      </c>
      <c r="E3035" t="s">
        <v>7</v>
      </c>
    </row>
    <row r="3036" spans="1:5" x14ac:dyDescent="0.3">
      <c r="A3036" t="s">
        <v>116</v>
      </c>
      <c r="B3036" t="s">
        <v>6</v>
      </c>
      <c r="C3036">
        <v>2020</v>
      </c>
      <c r="D3036">
        <v>14.540430069999999</v>
      </c>
      <c r="E3036" t="s">
        <v>7</v>
      </c>
    </row>
    <row r="3037" spans="1:5" x14ac:dyDescent="0.3">
      <c r="A3037" t="s">
        <v>116</v>
      </c>
      <c r="B3037" t="s">
        <v>6</v>
      </c>
      <c r="C3037">
        <v>2021</v>
      </c>
      <c r="D3037">
        <v>14.638568469999999</v>
      </c>
      <c r="E3037" t="s">
        <v>7</v>
      </c>
    </row>
    <row r="3038" spans="1:5" x14ac:dyDescent="0.3">
      <c r="A3038" t="s">
        <v>116</v>
      </c>
      <c r="B3038" t="s">
        <v>6</v>
      </c>
      <c r="C3038">
        <v>2022</v>
      </c>
      <c r="D3038">
        <v>14.638568469999999</v>
      </c>
      <c r="E3038" t="s">
        <v>7</v>
      </c>
    </row>
    <row r="3039" spans="1:5" x14ac:dyDescent="0.3">
      <c r="A3039" t="s">
        <v>116</v>
      </c>
      <c r="B3039" t="s">
        <v>6</v>
      </c>
      <c r="C3039">
        <v>2023</v>
      </c>
      <c r="D3039">
        <v>14.638568469999999</v>
      </c>
      <c r="E3039" t="s">
        <v>7</v>
      </c>
    </row>
    <row r="3040" spans="1:5" x14ac:dyDescent="0.3">
      <c r="A3040" t="s">
        <v>116</v>
      </c>
      <c r="B3040" t="s">
        <v>8</v>
      </c>
      <c r="C3040">
        <v>2010</v>
      </c>
      <c r="D3040">
        <v>11.489999770000001</v>
      </c>
      <c r="E3040" t="s">
        <v>7</v>
      </c>
    </row>
    <row r="3041" spans="1:5" x14ac:dyDescent="0.3">
      <c r="A3041" t="s">
        <v>116</v>
      </c>
      <c r="B3041" t="s">
        <v>8</v>
      </c>
      <c r="C3041">
        <v>2011</v>
      </c>
      <c r="D3041">
        <v>11.56000042</v>
      </c>
      <c r="E3041" t="s">
        <v>7</v>
      </c>
    </row>
    <row r="3042" spans="1:5" x14ac:dyDescent="0.3">
      <c r="A3042" t="s">
        <v>116</v>
      </c>
      <c r="B3042" t="s">
        <v>8</v>
      </c>
      <c r="C3042">
        <v>2012</v>
      </c>
      <c r="D3042">
        <v>11.69999981</v>
      </c>
      <c r="E3042" t="s">
        <v>7</v>
      </c>
    </row>
    <row r="3043" spans="1:5" x14ac:dyDescent="0.3">
      <c r="A3043" t="s">
        <v>116</v>
      </c>
      <c r="B3043" t="s">
        <v>8</v>
      </c>
      <c r="C3043">
        <v>2013</v>
      </c>
      <c r="D3043">
        <v>11.630000109999999</v>
      </c>
      <c r="E3043" t="s">
        <v>7</v>
      </c>
    </row>
    <row r="3044" spans="1:5" x14ac:dyDescent="0.3">
      <c r="A3044" t="s">
        <v>116</v>
      </c>
      <c r="B3044" t="s">
        <v>8</v>
      </c>
      <c r="C3044">
        <v>2014</v>
      </c>
      <c r="D3044">
        <v>11.69999981</v>
      </c>
      <c r="E3044" t="s">
        <v>7</v>
      </c>
    </row>
    <row r="3045" spans="1:5" x14ac:dyDescent="0.3">
      <c r="A3045" t="s">
        <v>116</v>
      </c>
      <c r="B3045" t="s">
        <v>8</v>
      </c>
      <c r="C3045">
        <v>2015</v>
      </c>
      <c r="D3045">
        <v>11.69999981</v>
      </c>
      <c r="E3045" t="s">
        <v>7</v>
      </c>
    </row>
    <row r="3046" spans="1:5" x14ac:dyDescent="0.3">
      <c r="A3046" t="s">
        <v>116</v>
      </c>
      <c r="B3046" t="s">
        <v>8</v>
      </c>
      <c r="C3046">
        <v>2016</v>
      </c>
      <c r="D3046">
        <v>11.72666645</v>
      </c>
      <c r="E3046" t="s">
        <v>7</v>
      </c>
    </row>
    <row r="3047" spans="1:5" x14ac:dyDescent="0.3">
      <c r="A3047" t="s">
        <v>116</v>
      </c>
      <c r="B3047" t="s">
        <v>8</v>
      </c>
      <c r="C3047">
        <v>2017</v>
      </c>
      <c r="D3047">
        <v>11.75333309</v>
      </c>
      <c r="E3047" t="s">
        <v>7</v>
      </c>
    </row>
    <row r="3048" spans="1:5" x14ac:dyDescent="0.3">
      <c r="A3048" t="s">
        <v>116</v>
      </c>
      <c r="B3048" t="s">
        <v>8</v>
      </c>
      <c r="C3048">
        <v>2018</v>
      </c>
      <c r="D3048">
        <v>11.77999973</v>
      </c>
      <c r="E3048" t="s">
        <v>7</v>
      </c>
    </row>
    <row r="3049" spans="1:5" x14ac:dyDescent="0.3">
      <c r="A3049" t="s">
        <v>116</v>
      </c>
      <c r="B3049" t="s">
        <v>8</v>
      </c>
      <c r="C3049">
        <v>2019</v>
      </c>
      <c r="D3049">
        <v>11.760000229999999</v>
      </c>
      <c r="E3049" t="s">
        <v>7</v>
      </c>
    </row>
    <row r="3050" spans="1:5" x14ac:dyDescent="0.3">
      <c r="A3050" t="s">
        <v>116</v>
      </c>
      <c r="B3050" t="s">
        <v>8</v>
      </c>
      <c r="C3050">
        <v>2020</v>
      </c>
      <c r="D3050">
        <v>11.80000019</v>
      </c>
      <c r="E3050" t="s">
        <v>7</v>
      </c>
    </row>
    <row r="3051" spans="1:5" x14ac:dyDescent="0.3">
      <c r="A3051" t="s">
        <v>116</v>
      </c>
      <c r="B3051" t="s">
        <v>8</v>
      </c>
      <c r="C3051">
        <v>2021</v>
      </c>
      <c r="D3051">
        <v>11.81999969</v>
      </c>
      <c r="E3051" t="s">
        <v>7</v>
      </c>
    </row>
    <row r="3052" spans="1:5" x14ac:dyDescent="0.3">
      <c r="A3052" t="s">
        <v>116</v>
      </c>
      <c r="B3052" t="s">
        <v>8</v>
      </c>
      <c r="C3052">
        <v>2022</v>
      </c>
      <c r="D3052">
        <v>11.829999920000001</v>
      </c>
      <c r="E3052" t="s">
        <v>7</v>
      </c>
    </row>
    <row r="3053" spans="1:5" x14ac:dyDescent="0.3">
      <c r="A3053" t="s">
        <v>116</v>
      </c>
      <c r="B3053" t="s">
        <v>8</v>
      </c>
      <c r="C3053">
        <v>2023</v>
      </c>
      <c r="D3053">
        <v>11.829999920000001</v>
      </c>
      <c r="E3053" t="s">
        <v>7</v>
      </c>
    </row>
    <row r="3054" spans="1:5" x14ac:dyDescent="0.3">
      <c r="A3054" t="s">
        <v>117</v>
      </c>
      <c r="B3054" t="s">
        <v>8</v>
      </c>
      <c r="C3054">
        <v>2010</v>
      </c>
      <c r="D3054">
        <v>4.7043489049999998</v>
      </c>
      <c r="E3054" t="s">
        <v>7</v>
      </c>
    </row>
    <row r="3055" spans="1:5" x14ac:dyDescent="0.3">
      <c r="A3055" t="s">
        <v>117</v>
      </c>
      <c r="B3055" t="s">
        <v>8</v>
      </c>
      <c r="C3055">
        <v>2011</v>
      </c>
      <c r="D3055">
        <v>4.7500553129999998</v>
      </c>
      <c r="E3055" t="s">
        <v>7</v>
      </c>
    </row>
    <row r="3056" spans="1:5" x14ac:dyDescent="0.3">
      <c r="A3056" t="s">
        <v>117</v>
      </c>
      <c r="B3056" t="s">
        <v>8</v>
      </c>
      <c r="C3056">
        <v>2012</v>
      </c>
      <c r="D3056">
        <v>4.7957617209999999</v>
      </c>
      <c r="E3056" t="s">
        <v>7</v>
      </c>
    </row>
    <row r="3057" spans="1:5" x14ac:dyDescent="0.3">
      <c r="A3057" t="s">
        <v>117</v>
      </c>
      <c r="B3057" t="s">
        <v>8</v>
      </c>
      <c r="C3057">
        <v>2013</v>
      </c>
      <c r="D3057">
        <v>4.84146813</v>
      </c>
      <c r="E3057" t="s">
        <v>7</v>
      </c>
    </row>
    <row r="3058" spans="1:5" x14ac:dyDescent="0.3">
      <c r="A3058" t="s">
        <v>117</v>
      </c>
      <c r="B3058" t="s">
        <v>8</v>
      </c>
      <c r="C3058">
        <v>2014</v>
      </c>
      <c r="D3058">
        <v>4.887174538</v>
      </c>
      <c r="E3058" t="s">
        <v>7</v>
      </c>
    </row>
    <row r="3059" spans="1:5" x14ac:dyDescent="0.3">
      <c r="A3059" t="s">
        <v>117</v>
      </c>
      <c r="B3059" t="s">
        <v>8</v>
      </c>
      <c r="C3059">
        <v>2015</v>
      </c>
      <c r="D3059">
        <v>4.9328809470000001</v>
      </c>
      <c r="E3059" t="s">
        <v>7</v>
      </c>
    </row>
    <row r="3060" spans="1:5" x14ac:dyDescent="0.3">
      <c r="A3060" t="s">
        <v>117</v>
      </c>
      <c r="B3060" t="s">
        <v>8</v>
      </c>
      <c r="C3060">
        <v>2016</v>
      </c>
      <c r="D3060">
        <v>4.9785873550000002</v>
      </c>
      <c r="E3060" t="s">
        <v>7</v>
      </c>
    </row>
    <row r="3061" spans="1:5" x14ac:dyDescent="0.3">
      <c r="A3061" t="s">
        <v>117</v>
      </c>
      <c r="B3061" t="s">
        <v>8</v>
      </c>
      <c r="C3061">
        <v>2017</v>
      </c>
      <c r="D3061">
        <v>5.0242937630000002</v>
      </c>
      <c r="E3061" t="s">
        <v>7</v>
      </c>
    </row>
    <row r="3062" spans="1:5" x14ac:dyDescent="0.3">
      <c r="A3062" t="s">
        <v>117</v>
      </c>
      <c r="B3062" t="s">
        <v>8</v>
      </c>
      <c r="C3062">
        <v>2018</v>
      </c>
      <c r="D3062">
        <v>5.0700001720000003</v>
      </c>
      <c r="E3062" t="s">
        <v>7</v>
      </c>
    </row>
    <row r="3063" spans="1:5" x14ac:dyDescent="0.3">
      <c r="A3063" t="s">
        <v>117</v>
      </c>
      <c r="B3063" t="s">
        <v>8</v>
      </c>
      <c r="C3063">
        <v>2019</v>
      </c>
      <c r="D3063">
        <v>4.9108401930000003</v>
      </c>
      <c r="E3063" t="s">
        <v>7</v>
      </c>
    </row>
    <row r="3064" spans="1:5" x14ac:dyDescent="0.3">
      <c r="A3064" t="s">
        <v>117</v>
      </c>
      <c r="B3064" t="s">
        <v>8</v>
      </c>
      <c r="C3064">
        <v>2020</v>
      </c>
      <c r="D3064">
        <v>4.7516802150000004</v>
      </c>
      <c r="E3064" t="s">
        <v>7</v>
      </c>
    </row>
    <row r="3065" spans="1:5" x14ac:dyDescent="0.3">
      <c r="A3065" t="s">
        <v>117</v>
      </c>
      <c r="B3065" t="s">
        <v>8</v>
      </c>
      <c r="C3065">
        <v>2021</v>
      </c>
      <c r="D3065">
        <v>4.5925202369999996</v>
      </c>
      <c r="E3065" t="s">
        <v>7</v>
      </c>
    </row>
    <row r="3066" spans="1:5" x14ac:dyDescent="0.3">
      <c r="A3066" t="s">
        <v>117</v>
      </c>
      <c r="B3066" t="s">
        <v>8</v>
      </c>
      <c r="C3066">
        <v>2022</v>
      </c>
      <c r="D3066">
        <v>4.5925202369999996</v>
      </c>
      <c r="E3066" t="s">
        <v>7</v>
      </c>
    </row>
    <row r="3067" spans="1:5" x14ac:dyDescent="0.3">
      <c r="A3067" t="s">
        <v>117</v>
      </c>
      <c r="B3067" t="s">
        <v>8</v>
      </c>
      <c r="C3067">
        <v>2023</v>
      </c>
      <c r="D3067">
        <v>4.5925202369999996</v>
      </c>
      <c r="E3067" t="s">
        <v>7</v>
      </c>
    </row>
    <row r="3068" spans="1:5" x14ac:dyDescent="0.3">
      <c r="A3068" t="s">
        <v>117</v>
      </c>
      <c r="B3068" t="s">
        <v>6</v>
      </c>
      <c r="C3068">
        <v>2010</v>
      </c>
      <c r="D3068">
        <v>9.9115252490000003</v>
      </c>
      <c r="E3068" t="s">
        <v>7</v>
      </c>
    </row>
    <row r="3069" spans="1:5" x14ac:dyDescent="0.3">
      <c r="A3069" t="s">
        <v>117</v>
      </c>
      <c r="B3069" t="s">
        <v>6</v>
      </c>
      <c r="C3069">
        <v>2011</v>
      </c>
      <c r="D3069">
        <v>9.9155302049999996</v>
      </c>
      <c r="E3069" t="s">
        <v>7</v>
      </c>
    </row>
    <row r="3070" spans="1:5" x14ac:dyDescent="0.3">
      <c r="A3070" t="s">
        <v>117</v>
      </c>
      <c r="B3070" t="s">
        <v>6</v>
      </c>
      <c r="C3070">
        <v>2012</v>
      </c>
      <c r="D3070">
        <v>10.088370319999999</v>
      </c>
      <c r="E3070" t="s">
        <v>7</v>
      </c>
    </row>
    <row r="3071" spans="1:5" x14ac:dyDescent="0.3">
      <c r="A3071" t="s">
        <v>117</v>
      </c>
      <c r="B3071" t="s">
        <v>6</v>
      </c>
      <c r="C3071">
        <v>2013</v>
      </c>
      <c r="D3071">
        <v>10.14561033</v>
      </c>
      <c r="E3071" t="s">
        <v>7</v>
      </c>
    </row>
    <row r="3072" spans="1:5" x14ac:dyDescent="0.3">
      <c r="A3072" t="s">
        <v>117</v>
      </c>
      <c r="B3072" t="s">
        <v>6</v>
      </c>
      <c r="C3072">
        <v>2014</v>
      </c>
      <c r="D3072">
        <v>10.202850339999999</v>
      </c>
      <c r="E3072" t="s">
        <v>7</v>
      </c>
    </row>
    <row r="3073" spans="1:5" x14ac:dyDescent="0.3">
      <c r="A3073" t="s">
        <v>117</v>
      </c>
      <c r="B3073" t="s">
        <v>6</v>
      </c>
      <c r="C3073">
        <v>2015</v>
      </c>
      <c r="D3073">
        <v>10.31361961</v>
      </c>
      <c r="E3073" t="s">
        <v>7</v>
      </c>
    </row>
    <row r="3074" spans="1:5" x14ac:dyDescent="0.3">
      <c r="A3074" t="s">
        <v>117</v>
      </c>
      <c r="B3074" t="s">
        <v>6</v>
      </c>
      <c r="C3074">
        <v>2016</v>
      </c>
      <c r="D3074">
        <v>10.137689590000001</v>
      </c>
      <c r="E3074" t="s">
        <v>7</v>
      </c>
    </row>
    <row r="3075" spans="1:5" x14ac:dyDescent="0.3">
      <c r="A3075" t="s">
        <v>117</v>
      </c>
      <c r="B3075" t="s">
        <v>6</v>
      </c>
      <c r="C3075">
        <v>2017</v>
      </c>
      <c r="D3075">
        <v>10.293530459999999</v>
      </c>
      <c r="E3075" t="s">
        <v>7</v>
      </c>
    </row>
    <row r="3076" spans="1:5" x14ac:dyDescent="0.3">
      <c r="A3076" t="s">
        <v>117</v>
      </c>
      <c r="B3076" t="s">
        <v>6</v>
      </c>
      <c r="C3076">
        <v>2018</v>
      </c>
      <c r="D3076">
        <v>9.8804702760000005</v>
      </c>
      <c r="E3076" t="s">
        <v>7</v>
      </c>
    </row>
    <row r="3077" spans="1:5" x14ac:dyDescent="0.3">
      <c r="A3077" t="s">
        <v>117</v>
      </c>
      <c r="B3077" t="s">
        <v>6</v>
      </c>
      <c r="C3077">
        <v>2019</v>
      </c>
      <c r="D3077">
        <v>9.3697700499999996</v>
      </c>
      <c r="E3077" t="s">
        <v>7</v>
      </c>
    </row>
    <row r="3078" spans="1:5" x14ac:dyDescent="0.3">
      <c r="A3078" t="s">
        <v>117</v>
      </c>
      <c r="B3078" t="s">
        <v>6</v>
      </c>
      <c r="C3078">
        <v>2020</v>
      </c>
      <c r="D3078">
        <v>9.2148973319999996</v>
      </c>
      <c r="E3078" t="s">
        <v>7</v>
      </c>
    </row>
    <row r="3079" spans="1:5" x14ac:dyDescent="0.3">
      <c r="A3079" t="s">
        <v>117</v>
      </c>
      <c r="B3079" t="s">
        <v>6</v>
      </c>
      <c r="C3079">
        <v>2021</v>
      </c>
      <c r="D3079">
        <v>9.0625845030000001</v>
      </c>
      <c r="E3079" t="s">
        <v>7</v>
      </c>
    </row>
    <row r="3080" spans="1:5" x14ac:dyDescent="0.3">
      <c r="A3080" t="s">
        <v>117</v>
      </c>
      <c r="B3080" t="s">
        <v>6</v>
      </c>
      <c r="C3080">
        <v>2022</v>
      </c>
      <c r="D3080">
        <v>9.0625845030000001</v>
      </c>
      <c r="E3080" t="s">
        <v>7</v>
      </c>
    </row>
    <row r="3081" spans="1:5" x14ac:dyDescent="0.3">
      <c r="A3081" t="s">
        <v>117</v>
      </c>
      <c r="B3081" t="s">
        <v>6</v>
      </c>
      <c r="C3081">
        <v>2023</v>
      </c>
      <c r="D3081">
        <v>9.0625845030000001</v>
      </c>
      <c r="E3081" t="s">
        <v>7</v>
      </c>
    </row>
    <row r="3082" spans="1:5" x14ac:dyDescent="0.3">
      <c r="A3082" t="s">
        <v>118</v>
      </c>
      <c r="B3082" t="s">
        <v>6</v>
      </c>
      <c r="C3082">
        <v>2010</v>
      </c>
      <c r="D3082">
        <v>12.08483541</v>
      </c>
      <c r="E3082" t="s">
        <v>7</v>
      </c>
    </row>
    <row r="3083" spans="1:5" x14ac:dyDescent="0.3">
      <c r="A3083" t="s">
        <v>118</v>
      </c>
      <c r="B3083" t="s">
        <v>6</v>
      </c>
      <c r="C3083">
        <v>2011</v>
      </c>
      <c r="D3083">
        <v>12.09414482</v>
      </c>
      <c r="E3083" t="s">
        <v>7</v>
      </c>
    </row>
    <row r="3084" spans="1:5" x14ac:dyDescent="0.3">
      <c r="A3084" t="s">
        <v>118</v>
      </c>
      <c r="B3084" t="s">
        <v>6</v>
      </c>
      <c r="C3084">
        <v>2012</v>
      </c>
      <c r="D3084">
        <v>12.103454230000001</v>
      </c>
      <c r="E3084" t="s">
        <v>7</v>
      </c>
    </row>
    <row r="3085" spans="1:5" x14ac:dyDescent="0.3">
      <c r="A3085" t="s">
        <v>118</v>
      </c>
      <c r="B3085" t="s">
        <v>6</v>
      </c>
      <c r="C3085">
        <v>2013</v>
      </c>
      <c r="D3085">
        <v>12.112763640000001</v>
      </c>
      <c r="E3085" t="s">
        <v>7</v>
      </c>
    </row>
    <row r="3086" spans="1:5" x14ac:dyDescent="0.3">
      <c r="A3086" t="s">
        <v>118</v>
      </c>
      <c r="B3086" t="s">
        <v>6</v>
      </c>
      <c r="C3086">
        <v>2014</v>
      </c>
      <c r="D3086">
        <v>12.122073049999999</v>
      </c>
      <c r="E3086" t="s">
        <v>7</v>
      </c>
    </row>
    <row r="3087" spans="1:5" x14ac:dyDescent="0.3">
      <c r="A3087" t="s">
        <v>118</v>
      </c>
      <c r="B3087" t="s">
        <v>6</v>
      </c>
      <c r="C3087">
        <v>2015</v>
      </c>
      <c r="D3087">
        <v>12.13138247</v>
      </c>
      <c r="E3087" t="s">
        <v>7</v>
      </c>
    </row>
    <row r="3088" spans="1:5" x14ac:dyDescent="0.3">
      <c r="A3088" t="s">
        <v>118</v>
      </c>
      <c r="B3088" t="s">
        <v>6</v>
      </c>
      <c r="C3088">
        <v>2016</v>
      </c>
      <c r="D3088">
        <v>12.14069188</v>
      </c>
      <c r="E3088" t="s">
        <v>7</v>
      </c>
    </row>
    <row r="3089" spans="1:5" x14ac:dyDescent="0.3">
      <c r="A3089" t="s">
        <v>118</v>
      </c>
      <c r="B3089" t="s">
        <v>6</v>
      </c>
      <c r="C3089">
        <v>2017</v>
      </c>
      <c r="D3089">
        <v>12.150001290000001</v>
      </c>
      <c r="E3089" t="s">
        <v>7</v>
      </c>
    </row>
    <row r="3090" spans="1:5" x14ac:dyDescent="0.3">
      <c r="A3090" t="s">
        <v>118</v>
      </c>
      <c r="B3090" t="s">
        <v>6</v>
      </c>
      <c r="C3090">
        <v>2018</v>
      </c>
      <c r="D3090">
        <v>12.159310700000001</v>
      </c>
      <c r="E3090" t="s">
        <v>7</v>
      </c>
    </row>
    <row r="3091" spans="1:5" x14ac:dyDescent="0.3">
      <c r="A3091" t="s">
        <v>118</v>
      </c>
      <c r="B3091" t="s">
        <v>6</v>
      </c>
      <c r="C3091">
        <v>2019</v>
      </c>
      <c r="D3091">
        <v>12.168620110000001</v>
      </c>
      <c r="E3091" t="s">
        <v>7</v>
      </c>
    </row>
    <row r="3092" spans="1:5" x14ac:dyDescent="0.3">
      <c r="A3092" t="s">
        <v>118</v>
      </c>
      <c r="B3092" t="s">
        <v>6</v>
      </c>
      <c r="C3092">
        <v>2020</v>
      </c>
      <c r="D3092">
        <v>12.36854903</v>
      </c>
      <c r="E3092" t="s">
        <v>7</v>
      </c>
    </row>
    <row r="3093" spans="1:5" x14ac:dyDescent="0.3">
      <c r="A3093" t="s">
        <v>118</v>
      </c>
      <c r="B3093" t="s">
        <v>6</v>
      </c>
      <c r="C3093">
        <v>2021</v>
      </c>
      <c r="D3093">
        <v>12.56847795</v>
      </c>
      <c r="E3093" t="s">
        <v>7</v>
      </c>
    </row>
    <row r="3094" spans="1:5" x14ac:dyDescent="0.3">
      <c r="A3094" t="s">
        <v>118</v>
      </c>
      <c r="B3094" t="s">
        <v>6</v>
      </c>
      <c r="C3094">
        <v>2022</v>
      </c>
      <c r="D3094">
        <v>12.76840687</v>
      </c>
      <c r="E3094" t="s">
        <v>7</v>
      </c>
    </row>
    <row r="3095" spans="1:5" x14ac:dyDescent="0.3">
      <c r="A3095" t="s">
        <v>118</v>
      </c>
      <c r="B3095" t="s">
        <v>6</v>
      </c>
      <c r="C3095">
        <v>2023</v>
      </c>
      <c r="D3095">
        <v>12.76840687</v>
      </c>
      <c r="E3095" t="s">
        <v>7</v>
      </c>
    </row>
    <row r="3096" spans="1:5" x14ac:dyDescent="0.3">
      <c r="A3096" t="s">
        <v>118</v>
      </c>
      <c r="B3096" t="s">
        <v>8</v>
      </c>
      <c r="C3096">
        <v>2010</v>
      </c>
      <c r="D3096">
        <v>4.8790582310000001</v>
      </c>
      <c r="E3096" t="s">
        <v>7</v>
      </c>
    </row>
    <row r="3097" spans="1:5" x14ac:dyDescent="0.3">
      <c r="A3097" t="s">
        <v>118</v>
      </c>
      <c r="B3097" t="s">
        <v>8</v>
      </c>
      <c r="C3097">
        <v>2011</v>
      </c>
      <c r="D3097">
        <v>5.1513227979999998</v>
      </c>
      <c r="E3097" t="s">
        <v>7</v>
      </c>
    </row>
    <row r="3098" spans="1:5" x14ac:dyDescent="0.3">
      <c r="A3098" t="s">
        <v>118</v>
      </c>
      <c r="B3098" t="s">
        <v>8</v>
      </c>
      <c r="C3098">
        <v>2012</v>
      </c>
      <c r="D3098">
        <v>5.4235873659999996</v>
      </c>
      <c r="E3098" t="s">
        <v>7</v>
      </c>
    </row>
    <row r="3099" spans="1:5" x14ac:dyDescent="0.3">
      <c r="A3099" t="s">
        <v>118</v>
      </c>
      <c r="B3099" t="s">
        <v>8</v>
      </c>
      <c r="C3099">
        <v>2013</v>
      </c>
      <c r="D3099">
        <v>5.6958519330000001</v>
      </c>
      <c r="E3099" t="s">
        <v>7</v>
      </c>
    </row>
    <row r="3100" spans="1:5" x14ac:dyDescent="0.3">
      <c r="A3100" t="s">
        <v>118</v>
      </c>
      <c r="B3100" t="s">
        <v>8</v>
      </c>
      <c r="C3100">
        <v>2014</v>
      </c>
      <c r="D3100">
        <v>5.9681164999999998</v>
      </c>
      <c r="E3100" t="s">
        <v>7</v>
      </c>
    </row>
    <row r="3101" spans="1:5" x14ac:dyDescent="0.3">
      <c r="A3101" t="s">
        <v>118</v>
      </c>
      <c r="B3101" t="s">
        <v>8</v>
      </c>
      <c r="C3101">
        <v>2015</v>
      </c>
      <c r="D3101">
        <v>6.2403810670000004</v>
      </c>
      <c r="E3101" t="s">
        <v>7</v>
      </c>
    </row>
    <row r="3102" spans="1:5" x14ac:dyDescent="0.3">
      <c r="A3102" t="s">
        <v>118</v>
      </c>
      <c r="B3102" t="s">
        <v>8</v>
      </c>
      <c r="C3102">
        <v>2016</v>
      </c>
      <c r="D3102">
        <v>6.5126456350000002</v>
      </c>
      <c r="E3102" t="s">
        <v>7</v>
      </c>
    </row>
    <row r="3103" spans="1:5" x14ac:dyDescent="0.3">
      <c r="A3103" t="s">
        <v>118</v>
      </c>
      <c r="B3103" t="s">
        <v>8</v>
      </c>
      <c r="C3103">
        <v>2017</v>
      </c>
      <c r="D3103">
        <v>6.7849102019999998</v>
      </c>
      <c r="E3103" t="s">
        <v>7</v>
      </c>
    </row>
    <row r="3104" spans="1:5" x14ac:dyDescent="0.3">
      <c r="A3104" t="s">
        <v>118</v>
      </c>
      <c r="B3104" t="s">
        <v>8</v>
      </c>
      <c r="C3104">
        <v>2018</v>
      </c>
      <c r="D3104">
        <v>6.948074375</v>
      </c>
      <c r="E3104" t="s">
        <v>7</v>
      </c>
    </row>
    <row r="3105" spans="1:5" x14ac:dyDescent="0.3">
      <c r="A3105" t="s">
        <v>118</v>
      </c>
      <c r="B3105" t="s">
        <v>8</v>
      </c>
      <c r="C3105">
        <v>2019</v>
      </c>
      <c r="D3105">
        <v>7.1112385480000002</v>
      </c>
      <c r="E3105" t="s">
        <v>7</v>
      </c>
    </row>
    <row r="3106" spans="1:5" x14ac:dyDescent="0.3">
      <c r="A3106" t="s">
        <v>118</v>
      </c>
      <c r="B3106" t="s">
        <v>8</v>
      </c>
      <c r="C3106">
        <v>2020</v>
      </c>
      <c r="D3106">
        <v>7.2744027219999996</v>
      </c>
      <c r="E3106" t="s">
        <v>7</v>
      </c>
    </row>
    <row r="3107" spans="1:5" x14ac:dyDescent="0.3">
      <c r="A3107" t="s">
        <v>118</v>
      </c>
      <c r="B3107" t="s">
        <v>8</v>
      </c>
      <c r="C3107">
        <v>2021</v>
      </c>
      <c r="D3107">
        <v>7.4103728660000003</v>
      </c>
      <c r="E3107" t="s">
        <v>7</v>
      </c>
    </row>
    <row r="3108" spans="1:5" x14ac:dyDescent="0.3">
      <c r="A3108" t="s">
        <v>118</v>
      </c>
      <c r="B3108" t="s">
        <v>8</v>
      </c>
      <c r="C3108">
        <v>2022</v>
      </c>
      <c r="D3108">
        <v>7.4103728660000003</v>
      </c>
      <c r="E3108" t="s">
        <v>7</v>
      </c>
    </row>
    <row r="3109" spans="1:5" x14ac:dyDescent="0.3">
      <c r="A3109" t="s">
        <v>118</v>
      </c>
      <c r="B3109" t="s">
        <v>8</v>
      </c>
      <c r="C3109">
        <v>2023</v>
      </c>
      <c r="D3109">
        <v>7.4103728660000003</v>
      </c>
      <c r="E3109" t="s">
        <v>7</v>
      </c>
    </row>
    <row r="3110" spans="1:5" x14ac:dyDescent="0.3">
      <c r="A3110" t="s">
        <v>119</v>
      </c>
      <c r="B3110" t="s">
        <v>8</v>
      </c>
      <c r="C3110">
        <v>2010</v>
      </c>
      <c r="D3110">
        <v>8.0100002289999992</v>
      </c>
      <c r="E3110" t="s">
        <v>7</v>
      </c>
    </row>
    <row r="3111" spans="1:5" x14ac:dyDescent="0.3">
      <c r="A3111" t="s">
        <v>119</v>
      </c>
      <c r="B3111" t="s">
        <v>8</v>
      </c>
      <c r="C3111">
        <v>2011</v>
      </c>
      <c r="D3111">
        <v>8.25</v>
      </c>
      <c r="E3111" t="s">
        <v>7</v>
      </c>
    </row>
    <row r="3112" spans="1:5" x14ac:dyDescent="0.3">
      <c r="A3112" t="s">
        <v>119</v>
      </c>
      <c r="B3112" t="s">
        <v>8</v>
      </c>
      <c r="C3112">
        <v>2012</v>
      </c>
      <c r="D3112">
        <v>8.4899997710000008</v>
      </c>
      <c r="E3112" t="s">
        <v>7</v>
      </c>
    </row>
    <row r="3113" spans="1:5" x14ac:dyDescent="0.3">
      <c r="A3113" t="s">
        <v>119</v>
      </c>
      <c r="B3113" t="s">
        <v>8</v>
      </c>
      <c r="C3113">
        <v>2013</v>
      </c>
      <c r="D3113">
        <v>8.3599996569999995</v>
      </c>
      <c r="E3113" t="s">
        <v>7</v>
      </c>
    </row>
    <row r="3114" spans="1:5" x14ac:dyDescent="0.3">
      <c r="A3114" t="s">
        <v>119</v>
      </c>
      <c r="B3114" t="s">
        <v>8</v>
      </c>
      <c r="C3114">
        <v>2014</v>
      </c>
      <c r="D3114">
        <v>8.3999996190000008</v>
      </c>
      <c r="E3114" t="s">
        <v>7</v>
      </c>
    </row>
    <row r="3115" spans="1:5" x14ac:dyDescent="0.3">
      <c r="A3115" t="s">
        <v>119</v>
      </c>
      <c r="B3115" t="s">
        <v>8</v>
      </c>
      <c r="C3115">
        <v>2015</v>
      </c>
      <c r="D3115">
        <v>8.6000003809999992</v>
      </c>
      <c r="E3115" t="s">
        <v>7</v>
      </c>
    </row>
    <row r="3116" spans="1:5" x14ac:dyDescent="0.3">
      <c r="A3116" t="s">
        <v>119</v>
      </c>
      <c r="B3116" t="s">
        <v>8</v>
      </c>
      <c r="C3116">
        <v>2016</v>
      </c>
      <c r="D3116">
        <v>8.6000003809999992</v>
      </c>
      <c r="E3116" t="s">
        <v>7</v>
      </c>
    </row>
    <row r="3117" spans="1:5" x14ac:dyDescent="0.3">
      <c r="A3117" t="s">
        <v>119</v>
      </c>
      <c r="B3117" t="s">
        <v>8</v>
      </c>
      <c r="C3117">
        <v>2017</v>
      </c>
      <c r="D3117">
        <v>8.7399997710000008</v>
      </c>
      <c r="E3117" t="s">
        <v>7</v>
      </c>
    </row>
    <row r="3118" spans="1:5" x14ac:dyDescent="0.3">
      <c r="A3118" t="s">
        <v>119</v>
      </c>
      <c r="B3118" t="s">
        <v>8</v>
      </c>
      <c r="C3118">
        <v>2018</v>
      </c>
      <c r="D3118">
        <v>8.9300003050000001</v>
      </c>
      <c r="E3118" t="s">
        <v>7</v>
      </c>
    </row>
    <row r="3119" spans="1:5" x14ac:dyDescent="0.3">
      <c r="A3119" t="s">
        <v>119</v>
      </c>
      <c r="B3119" t="s">
        <v>8</v>
      </c>
      <c r="C3119">
        <v>2019</v>
      </c>
      <c r="D3119">
        <v>9.0750002859999999</v>
      </c>
      <c r="E3119" t="s">
        <v>7</v>
      </c>
    </row>
    <row r="3120" spans="1:5" x14ac:dyDescent="0.3">
      <c r="A3120" t="s">
        <v>119</v>
      </c>
      <c r="B3120" t="s">
        <v>8</v>
      </c>
      <c r="C3120">
        <v>2020</v>
      </c>
      <c r="D3120">
        <v>9.2200002669999996</v>
      </c>
      <c r="E3120" t="s">
        <v>7</v>
      </c>
    </row>
    <row r="3121" spans="1:5" x14ac:dyDescent="0.3">
      <c r="A3121" t="s">
        <v>119</v>
      </c>
      <c r="B3121" t="s">
        <v>8</v>
      </c>
      <c r="C3121">
        <v>2021</v>
      </c>
      <c r="D3121">
        <v>9.3495109339999996</v>
      </c>
      <c r="E3121" t="s">
        <v>7</v>
      </c>
    </row>
    <row r="3122" spans="1:5" x14ac:dyDescent="0.3">
      <c r="A3122" t="s">
        <v>119</v>
      </c>
      <c r="B3122" t="s">
        <v>8</v>
      </c>
      <c r="C3122">
        <v>2022</v>
      </c>
      <c r="D3122">
        <v>9.3495109339999996</v>
      </c>
      <c r="E3122" t="s">
        <v>7</v>
      </c>
    </row>
    <row r="3123" spans="1:5" x14ac:dyDescent="0.3">
      <c r="A3123" t="s">
        <v>119</v>
      </c>
      <c r="B3123" t="s">
        <v>8</v>
      </c>
      <c r="C3123">
        <v>2023</v>
      </c>
      <c r="D3123">
        <v>9.3495109339999996</v>
      </c>
      <c r="E3123" t="s">
        <v>7</v>
      </c>
    </row>
    <row r="3124" spans="1:5" x14ac:dyDescent="0.3">
      <c r="A3124" t="s">
        <v>119</v>
      </c>
      <c r="B3124" t="s">
        <v>6</v>
      </c>
      <c r="C3124">
        <v>2010</v>
      </c>
      <c r="D3124">
        <v>13.42037964</v>
      </c>
      <c r="E3124" t="s">
        <v>7</v>
      </c>
    </row>
    <row r="3125" spans="1:5" x14ac:dyDescent="0.3">
      <c r="A3125" t="s">
        <v>119</v>
      </c>
      <c r="B3125" t="s">
        <v>6</v>
      </c>
      <c r="C3125">
        <v>2011</v>
      </c>
      <c r="D3125">
        <v>13.464019779999999</v>
      </c>
      <c r="E3125" t="s">
        <v>7</v>
      </c>
    </row>
    <row r="3126" spans="1:5" x14ac:dyDescent="0.3">
      <c r="A3126" t="s">
        <v>119</v>
      </c>
      <c r="B3126" t="s">
        <v>6</v>
      </c>
      <c r="C3126">
        <v>2012</v>
      </c>
      <c r="D3126">
        <v>13.731579780000001</v>
      </c>
      <c r="E3126" t="s">
        <v>7</v>
      </c>
    </row>
    <row r="3127" spans="1:5" x14ac:dyDescent="0.3">
      <c r="A3127" t="s">
        <v>119</v>
      </c>
      <c r="B3127" t="s">
        <v>6</v>
      </c>
      <c r="C3127">
        <v>2013</v>
      </c>
      <c r="D3127">
        <v>13.91250992</v>
      </c>
      <c r="E3127" t="s">
        <v>7</v>
      </c>
    </row>
    <row r="3128" spans="1:5" x14ac:dyDescent="0.3">
      <c r="A3128" t="s">
        <v>119</v>
      </c>
      <c r="B3128" t="s">
        <v>6</v>
      </c>
      <c r="C3128">
        <v>2014</v>
      </c>
      <c r="D3128">
        <v>14.083219529999999</v>
      </c>
      <c r="E3128" t="s">
        <v>7</v>
      </c>
    </row>
    <row r="3129" spans="1:5" x14ac:dyDescent="0.3">
      <c r="A3129" t="s">
        <v>119</v>
      </c>
      <c r="B3129" t="s">
        <v>6</v>
      </c>
      <c r="C3129">
        <v>2015</v>
      </c>
      <c r="D3129">
        <v>14.234239580000001</v>
      </c>
      <c r="E3129" t="s">
        <v>7</v>
      </c>
    </row>
    <row r="3130" spans="1:5" x14ac:dyDescent="0.3">
      <c r="A3130" t="s">
        <v>119</v>
      </c>
      <c r="B3130" t="s">
        <v>6</v>
      </c>
      <c r="C3130">
        <v>2016</v>
      </c>
      <c r="D3130">
        <v>14.6759901</v>
      </c>
      <c r="E3130" t="s">
        <v>7</v>
      </c>
    </row>
    <row r="3131" spans="1:5" x14ac:dyDescent="0.3">
      <c r="A3131" t="s">
        <v>119</v>
      </c>
      <c r="B3131" t="s">
        <v>6</v>
      </c>
      <c r="C3131">
        <v>2017</v>
      </c>
      <c r="D3131">
        <v>14.852680210000001</v>
      </c>
      <c r="E3131" t="s">
        <v>7</v>
      </c>
    </row>
    <row r="3132" spans="1:5" x14ac:dyDescent="0.3">
      <c r="A3132" t="s">
        <v>119</v>
      </c>
      <c r="B3132" t="s">
        <v>6</v>
      </c>
      <c r="C3132">
        <v>2018</v>
      </c>
      <c r="D3132">
        <v>14.923049929999999</v>
      </c>
      <c r="E3132" t="s">
        <v>7</v>
      </c>
    </row>
    <row r="3133" spans="1:5" x14ac:dyDescent="0.3">
      <c r="A3133" t="s">
        <v>119</v>
      </c>
      <c r="B3133" t="s">
        <v>6</v>
      </c>
      <c r="C3133">
        <v>2019</v>
      </c>
      <c r="D3133">
        <v>14.9456501</v>
      </c>
      <c r="E3133" t="s">
        <v>7</v>
      </c>
    </row>
    <row r="3134" spans="1:5" x14ac:dyDescent="0.3">
      <c r="A3134" t="s">
        <v>119</v>
      </c>
      <c r="B3134" t="s">
        <v>6</v>
      </c>
      <c r="C3134">
        <v>2020</v>
      </c>
      <c r="D3134">
        <v>14.823100090000001</v>
      </c>
      <c r="E3134" t="s">
        <v>7</v>
      </c>
    </row>
    <row r="3135" spans="1:5" x14ac:dyDescent="0.3">
      <c r="A3135" t="s">
        <v>119</v>
      </c>
      <c r="B3135" t="s">
        <v>6</v>
      </c>
      <c r="C3135">
        <v>2021</v>
      </c>
      <c r="D3135">
        <v>14.50529957</v>
      </c>
      <c r="E3135" t="s">
        <v>7</v>
      </c>
    </row>
    <row r="3136" spans="1:5" x14ac:dyDescent="0.3">
      <c r="A3136" t="s">
        <v>119</v>
      </c>
      <c r="B3136" t="s">
        <v>6</v>
      </c>
      <c r="C3136">
        <v>2022</v>
      </c>
      <c r="D3136">
        <v>14.468110080000001</v>
      </c>
      <c r="E3136" t="s">
        <v>7</v>
      </c>
    </row>
    <row r="3137" spans="1:5" x14ac:dyDescent="0.3">
      <c r="A3137" t="s">
        <v>119</v>
      </c>
      <c r="B3137" t="s">
        <v>6</v>
      </c>
      <c r="C3137">
        <v>2023</v>
      </c>
      <c r="D3137">
        <v>14.468110080000001</v>
      </c>
      <c r="E3137" t="s">
        <v>7</v>
      </c>
    </row>
    <row r="3138" spans="1:5" x14ac:dyDescent="0.3">
      <c r="A3138" t="s">
        <v>120</v>
      </c>
      <c r="B3138" t="s">
        <v>6</v>
      </c>
      <c r="C3138">
        <v>2010</v>
      </c>
      <c r="D3138">
        <v>13.089158879999999</v>
      </c>
      <c r="E3138" t="s">
        <v>7</v>
      </c>
    </row>
    <row r="3139" spans="1:5" x14ac:dyDescent="0.3">
      <c r="A3139" t="s">
        <v>120</v>
      </c>
      <c r="B3139" t="s">
        <v>6</v>
      </c>
      <c r="C3139">
        <v>2011</v>
      </c>
      <c r="D3139">
        <v>13.32995244</v>
      </c>
      <c r="E3139" t="s">
        <v>7</v>
      </c>
    </row>
    <row r="3140" spans="1:5" x14ac:dyDescent="0.3">
      <c r="A3140" t="s">
        <v>120</v>
      </c>
      <c r="B3140" t="s">
        <v>6</v>
      </c>
      <c r="C3140">
        <v>2012</v>
      </c>
      <c r="D3140">
        <v>13.570746010000001</v>
      </c>
      <c r="E3140" t="s">
        <v>7</v>
      </c>
    </row>
    <row r="3141" spans="1:5" x14ac:dyDescent="0.3">
      <c r="A3141" t="s">
        <v>120</v>
      </c>
      <c r="B3141" t="s">
        <v>6</v>
      </c>
      <c r="C3141">
        <v>2013</v>
      </c>
      <c r="D3141">
        <v>13.81153958</v>
      </c>
      <c r="E3141" t="s">
        <v>7</v>
      </c>
    </row>
    <row r="3142" spans="1:5" x14ac:dyDescent="0.3">
      <c r="A3142" t="s">
        <v>120</v>
      </c>
      <c r="B3142" t="s">
        <v>6</v>
      </c>
      <c r="C3142">
        <v>2014</v>
      </c>
      <c r="D3142">
        <v>14.052333150000001</v>
      </c>
      <c r="E3142" t="s">
        <v>7</v>
      </c>
    </row>
    <row r="3143" spans="1:5" x14ac:dyDescent="0.3">
      <c r="A3143" t="s">
        <v>120</v>
      </c>
      <c r="B3143" t="s">
        <v>6</v>
      </c>
      <c r="C3143">
        <v>2015</v>
      </c>
      <c r="D3143">
        <v>14.29312672</v>
      </c>
      <c r="E3143" t="s">
        <v>7</v>
      </c>
    </row>
    <row r="3144" spans="1:5" x14ac:dyDescent="0.3">
      <c r="A3144" t="s">
        <v>120</v>
      </c>
      <c r="B3144" t="s">
        <v>6</v>
      </c>
      <c r="C3144">
        <v>2016</v>
      </c>
      <c r="D3144">
        <v>14.533920289999999</v>
      </c>
      <c r="E3144" t="s">
        <v>7</v>
      </c>
    </row>
    <row r="3145" spans="1:5" x14ac:dyDescent="0.3">
      <c r="A3145" t="s">
        <v>120</v>
      </c>
      <c r="B3145" t="s">
        <v>6</v>
      </c>
      <c r="C3145">
        <v>2017</v>
      </c>
      <c r="D3145">
        <v>14.883466719999999</v>
      </c>
      <c r="E3145" t="s">
        <v>7</v>
      </c>
    </row>
    <row r="3146" spans="1:5" x14ac:dyDescent="0.3">
      <c r="A3146" t="s">
        <v>120</v>
      </c>
      <c r="B3146" t="s">
        <v>6</v>
      </c>
      <c r="C3146">
        <v>2018</v>
      </c>
      <c r="D3146">
        <v>15.23301315</v>
      </c>
      <c r="E3146" t="s">
        <v>7</v>
      </c>
    </row>
    <row r="3147" spans="1:5" x14ac:dyDescent="0.3">
      <c r="A3147" t="s">
        <v>120</v>
      </c>
      <c r="B3147" t="s">
        <v>6</v>
      </c>
      <c r="C3147">
        <v>2019</v>
      </c>
      <c r="D3147">
        <v>15.582559590000001</v>
      </c>
      <c r="E3147" t="s">
        <v>7</v>
      </c>
    </row>
    <row r="3148" spans="1:5" x14ac:dyDescent="0.3">
      <c r="A3148" t="s">
        <v>120</v>
      </c>
      <c r="B3148" t="s">
        <v>6</v>
      </c>
      <c r="C3148">
        <v>2020</v>
      </c>
      <c r="D3148">
        <v>15.8503933</v>
      </c>
      <c r="E3148" t="s">
        <v>7</v>
      </c>
    </row>
    <row r="3149" spans="1:5" x14ac:dyDescent="0.3">
      <c r="A3149" t="s">
        <v>120</v>
      </c>
      <c r="B3149" t="s">
        <v>6</v>
      </c>
      <c r="C3149">
        <v>2021</v>
      </c>
      <c r="D3149">
        <v>16.118227009999998</v>
      </c>
      <c r="E3149" t="s">
        <v>7</v>
      </c>
    </row>
    <row r="3150" spans="1:5" x14ac:dyDescent="0.3">
      <c r="A3150" t="s">
        <v>120</v>
      </c>
      <c r="B3150" t="s">
        <v>6</v>
      </c>
      <c r="C3150">
        <v>2022</v>
      </c>
      <c r="D3150">
        <v>16.386060709999999</v>
      </c>
      <c r="E3150" t="s">
        <v>7</v>
      </c>
    </row>
    <row r="3151" spans="1:5" x14ac:dyDescent="0.3">
      <c r="A3151" t="s">
        <v>120</v>
      </c>
      <c r="B3151" t="s">
        <v>6</v>
      </c>
      <c r="C3151">
        <v>2023</v>
      </c>
      <c r="D3151">
        <v>16.386060709999999</v>
      </c>
      <c r="E3151" t="s">
        <v>7</v>
      </c>
    </row>
    <row r="3152" spans="1:5" x14ac:dyDescent="0.3">
      <c r="A3152" t="s">
        <v>120</v>
      </c>
      <c r="B3152" t="s">
        <v>8</v>
      </c>
      <c r="C3152">
        <v>2011</v>
      </c>
      <c r="D3152">
        <v>10.880000109999999</v>
      </c>
      <c r="E3152" t="s">
        <v>7</v>
      </c>
    </row>
    <row r="3153" spans="1:5" x14ac:dyDescent="0.3">
      <c r="A3153" t="s">
        <v>120</v>
      </c>
      <c r="B3153" t="s">
        <v>8</v>
      </c>
      <c r="C3153">
        <v>2012</v>
      </c>
      <c r="D3153">
        <v>10.94721507</v>
      </c>
      <c r="E3153" t="s">
        <v>7</v>
      </c>
    </row>
    <row r="3154" spans="1:5" x14ac:dyDescent="0.3">
      <c r="A3154" t="s">
        <v>120</v>
      </c>
      <c r="B3154" t="s">
        <v>8</v>
      </c>
      <c r="C3154">
        <v>2013</v>
      </c>
      <c r="D3154">
        <v>11.01484526</v>
      </c>
      <c r="E3154" t="s">
        <v>7</v>
      </c>
    </row>
    <row r="3155" spans="1:5" x14ac:dyDescent="0.3">
      <c r="A3155" t="s">
        <v>120</v>
      </c>
      <c r="B3155" t="s">
        <v>8</v>
      </c>
      <c r="C3155">
        <v>2014</v>
      </c>
      <c r="D3155">
        <v>11.08289327</v>
      </c>
      <c r="E3155" t="s">
        <v>7</v>
      </c>
    </row>
    <row r="3156" spans="1:5" x14ac:dyDescent="0.3">
      <c r="A3156" t="s">
        <v>120</v>
      </c>
      <c r="B3156" t="s">
        <v>8</v>
      </c>
      <c r="C3156">
        <v>2015</v>
      </c>
      <c r="D3156">
        <v>11.15094128</v>
      </c>
      <c r="E3156" t="s">
        <v>7</v>
      </c>
    </row>
    <row r="3157" spans="1:5" x14ac:dyDescent="0.3">
      <c r="A3157" t="s">
        <v>120</v>
      </c>
      <c r="B3157" t="s">
        <v>8</v>
      </c>
      <c r="C3157">
        <v>2016</v>
      </c>
      <c r="D3157">
        <v>11.218989280000001</v>
      </c>
      <c r="E3157" t="s">
        <v>7</v>
      </c>
    </row>
    <row r="3158" spans="1:5" x14ac:dyDescent="0.3">
      <c r="A3158" t="s">
        <v>120</v>
      </c>
      <c r="B3158" t="s">
        <v>8</v>
      </c>
      <c r="C3158">
        <v>2017</v>
      </c>
      <c r="D3158">
        <v>11.287037290000001</v>
      </c>
      <c r="E3158" t="s">
        <v>7</v>
      </c>
    </row>
    <row r="3159" spans="1:5" x14ac:dyDescent="0.3">
      <c r="A3159" t="s">
        <v>120</v>
      </c>
      <c r="B3159" t="s">
        <v>8</v>
      </c>
      <c r="C3159">
        <v>2018</v>
      </c>
      <c r="D3159">
        <v>11.35508529</v>
      </c>
      <c r="E3159" t="s">
        <v>7</v>
      </c>
    </row>
    <row r="3160" spans="1:5" x14ac:dyDescent="0.3">
      <c r="A3160" t="s">
        <v>120</v>
      </c>
      <c r="B3160" t="s">
        <v>8</v>
      </c>
      <c r="C3160">
        <v>2019</v>
      </c>
      <c r="D3160">
        <v>11.448944989999999</v>
      </c>
      <c r="E3160" t="s">
        <v>7</v>
      </c>
    </row>
    <row r="3161" spans="1:5" x14ac:dyDescent="0.3">
      <c r="A3161" t="s">
        <v>120</v>
      </c>
      <c r="B3161" t="s">
        <v>8</v>
      </c>
      <c r="C3161">
        <v>2020</v>
      </c>
      <c r="D3161">
        <v>11.5428047</v>
      </c>
      <c r="E3161" t="s">
        <v>7</v>
      </c>
    </row>
    <row r="3162" spans="1:5" x14ac:dyDescent="0.3">
      <c r="A3162" t="s">
        <v>120</v>
      </c>
      <c r="B3162" t="s">
        <v>8</v>
      </c>
      <c r="C3162">
        <v>2021</v>
      </c>
      <c r="D3162">
        <v>11.636664400000001</v>
      </c>
      <c r="E3162" t="s">
        <v>7</v>
      </c>
    </row>
    <row r="3163" spans="1:5" x14ac:dyDescent="0.3">
      <c r="A3163" t="s">
        <v>120</v>
      </c>
      <c r="B3163" t="s">
        <v>8</v>
      </c>
      <c r="C3163">
        <v>2022</v>
      </c>
      <c r="D3163">
        <v>11.636664400000001</v>
      </c>
      <c r="E3163" t="s">
        <v>7</v>
      </c>
    </row>
    <row r="3164" spans="1:5" x14ac:dyDescent="0.3">
      <c r="A3164" t="s">
        <v>120</v>
      </c>
      <c r="B3164" t="s">
        <v>8</v>
      </c>
      <c r="C3164">
        <v>2023</v>
      </c>
      <c r="D3164">
        <v>11.636664400000001</v>
      </c>
      <c r="E3164" t="s">
        <v>7</v>
      </c>
    </row>
    <row r="3165" spans="1:5" x14ac:dyDescent="0.3">
      <c r="A3165" t="s">
        <v>121</v>
      </c>
      <c r="B3165" t="s">
        <v>8</v>
      </c>
      <c r="C3165">
        <v>2010</v>
      </c>
      <c r="D3165">
        <v>9.4027099609999993</v>
      </c>
      <c r="E3165" t="s">
        <v>7</v>
      </c>
    </row>
    <row r="3166" spans="1:5" x14ac:dyDescent="0.3">
      <c r="A3166" t="s">
        <v>121</v>
      </c>
      <c r="B3166" t="s">
        <v>8</v>
      </c>
      <c r="C3166">
        <v>2011</v>
      </c>
      <c r="D3166">
        <v>9.6880487199999994</v>
      </c>
      <c r="E3166" t="s">
        <v>7</v>
      </c>
    </row>
    <row r="3167" spans="1:5" x14ac:dyDescent="0.3">
      <c r="A3167" t="s">
        <v>121</v>
      </c>
      <c r="B3167" t="s">
        <v>8</v>
      </c>
      <c r="C3167">
        <v>2012</v>
      </c>
      <c r="D3167">
        <v>9.9733874799999995</v>
      </c>
      <c r="E3167" t="s">
        <v>7</v>
      </c>
    </row>
    <row r="3168" spans="1:5" x14ac:dyDescent="0.3">
      <c r="A3168" t="s">
        <v>121</v>
      </c>
      <c r="B3168" t="s">
        <v>8</v>
      </c>
      <c r="C3168">
        <v>2013</v>
      </c>
      <c r="D3168">
        <v>10.25872624</v>
      </c>
      <c r="E3168" t="s">
        <v>7</v>
      </c>
    </row>
    <row r="3169" spans="1:5" x14ac:dyDescent="0.3">
      <c r="A3169" t="s">
        <v>121</v>
      </c>
      <c r="B3169" t="s">
        <v>8</v>
      </c>
      <c r="C3169">
        <v>2014</v>
      </c>
      <c r="D3169">
        <v>10.544065</v>
      </c>
      <c r="E3169" t="s">
        <v>7</v>
      </c>
    </row>
    <row r="3170" spans="1:5" x14ac:dyDescent="0.3">
      <c r="A3170" t="s">
        <v>121</v>
      </c>
      <c r="B3170" t="s">
        <v>8</v>
      </c>
      <c r="C3170">
        <v>2015</v>
      </c>
      <c r="D3170">
        <v>10.82940376</v>
      </c>
      <c r="E3170" t="s">
        <v>7</v>
      </c>
    </row>
    <row r="3171" spans="1:5" x14ac:dyDescent="0.3">
      <c r="A3171" t="s">
        <v>121</v>
      </c>
      <c r="B3171" t="s">
        <v>8</v>
      </c>
      <c r="C3171">
        <v>2016</v>
      </c>
      <c r="D3171">
        <v>11.11474252</v>
      </c>
      <c r="E3171" t="s">
        <v>7</v>
      </c>
    </row>
    <row r="3172" spans="1:5" x14ac:dyDescent="0.3">
      <c r="A3172" t="s">
        <v>121</v>
      </c>
      <c r="B3172" t="s">
        <v>8</v>
      </c>
      <c r="C3172">
        <v>2017</v>
      </c>
      <c r="D3172">
        <v>11.40008128</v>
      </c>
      <c r="E3172" t="s">
        <v>7</v>
      </c>
    </row>
    <row r="3173" spans="1:5" x14ac:dyDescent="0.3">
      <c r="A3173" t="s">
        <v>121</v>
      </c>
      <c r="B3173" t="s">
        <v>8</v>
      </c>
      <c r="C3173">
        <v>2018</v>
      </c>
      <c r="D3173">
        <v>11.68542004</v>
      </c>
      <c r="E3173" t="s">
        <v>7</v>
      </c>
    </row>
    <row r="3174" spans="1:5" x14ac:dyDescent="0.3">
      <c r="A3174" t="s">
        <v>121</v>
      </c>
      <c r="B3174" t="s">
        <v>8</v>
      </c>
      <c r="C3174">
        <v>2019</v>
      </c>
      <c r="D3174">
        <v>10.957709789999999</v>
      </c>
      <c r="E3174" t="s">
        <v>7</v>
      </c>
    </row>
    <row r="3175" spans="1:5" x14ac:dyDescent="0.3">
      <c r="A3175" t="s">
        <v>121</v>
      </c>
      <c r="B3175" t="s">
        <v>8</v>
      </c>
      <c r="C3175">
        <v>2020</v>
      </c>
      <c r="D3175">
        <v>10.22999954</v>
      </c>
      <c r="E3175" t="s">
        <v>7</v>
      </c>
    </row>
    <row r="3176" spans="1:5" x14ac:dyDescent="0.3">
      <c r="A3176" t="s">
        <v>121</v>
      </c>
      <c r="B3176" t="s">
        <v>8</v>
      </c>
      <c r="C3176">
        <v>2021</v>
      </c>
      <c r="D3176">
        <v>10.22999954</v>
      </c>
      <c r="E3176" t="s">
        <v>7</v>
      </c>
    </row>
    <row r="3177" spans="1:5" x14ac:dyDescent="0.3">
      <c r="A3177" t="s">
        <v>121</v>
      </c>
      <c r="B3177" t="s">
        <v>8</v>
      </c>
      <c r="C3177">
        <v>2022</v>
      </c>
      <c r="D3177">
        <v>10.22999954</v>
      </c>
      <c r="E3177" t="s">
        <v>7</v>
      </c>
    </row>
    <row r="3178" spans="1:5" x14ac:dyDescent="0.3">
      <c r="A3178" t="s">
        <v>121</v>
      </c>
      <c r="B3178" t="s">
        <v>8</v>
      </c>
      <c r="C3178">
        <v>2023</v>
      </c>
      <c r="D3178">
        <v>10.22999954</v>
      </c>
      <c r="E3178" t="s">
        <v>7</v>
      </c>
    </row>
    <row r="3179" spans="1:5" x14ac:dyDescent="0.3">
      <c r="A3179" t="s">
        <v>121</v>
      </c>
      <c r="B3179" t="s">
        <v>6</v>
      </c>
      <c r="C3179">
        <v>2010</v>
      </c>
      <c r="D3179">
        <v>13.36975956</v>
      </c>
      <c r="E3179" t="s">
        <v>7</v>
      </c>
    </row>
    <row r="3180" spans="1:5" x14ac:dyDescent="0.3">
      <c r="A3180" t="s">
        <v>121</v>
      </c>
      <c r="B3180" t="s">
        <v>6</v>
      </c>
      <c r="C3180">
        <v>2011</v>
      </c>
      <c r="D3180">
        <v>13.450474740000001</v>
      </c>
      <c r="E3180" t="s">
        <v>7</v>
      </c>
    </row>
    <row r="3181" spans="1:5" x14ac:dyDescent="0.3">
      <c r="A3181" t="s">
        <v>121</v>
      </c>
      <c r="B3181" t="s">
        <v>6</v>
      </c>
      <c r="C3181">
        <v>2012</v>
      </c>
      <c r="D3181">
        <v>13.531189919999999</v>
      </c>
      <c r="E3181" t="s">
        <v>7</v>
      </c>
    </row>
    <row r="3182" spans="1:5" x14ac:dyDescent="0.3">
      <c r="A3182" t="s">
        <v>121</v>
      </c>
      <c r="B3182" t="s">
        <v>6</v>
      </c>
      <c r="C3182">
        <v>2013</v>
      </c>
      <c r="D3182">
        <v>13.51144028</v>
      </c>
      <c r="E3182" t="s">
        <v>7</v>
      </c>
    </row>
    <row r="3183" spans="1:5" x14ac:dyDescent="0.3">
      <c r="A3183" t="s">
        <v>121</v>
      </c>
      <c r="B3183" t="s">
        <v>6</v>
      </c>
      <c r="C3183">
        <v>2014</v>
      </c>
      <c r="D3183">
        <v>13.477410320000001</v>
      </c>
      <c r="E3183" t="s">
        <v>7</v>
      </c>
    </row>
    <row r="3184" spans="1:5" x14ac:dyDescent="0.3">
      <c r="A3184" t="s">
        <v>121</v>
      </c>
      <c r="B3184" t="s">
        <v>6</v>
      </c>
      <c r="C3184">
        <v>2015</v>
      </c>
      <c r="D3184">
        <v>13.7627697</v>
      </c>
      <c r="E3184" t="s">
        <v>7</v>
      </c>
    </row>
    <row r="3185" spans="1:5" x14ac:dyDescent="0.3">
      <c r="A3185" t="s">
        <v>121</v>
      </c>
      <c r="B3185" t="s">
        <v>6</v>
      </c>
      <c r="C3185">
        <v>2016</v>
      </c>
      <c r="D3185">
        <v>13.7967</v>
      </c>
      <c r="E3185" t="s">
        <v>7</v>
      </c>
    </row>
    <row r="3186" spans="1:5" x14ac:dyDescent="0.3">
      <c r="A3186" t="s">
        <v>121</v>
      </c>
      <c r="B3186" t="s">
        <v>6</v>
      </c>
      <c r="C3186">
        <v>2017</v>
      </c>
      <c r="D3186">
        <v>13.830630299999999</v>
      </c>
      <c r="E3186" t="s">
        <v>7</v>
      </c>
    </row>
    <row r="3187" spans="1:5" x14ac:dyDescent="0.3">
      <c r="A3187" t="s">
        <v>121</v>
      </c>
      <c r="B3187" t="s">
        <v>6</v>
      </c>
      <c r="C3187">
        <v>2018</v>
      </c>
      <c r="D3187">
        <v>13.68043995</v>
      </c>
      <c r="E3187" t="s">
        <v>7</v>
      </c>
    </row>
    <row r="3188" spans="1:5" x14ac:dyDescent="0.3">
      <c r="A3188" t="s">
        <v>121</v>
      </c>
      <c r="B3188" t="s">
        <v>6</v>
      </c>
      <c r="C3188">
        <v>2019</v>
      </c>
      <c r="D3188">
        <v>13.44775009</v>
      </c>
      <c r="E3188" t="s">
        <v>7</v>
      </c>
    </row>
    <row r="3189" spans="1:5" x14ac:dyDescent="0.3">
      <c r="A3189" t="s">
        <v>121</v>
      </c>
      <c r="B3189" t="s">
        <v>6</v>
      </c>
      <c r="C3189">
        <v>2020</v>
      </c>
      <c r="D3189">
        <v>13.40307045</v>
      </c>
      <c r="E3189" t="s">
        <v>7</v>
      </c>
    </row>
    <row r="3190" spans="1:5" x14ac:dyDescent="0.3">
      <c r="A3190" t="s">
        <v>121</v>
      </c>
      <c r="B3190" t="s">
        <v>6</v>
      </c>
      <c r="C3190">
        <v>2021</v>
      </c>
      <c r="D3190">
        <v>13.53925991</v>
      </c>
      <c r="E3190" t="s">
        <v>7</v>
      </c>
    </row>
    <row r="3191" spans="1:5" x14ac:dyDescent="0.3">
      <c r="A3191" t="s">
        <v>121</v>
      </c>
      <c r="B3191" t="s">
        <v>6</v>
      </c>
      <c r="C3191">
        <v>2022</v>
      </c>
      <c r="D3191">
        <v>14.781439779999999</v>
      </c>
      <c r="E3191" t="s">
        <v>7</v>
      </c>
    </row>
    <row r="3192" spans="1:5" x14ac:dyDescent="0.3">
      <c r="A3192" t="s">
        <v>121</v>
      </c>
      <c r="B3192" t="s">
        <v>6</v>
      </c>
      <c r="C3192">
        <v>2023</v>
      </c>
      <c r="D3192">
        <v>14.781439779999999</v>
      </c>
      <c r="E3192" t="s">
        <v>7</v>
      </c>
    </row>
    <row r="3193" spans="1:5" x14ac:dyDescent="0.3">
      <c r="A3193" t="s">
        <v>122</v>
      </c>
      <c r="B3193" t="s">
        <v>6</v>
      </c>
      <c r="C3193">
        <v>2010</v>
      </c>
      <c r="D3193">
        <v>7.305920124</v>
      </c>
      <c r="E3193" t="s">
        <v>7</v>
      </c>
    </row>
    <row r="3194" spans="1:5" x14ac:dyDescent="0.3">
      <c r="A3194" t="s">
        <v>122</v>
      </c>
      <c r="B3194" t="s">
        <v>6</v>
      </c>
      <c r="C3194">
        <v>2011</v>
      </c>
      <c r="D3194">
        <v>7.4423599239999998</v>
      </c>
      <c r="E3194" t="s">
        <v>7</v>
      </c>
    </row>
    <row r="3195" spans="1:5" x14ac:dyDescent="0.3">
      <c r="A3195" t="s">
        <v>122</v>
      </c>
      <c r="B3195" t="s">
        <v>6</v>
      </c>
      <c r="C3195">
        <v>2012</v>
      </c>
      <c r="D3195">
        <v>7.2548549180000004</v>
      </c>
      <c r="E3195" t="s">
        <v>7</v>
      </c>
    </row>
    <row r="3196" spans="1:5" x14ac:dyDescent="0.3">
      <c r="A3196" t="s">
        <v>122</v>
      </c>
      <c r="B3196" t="s">
        <v>6</v>
      </c>
      <c r="C3196">
        <v>2013</v>
      </c>
      <c r="D3196">
        <v>7.067349911</v>
      </c>
      <c r="E3196" t="s">
        <v>7</v>
      </c>
    </row>
    <row r="3197" spans="1:5" x14ac:dyDescent="0.3">
      <c r="A3197" t="s">
        <v>122</v>
      </c>
      <c r="B3197" t="s">
        <v>6</v>
      </c>
      <c r="C3197">
        <v>2014</v>
      </c>
      <c r="D3197">
        <v>7.2188200949999999</v>
      </c>
      <c r="E3197" t="s">
        <v>7</v>
      </c>
    </row>
    <row r="3198" spans="1:5" x14ac:dyDescent="0.3">
      <c r="A3198" t="s">
        <v>122</v>
      </c>
      <c r="B3198" t="s">
        <v>6</v>
      </c>
      <c r="C3198">
        <v>2015</v>
      </c>
      <c r="D3198">
        <v>7.0261502269999996</v>
      </c>
      <c r="E3198" t="s">
        <v>7</v>
      </c>
    </row>
    <row r="3199" spans="1:5" x14ac:dyDescent="0.3">
      <c r="A3199" t="s">
        <v>122</v>
      </c>
      <c r="B3199" t="s">
        <v>6</v>
      </c>
      <c r="C3199">
        <v>2016</v>
      </c>
      <c r="D3199">
        <v>7.0738000870000004</v>
      </c>
      <c r="E3199" t="s">
        <v>7</v>
      </c>
    </row>
    <row r="3200" spans="1:5" x14ac:dyDescent="0.3">
      <c r="A3200" t="s">
        <v>122</v>
      </c>
      <c r="B3200" t="s">
        <v>6</v>
      </c>
      <c r="C3200">
        <v>2017</v>
      </c>
      <c r="D3200">
        <v>7.1155800820000001</v>
      </c>
      <c r="E3200" t="s">
        <v>7</v>
      </c>
    </row>
    <row r="3201" spans="1:5" x14ac:dyDescent="0.3">
      <c r="A3201" t="s">
        <v>122</v>
      </c>
      <c r="B3201" t="s">
        <v>6</v>
      </c>
      <c r="C3201">
        <v>2018</v>
      </c>
      <c r="D3201">
        <v>7.0893735219999998</v>
      </c>
      <c r="E3201" t="s">
        <v>7</v>
      </c>
    </row>
    <row r="3202" spans="1:5" x14ac:dyDescent="0.3">
      <c r="A3202" t="s">
        <v>122</v>
      </c>
      <c r="B3202" t="s">
        <v>6</v>
      </c>
      <c r="C3202">
        <v>2019</v>
      </c>
      <c r="D3202">
        <v>7.0632634809999999</v>
      </c>
      <c r="E3202" t="s">
        <v>7</v>
      </c>
    </row>
    <row r="3203" spans="1:5" x14ac:dyDescent="0.3">
      <c r="A3203" t="s">
        <v>122</v>
      </c>
      <c r="B3203" t="s">
        <v>6</v>
      </c>
      <c r="C3203">
        <v>2020</v>
      </c>
      <c r="D3203">
        <v>7.0372496030000002</v>
      </c>
      <c r="E3203" t="s">
        <v>7</v>
      </c>
    </row>
    <row r="3204" spans="1:5" x14ac:dyDescent="0.3">
      <c r="A3204" t="s">
        <v>122</v>
      </c>
      <c r="B3204" t="s">
        <v>6</v>
      </c>
      <c r="C3204">
        <v>2021</v>
      </c>
      <c r="D3204">
        <v>7.0113315329999999</v>
      </c>
      <c r="E3204" t="s">
        <v>7</v>
      </c>
    </row>
    <row r="3205" spans="1:5" x14ac:dyDescent="0.3">
      <c r="A3205" t="s">
        <v>122</v>
      </c>
      <c r="B3205" t="s">
        <v>6</v>
      </c>
      <c r="C3205">
        <v>2022</v>
      </c>
      <c r="D3205">
        <v>7.0113315329999999</v>
      </c>
      <c r="E3205" t="s">
        <v>7</v>
      </c>
    </row>
    <row r="3206" spans="1:5" x14ac:dyDescent="0.3">
      <c r="A3206" t="s">
        <v>122</v>
      </c>
      <c r="B3206" t="s">
        <v>6</v>
      </c>
      <c r="C3206">
        <v>2023</v>
      </c>
      <c r="D3206">
        <v>7.0113315329999999</v>
      </c>
      <c r="E3206" t="s">
        <v>7</v>
      </c>
    </row>
    <row r="3207" spans="1:5" x14ac:dyDescent="0.3">
      <c r="A3207" t="s">
        <v>122</v>
      </c>
      <c r="B3207" t="s">
        <v>8</v>
      </c>
      <c r="C3207">
        <v>2010</v>
      </c>
      <c r="D3207">
        <v>1.903999996</v>
      </c>
      <c r="E3207" t="s">
        <v>7</v>
      </c>
    </row>
    <row r="3208" spans="1:5" x14ac:dyDescent="0.3">
      <c r="A3208" t="s">
        <v>122</v>
      </c>
      <c r="B3208" t="s">
        <v>8</v>
      </c>
      <c r="C3208">
        <v>2011</v>
      </c>
      <c r="D3208">
        <v>2.0199999809999998</v>
      </c>
      <c r="E3208" t="s">
        <v>7</v>
      </c>
    </row>
    <row r="3209" spans="1:5" x14ac:dyDescent="0.3">
      <c r="A3209" t="s">
        <v>122</v>
      </c>
      <c r="B3209" t="s">
        <v>8</v>
      </c>
      <c r="C3209">
        <v>2012</v>
      </c>
      <c r="D3209">
        <v>1.972499996</v>
      </c>
      <c r="E3209" t="s">
        <v>7</v>
      </c>
    </row>
    <row r="3210" spans="1:5" x14ac:dyDescent="0.3">
      <c r="A3210" t="s">
        <v>122</v>
      </c>
      <c r="B3210" t="s">
        <v>8</v>
      </c>
      <c r="C3210">
        <v>2013</v>
      </c>
      <c r="D3210">
        <v>1.9250000119999999</v>
      </c>
      <c r="E3210" t="s">
        <v>7</v>
      </c>
    </row>
    <row r="3211" spans="1:5" x14ac:dyDescent="0.3">
      <c r="A3211" t="s">
        <v>122</v>
      </c>
      <c r="B3211" t="s">
        <v>8</v>
      </c>
      <c r="C3211">
        <v>2014</v>
      </c>
      <c r="D3211">
        <v>1.877500027</v>
      </c>
      <c r="E3211" t="s">
        <v>7</v>
      </c>
    </row>
    <row r="3212" spans="1:5" x14ac:dyDescent="0.3">
      <c r="A3212" t="s">
        <v>122</v>
      </c>
      <c r="B3212" t="s">
        <v>8</v>
      </c>
      <c r="C3212">
        <v>2015</v>
      </c>
      <c r="D3212">
        <v>1.8300000430000001</v>
      </c>
      <c r="E3212" t="s">
        <v>7</v>
      </c>
    </row>
    <row r="3213" spans="1:5" x14ac:dyDescent="0.3">
      <c r="A3213" t="s">
        <v>122</v>
      </c>
      <c r="B3213" t="s">
        <v>8</v>
      </c>
      <c r="C3213">
        <v>2016</v>
      </c>
      <c r="D3213">
        <v>1.5299999710000001</v>
      </c>
      <c r="E3213" t="s">
        <v>7</v>
      </c>
    </row>
    <row r="3214" spans="1:5" x14ac:dyDescent="0.3">
      <c r="A3214" t="s">
        <v>122</v>
      </c>
      <c r="B3214" t="s">
        <v>8</v>
      </c>
      <c r="C3214">
        <v>2017</v>
      </c>
      <c r="D3214">
        <v>1.6999999880000001</v>
      </c>
      <c r="E3214" t="s">
        <v>7</v>
      </c>
    </row>
    <row r="3215" spans="1:5" x14ac:dyDescent="0.3">
      <c r="A3215" t="s">
        <v>122</v>
      </c>
      <c r="B3215" t="s">
        <v>8</v>
      </c>
      <c r="C3215">
        <v>2018</v>
      </c>
      <c r="D3215">
        <v>1.8700000050000001</v>
      </c>
      <c r="E3215" t="s">
        <v>7</v>
      </c>
    </row>
    <row r="3216" spans="1:5" x14ac:dyDescent="0.3">
      <c r="A3216" t="s">
        <v>122</v>
      </c>
      <c r="B3216" t="s">
        <v>8</v>
      </c>
      <c r="C3216">
        <v>2019</v>
      </c>
      <c r="D3216">
        <v>2.0418400760000002</v>
      </c>
      <c r="E3216" t="s">
        <v>7</v>
      </c>
    </row>
    <row r="3217" spans="1:5" x14ac:dyDescent="0.3">
      <c r="A3217" t="s">
        <v>122</v>
      </c>
      <c r="B3217" t="s">
        <v>8</v>
      </c>
      <c r="C3217">
        <v>2020</v>
      </c>
      <c r="D3217">
        <v>1.6299999949999999</v>
      </c>
      <c r="E3217" t="s">
        <v>7</v>
      </c>
    </row>
    <row r="3218" spans="1:5" x14ac:dyDescent="0.3">
      <c r="A3218" t="s">
        <v>122</v>
      </c>
      <c r="B3218" t="s">
        <v>8</v>
      </c>
      <c r="C3218">
        <v>2021</v>
      </c>
      <c r="D3218">
        <v>1.6299999949999999</v>
      </c>
      <c r="E3218" t="s">
        <v>7</v>
      </c>
    </row>
    <row r="3219" spans="1:5" x14ac:dyDescent="0.3">
      <c r="A3219" t="s">
        <v>122</v>
      </c>
      <c r="B3219" t="s">
        <v>8</v>
      </c>
      <c r="C3219">
        <v>2022</v>
      </c>
      <c r="D3219">
        <v>1.6299999949999999</v>
      </c>
      <c r="E3219" t="s">
        <v>7</v>
      </c>
    </row>
    <row r="3220" spans="1:5" x14ac:dyDescent="0.3">
      <c r="A3220" t="s">
        <v>122</v>
      </c>
      <c r="B3220" t="s">
        <v>8</v>
      </c>
      <c r="C3220">
        <v>2023</v>
      </c>
      <c r="D3220">
        <v>1.6299999949999999</v>
      </c>
      <c r="E3220" t="s">
        <v>7</v>
      </c>
    </row>
    <row r="3221" spans="1:5" x14ac:dyDescent="0.3">
      <c r="A3221" t="s">
        <v>123</v>
      </c>
      <c r="B3221" t="s">
        <v>8</v>
      </c>
      <c r="C3221">
        <v>2010</v>
      </c>
      <c r="D3221">
        <v>10.31000042</v>
      </c>
      <c r="E3221" t="s">
        <v>7</v>
      </c>
    </row>
    <row r="3222" spans="1:5" x14ac:dyDescent="0.3">
      <c r="A3222" t="s">
        <v>123</v>
      </c>
      <c r="B3222" t="s">
        <v>8</v>
      </c>
      <c r="C3222">
        <v>2011</v>
      </c>
      <c r="D3222">
        <v>10.47000027</v>
      </c>
      <c r="E3222" t="s">
        <v>7</v>
      </c>
    </row>
    <row r="3223" spans="1:5" x14ac:dyDescent="0.3">
      <c r="A3223" t="s">
        <v>123</v>
      </c>
      <c r="B3223" t="s">
        <v>8</v>
      </c>
      <c r="C3223">
        <v>2012</v>
      </c>
      <c r="D3223">
        <v>10.80000019</v>
      </c>
      <c r="E3223" t="s">
        <v>7</v>
      </c>
    </row>
    <row r="3224" spans="1:5" x14ac:dyDescent="0.3">
      <c r="A3224" t="s">
        <v>123</v>
      </c>
      <c r="B3224" t="s">
        <v>8</v>
      </c>
      <c r="C3224">
        <v>2013</v>
      </c>
      <c r="D3224">
        <v>11.02999973</v>
      </c>
      <c r="E3224" t="s">
        <v>7</v>
      </c>
    </row>
    <row r="3225" spans="1:5" x14ac:dyDescent="0.3">
      <c r="A3225" t="s">
        <v>123</v>
      </c>
      <c r="B3225" t="s">
        <v>8</v>
      </c>
      <c r="C3225">
        <v>2014</v>
      </c>
      <c r="D3225">
        <v>11.130000109999999</v>
      </c>
      <c r="E3225" t="s">
        <v>7</v>
      </c>
    </row>
    <row r="3226" spans="1:5" x14ac:dyDescent="0.3">
      <c r="A3226" t="s">
        <v>123</v>
      </c>
      <c r="B3226" t="s">
        <v>8</v>
      </c>
      <c r="C3226">
        <v>2015</v>
      </c>
      <c r="D3226">
        <v>11.210000040000001</v>
      </c>
      <c r="E3226" t="s">
        <v>7</v>
      </c>
    </row>
    <row r="3227" spans="1:5" x14ac:dyDescent="0.3">
      <c r="A3227" t="s">
        <v>123</v>
      </c>
      <c r="B3227" t="s">
        <v>8</v>
      </c>
      <c r="C3227">
        <v>2016</v>
      </c>
      <c r="D3227">
        <v>11.289999959999999</v>
      </c>
      <c r="E3227" t="s">
        <v>7</v>
      </c>
    </row>
    <row r="3228" spans="1:5" x14ac:dyDescent="0.3">
      <c r="A3228" t="s">
        <v>123</v>
      </c>
      <c r="B3228" t="s">
        <v>8</v>
      </c>
      <c r="C3228">
        <v>2017</v>
      </c>
      <c r="D3228">
        <v>11.565000059999999</v>
      </c>
      <c r="E3228" t="s">
        <v>7</v>
      </c>
    </row>
    <row r="3229" spans="1:5" x14ac:dyDescent="0.3">
      <c r="A3229" t="s">
        <v>123</v>
      </c>
      <c r="B3229" t="s">
        <v>8</v>
      </c>
      <c r="C3229">
        <v>2018</v>
      </c>
      <c r="D3229">
        <v>11.84000015</v>
      </c>
      <c r="E3229" t="s">
        <v>7</v>
      </c>
    </row>
    <row r="3230" spans="1:5" x14ac:dyDescent="0.3">
      <c r="A3230" t="s">
        <v>123</v>
      </c>
      <c r="B3230" t="s">
        <v>8</v>
      </c>
      <c r="C3230">
        <v>2019</v>
      </c>
      <c r="D3230">
        <v>12.0250001</v>
      </c>
      <c r="E3230" t="s">
        <v>7</v>
      </c>
    </row>
    <row r="3231" spans="1:5" x14ac:dyDescent="0.3">
      <c r="A3231" t="s">
        <v>123</v>
      </c>
      <c r="B3231" t="s">
        <v>8</v>
      </c>
      <c r="C3231">
        <v>2020</v>
      </c>
      <c r="D3231">
        <v>12.210000040000001</v>
      </c>
      <c r="E3231" t="s">
        <v>7</v>
      </c>
    </row>
    <row r="3232" spans="1:5" x14ac:dyDescent="0.3">
      <c r="A3232" t="s">
        <v>123</v>
      </c>
      <c r="B3232" t="s">
        <v>8</v>
      </c>
      <c r="C3232">
        <v>2021</v>
      </c>
      <c r="D3232">
        <v>12.4207021</v>
      </c>
      <c r="E3232" t="s">
        <v>7</v>
      </c>
    </row>
    <row r="3233" spans="1:5" x14ac:dyDescent="0.3">
      <c r="A3233" t="s">
        <v>123</v>
      </c>
      <c r="B3233" t="s">
        <v>8</v>
      </c>
      <c r="C3233">
        <v>2022</v>
      </c>
      <c r="D3233">
        <v>12.4207021</v>
      </c>
      <c r="E3233" t="s">
        <v>7</v>
      </c>
    </row>
    <row r="3234" spans="1:5" x14ac:dyDescent="0.3">
      <c r="A3234" t="s">
        <v>123</v>
      </c>
      <c r="B3234" t="s">
        <v>8</v>
      </c>
      <c r="C3234">
        <v>2023</v>
      </c>
      <c r="D3234">
        <v>12.4207021</v>
      </c>
      <c r="E3234" t="s">
        <v>7</v>
      </c>
    </row>
    <row r="3235" spans="1:5" x14ac:dyDescent="0.3">
      <c r="A3235" t="s">
        <v>123</v>
      </c>
      <c r="B3235" t="s">
        <v>6</v>
      </c>
      <c r="C3235">
        <v>2010</v>
      </c>
      <c r="D3235">
        <v>15.55834007</v>
      </c>
      <c r="E3235" t="s">
        <v>7</v>
      </c>
    </row>
    <row r="3236" spans="1:5" x14ac:dyDescent="0.3">
      <c r="A3236" t="s">
        <v>123</v>
      </c>
      <c r="B3236" t="s">
        <v>6</v>
      </c>
      <c r="C3236">
        <v>2011</v>
      </c>
      <c r="D3236">
        <v>15.051989560000001</v>
      </c>
      <c r="E3236" t="s">
        <v>7</v>
      </c>
    </row>
    <row r="3237" spans="1:5" x14ac:dyDescent="0.3">
      <c r="A3237" t="s">
        <v>123</v>
      </c>
      <c r="B3237" t="s">
        <v>6</v>
      </c>
      <c r="C3237">
        <v>2012</v>
      </c>
      <c r="D3237">
        <v>15.26603985</v>
      </c>
      <c r="E3237" t="s">
        <v>7</v>
      </c>
    </row>
    <row r="3238" spans="1:5" x14ac:dyDescent="0.3">
      <c r="A3238" t="s">
        <v>123</v>
      </c>
      <c r="B3238" t="s">
        <v>6</v>
      </c>
      <c r="C3238">
        <v>2013</v>
      </c>
      <c r="D3238">
        <v>15.39560032</v>
      </c>
      <c r="E3238" t="s">
        <v>7</v>
      </c>
    </row>
    <row r="3239" spans="1:5" x14ac:dyDescent="0.3">
      <c r="A3239" t="s">
        <v>123</v>
      </c>
      <c r="B3239" t="s">
        <v>6</v>
      </c>
      <c r="C3239">
        <v>2014</v>
      </c>
      <c r="D3239">
        <v>15.41493988</v>
      </c>
      <c r="E3239" t="s">
        <v>7</v>
      </c>
    </row>
    <row r="3240" spans="1:5" x14ac:dyDescent="0.3">
      <c r="A3240" t="s">
        <v>123</v>
      </c>
      <c r="B3240" t="s">
        <v>6</v>
      </c>
      <c r="C3240">
        <v>2015</v>
      </c>
      <c r="D3240">
        <v>15.490559579999999</v>
      </c>
      <c r="E3240" t="s">
        <v>7</v>
      </c>
    </row>
    <row r="3241" spans="1:5" x14ac:dyDescent="0.3">
      <c r="A3241" t="s">
        <v>123</v>
      </c>
      <c r="B3241" t="s">
        <v>6</v>
      </c>
      <c r="C3241">
        <v>2016</v>
      </c>
      <c r="D3241">
        <v>15.456130030000001</v>
      </c>
      <c r="E3241" t="s">
        <v>7</v>
      </c>
    </row>
    <row r="3242" spans="1:5" x14ac:dyDescent="0.3">
      <c r="A3242" t="s">
        <v>123</v>
      </c>
      <c r="B3242" t="s">
        <v>6</v>
      </c>
      <c r="C3242">
        <v>2017</v>
      </c>
      <c r="D3242">
        <v>15.51881981</v>
      </c>
      <c r="E3242" t="s">
        <v>7</v>
      </c>
    </row>
    <row r="3243" spans="1:5" x14ac:dyDescent="0.3">
      <c r="A3243" t="s">
        <v>123</v>
      </c>
      <c r="B3243" t="s">
        <v>6</v>
      </c>
      <c r="C3243">
        <v>2018</v>
      </c>
      <c r="D3243">
        <v>15.75314045</v>
      </c>
      <c r="E3243" t="s">
        <v>7</v>
      </c>
    </row>
    <row r="3244" spans="1:5" x14ac:dyDescent="0.3">
      <c r="A3244" t="s">
        <v>123</v>
      </c>
      <c r="B3244" t="s">
        <v>6</v>
      </c>
      <c r="C3244">
        <v>2019</v>
      </c>
      <c r="D3244">
        <v>15.626990320000001</v>
      </c>
      <c r="E3244" t="s">
        <v>7</v>
      </c>
    </row>
    <row r="3245" spans="1:5" x14ac:dyDescent="0.3">
      <c r="A3245" t="s">
        <v>123</v>
      </c>
      <c r="B3245" t="s">
        <v>6</v>
      </c>
      <c r="C3245">
        <v>2020</v>
      </c>
      <c r="D3245">
        <v>15.550490379999999</v>
      </c>
      <c r="E3245" t="s">
        <v>7</v>
      </c>
    </row>
    <row r="3246" spans="1:5" x14ac:dyDescent="0.3">
      <c r="A3246" t="s">
        <v>123</v>
      </c>
      <c r="B3246" t="s">
        <v>6</v>
      </c>
      <c r="C3246">
        <v>2021</v>
      </c>
      <c r="D3246">
        <v>15.86133957</v>
      </c>
      <c r="E3246" t="s">
        <v>7</v>
      </c>
    </row>
    <row r="3247" spans="1:5" x14ac:dyDescent="0.3">
      <c r="A3247" t="s">
        <v>123</v>
      </c>
      <c r="B3247" t="s">
        <v>6</v>
      </c>
      <c r="C3247">
        <v>2022</v>
      </c>
      <c r="D3247">
        <v>15.90985012</v>
      </c>
      <c r="E3247" t="s">
        <v>7</v>
      </c>
    </row>
    <row r="3248" spans="1:5" x14ac:dyDescent="0.3">
      <c r="A3248" t="s">
        <v>123</v>
      </c>
      <c r="B3248" t="s">
        <v>6</v>
      </c>
      <c r="C3248">
        <v>2023</v>
      </c>
      <c r="D3248">
        <v>15.90985012</v>
      </c>
      <c r="E3248" t="s">
        <v>7</v>
      </c>
    </row>
    <row r="3249" spans="1:5" x14ac:dyDescent="0.3">
      <c r="A3249" t="s">
        <v>124</v>
      </c>
      <c r="B3249" t="s">
        <v>6</v>
      </c>
      <c r="C3249">
        <v>2010</v>
      </c>
      <c r="D3249">
        <v>9.4547127809999996</v>
      </c>
      <c r="E3249" t="s">
        <v>7</v>
      </c>
    </row>
    <row r="3250" spans="1:5" x14ac:dyDescent="0.3">
      <c r="A3250" t="s">
        <v>124</v>
      </c>
      <c r="B3250" t="s">
        <v>6</v>
      </c>
      <c r="C3250">
        <v>2011</v>
      </c>
      <c r="D3250">
        <v>9.7109437419999995</v>
      </c>
      <c r="E3250" t="s">
        <v>7</v>
      </c>
    </row>
    <row r="3251" spans="1:5" x14ac:dyDescent="0.3">
      <c r="A3251" t="s">
        <v>124</v>
      </c>
      <c r="B3251" t="s">
        <v>6</v>
      </c>
      <c r="C3251">
        <v>2012</v>
      </c>
      <c r="D3251">
        <v>9.9671747029999995</v>
      </c>
      <c r="E3251" t="s">
        <v>7</v>
      </c>
    </row>
    <row r="3252" spans="1:5" x14ac:dyDescent="0.3">
      <c r="A3252" t="s">
        <v>124</v>
      </c>
      <c r="B3252" t="s">
        <v>6</v>
      </c>
      <c r="C3252">
        <v>2013</v>
      </c>
      <c r="D3252">
        <v>10.223405659999999</v>
      </c>
      <c r="E3252" t="s">
        <v>7</v>
      </c>
    </row>
    <row r="3253" spans="1:5" x14ac:dyDescent="0.3">
      <c r="A3253" t="s">
        <v>124</v>
      </c>
      <c r="B3253" t="s">
        <v>6</v>
      </c>
      <c r="C3253">
        <v>2014</v>
      </c>
      <c r="D3253">
        <v>10.47963663</v>
      </c>
      <c r="E3253" t="s">
        <v>7</v>
      </c>
    </row>
    <row r="3254" spans="1:5" x14ac:dyDescent="0.3">
      <c r="A3254" t="s">
        <v>124</v>
      </c>
      <c r="B3254" t="s">
        <v>6</v>
      </c>
      <c r="C3254">
        <v>2015</v>
      </c>
      <c r="D3254">
        <v>10.73586759</v>
      </c>
      <c r="E3254" t="s">
        <v>7</v>
      </c>
    </row>
    <row r="3255" spans="1:5" x14ac:dyDescent="0.3">
      <c r="A3255" t="s">
        <v>124</v>
      </c>
      <c r="B3255" t="s">
        <v>6</v>
      </c>
      <c r="C3255">
        <v>2016</v>
      </c>
      <c r="D3255">
        <v>10.99209855</v>
      </c>
      <c r="E3255" t="s">
        <v>7</v>
      </c>
    </row>
    <row r="3256" spans="1:5" x14ac:dyDescent="0.3">
      <c r="A3256" t="s">
        <v>124</v>
      </c>
      <c r="B3256" t="s">
        <v>6</v>
      </c>
      <c r="C3256">
        <v>2017</v>
      </c>
      <c r="D3256">
        <v>11.24832951</v>
      </c>
      <c r="E3256" t="s">
        <v>7</v>
      </c>
    </row>
    <row r="3257" spans="1:5" x14ac:dyDescent="0.3">
      <c r="A3257" t="s">
        <v>124</v>
      </c>
      <c r="B3257" t="s">
        <v>6</v>
      </c>
      <c r="C3257">
        <v>2018</v>
      </c>
      <c r="D3257">
        <v>11.504560469999999</v>
      </c>
      <c r="E3257" t="s">
        <v>7</v>
      </c>
    </row>
    <row r="3258" spans="1:5" x14ac:dyDescent="0.3">
      <c r="A3258" t="s">
        <v>124</v>
      </c>
      <c r="B3258" t="s">
        <v>6</v>
      </c>
      <c r="C3258">
        <v>2019</v>
      </c>
      <c r="D3258">
        <v>11.504560469999999</v>
      </c>
      <c r="E3258" t="s">
        <v>7</v>
      </c>
    </row>
    <row r="3259" spans="1:5" x14ac:dyDescent="0.3">
      <c r="A3259" t="s">
        <v>124</v>
      </c>
      <c r="B3259" t="s">
        <v>6</v>
      </c>
      <c r="C3259">
        <v>2020</v>
      </c>
      <c r="D3259">
        <v>11.504560469999999</v>
      </c>
      <c r="E3259" t="s">
        <v>7</v>
      </c>
    </row>
    <row r="3260" spans="1:5" x14ac:dyDescent="0.3">
      <c r="A3260" t="s">
        <v>124</v>
      </c>
      <c r="B3260" t="s">
        <v>6</v>
      </c>
      <c r="C3260">
        <v>2021</v>
      </c>
      <c r="D3260">
        <v>11.504560469999999</v>
      </c>
      <c r="E3260" t="s">
        <v>7</v>
      </c>
    </row>
    <row r="3261" spans="1:5" x14ac:dyDescent="0.3">
      <c r="A3261" t="s">
        <v>124</v>
      </c>
      <c r="B3261" t="s">
        <v>6</v>
      </c>
      <c r="C3261">
        <v>2022</v>
      </c>
      <c r="D3261">
        <v>11.504560469999999</v>
      </c>
      <c r="E3261" t="s">
        <v>7</v>
      </c>
    </row>
    <row r="3262" spans="1:5" x14ac:dyDescent="0.3">
      <c r="A3262" t="s">
        <v>124</v>
      </c>
      <c r="B3262" t="s">
        <v>6</v>
      </c>
      <c r="C3262">
        <v>2023</v>
      </c>
      <c r="D3262">
        <v>11.504560469999999</v>
      </c>
      <c r="E3262" t="s">
        <v>7</v>
      </c>
    </row>
    <row r="3263" spans="1:5" x14ac:dyDescent="0.3">
      <c r="A3263" t="s">
        <v>124</v>
      </c>
      <c r="B3263" t="s">
        <v>8</v>
      </c>
      <c r="C3263">
        <v>2010</v>
      </c>
      <c r="D3263">
        <v>3.7380025250000002</v>
      </c>
      <c r="E3263" t="s">
        <v>7</v>
      </c>
    </row>
    <row r="3264" spans="1:5" x14ac:dyDescent="0.3">
      <c r="A3264" t="s">
        <v>124</v>
      </c>
      <c r="B3264" t="s">
        <v>8</v>
      </c>
      <c r="C3264">
        <v>2011</v>
      </c>
      <c r="D3264">
        <v>3.9372408019999998</v>
      </c>
      <c r="E3264" t="s">
        <v>7</v>
      </c>
    </row>
    <row r="3265" spans="1:5" x14ac:dyDescent="0.3">
      <c r="A3265" t="s">
        <v>124</v>
      </c>
      <c r="B3265" t="s">
        <v>8</v>
      </c>
      <c r="C3265">
        <v>2012</v>
      </c>
      <c r="D3265">
        <v>4.1364790779999998</v>
      </c>
      <c r="E3265" t="s">
        <v>7</v>
      </c>
    </row>
    <row r="3266" spans="1:5" x14ac:dyDescent="0.3">
      <c r="A3266" t="s">
        <v>124</v>
      </c>
      <c r="B3266" t="s">
        <v>8</v>
      </c>
      <c r="C3266">
        <v>2013</v>
      </c>
      <c r="D3266">
        <v>4.3357173549999999</v>
      </c>
      <c r="E3266" t="s">
        <v>7</v>
      </c>
    </row>
    <row r="3267" spans="1:5" x14ac:dyDescent="0.3">
      <c r="A3267" t="s">
        <v>124</v>
      </c>
      <c r="B3267" t="s">
        <v>8</v>
      </c>
      <c r="C3267">
        <v>2014</v>
      </c>
      <c r="D3267">
        <v>4.5349556309999999</v>
      </c>
      <c r="E3267" t="s">
        <v>7</v>
      </c>
    </row>
    <row r="3268" spans="1:5" x14ac:dyDescent="0.3">
      <c r="A3268" t="s">
        <v>124</v>
      </c>
      <c r="B3268" t="s">
        <v>8</v>
      </c>
      <c r="C3268">
        <v>2015</v>
      </c>
      <c r="D3268">
        <v>4.734193908</v>
      </c>
      <c r="E3268" t="s">
        <v>7</v>
      </c>
    </row>
    <row r="3269" spans="1:5" x14ac:dyDescent="0.3">
      <c r="A3269" t="s">
        <v>124</v>
      </c>
      <c r="B3269" t="s">
        <v>8</v>
      </c>
      <c r="C3269">
        <v>2016</v>
      </c>
      <c r="D3269">
        <v>4.8493499760000001</v>
      </c>
      <c r="E3269" t="s">
        <v>7</v>
      </c>
    </row>
    <row r="3270" spans="1:5" x14ac:dyDescent="0.3">
      <c r="A3270" t="s">
        <v>124</v>
      </c>
      <c r="B3270" t="s">
        <v>8</v>
      </c>
      <c r="C3270">
        <v>2017</v>
      </c>
      <c r="D3270">
        <v>5.3595666890000002</v>
      </c>
      <c r="E3270" t="s">
        <v>7</v>
      </c>
    </row>
    <row r="3271" spans="1:5" x14ac:dyDescent="0.3">
      <c r="A3271" t="s">
        <v>124</v>
      </c>
      <c r="B3271" t="s">
        <v>8</v>
      </c>
      <c r="C3271">
        <v>2018</v>
      </c>
      <c r="D3271">
        <v>5.8697834010000003</v>
      </c>
      <c r="E3271" t="s">
        <v>7</v>
      </c>
    </row>
    <row r="3272" spans="1:5" x14ac:dyDescent="0.3">
      <c r="A3272" t="s">
        <v>124</v>
      </c>
      <c r="B3272" t="s">
        <v>8</v>
      </c>
      <c r="C3272">
        <v>2019</v>
      </c>
      <c r="D3272">
        <v>6.3800001139999996</v>
      </c>
      <c r="E3272" t="s">
        <v>7</v>
      </c>
    </row>
    <row r="3273" spans="1:5" x14ac:dyDescent="0.3">
      <c r="A3273" t="s">
        <v>124</v>
      </c>
      <c r="B3273" t="s">
        <v>8</v>
      </c>
      <c r="C3273">
        <v>2020</v>
      </c>
      <c r="D3273">
        <v>6.3800001139999996</v>
      </c>
      <c r="E3273" t="s">
        <v>7</v>
      </c>
    </row>
    <row r="3274" spans="1:5" x14ac:dyDescent="0.3">
      <c r="A3274" t="s">
        <v>124</v>
      </c>
      <c r="B3274" t="s">
        <v>8</v>
      </c>
      <c r="C3274">
        <v>2021</v>
      </c>
      <c r="D3274">
        <v>6.3800001139999996</v>
      </c>
      <c r="E3274" t="s">
        <v>7</v>
      </c>
    </row>
    <row r="3275" spans="1:5" x14ac:dyDescent="0.3">
      <c r="A3275" t="s">
        <v>124</v>
      </c>
      <c r="B3275" t="s">
        <v>8</v>
      </c>
      <c r="C3275">
        <v>2022</v>
      </c>
      <c r="D3275">
        <v>6.3800001139999996</v>
      </c>
      <c r="E3275" t="s">
        <v>7</v>
      </c>
    </row>
    <row r="3276" spans="1:5" x14ac:dyDescent="0.3">
      <c r="A3276" t="s">
        <v>124</v>
      </c>
      <c r="B3276" t="s">
        <v>8</v>
      </c>
      <c r="C3276">
        <v>2023</v>
      </c>
      <c r="D3276">
        <v>6.3800001139999996</v>
      </c>
      <c r="E3276" t="s">
        <v>7</v>
      </c>
    </row>
    <row r="3277" spans="1:5" x14ac:dyDescent="0.3">
      <c r="A3277" t="s">
        <v>125</v>
      </c>
      <c r="B3277" t="s">
        <v>8</v>
      </c>
      <c r="C3277">
        <v>2010</v>
      </c>
      <c r="D3277">
        <v>11.17499971</v>
      </c>
      <c r="E3277" t="s">
        <v>7</v>
      </c>
    </row>
    <row r="3278" spans="1:5" x14ac:dyDescent="0.3">
      <c r="A3278" t="s">
        <v>125</v>
      </c>
      <c r="B3278" t="s">
        <v>8</v>
      </c>
      <c r="C3278">
        <v>2011</v>
      </c>
      <c r="D3278">
        <v>11.27999973</v>
      </c>
      <c r="E3278" t="s">
        <v>7</v>
      </c>
    </row>
    <row r="3279" spans="1:5" x14ac:dyDescent="0.3">
      <c r="A3279" t="s">
        <v>125</v>
      </c>
      <c r="B3279" t="s">
        <v>8</v>
      </c>
      <c r="C3279">
        <v>2012</v>
      </c>
      <c r="D3279">
        <v>11.42716544</v>
      </c>
      <c r="E3279" t="s">
        <v>7</v>
      </c>
    </row>
    <row r="3280" spans="1:5" x14ac:dyDescent="0.3">
      <c r="A3280" t="s">
        <v>125</v>
      </c>
      <c r="B3280" t="s">
        <v>8</v>
      </c>
      <c r="C3280">
        <v>2013</v>
      </c>
      <c r="D3280">
        <v>11.574331150000001</v>
      </c>
      <c r="E3280" t="s">
        <v>7</v>
      </c>
    </row>
    <row r="3281" spans="1:5" x14ac:dyDescent="0.3">
      <c r="A3281" t="s">
        <v>125</v>
      </c>
      <c r="B3281" t="s">
        <v>8</v>
      </c>
      <c r="C3281">
        <v>2014</v>
      </c>
      <c r="D3281">
        <v>11.721496849999999</v>
      </c>
      <c r="E3281" t="s">
        <v>7</v>
      </c>
    </row>
    <row r="3282" spans="1:5" x14ac:dyDescent="0.3">
      <c r="A3282" t="s">
        <v>125</v>
      </c>
      <c r="B3282" t="s">
        <v>8</v>
      </c>
      <c r="C3282">
        <v>2015</v>
      </c>
      <c r="D3282">
        <v>11.868662560000001</v>
      </c>
      <c r="E3282" t="s">
        <v>7</v>
      </c>
    </row>
    <row r="3283" spans="1:5" x14ac:dyDescent="0.3">
      <c r="A3283" t="s">
        <v>125</v>
      </c>
      <c r="B3283" t="s">
        <v>8</v>
      </c>
      <c r="C3283">
        <v>2016</v>
      </c>
      <c r="D3283">
        <v>12.01582827</v>
      </c>
      <c r="E3283" t="s">
        <v>7</v>
      </c>
    </row>
    <row r="3284" spans="1:5" x14ac:dyDescent="0.3">
      <c r="A3284" t="s">
        <v>125</v>
      </c>
      <c r="B3284" t="s">
        <v>8</v>
      </c>
      <c r="C3284">
        <v>2017</v>
      </c>
      <c r="D3284">
        <v>12.16299398</v>
      </c>
      <c r="E3284" t="s">
        <v>7</v>
      </c>
    </row>
    <row r="3285" spans="1:5" x14ac:dyDescent="0.3">
      <c r="A3285" t="s">
        <v>125</v>
      </c>
      <c r="B3285" t="s">
        <v>8</v>
      </c>
      <c r="C3285">
        <v>2018</v>
      </c>
      <c r="D3285">
        <v>12.31015968</v>
      </c>
      <c r="E3285" t="s">
        <v>7</v>
      </c>
    </row>
    <row r="3286" spans="1:5" x14ac:dyDescent="0.3">
      <c r="A3286" t="s">
        <v>125</v>
      </c>
      <c r="B3286" t="s">
        <v>8</v>
      </c>
      <c r="C3286">
        <v>2019</v>
      </c>
      <c r="D3286">
        <v>12.4628467</v>
      </c>
      <c r="E3286" t="s">
        <v>7</v>
      </c>
    </row>
    <row r="3287" spans="1:5" x14ac:dyDescent="0.3">
      <c r="A3287" t="s">
        <v>125</v>
      </c>
      <c r="B3287" t="s">
        <v>8</v>
      </c>
      <c r="C3287">
        <v>2020</v>
      </c>
      <c r="D3287">
        <v>12.61742755</v>
      </c>
      <c r="E3287" t="s">
        <v>7</v>
      </c>
    </row>
    <row r="3288" spans="1:5" x14ac:dyDescent="0.3">
      <c r="A3288" t="s">
        <v>125</v>
      </c>
      <c r="B3288" t="s">
        <v>8</v>
      </c>
      <c r="C3288">
        <v>2021</v>
      </c>
      <c r="D3288">
        <v>12.773925719999999</v>
      </c>
      <c r="E3288" t="s">
        <v>7</v>
      </c>
    </row>
    <row r="3289" spans="1:5" x14ac:dyDescent="0.3">
      <c r="A3289" t="s">
        <v>125</v>
      </c>
      <c r="B3289" t="s">
        <v>8</v>
      </c>
      <c r="C3289">
        <v>2022</v>
      </c>
      <c r="D3289">
        <v>12.773925719999999</v>
      </c>
      <c r="E3289" t="s">
        <v>7</v>
      </c>
    </row>
    <row r="3290" spans="1:5" x14ac:dyDescent="0.3">
      <c r="A3290" t="s">
        <v>125</v>
      </c>
      <c r="B3290" t="s">
        <v>8</v>
      </c>
      <c r="C3290">
        <v>2023</v>
      </c>
      <c r="D3290">
        <v>12.773925719999999</v>
      </c>
      <c r="E3290" t="s">
        <v>7</v>
      </c>
    </row>
    <row r="3291" spans="1:5" x14ac:dyDescent="0.3">
      <c r="A3291" t="s">
        <v>125</v>
      </c>
      <c r="B3291" t="s">
        <v>6</v>
      </c>
      <c r="C3291">
        <v>2010</v>
      </c>
      <c r="D3291">
        <v>15.11147976</v>
      </c>
      <c r="E3291" t="s">
        <v>7</v>
      </c>
    </row>
    <row r="3292" spans="1:5" x14ac:dyDescent="0.3">
      <c r="A3292" t="s">
        <v>125</v>
      </c>
      <c r="B3292" t="s">
        <v>6</v>
      </c>
      <c r="C3292">
        <v>2011</v>
      </c>
      <c r="D3292">
        <v>15.306320189999999</v>
      </c>
      <c r="E3292" t="s">
        <v>7</v>
      </c>
    </row>
    <row r="3293" spans="1:5" x14ac:dyDescent="0.3">
      <c r="A3293" t="s">
        <v>125</v>
      </c>
      <c r="B3293" t="s">
        <v>6</v>
      </c>
      <c r="C3293">
        <v>2012</v>
      </c>
      <c r="D3293">
        <v>15.379699710000001</v>
      </c>
      <c r="E3293" t="s">
        <v>7</v>
      </c>
    </row>
    <row r="3294" spans="1:5" x14ac:dyDescent="0.3">
      <c r="A3294" t="s">
        <v>125</v>
      </c>
      <c r="B3294" t="s">
        <v>6</v>
      </c>
      <c r="C3294">
        <v>2013</v>
      </c>
      <c r="D3294">
        <v>15.474373180000001</v>
      </c>
      <c r="E3294" t="s">
        <v>7</v>
      </c>
    </row>
    <row r="3295" spans="1:5" x14ac:dyDescent="0.3">
      <c r="A3295" t="s">
        <v>125</v>
      </c>
      <c r="B3295" t="s">
        <v>6</v>
      </c>
      <c r="C3295">
        <v>2014</v>
      </c>
      <c r="D3295">
        <v>15.56904666</v>
      </c>
      <c r="E3295" t="s">
        <v>7</v>
      </c>
    </row>
    <row r="3296" spans="1:5" x14ac:dyDescent="0.3">
      <c r="A3296" t="s">
        <v>125</v>
      </c>
      <c r="B3296" t="s">
        <v>6</v>
      </c>
      <c r="C3296">
        <v>2015</v>
      </c>
      <c r="D3296">
        <v>15.66372013</v>
      </c>
      <c r="E3296" t="s">
        <v>7</v>
      </c>
    </row>
    <row r="3297" spans="1:5" x14ac:dyDescent="0.3">
      <c r="A3297" t="s">
        <v>125</v>
      </c>
      <c r="B3297" t="s">
        <v>6</v>
      </c>
      <c r="C3297">
        <v>2016</v>
      </c>
      <c r="D3297">
        <v>15.19717979</v>
      </c>
      <c r="E3297" t="s">
        <v>7</v>
      </c>
    </row>
    <row r="3298" spans="1:5" x14ac:dyDescent="0.3">
      <c r="A3298" t="s">
        <v>125</v>
      </c>
      <c r="B3298" t="s">
        <v>6</v>
      </c>
      <c r="C3298">
        <v>2017</v>
      </c>
      <c r="D3298">
        <v>15.36240959</v>
      </c>
      <c r="E3298" t="s">
        <v>7</v>
      </c>
    </row>
    <row r="3299" spans="1:5" x14ac:dyDescent="0.3">
      <c r="A3299" t="s">
        <v>125</v>
      </c>
      <c r="B3299" t="s">
        <v>6</v>
      </c>
      <c r="C3299">
        <v>2018</v>
      </c>
      <c r="D3299">
        <v>15.39748955</v>
      </c>
      <c r="E3299" t="s">
        <v>7</v>
      </c>
    </row>
    <row r="3300" spans="1:5" x14ac:dyDescent="0.3">
      <c r="A3300" t="s">
        <v>125</v>
      </c>
      <c r="B3300" t="s">
        <v>6</v>
      </c>
      <c r="C3300">
        <v>2019</v>
      </c>
      <c r="D3300">
        <v>15.368679999999999</v>
      </c>
      <c r="E3300" t="s">
        <v>7</v>
      </c>
    </row>
    <row r="3301" spans="1:5" x14ac:dyDescent="0.3">
      <c r="A3301" t="s">
        <v>125</v>
      </c>
      <c r="B3301" t="s">
        <v>6</v>
      </c>
      <c r="C3301">
        <v>2020</v>
      </c>
      <c r="D3301">
        <v>15.51142025</v>
      </c>
      <c r="E3301" t="s">
        <v>7</v>
      </c>
    </row>
    <row r="3302" spans="1:5" x14ac:dyDescent="0.3">
      <c r="A3302" t="s">
        <v>125</v>
      </c>
      <c r="B3302" t="s">
        <v>6</v>
      </c>
      <c r="C3302">
        <v>2021</v>
      </c>
      <c r="D3302">
        <v>15.58061981</v>
      </c>
      <c r="E3302" t="s">
        <v>7</v>
      </c>
    </row>
    <row r="3303" spans="1:5" x14ac:dyDescent="0.3">
      <c r="A3303" t="s">
        <v>125</v>
      </c>
      <c r="B3303" t="s">
        <v>6</v>
      </c>
      <c r="C3303">
        <v>2022</v>
      </c>
      <c r="D3303">
        <v>15.492469789999999</v>
      </c>
      <c r="E3303" t="s">
        <v>7</v>
      </c>
    </row>
    <row r="3304" spans="1:5" x14ac:dyDescent="0.3">
      <c r="A3304" t="s">
        <v>125</v>
      </c>
      <c r="B3304" t="s">
        <v>6</v>
      </c>
      <c r="C3304">
        <v>2023</v>
      </c>
      <c r="D3304">
        <v>15.53652954</v>
      </c>
      <c r="E3304" t="s">
        <v>7</v>
      </c>
    </row>
    <row r="3305" spans="1:5" x14ac:dyDescent="0.3">
      <c r="A3305" t="s">
        <v>126</v>
      </c>
      <c r="B3305" t="s">
        <v>6</v>
      </c>
      <c r="C3305">
        <v>2010</v>
      </c>
      <c r="D3305">
        <v>14.447529790000001</v>
      </c>
      <c r="E3305" t="s">
        <v>7</v>
      </c>
    </row>
    <row r="3306" spans="1:5" x14ac:dyDescent="0.3">
      <c r="A3306" t="s">
        <v>126</v>
      </c>
      <c r="B3306" t="s">
        <v>6</v>
      </c>
      <c r="C3306">
        <v>2011</v>
      </c>
      <c r="D3306">
        <v>14.67477036</v>
      </c>
      <c r="E3306" t="s">
        <v>7</v>
      </c>
    </row>
    <row r="3307" spans="1:5" x14ac:dyDescent="0.3">
      <c r="A3307" t="s">
        <v>126</v>
      </c>
      <c r="B3307" t="s">
        <v>6</v>
      </c>
      <c r="C3307">
        <v>2012</v>
      </c>
      <c r="D3307">
        <v>14.854479789999999</v>
      </c>
      <c r="E3307" t="s">
        <v>7</v>
      </c>
    </row>
    <row r="3308" spans="1:5" x14ac:dyDescent="0.3">
      <c r="A3308" t="s">
        <v>126</v>
      </c>
      <c r="B3308" t="s">
        <v>6</v>
      </c>
      <c r="C3308">
        <v>2013</v>
      </c>
      <c r="D3308">
        <v>14.72316504</v>
      </c>
      <c r="E3308" t="s">
        <v>7</v>
      </c>
    </row>
    <row r="3309" spans="1:5" x14ac:dyDescent="0.3">
      <c r="A3309" t="s">
        <v>126</v>
      </c>
      <c r="B3309" t="s">
        <v>6</v>
      </c>
      <c r="C3309">
        <v>2014</v>
      </c>
      <c r="D3309">
        <v>14.591850279999999</v>
      </c>
      <c r="E3309" t="s">
        <v>7</v>
      </c>
    </row>
    <row r="3310" spans="1:5" x14ac:dyDescent="0.3">
      <c r="A3310" t="s">
        <v>126</v>
      </c>
      <c r="B3310" t="s">
        <v>6</v>
      </c>
      <c r="C3310">
        <v>2015</v>
      </c>
      <c r="D3310">
        <v>14.675470349999999</v>
      </c>
      <c r="E3310" t="s">
        <v>7</v>
      </c>
    </row>
    <row r="3311" spans="1:5" x14ac:dyDescent="0.3">
      <c r="A3311" t="s">
        <v>126</v>
      </c>
      <c r="B3311" t="s">
        <v>6</v>
      </c>
      <c r="C3311">
        <v>2016</v>
      </c>
      <c r="D3311">
        <v>14.996359829999999</v>
      </c>
      <c r="E3311" t="s">
        <v>7</v>
      </c>
    </row>
    <row r="3312" spans="1:5" x14ac:dyDescent="0.3">
      <c r="A3312" t="s">
        <v>126</v>
      </c>
      <c r="B3312" t="s">
        <v>6</v>
      </c>
      <c r="C3312">
        <v>2017</v>
      </c>
      <c r="D3312">
        <v>14.80545998</v>
      </c>
      <c r="E3312" t="s">
        <v>7</v>
      </c>
    </row>
    <row r="3313" spans="1:5" x14ac:dyDescent="0.3">
      <c r="A3313" t="s">
        <v>126</v>
      </c>
      <c r="B3313" t="s">
        <v>6</v>
      </c>
      <c r="C3313">
        <v>2018</v>
      </c>
      <c r="D3313">
        <v>14.68861008</v>
      </c>
      <c r="E3313" t="s">
        <v>7</v>
      </c>
    </row>
    <row r="3314" spans="1:5" x14ac:dyDescent="0.3">
      <c r="A3314" t="s">
        <v>126</v>
      </c>
      <c r="B3314" t="s">
        <v>6</v>
      </c>
      <c r="C3314">
        <v>2019</v>
      </c>
      <c r="D3314">
        <v>14.51021957</v>
      </c>
      <c r="E3314" t="s">
        <v>7</v>
      </c>
    </row>
    <row r="3315" spans="1:5" x14ac:dyDescent="0.3">
      <c r="A3315" t="s">
        <v>126</v>
      </c>
      <c r="B3315" t="s">
        <v>6</v>
      </c>
      <c r="C3315">
        <v>2020</v>
      </c>
      <c r="D3315">
        <v>14.219364479999999</v>
      </c>
      <c r="E3315" t="s">
        <v>7</v>
      </c>
    </row>
    <row r="3316" spans="1:5" x14ac:dyDescent="0.3">
      <c r="A3316" t="s">
        <v>126</v>
      </c>
      <c r="B3316" t="s">
        <v>6</v>
      </c>
      <c r="C3316">
        <v>2021</v>
      </c>
      <c r="D3316">
        <v>13.92850939</v>
      </c>
      <c r="E3316" t="s">
        <v>7</v>
      </c>
    </row>
    <row r="3317" spans="1:5" x14ac:dyDescent="0.3">
      <c r="A3317" t="s">
        <v>126</v>
      </c>
      <c r="B3317" t="s">
        <v>6</v>
      </c>
      <c r="C3317">
        <v>2022</v>
      </c>
      <c r="D3317">
        <v>13.637654299999999</v>
      </c>
      <c r="E3317" t="s">
        <v>7</v>
      </c>
    </row>
    <row r="3318" spans="1:5" x14ac:dyDescent="0.3">
      <c r="A3318" t="s">
        <v>126</v>
      </c>
      <c r="B3318" t="s">
        <v>6</v>
      </c>
      <c r="C3318">
        <v>2023</v>
      </c>
      <c r="D3318">
        <v>13.637654299999999</v>
      </c>
      <c r="E3318" t="s">
        <v>7</v>
      </c>
    </row>
    <row r="3319" spans="1:5" x14ac:dyDescent="0.3">
      <c r="A3319" t="s">
        <v>126</v>
      </c>
      <c r="B3319" t="s">
        <v>8</v>
      </c>
      <c r="C3319">
        <v>2010</v>
      </c>
      <c r="D3319">
        <v>10.039999959999999</v>
      </c>
      <c r="E3319" t="s">
        <v>7</v>
      </c>
    </row>
    <row r="3320" spans="1:5" x14ac:dyDescent="0.3">
      <c r="A3320" t="s">
        <v>126</v>
      </c>
      <c r="B3320" t="s">
        <v>8</v>
      </c>
      <c r="C3320">
        <v>2011</v>
      </c>
      <c r="D3320">
        <v>10.148006199999999</v>
      </c>
      <c r="E3320" t="s">
        <v>7</v>
      </c>
    </row>
    <row r="3321" spans="1:5" x14ac:dyDescent="0.3">
      <c r="A3321" t="s">
        <v>126</v>
      </c>
      <c r="B3321" t="s">
        <v>8</v>
      </c>
      <c r="C3321">
        <v>2012</v>
      </c>
      <c r="D3321">
        <v>10.256012439999999</v>
      </c>
      <c r="E3321" t="s">
        <v>7</v>
      </c>
    </row>
    <row r="3322" spans="1:5" x14ac:dyDescent="0.3">
      <c r="A3322" t="s">
        <v>126</v>
      </c>
      <c r="B3322" t="s">
        <v>8</v>
      </c>
      <c r="C3322">
        <v>2013</v>
      </c>
      <c r="D3322">
        <v>10.364018679999999</v>
      </c>
      <c r="E3322" t="s">
        <v>7</v>
      </c>
    </row>
    <row r="3323" spans="1:5" x14ac:dyDescent="0.3">
      <c r="A3323" t="s">
        <v>126</v>
      </c>
      <c r="B3323" t="s">
        <v>8</v>
      </c>
      <c r="C3323">
        <v>2014</v>
      </c>
      <c r="D3323">
        <v>10.472024920000001</v>
      </c>
      <c r="E3323" t="s">
        <v>7</v>
      </c>
    </row>
    <row r="3324" spans="1:5" x14ac:dyDescent="0.3">
      <c r="A3324" t="s">
        <v>126</v>
      </c>
      <c r="B3324" t="s">
        <v>8</v>
      </c>
      <c r="C3324">
        <v>2015</v>
      </c>
      <c r="D3324">
        <v>10.580031160000001</v>
      </c>
      <c r="E3324" t="s">
        <v>7</v>
      </c>
    </row>
    <row r="3325" spans="1:5" x14ac:dyDescent="0.3">
      <c r="A3325" t="s">
        <v>126</v>
      </c>
      <c r="B3325" t="s">
        <v>8</v>
      </c>
      <c r="C3325">
        <v>2016</v>
      </c>
      <c r="D3325">
        <v>10.688037400000001</v>
      </c>
      <c r="E3325" t="s">
        <v>7</v>
      </c>
    </row>
    <row r="3326" spans="1:5" x14ac:dyDescent="0.3">
      <c r="A3326" t="s">
        <v>126</v>
      </c>
      <c r="B3326" t="s">
        <v>8</v>
      </c>
      <c r="C3326">
        <v>2017</v>
      </c>
      <c r="D3326">
        <v>10.79604363</v>
      </c>
      <c r="E3326" t="s">
        <v>7</v>
      </c>
    </row>
    <row r="3327" spans="1:5" x14ac:dyDescent="0.3">
      <c r="A3327" t="s">
        <v>126</v>
      </c>
      <c r="B3327" t="s">
        <v>8</v>
      </c>
      <c r="C3327">
        <v>2018</v>
      </c>
      <c r="D3327">
        <v>10.90404987</v>
      </c>
      <c r="E3327" t="s">
        <v>7</v>
      </c>
    </row>
    <row r="3328" spans="1:5" x14ac:dyDescent="0.3">
      <c r="A3328" t="s">
        <v>126</v>
      </c>
      <c r="B3328" t="s">
        <v>8</v>
      </c>
      <c r="C3328">
        <v>2019</v>
      </c>
      <c r="D3328">
        <v>10.162024969999999</v>
      </c>
      <c r="E3328" t="s">
        <v>7</v>
      </c>
    </row>
    <row r="3329" spans="1:5" x14ac:dyDescent="0.3">
      <c r="A3329" t="s">
        <v>126</v>
      </c>
      <c r="B3329" t="s">
        <v>8</v>
      </c>
      <c r="C3329">
        <v>2020</v>
      </c>
      <c r="D3329">
        <v>9.4200000760000009</v>
      </c>
      <c r="E3329" t="s">
        <v>7</v>
      </c>
    </row>
    <row r="3330" spans="1:5" x14ac:dyDescent="0.3">
      <c r="A3330" t="s">
        <v>126</v>
      </c>
      <c r="B3330" t="s">
        <v>8</v>
      </c>
      <c r="C3330">
        <v>2021</v>
      </c>
      <c r="D3330">
        <v>9.4200000760000009</v>
      </c>
      <c r="E3330" t="s">
        <v>7</v>
      </c>
    </row>
    <row r="3331" spans="1:5" x14ac:dyDescent="0.3">
      <c r="A3331" t="s">
        <v>126</v>
      </c>
      <c r="B3331" t="s">
        <v>8</v>
      </c>
      <c r="C3331">
        <v>2022</v>
      </c>
      <c r="D3331">
        <v>9.4200000760000009</v>
      </c>
      <c r="E3331" t="s">
        <v>7</v>
      </c>
    </row>
    <row r="3332" spans="1:5" x14ac:dyDescent="0.3">
      <c r="A3332" t="s">
        <v>126</v>
      </c>
      <c r="B3332" t="s">
        <v>8</v>
      </c>
      <c r="C3332">
        <v>2023</v>
      </c>
      <c r="D3332">
        <v>9.4200000760000009</v>
      </c>
      <c r="E3332" t="s">
        <v>7</v>
      </c>
    </row>
    <row r="3333" spans="1:5" x14ac:dyDescent="0.3">
      <c r="A3333" t="s">
        <v>127</v>
      </c>
      <c r="B3333" t="s">
        <v>8</v>
      </c>
      <c r="C3333">
        <v>2010</v>
      </c>
      <c r="D3333">
        <v>2.4799999000000001</v>
      </c>
      <c r="E3333" t="s">
        <v>7</v>
      </c>
    </row>
    <row r="3334" spans="1:5" x14ac:dyDescent="0.3">
      <c r="A3334" t="s">
        <v>127</v>
      </c>
      <c r="B3334" t="s">
        <v>8</v>
      </c>
      <c r="C3334">
        <v>2011</v>
      </c>
      <c r="D3334">
        <v>2.619999886</v>
      </c>
      <c r="E3334" t="s">
        <v>7</v>
      </c>
    </row>
    <row r="3335" spans="1:5" x14ac:dyDescent="0.3">
      <c r="A3335" t="s">
        <v>127</v>
      </c>
      <c r="B3335" t="s">
        <v>8</v>
      </c>
      <c r="C3335">
        <v>2012</v>
      </c>
      <c r="D3335">
        <v>2.762499928</v>
      </c>
      <c r="E3335" t="s">
        <v>7</v>
      </c>
    </row>
    <row r="3336" spans="1:5" x14ac:dyDescent="0.3">
      <c r="A3336" t="s">
        <v>127</v>
      </c>
      <c r="B3336" t="s">
        <v>8</v>
      </c>
      <c r="C3336">
        <v>2013</v>
      </c>
      <c r="D3336">
        <v>2.9049999710000001</v>
      </c>
      <c r="E3336" t="s">
        <v>7</v>
      </c>
    </row>
    <row r="3337" spans="1:5" x14ac:dyDescent="0.3">
      <c r="A3337" t="s">
        <v>127</v>
      </c>
      <c r="B3337" t="s">
        <v>8</v>
      </c>
      <c r="C3337">
        <v>2014</v>
      </c>
      <c r="D3337">
        <v>3.0475000140000001</v>
      </c>
      <c r="E3337" t="s">
        <v>7</v>
      </c>
    </row>
    <row r="3338" spans="1:5" x14ac:dyDescent="0.3">
      <c r="A3338" t="s">
        <v>127</v>
      </c>
      <c r="B3338" t="s">
        <v>8</v>
      </c>
      <c r="C3338">
        <v>2015</v>
      </c>
      <c r="D3338">
        <v>3.1900000569999998</v>
      </c>
      <c r="E3338" t="s">
        <v>7</v>
      </c>
    </row>
    <row r="3339" spans="1:5" x14ac:dyDescent="0.3">
      <c r="A3339" t="s">
        <v>127</v>
      </c>
      <c r="B3339" t="s">
        <v>8</v>
      </c>
      <c r="C3339">
        <v>2016</v>
      </c>
      <c r="D3339">
        <v>3.125</v>
      </c>
      <c r="E3339" t="s">
        <v>7</v>
      </c>
    </row>
    <row r="3340" spans="1:5" x14ac:dyDescent="0.3">
      <c r="A3340" t="s">
        <v>127</v>
      </c>
      <c r="B3340" t="s">
        <v>8</v>
      </c>
      <c r="C3340">
        <v>2017</v>
      </c>
      <c r="D3340">
        <v>3.0599999430000002</v>
      </c>
      <c r="E3340" t="s">
        <v>7</v>
      </c>
    </row>
    <row r="3341" spans="1:5" x14ac:dyDescent="0.3">
      <c r="A3341" t="s">
        <v>127</v>
      </c>
      <c r="B3341" t="s">
        <v>8</v>
      </c>
      <c r="C3341">
        <v>2018</v>
      </c>
      <c r="D3341">
        <v>3.3266665940000002</v>
      </c>
      <c r="E3341" t="s">
        <v>7</v>
      </c>
    </row>
    <row r="3342" spans="1:5" x14ac:dyDescent="0.3">
      <c r="A3342" t="s">
        <v>127</v>
      </c>
      <c r="B3342" t="s">
        <v>8</v>
      </c>
      <c r="C3342">
        <v>2019</v>
      </c>
      <c r="D3342">
        <v>3.5933332440000001</v>
      </c>
      <c r="E3342" t="s">
        <v>7</v>
      </c>
    </row>
    <row r="3343" spans="1:5" x14ac:dyDescent="0.3">
      <c r="A3343" t="s">
        <v>127</v>
      </c>
      <c r="B3343" t="s">
        <v>8</v>
      </c>
      <c r="C3343">
        <v>2020</v>
      </c>
      <c r="D3343">
        <v>3.8599998950000001</v>
      </c>
      <c r="E3343" t="s">
        <v>7</v>
      </c>
    </row>
    <row r="3344" spans="1:5" x14ac:dyDescent="0.3">
      <c r="A3344" t="s">
        <v>127</v>
      </c>
      <c r="B3344" t="s">
        <v>8</v>
      </c>
      <c r="C3344">
        <v>2021</v>
      </c>
      <c r="D3344">
        <v>4.22524488</v>
      </c>
      <c r="E3344" t="s">
        <v>7</v>
      </c>
    </row>
    <row r="3345" spans="1:5" x14ac:dyDescent="0.3">
      <c r="A3345" t="s">
        <v>127</v>
      </c>
      <c r="B3345" t="s">
        <v>8</v>
      </c>
      <c r="C3345">
        <v>2022</v>
      </c>
      <c r="D3345">
        <v>4.5904898640000003</v>
      </c>
      <c r="E3345" t="s">
        <v>7</v>
      </c>
    </row>
    <row r="3346" spans="1:5" x14ac:dyDescent="0.3">
      <c r="A3346" t="s">
        <v>127</v>
      </c>
      <c r="B3346" t="s">
        <v>8</v>
      </c>
      <c r="C3346">
        <v>2023</v>
      </c>
      <c r="D3346">
        <v>4.5904898640000003</v>
      </c>
      <c r="E3346" t="s">
        <v>7</v>
      </c>
    </row>
    <row r="3347" spans="1:5" x14ac:dyDescent="0.3">
      <c r="A3347" t="s">
        <v>127</v>
      </c>
      <c r="B3347" t="s">
        <v>6</v>
      </c>
      <c r="C3347">
        <v>2010</v>
      </c>
      <c r="D3347">
        <v>10.19349003</v>
      </c>
      <c r="E3347" t="s">
        <v>7</v>
      </c>
    </row>
    <row r="3348" spans="1:5" x14ac:dyDescent="0.3">
      <c r="A3348" t="s">
        <v>127</v>
      </c>
      <c r="B3348" t="s">
        <v>6</v>
      </c>
      <c r="C3348">
        <v>2011</v>
      </c>
      <c r="D3348">
        <v>9.9288396839999997</v>
      </c>
      <c r="E3348" t="s">
        <v>7</v>
      </c>
    </row>
    <row r="3349" spans="1:5" x14ac:dyDescent="0.3">
      <c r="A3349" t="s">
        <v>127</v>
      </c>
      <c r="B3349" t="s">
        <v>6</v>
      </c>
      <c r="C3349">
        <v>2012</v>
      </c>
      <c r="D3349">
        <v>9.8041296009999996</v>
      </c>
      <c r="E3349" t="s">
        <v>7</v>
      </c>
    </row>
    <row r="3350" spans="1:5" x14ac:dyDescent="0.3">
      <c r="A3350" t="s">
        <v>127</v>
      </c>
      <c r="B3350" t="s">
        <v>6</v>
      </c>
      <c r="C3350">
        <v>2013</v>
      </c>
      <c r="D3350">
        <v>10.39083958</v>
      </c>
      <c r="E3350" t="s">
        <v>7</v>
      </c>
    </row>
    <row r="3351" spans="1:5" x14ac:dyDescent="0.3">
      <c r="A3351" t="s">
        <v>127</v>
      </c>
      <c r="B3351" t="s">
        <v>6</v>
      </c>
      <c r="C3351">
        <v>2014</v>
      </c>
      <c r="D3351">
        <v>10.340689660000001</v>
      </c>
      <c r="E3351" t="s">
        <v>7</v>
      </c>
    </row>
    <row r="3352" spans="1:5" x14ac:dyDescent="0.3">
      <c r="A3352" t="s">
        <v>127</v>
      </c>
      <c r="B3352" t="s">
        <v>6</v>
      </c>
      <c r="C3352">
        <v>2015</v>
      </c>
      <c r="D3352">
        <v>10.35270023</v>
      </c>
      <c r="E3352" t="s">
        <v>7</v>
      </c>
    </row>
    <row r="3353" spans="1:5" x14ac:dyDescent="0.3">
      <c r="A3353" t="s">
        <v>127</v>
      </c>
      <c r="B3353" t="s">
        <v>6</v>
      </c>
      <c r="C3353">
        <v>2016</v>
      </c>
      <c r="D3353">
        <v>10.358685019999999</v>
      </c>
      <c r="E3353" t="s">
        <v>7</v>
      </c>
    </row>
    <row r="3354" spans="1:5" x14ac:dyDescent="0.3">
      <c r="A3354" t="s">
        <v>127</v>
      </c>
      <c r="B3354" t="s">
        <v>6</v>
      </c>
      <c r="C3354">
        <v>2017</v>
      </c>
      <c r="D3354">
        <v>10.3646698</v>
      </c>
      <c r="E3354" t="s">
        <v>7</v>
      </c>
    </row>
    <row r="3355" spans="1:5" x14ac:dyDescent="0.3">
      <c r="A3355" t="s">
        <v>127</v>
      </c>
      <c r="B3355" t="s">
        <v>6</v>
      </c>
      <c r="C3355">
        <v>2018</v>
      </c>
      <c r="D3355">
        <v>10.483519640000001</v>
      </c>
      <c r="E3355" t="s">
        <v>7</v>
      </c>
    </row>
    <row r="3356" spans="1:5" x14ac:dyDescent="0.3">
      <c r="A3356" t="s">
        <v>127</v>
      </c>
      <c r="B3356" t="s">
        <v>6</v>
      </c>
      <c r="C3356">
        <v>2019</v>
      </c>
      <c r="D3356">
        <v>10.603732320000001</v>
      </c>
      <c r="E3356" t="s">
        <v>7</v>
      </c>
    </row>
    <row r="3357" spans="1:5" x14ac:dyDescent="0.3">
      <c r="A3357" t="s">
        <v>127</v>
      </c>
      <c r="B3357" t="s">
        <v>6</v>
      </c>
      <c r="C3357">
        <v>2020</v>
      </c>
      <c r="D3357">
        <v>10.725323449999999</v>
      </c>
      <c r="E3357" t="s">
        <v>7</v>
      </c>
    </row>
    <row r="3358" spans="1:5" x14ac:dyDescent="0.3">
      <c r="A3358" t="s">
        <v>127</v>
      </c>
      <c r="B3358" t="s">
        <v>6</v>
      </c>
      <c r="C3358">
        <v>2021</v>
      </c>
      <c r="D3358">
        <v>10.84830885</v>
      </c>
      <c r="E3358" t="s">
        <v>7</v>
      </c>
    </row>
    <row r="3359" spans="1:5" x14ac:dyDescent="0.3">
      <c r="A3359" t="s">
        <v>127</v>
      </c>
      <c r="B3359" t="s">
        <v>6</v>
      </c>
      <c r="C3359">
        <v>2022</v>
      </c>
      <c r="D3359">
        <v>10.84830885</v>
      </c>
      <c r="E3359" t="s">
        <v>7</v>
      </c>
    </row>
    <row r="3360" spans="1:5" x14ac:dyDescent="0.3">
      <c r="A3360" t="s">
        <v>127</v>
      </c>
      <c r="B3360" t="s">
        <v>6</v>
      </c>
      <c r="C3360">
        <v>2023</v>
      </c>
      <c r="D3360">
        <v>10.84830885</v>
      </c>
      <c r="E3360" t="s">
        <v>7</v>
      </c>
    </row>
    <row r="3361" spans="1:5" x14ac:dyDescent="0.3">
      <c r="A3361" t="s">
        <v>128</v>
      </c>
      <c r="B3361" t="s">
        <v>6</v>
      </c>
      <c r="C3361">
        <v>2010</v>
      </c>
      <c r="D3361">
        <v>7.6654701230000004</v>
      </c>
      <c r="E3361" t="s">
        <v>7</v>
      </c>
    </row>
    <row r="3362" spans="1:5" x14ac:dyDescent="0.3">
      <c r="A3362" t="s">
        <v>128</v>
      </c>
      <c r="B3362" t="s">
        <v>6</v>
      </c>
      <c r="C3362">
        <v>2011</v>
      </c>
      <c r="D3362">
        <v>7.8159799579999998</v>
      </c>
      <c r="E3362" t="s">
        <v>7</v>
      </c>
    </row>
    <row r="3363" spans="1:5" x14ac:dyDescent="0.3">
      <c r="A3363" t="s">
        <v>128</v>
      </c>
      <c r="B3363" t="s">
        <v>6</v>
      </c>
      <c r="C3363">
        <v>2012</v>
      </c>
      <c r="D3363">
        <v>8.1924800869999999</v>
      </c>
      <c r="E3363" t="s">
        <v>7</v>
      </c>
    </row>
    <row r="3364" spans="1:5" x14ac:dyDescent="0.3">
      <c r="A3364" t="s">
        <v>128</v>
      </c>
      <c r="B3364" t="s">
        <v>6</v>
      </c>
      <c r="C3364">
        <v>2013</v>
      </c>
      <c r="D3364">
        <v>8.4850397110000007</v>
      </c>
      <c r="E3364" t="s">
        <v>7</v>
      </c>
    </row>
    <row r="3365" spans="1:5" x14ac:dyDescent="0.3">
      <c r="A3365" t="s">
        <v>128</v>
      </c>
      <c r="B3365" t="s">
        <v>6</v>
      </c>
      <c r="C3365">
        <v>2014</v>
      </c>
      <c r="D3365">
        <v>8.5598497390000006</v>
      </c>
      <c r="E3365" t="s">
        <v>7</v>
      </c>
    </row>
    <row r="3366" spans="1:5" x14ac:dyDescent="0.3">
      <c r="A3366" t="s">
        <v>128</v>
      </c>
      <c r="B3366" t="s">
        <v>6</v>
      </c>
      <c r="C3366">
        <v>2015</v>
      </c>
      <c r="D3366">
        <v>8.6346597670000005</v>
      </c>
      <c r="E3366" t="s">
        <v>7</v>
      </c>
    </row>
    <row r="3367" spans="1:5" x14ac:dyDescent="0.3">
      <c r="A3367" t="s">
        <v>128</v>
      </c>
      <c r="B3367" t="s">
        <v>6</v>
      </c>
      <c r="C3367">
        <v>2016</v>
      </c>
      <c r="D3367">
        <v>8.1750001910000005</v>
      </c>
      <c r="E3367" t="s">
        <v>7</v>
      </c>
    </row>
    <row r="3368" spans="1:5" x14ac:dyDescent="0.3">
      <c r="A3368" t="s">
        <v>128</v>
      </c>
      <c r="B3368" t="s">
        <v>6</v>
      </c>
      <c r="C3368">
        <v>2017</v>
      </c>
      <c r="D3368">
        <v>8.0769796370000009</v>
      </c>
      <c r="E3368" t="s">
        <v>7</v>
      </c>
    </row>
    <row r="3369" spans="1:5" x14ac:dyDescent="0.3">
      <c r="A3369" t="s">
        <v>128</v>
      </c>
      <c r="B3369" t="s">
        <v>6</v>
      </c>
      <c r="C3369">
        <v>2018</v>
      </c>
      <c r="D3369">
        <v>8.5107898710000001</v>
      </c>
      <c r="E3369" t="s">
        <v>7</v>
      </c>
    </row>
    <row r="3370" spans="1:5" x14ac:dyDescent="0.3">
      <c r="A3370" t="s">
        <v>128</v>
      </c>
      <c r="B3370" t="s">
        <v>6</v>
      </c>
      <c r="C3370">
        <v>2019</v>
      </c>
      <c r="D3370">
        <v>8.7220802309999996</v>
      </c>
      <c r="E3370" t="s">
        <v>7</v>
      </c>
    </row>
    <row r="3371" spans="1:5" x14ac:dyDescent="0.3">
      <c r="A3371" t="s">
        <v>128</v>
      </c>
      <c r="B3371" t="s">
        <v>6</v>
      </c>
      <c r="C3371">
        <v>2020</v>
      </c>
      <c r="D3371">
        <v>8.0518503189999997</v>
      </c>
      <c r="E3371" t="s">
        <v>7</v>
      </c>
    </row>
    <row r="3372" spans="1:5" x14ac:dyDescent="0.3">
      <c r="A3372" t="s">
        <v>128</v>
      </c>
      <c r="B3372" t="s">
        <v>6</v>
      </c>
      <c r="C3372">
        <v>2021</v>
      </c>
      <c r="D3372">
        <v>7.949540636</v>
      </c>
      <c r="E3372" t="s">
        <v>7</v>
      </c>
    </row>
    <row r="3373" spans="1:5" x14ac:dyDescent="0.3">
      <c r="A3373" t="s">
        <v>128</v>
      </c>
      <c r="B3373" t="s">
        <v>6</v>
      </c>
      <c r="C3373">
        <v>2022</v>
      </c>
      <c r="D3373">
        <v>7.949540636</v>
      </c>
      <c r="E3373" t="s">
        <v>7</v>
      </c>
    </row>
    <row r="3374" spans="1:5" x14ac:dyDescent="0.3">
      <c r="A3374" t="s">
        <v>128</v>
      </c>
      <c r="B3374" t="s">
        <v>6</v>
      </c>
      <c r="C3374">
        <v>2023</v>
      </c>
      <c r="D3374">
        <v>7.949540636</v>
      </c>
      <c r="E3374" t="s">
        <v>7</v>
      </c>
    </row>
    <row r="3375" spans="1:5" x14ac:dyDescent="0.3">
      <c r="A3375" t="s">
        <v>128</v>
      </c>
      <c r="B3375" t="s">
        <v>8</v>
      </c>
      <c r="C3375">
        <v>2010</v>
      </c>
      <c r="D3375">
        <v>3.8318928400000001</v>
      </c>
      <c r="E3375" t="s">
        <v>7</v>
      </c>
    </row>
    <row r="3376" spans="1:5" x14ac:dyDescent="0.3">
      <c r="A3376" t="s">
        <v>128</v>
      </c>
      <c r="B3376" t="s">
        <v>8</v>
      </c>
      <c r="C3376">
        <v>2011</v>
      </c>
      <c r="D3376">
        <v>3.9579285729999998</v>
      </c>
      <c r="E3376" t="s">
        <v>7</v>
      </c>
    </row>
    <row r="3377" spans="1:5" x14ac:dyDescent="0.3">
      <c r="A3377" t="s">
        <v>128</v>
      </c>
      <c r="B3377" t="s">
        <v>8</v>
      </c>
      <c r="C3377">
        <v>2012</v>
      </c>
      <c r="D3377">
        <v>4.0839643050000003</v>
      </c>
      <c r="E3377" t="s">
        <v>7</v>
      </c>
    </row>
    <row r="3378" spans="1:5" x14ac:dyDescent="0.3">
      <c r="A3378" t="s">
        <v>128</v>
      </c>
      <c r="B3378" t="s">
        <v>8</v>
      </c>
      <c r="C3378">
        <v>2013</v>
      </c>
      <c r="D3378">
        <v>4.2100000380000004</v>
      </c>
      <c r="E3378" t="s">
        <v>7</v>
      </c>
    </row>
    <row r="3379" spans="1:5" x14ac:dyDescent="0.3">
      <c r="A3379" t="s">
        <v>128</v>
      </c>
      <c r="B3379" t="s">
        <v>8</v>
      </c>
      <c r="C3379">
        <v>2014</v>
      </c>
      <c r="D3379">
        <v>4.213114977</v>
      </c>
      <c r="E3379" t="s">
        <v>7</v>
      </c>
    </row>
    <row r="3380" spans="1:5" x14ac:dyDescent="0.3">
      <c r="A3380" t="s">
        <v>128</v>
      </c>
      <c r="B3380" t="s">
        <v>8</v>
      </c>
      <c r="C3380">
        <v>2015</v>
      </c>
      <c r="D3380">
        <v>4.2162299159999996</v>
      </c>
      <c r="E3380" t="s">
        <v>7</v>
      </c>
    </row>
    <row r="3381" spans="1:5" x14ac:dyDescent="0.3">
      <c r="A3381" t="s">
        <v>128</v>
      </c>
      <c r="B3381" t="s">
        <v>8</v>
      </c>
      <c r="C3381">
        <v>2016</v>
      </c>
      <c r="D3381">
        <v>4.3237966009999997</v>
      </c>
      <c r="E3381" t="s">
        <v>7</v>
      </c>
    </row>
    <row r="3382" spans="1:5" x14ac:dyDescent="0.3">
      <c r="A3382" t="s">
        <v>128</v>
      </c>
      <c r="B3382" t="s">
        <v>8</v>
      </c>
      <c r="C3382">
        <v>2017</v>
      </c>
      <c r="D3382">
        <v>4.4313632869999999</v>
      </c>
      <c r="E3382" t="s">
        <v>7</v>
      </c>
    </row>
    <row r="3383" spans="1:5" x14ac:dyDescent="0.3">
      <c r="A3383" t="s">
        <v>128</v>
      </c>
      <c r="B3383" t="s">
        <v>8</v>
      </c>
      <c r="C3383">
        <v>2018</v>
      </c>
      <c r="D3383">
        <v>4.5389299730000001</v>
      </c>
      <c r="E3383" t="s">
        <v>7</v>
      </c>
    </row>
    <row r="3384" spans="1:5" x14ac:dyDescent="0.3">
      <c r="A3384" t="s">
        <v>128</v>
      </c>
      <c r="B3384" t="s">
        <v>8</v>
      </c>
      <c r="C3384">
        <v>2019</v>
      </c>
      <c r="D3384">
        <v>4.6464966590000003</v>
      </c>
      <c r="E3384" t="s">
        <v>7</v>
      </c>
    </row>
    <row r="3385" spans="1:5" x14ac:dyDescent="0.3">
      <c r="A3385" t="s">
        <v>128</v>
      </c>
      <c r="B3385" t="s">
        <v>8</v>
      </c>
      <c r="C3385">
        <v>2020</v>
      </c>
      <c r="D3385">
        <v>4.7540633440000004</v>
      </c>
      <c r="E3385" t="s">
        <v>7</v>
      </c>
    </row>
    <row r="3386" spans="1:5" x14ac:dyDescent="0.3">
      <c r="A3386" t="s">
        <v>128</v>
      </c>
      <c r="B3386" t="s">
        <v>8</v>
      </c>
      <c r="C3386">
        <v>2021</v>
      </c>
      <c r="D3386">
        <v>4.8520258619999996</v>
      </c>
      <c r="E3386" t="s">
        <v>7</v>
      </c>
    </row>
    <row r="3387" spans="1:5" x14ac:dyDescent="0.3">
      <c r="A3387" t="s">
        <v>128</v>
      </c>
      <c r="B3387" t="s">
        <v>8</v>
      </c>
      <c r="C3387">
        <v>2022</v>
      </c>
      <c r="D3387">
        <v>4.8520258619999996</v>
      </c>
      <c r="E3387" t="s">
        <v>7</v>
      </c>
    </row>
    <row r="3388" spans="1:5" x14ac:dyDescent="0.3">
      <c r="A3388" t="s">
        <v>128</v>
      </c>
      <c r="B3388" t="s">
        <v>8</v>
      </c>
      <c r="C3388">
        <v>2023</v>
      </c>
      <c r="D3388">
        <v>4.8520258619999996</v>
      </c>
      <c r="E3388" t="s">
        <v>7</v>
      </c>
    </row>
    <row r="3389" spans="1:5" x14ac:dyDescent="0.3">
      <c r="A3389" t="s">
        <v>129</v>
      </c>
      <c r="B3389" t="s">
        <v>8</v>
      </c>
      <c r="C3389">
        <v>2010</v>
      </c>
      <c r="D3389">
        <v>8.3181822519999997</v>
      </c>
      <c r="E3389" t="s">
        <v>7</v>
      </c>
    </row>
    <row r="3390" spans="1:5" x14ac:dyDescent="0.3">
      <c r="A3390" t="s">
        <v>129</v>
      </c>
      <c r="B3390" t="s">
        <v>8</v>
      </c>
      <c r="C3390">
        <v>2011</v>
      </c>
      <c r="D3390">
        <v>8.5200004580000002</v>
      </c>
      <c r="E3390" t="s">
        <v>7</v>
      </c>
    </row>
    <row r="3391" spans="1:5" x14ac:dyDescent="0.3">
      <c r="A3391" t="s">
        <v>129</v>
      </c>
      <c r="B3391" t="s">
        <v>8</v>
      </c>
      <c r="C3391">
        <v>2012</v>
      </c>
      <c r="D3391">
        <v>8.748793246</v>
      </c>
      <c r="E3391" t="s">
        <v>7</v>
      </c>
    </row>
    <row r="3392" spans="1:5" x14ac:dyDescent="0.3">
      <c r="A3392" t="s">
        <v>129</v>
      </c>
      <c r="B3392" t="s">
        <v>8</v>
      </c>
      <c r="C3392">
        <v>2013</v>
      </c>
      <c r="D3392">
        <v>8.9775860339999998</v>
      </c>
      <c r="E3392" t="s">
        <v>7</v>
      </c>
    </row>
    <row r="3393" spans="1:5" x14ac:dyDescent="0.3">
      <c r="A3393" t="s">
        <v>129</v>
      </c>
      <c r="B3393" t="s">
        <v>8</v>
      </c>
      <c r="C3393">
        <v>2014</v>
      </c>
      <c r="D3393">
        <v>9.2063788219999996</v>
      </c>
      <c r="E3393" t="s">
        <v>7</v>
      </c>
    </row>
    <row r="3394" spans="1:5" x14ac:dyDescent="0.3">
      <c r="A3394" t="s">
        <v>129</v>
      </c>
      <c r="B3394" t="s">
        <v>8</v>
      </c>
      <c r="C3394">
        <v>2015</v>
      </c>
      <c r="D3394">
        <v>9.4351716099999994</v>
      </c>
      <c r="E3394" t="s">
        <v>7</v>
      </c>
    </row>
    <row r="3395" spans="1:5" x14ac:dyDescent="0.3">
      <c r="A3395" t="s">
        <v>129</v>
      </c>
      <c r="B3395" t="s">
        <v>8</v>
      </c>
      <c r="C3395">
        <v>2016</v>
      </c>
      <c r="D3395">
        <v>9.5465309309999995</v>
      </c>
      <c r="E3395" t="s">
        <v>7</v>
      </c>
    </row>
    <row r="3396" spans="1:5" x14ac:dyDescent="0.3">
      <c r="A3396" t="s">
        <v>129</v>
      </c>
      <c r="B3396" t="s">
        <v>8</v>
      </c>
      <c r="C3396">
        <v>2017</v>
      </c>
      <c r="D3396">
        <v>9.6578902529999997</v>
      </c>
      <c r="E3396" t="s">
        <v>7</v>
      </c>
    </row>
    <row r="3397" spans="1:5" x14ac:dyDescent="0.3">
      <c r="A3397" t="s">
        <v>129</v>
      </c>
      <c r="B3397" t="s">
        <v>8</v>
      </c>
      <c r="C3397">
        <v>2018</v>
      </c>
      <c r="D3397">
        <v>9.7692495739999998</v>
      </c>
      <c r="E3397" t="s">
        <v>7</v>
      </c>
    </row>
    <row r="3398" spans="1:5" x14ac:dyDescent="0.3">
      <c r="A3398" t="s">
        <v>129</v>
      </c>
      <c r="B3398" t="s">
        <v>8</v>
      </c>
      <c r="C3398">
        <v>2019</v>
      </c>
      <c r="D3398">
        <v>9.880608896</v>
      </c>
      <c r="E3398" t="s">
        <v>7</v>
      </c>
    </row>
    <row r="3399" spans="1:5" x14ac:dyDescent="0.3">
      <c r="A3399" t="s">
        <v>129</v>
      </c>
      <c r="B3399" t="s">
        <v>8</v>
      </c>
      <c r="C3399">
        <v>2020</v>
      </c>
      <c r="D3399">
        <v>9.9919682170000002</v>
      </c>
      <c r="E3399" t="s">
        <v>7</v>
      </c>
    </row>
    <row r="3400" spans="1:5" x14ac:dyDescent="0.3">
      <c r="A3400" t="s">
        <v>129</v>
      </c>
      <c r="B3400" t="s">
        <v>8</v>
      </c>
      <c r="C3400">
        <v>2021</v>
      </c>
      <c r="D3400">
        <v>10.10332754</v>
      </c>
      <c r="E3400" t="s">
        <v>7</v>
      </c>
    </row>
    <row r="3401" spans="1:5" x14ac:dyDescent="0.3">
      <c r="A3401" t="s">
        <v>129</v>
      </c>
      <c r="B3401" t="s">
        <v>8</v>
      </c>
      <c r="C3401">
        <v>2022</v>
      </c>
      <c r="D3401">
        <v>10.10332754</v>
      </c>
      <c r="E3401" t="s">
        <v>7</v>
      </c>
    </row>
    <row r="3402" spans="1:5" x14ac:dyDescent="0.3">
      <c r="A3402" t="s">
        <v>129</v>
      </c>
      <c r="B3402" t="s">
        <v>8</v>
      </c>
      <c r="C3402">
        <v>2023</v>
      </c>
      <c r="D3402">
        <v>10.10332754</v>
      </c>
      <c r="E3402" t="s">
        <v>7</v>
      </c>
    </row>
    <row r="3403" spans="1:5" x14ac:dyDescent="0.3">
      <c r="A3403" t="s">
        <v>129</v>
      </c>
      <c r="B3403" t="s">
        <v>6</v>
      </c>
      <c r="C3403">
        <v>2010</v>
      </c>
      <c r="D3403">
        <v>13.76875019</v>
      </c>
      <c r="E3403" t="s">
        <v>7</v>
      </c>
    </row>
    <row r="3404" spans="1:5" x14ac:dyDescent="0.3">
      <c r="A3404" t="s">
        <v>129</v>
      </c>
      <c r="B3404" t="s">
        <v>6</v>
      </c>
      <c r="C3404">
        <v>2011</v>
      </c>
      <c r="D3404">
        <v>13.91994953</v>
      </c>
      <c r="E3404" t="s">
        <v>7</v>
      </c>
    </row>
    <row r="3405" spans="1:5" x14ac:dyDescent="0.3">
      <c r="A3405" t="s">
        <v>129</v>
      </c>
      <c r="B3405" t="s">
        <v>6</v>
      </c>
      <c r="C3405">
        <v>2012</v>
      </c>
      <c r="D3405">
        <v>14.597000120000001</v>
      </c>
      <c r="E3405" t="s">
        <v>7</v>
      </c>
    </row>
    <row r="3406" spans="1:5" x14ac:dyDescent="0.3">
      <c r="A3406" t="s">
        <v>129</v>
      </c>
      <c r="B3406" t="s">
        <v>6</v>
      </c>
      <c r="C3406">
        <v>2013</v>
      </c>
      <c r="D3406">
        <v>14.480689999999999</v>
      </c>
      <c r="E3406" t="s">
        <v>7</v>
      </c>
    </row>
    <row r="3407" spans="1:5" x14ac:dyDescent="0.3">
      <c r="A3407" t="s">
        <v>129</v>
      </c>
      <c r="B3407" t="s">
        <v>6</v>
      </c>
      <c r="C3407">
        <v>2014</v>
      </c>
      <c r="D3407">
        <v>14.870340349999999</v>
      </c>
      <c r="E3407" t="s">
        <v>7</v>
      </c>
    </row>
    <row r="3408" spans="1:5" x14ac:dyDescent="0.3">
      <c r="A3408" t="s">
        <v>129</v>
      </c>
      <c r="B3408" t="s">
        <v>6</v>
      </c>
      <c r="C3408">
        <v>2015</v>
      </c>
      <c r="D3408">
        <v>14.52624035</v>
      </c>
      <c r="E3408" t="s">
        <v>7</v>
      </c>
    </row>
    <row r="3409" spans="1:5" x14ac:dyDescent="0.3">
      <c r="A3409" t="s">
        <v>129</v>
      </c>
      <c r="B3409" t="s">
        <v>6</v>
      </c>
      <c r="C3409">
        <v>2016</v>
      </c>
      <c r="D3409">
        <v>14.50298023</v>
      </c>
      <c r="E3409" t="s">
        <v>7</v>
      </c>
    </row>
    <row r="3410" spans="1:5" x14ac:dyDescent="0.3">
      <c r="A3410" t="s">
        <v>129</v>
      </c>
      <c r="B3410" t="s">
        <v>6</v>
      </c>
      <c r="C3410">
        <v>2017</v>
      </c>
      <c r="D3410">
        <v>14.460689540000001</v>
      </c>
      <c r="E3410" t="s">
        <v>7</v>
      </c>
    </row>
    <row r="3411" spans="1:5" x14ac:dyDescent="0.3">
      <c r="A3411" t="s">
        <v>129</v>
      </c>
      <c r="B3411" t="s">
        <v>6</v>
      </c>
      <c r="C3411">
        <v>2018</v>
      </c>
      <c r="D3411">
        <v>14.45730019</v>
      </c>
      <c r="E3411" t="s">
        <v>7</v>
      </c>
    </row>
    <row r="3412" spans="1:5" x14ac:dyDescent="0.3">
      <c r="A3412" t="s">
        <v>129</v>
      </c>
      <c r="B3412" t="s">
        <v>6</v>
      </c>
      <c r="C3412">
        <v>2019</v>
      </c>
      <c r="D3412">
        <v>14.57091045</v>
      </c>
      <c r="E3412" t="s">
        <v>7</v>
      </c>
    </row>
    <row r="3413" spans="1:5" x14ac:dyDescent="0.3">
      <c r="A3413" t="s">
        <v>129</v>
      </c>
      <c r="B3413" t="s">
        <v>6</v>
      </c>
      <c r="C3413">
        <v>2020</v>
      </c>
      <c r="D3413">
        <v>14.22208023</v>
      </c>
      <c r="E3413" t="s">
        <v>7</v>
      </c>
    </row>
    <row r="3414" spans="1:5" x14ac:dyDescent="0.3">
      <c r="A3414" t="s">
        <v>129</v>
      </c>
      <c r="B3414" t="s">
        <v>6</v>
      </c>
      <c r="C3414">
        <v>2021</v>
      </c>
      <c r="D3414">
        <v>14.16282114</v>
      </c>
      <c r="E3414" t="s">
        <v>7</v>
      </c>
    </row>
    <row r="3415" spans="1:5" x14ac:dyDescent="0.3">
      <c r="A3415" t="s">
        <v>129</v>
      </c>
      <c r="B3415" t="s">
        <v>6</v>
      </c>
      <c r="C3415">
        <v>2022</v>
      </c>
      <c r="D3415">
        <v>14.16282114</v>
      </c>
      <c r="E3415" t="s">
        <v>7</v>
      </c>
    </row>
    <row r="3416" spans="1:5" x14ac:dyDescent="0.3">
      <c r="A3416" t="s">
        <v>129</v>
      </c>
      <c r="B3416" t="s">
        <v>6</v>
      </c>
      <c r="C3416">
        <v>2023</v>
      </c>
      <c r="D3416">
        <v>14.16282114</v>
      </c>
      <c r="E3416" t="s">
        <v>7</v>
      </c>
    </row>
    <row r="3417" spans="1:5" x14ac:dyDescent="0.3">
      <c r="A3417" t="s">
        <v>130</v>
      </c>
      <c r="B3417" t="s">
        <v>6</v>
      </c>
      <c r="C3417">
        <v>2010</v>
      </c>
      <c r="D3417">
        <v>10.732620239999999</v>
      </c>
      <c r="E3417" t="s">
        <v>7</v>
      </c>
    </row>
    <row r="3418" spans="1:5" x14ac:dyDescent="0.3">
      <c r="A3418" t="s">
        <v>130</v>
      </c>
      <c r="B3418" t="s">
        <v>6</v>
      </c>
      <c r="C3418">
        <v>2011</v>
      </c>
      <c r="D3418">
        <v>10.78287029</v>
      </c>
      <c r="E3418" t="s">
        <v>7</v>
      </c>
    </row>
    <row r="3419" spans="1:5" x14ac:dyDescent="0.3">
      <c r="A3419" t="s">
        <v>130</v>
      </c>
      <c r="B3419" t="s">
        <v>6</v>
      </c>
      <c r="C3419">
        <v>2012</v>
      </c>
      <c r="D3419">
        <v>10.69484243</v>
      </c>
      <c r="E3419" t="s">
        <v>7</v>
      </c>
    </row>
    <row r="3420" spans="1:5" x14ac:dyDescent="0.3">
      <c r="A3420" t="s">
        <v>130</v>
      </c>
      <c r="B3420" t="s">
        <v>6</v>
      </c>
      <c r="C3420">
        <v>2013</v>
      </c>
      <c r="D3420">
        <v>10.60681458</v>
      </c>
      <c r="E3420" t="s">
        <v>7</v>
      </c>
    </row>
    <row r="3421" spans="1:5" x14ac:dyDescent="0.3">
      <c r="A3421" t="s">
        <v>130</v>
      </c>
      <c r="B3421" t="s">
        <v>6</v>
      </c>
      <c r="C3421">
        <v>2014</v>
      </c>
      <c r="D3421">
        <v>10.51878672</v>
      </c>
      <c r="E3421" t="s">
        <v>7</v>
      </c>
    </row>
    <row r="3422" spans="1:5" x14ac:dyDescent="0.3">
      <c r="A3422" t="s">
        <v>130</v>
      </c>
      <c r="B3422" t="s">
        <v>6</v>
      </c>
      <c r="C3422">
        <v>2015</v>
      </c>
      <c r="D3422">
        <v>10.430758859999999</v>
      </c>
      <c r="E3422" t="s">
        <v>7</v>
      </c>
    </row>
    <row r="3423" spans="1:5" x14ac:dyDescent="0.3">
      <c r="A3423" t="s">
        <v>130</v>
      </c>
      <c r="B3423" t="s">
        <v>6</v>
      </c>
      <c r="C3423">
        <v>2016</v>
      </c>
      <c r="D3423">
        <v>10.342731000000001</v>
      </c>
      <c r="E3423" t="s">
        <v>7</v>
      </c>
    </row>
    <row r="3424" spans="1:5" x14ac:dyDescent="0.3">
      <c r="A3424" t="s">
        <v>130</v>
      </c>
      <c r="B3424" t="s">
        <v>6</v>
      </c>
      <c r="C3424">
        <v>2017</v>
      </c>
      <c r="D3424">
        <v>10.25470314</v>
      </c>
      <c r="E3424" t="s">
        <v>7</v>
      </c>
    </row>
    <row r="3425" spans="1:5" x14ac:dyDescent="0.3">
      <c r="A3425" t="s">
        <v>130</v>
      </c>
      <c r="B3425" t="s">
        <v>6</v>
      </c>
      <c r="C3425">
        <v>2018</v>
      </c>
      <c r="D3425">
        <v>10.16667528</v>
      </c>
      <c r="E3425" t="s">
        <v>7</v>
      </c>
    </row>
    <row r="3426" spans="1:5" x14ac:dyDescent="0.3">
      <c r="A3426" t="s">
        <v>130</v>
      </c>
      <c r="B3426" t="s">
        <v>6</v>
      </c>
      <c r="C3426">
        <v>2019</v>
      </c>
      <c r="D3426">
        <v>10.078647419999999</v>
      </c>
      <c r="E3426" t="s">
        <v>7</v>
      </c>
    </row>
    <row r="3427" spans="1:5" x14ac:dyDescent="0.3">
      <c r="A3427" t="s">
        <v>130</v>
      </c>
      <c r="B3427" t="s">
        <v>6</v>
      </c>
      <c r="C3427">
        <v>2020</v>
      </c>
      <c r="D3427">
        <v>9.9906195639999993</v>
      </c>
      <c r="E3427" t="s">
        <v>7</v>
      </c>
    </row>
    <row r="3428" spans="1:5" x14ac:dyDescent="0.3">
      <c r="A3428" t="s">
        <v>130</v>
      </c>
      <c r="B3428" t="s">
        <v>6</v>
      </c>
      <c r="C3428">
        <v>2021</v>
      </c>
      <c r="D3428">
        <v>9.9025917050000007</v>
      </c>
      <c r="E3428" t="s">
        <v>7</v>
      </c>
    </row>
    <row r="3429" spans="1:5" x14ac:dyDescent="0.3">
      <c r="A3429" t="s">
        <v>130</v>
      </c>
      <c r="B3429" t="s">
        <v>6</v>
      </c>
      <c r="C3429">
        <v>2022</v>
      </c>
      <c r="D3429">
        <v>9.9025917050000007</v>
      </c>
      <c r="E3429" t="s">
        <v>7</v>
      </c>
    </row>
    <row r="3430" spans="1:5" x14ac:dyDescent="0.3">
      <c r="A3430" t="s">
        <v>130</v>
      </c>
      <c r="B3430" t="s">
        <v>6</v>
      </c>
      <c r="C3430">
        <v>2023</v>
      </c>
      <c r="D3430">
        <v>9.9025917050000007</v>
      </c>
      <c r="E3430" t="s">
        <v>7</v>
      </c>
    </row>
    <row r="3431" spans="1:5" x14ac:dyDescent="0.3">
      <c r="A3431" t="s">
        <v>130</v>
      </c>
      <c r="B3431" t="s">
        <v>8</v>
      </c>
      <c r="C3431">
        <v>2010</v>
      </c>
      <c r="D3431">
        <v>4.5335904850000004</v>
      </c>
      <c r="E3431" t="s">
        <v>7</v>
      </c>
    </row>
    <row r="3432" spans="1:5" x14ac:dyDescent="0.3">
      <c r="A3432" t="s">
        <v>130</v>
      </c>
      <c r="B3432" t="s">
        <v>8</v>
      </c>
      <c r="C3432">
        <v>2011</v>
      </c>
      <c r="D3432">
        <v>4.6855563560000002</v>
      </c>
      <c r="E3432" t="s">
        <v>7</v>
      </c>
    </row>
    <row r="3433" spans="1:5" x14ac:dyDescent="0.3">
      <c r="A3433" t="s">
        <v>130</v>
      </c>
      <c r="B3433" t="s">
        <v>8</v>
      </c>
      <c r="C3433">
        <v>2012</v>
      </c>
      <c r="D3433">
        <v>4.8375222259999999</v>
      </c>
      <c r="E3433" t="s">
        <v>7</v>
      </c>
    </row>
    <row r="3434" spans="1:5" x14ac:dyDescent="0.3">
      <c r="A3434" t="s">
        <v>130</v>
      </c>
      <c r="B3434" t="s">
        <v>8</v>
      </c>
      <c r="C3434">
        <v>2013</v>
      </c>
      <c r="D3434">
        <v>4.9894880969999997</v>
      </c>
      <c r="E3434" t="s">
        <v>7</v>
      </c>
    </row>
    <row r="3435" spans="1:5" x14ac:dyDescent="0.3">
      <c r="A3435" t="s">
        <v>130</v>
      </c>
      <c r="B3435" t="s">
        <v>8</v>
      </c>
      <c r="C3435">
        <v>2014</v>
      </c>
      <c r="D3435">
        <v>5.1414539670000003</v>
      </c>
      <c r="E3435" t="s">
        <v>7</v>
      </c>
    </row>
    <row r="3436" spans="1:5" x14ac:dyDescent="0.3">
      <c r="A3436" t="s">
        <v>130</v>
      </c>
      <c r="B3436" t="s">
        <v>8</v>
      </c>
      <c r="C3436">
        <v>2015</v>
      </c>
      <c r="D3436">
        <v>5.2934198380000002</v>
      </c>
      <c r="E3436" t="s">
        <v>7</v>
      </c>
    </row>
    <row r="3437" spans="1:5" x14ac:dyDescent="0.3">
      <c r="A3437" t="s">
        <v>130</v>
      </c>
      <c r="B3437" t="s">
        <v>8</v>
      </c>
      <c r="C3437">
        <v>2016</v>
      </c>
      <c r="D3437">
        <v>5.283483887</v>
      </c>
      <c r="E3437" t="s">
        <v>7</v>
      </c>
    </row>
    <row r="3438" spans="1:5" x14ac:dyDescent="0.3">
      <c r="A3438" t="s">
        <v>130</v>
      </c>
      <c r="B3438" t="s">
        <v>8</v>
      </c>
      <c r="C3438">
        <v>2017</v>
      </c>
      <c r="D3438">
        <v>5.2735479349999999</v>
      </c>
      <c r="E3438" t="s">
        <v>7</v>
      </c>
    </row>
    <row r="3439" spans="1:5" x14ac:dyDescent="0.3">
      <c r="A3439" t="s">
        <v>130</v>
      </c>
      <c r="B3439" t="s">
        <v>8</v>
      </c>
      <c r="C3439">
        <v>2018</v>
      </c>
      <c r="D3439">
        <v>5.2636119839999997</v>
      </c>
      <c r="E3439" t="s">
        <v>7</v>
      </c>
    </row>
    <row r="3440" spans="1:5" x14ac:dyDescent="0.3">
      <c r="A3440" t="s">
        <v>130</v>
      </c>
      <c r="B3440" t="s">
        <v>8</v>
      </c>
      <c r="C3440">
        <v>2019</v>
      </c>
      <c r="D3440">
        <v>5.2536760329999996</v>
      </c>
      <c r="E3440" t="s">
        <v>7</v>
      </c>
    </row>
    <row r="3441" spans="1:5" x14ac:dyDescent="0.3">
      <c r="A3441" t="s">
        <v>130</v>
      </c>
      <c r="B3441" t="s">
        <v>8</v>
      </c>
      <c r="C3441">
        <v>2020</v>
      </c>
      <c r="D3441">
        <v>5.2437400820000004</v>
      </c>
      <c r="E3441" t="s">
        <v>7</v>
      </c>
    </row>
    <row r="3442" spans="1:5" x14ac:dyDescent="0.3">
      <c r="A3442" t="s">
        <v>130</v>
      </c>
      <c r="B3442" t="s">
        <v>8</v>
      </c>
      <c r="C3442">
        <v>2021</v>
      </c>
      <c r="D3442">
        <v>5.2437400820000004</v>
      </c>
      <c r="E3442" t="s">
        <v>7</v>
      </c>
    </row>
    <row r="3443" spans="1:5" x14ac:dyDescent="0.3">
      <c r="A3443" t="s">
        <v>130</v>
      </c>
      <c r="B3443" t="s">
        <v>8</v>
      </c>
      <c r="C3443">
        <v>2022</v>
      </c>
      <c r="D3443">
        <v>5.2437400820000004</v>
      </c>
      <c r="E3443" t="s">
        <v>7</v>
      </c>
    </row>
    <row r="3444" spans="1:5" x14ac:dyDescent="0.3">
      <c r="A3444" t="s">
        <v>130</v>
      </c>
      <c r="B3444" t="s">
        <v>8</v>
      </c>
      <c r="C3444">
        <v>2023</v>
      </c>
      <c r="D3444">
        <v>5.2437400820000004</v>
      </c>
      <c r="E3444" t="s">
        <v>7</v>
      </c>
    </row>
    <row r="3445" spans="1:5" x14ac:dyDescent="0.3">
      <c r="A3445" t="s">
        <v>131</v>
      </c>
      <c r="B3445" t="s">
        <v>8</v>
      </c>
      <c r="C3445">
        <v>2010</v>
      </c>
      <c r="D3445">
        <v>9.6999998089999995</v>
      </c>
      <c r="E3445" t="s">
        <v>7</v>
      </c>
    </row>
    <row r="3446" spans="1:5" x14ac:dyDescent="0.3">
      <c r="A3446" t="s">
        <v>131</v>
      </c>
      <c r="B3446" t="s">
        <v>8</v>
      </c>
      <c r="C3446">
        <v>2011</v>
      </c>
      <c r="D3446">
        <v>9.8116664890000003</v>
      </c>
      <c r="E3446" t="s">
        <v>7</v>
      </c>
    </row>
    <row r="3447" spans="1:5" x14ac:dyDescent="0.3">
      <c r="A3447" t="s">
        <v>131</v>
      </c>
      <c r="B3447" t="s">
        <v>8</v>
      </c>
      <c r="C3447">
        <v>2012</v>
      </c>
      <c r="D3447">
        <v>9.9233331679999992</v>
      </c>
      <c r="E3447" t="s">
        <v>7</v>
      </c>
    </row>
    <row r="3448" spans="1:5" x14ac:dyDescent="0.3">
      <c r="A3448" t="s">
        <v>131</v>
      </c>
      <c r="B3448" t="s">
        <v>8</v>
      </c>
      <c r="C3448">
        <v>2013</v>
      </c>
      <c r="D3448">
        <v>10.03499985</v>
      </c>
      <c r="E3448" t="s">
        <v>7</v>
      </c>
    </row>
    <row r="3449" spans="1:5" x14ac:dyDescent="0.3">
      <c r="A3449" t="s">
        <v>131</v>
      </c>
      <c r="B3449" t="s">
        <v>8</v>
      </c>
      <c r="C3449">
        <v>2014</v>
      </c>
      <c r="D3449">
        <v>10.146666529999999</v>
      </c>
      <c r="E3449" t="s">
        <v>7</v>
      </c>
    </row>
    <row r="3450" spans="1:5" x14ac:dyDescent="0.3">
      <c r="A3450" t="s">
        <v>131</v>
      </c>
      <c r="B3450" t="s">
        <v>8</v>
      </c>
      <c r="C3450">
        <v>2015</v>
      </c>
      <c r="D3450">
        <v>10.25833321</v>
      </c>
      <c r="E3450" t="s">
        <v>7</v>
      </c>
    </row>
    <row r="3451" spans="1:5" x14ac:dyDescent="0.3">
      <c r="A3451" t="s">
        <v>131</v>
      </c>
      <c r="B3451" t="s">
        <v>8</v>
      </c>
      <c r="C3451">
        <v>2016</v>
      </c>
      <c r="D3451">
        <v>10.369999890000001</v>
      </c>
      <c r="E3451" t="s">
        <v>7</v>
      </c>
    </row>
    <row r="3452" spans="1:5" x14ac:dyDescent="0.3">
      <c r="A3452" t="s">
        <v>131</v>
      </c>
      <c r="B3452" t="s">
        <v>8</v>
      </c>
      <c r="C3452">
        <v>2017</v>
      </c>
      <c r="D3452">
        <v>10.463333130000001</v>
      </c>
      <c r="E3452" t="s">
        <v>7</v>
      </c>
    </row>
    <row r="3453" spans="1:5" x14ac:dyDescent="0.3">
      <c r="A3453" t="s">
        <v>131</v>
      </c>
      <c r="B3453" t="s">
        <v>8</v>
      </c>
      <c r="C3453">
        <v>2018</v>
      </c>
      <c r="D3453">
        <v>10.55666637</v>
      </c>
      <c r="E3453" t="s">
        <v>7</v>
      </c>
    </row>
    <row r="3454" spans="1:5" x14ac:dyDescent="0.3">
      <c r="A3454" t="s">
        <v>131</v>
      </c>
      <c r="B3454" t="s">
        <v>8</v>
      </c>
      <c r="C3454">
        <v>2019</v>
      </c>
      <c r="D3454">
        <v>10.649999619999999</v>
      </c>
      <c r="E3454" t="s">
        <v>7</v>
      </c>
    </row>
    <row r="3455" spans="1:5" x14ac:dyDescent="0.3">
      <c r="A3455" t="s">
        <v>131</v>
      </c>
      <c r="B3455" t="s">
        <v>8</v>
      </c>
      <c r="C3455">
        <v>2020</v>
      </c>
      <c r="D3455">
        <v>10.796666460000001</v>
      </c>
      <c r="E3455" t="s">
        <v>7</v>
      </c>
    </row>
    <row r="3456" spans="1:5" x14ac:dyDescent="0.3">
      <c r="A3456" t="s">
        <v>131</v>
      </c>
      <c r="B3456" t="s">
        <v>8</v>
      </c>
      <c r="C3456">
        <v>2021</v>
      </c>
      <c r="D3456">
        <v>10.94333331</v>
      </c>
      <c r="E3456" t="s">
        <v>7</v>
      </c>
    </row>
    <row r="3457" spans="1:5" x14ac:dyDescent="0.3">
      <c r="A3457" t="s">
        <v>131</v>
      </c>
      <c r="B3457" t="s">
        <v>8</v>
      </c>
      <c r="C3457">
        <v>2022</v>
      </c>
      <c r="D3457">
        <v>11.09000015</v>
      </c>
      <c r="E3457" t="s">
        <v>7</v>
      </c>
    </row>
    <row r="3458" spans="1:5" x14ac:dyDescent="0.3">
      <c r="A3458" t="s">
        <v>131</v>
      </c>
      <c r="B3458" t="s">
        <v>8</v>
      </c>
      <c r="C3458">
        <v>2023</v>
      </c>
      <c r="D3458">
        <v>11.09000015</v>
      </c>
      <c r="E3458" t="s">
        <v>7</v>
      </c>
    </row>
    <row r="3459" spans="1:5" x14ac:dyDescent="0.3">
      <c r="A3459" t="s">
        <v>131</v>
      </c>
      <c r="B3459" t="s">
        <v>6</v>
      </c>
      <c r="C3459">
        <v>2010</v>
      </c>
      <c r="D3459">
        <v>12.784930230000001</v>
      </c>
      <c r="E3459" t="s">
        <v>7</v>
      </c>
    </row>
    <row r="3460" spans="1:5" x14ac:dyDescent="0.3">
      <c r="A3460" t="s">
        <v>131</v>
      </c>
      <c r="B3460" t="s">
        <v>6</v>
      </c>
      <c r="C3460">
        <v>2011</v>
      </c>
      <c r="D3460">
        <v>12.64017963</v>
      </c>
      <c r="E3460" t="s">
        <v>7</v>
      </c>
    </row>
    <row r="3461" spans="1:5" x14ac:dyDescent="0.3">
      <c r="A3461" t="s">
        <v>131</v>
      </c>
      <c r="B3461" t="s">
        <v>6</v>
      </c>
      <c r="C3461">
        <v>2012</v>
      </c>
      <c r="D3461">
        <v>12.865859990000001</v>
      </c>
      <c r="E3461" t="s">
        <v>7</v>
      </c>
    </row>
    <row r="3462" spans="1:5" x14ac:dyDescent="0.3">
      <c r="A3462" t="s">
        <v>131</v>
      </c>
      <c r="B3462" t="s">
        <v>6</v>
      </c>
      <c r="C3462">
        <v>2013</v>
      </c>
      <c r="D3462">
        <v>13.00280952</v>
      </c>
      <c r="E3462" t="s">
        <v>7</v>
      </c>
    </row>
    <row r="3463" spans="1:5" x14ac:dyDescent="0.3">
      <c r="A3463" t="s">
        <v>131</v>
      </c>
      <c r="B3463" t="s">
        <v>6</v>
      </c>
      <c r="C3463">
        <v>2014</v>
      </c>
      <c r="D3463">
        <v>13.12631989</v>
      </c>
      <c r="E3463" t="s">
        <v>7</v>
      </c>
    </row>
    <row r="3464" spans="1:5" x14ac:dyDescent="0.3">
      <c r="A3464" t="s">
        <v>131</v>
      </c>
      <c r="B3464" t="s">
        <v>6</v>
      </c>
      <c r="C3464">
        <v>2015</v>
      </c>
      <c r="D3464">
        <v>13.28528023</v>
      </c>
      <c r="E3464" t="s">
        <v>7</v>
      </c>
    </row>
    <row r="3465" spans="1:5" x14ac:dyDescent="0.3">
      <c r="A3465" t="s">
        <v>131</v>
      </c>
      <c r="B3465" t="s">
        <v>6</v>
      </c>
      <c r="C3465">
        <v>2016</v>
      </c>
      <c r="D3465">
        <v>13.463029860000001</v>
      </c>
      <c r="E3465" t="s">
        <v>7</v>
      </c>
    </row>
    <row r="3466" spans="1:5" x14ac:dyDescent="0.3">
      <c r="A3466" t="s">
        <v>131</v>
      </c>
      <c r="B3466" t="s">
        <v>6</v>
      </c>
      <c r="C3466">
        <v>2017</v>
      </c>
      <c r="D3466">
        <v>13.277970310000001</v>
      </c>
      <c r="E3466" t="s">
        <v>7</v>
      </c>
    </row>
    <row r="3467" spans="1:5" x14ac:dyDescent="0.3">
      <c r="A3467" t="s">
        <v>131</v>
      </c>
      <c r="B3467" t="s">
        <v>6</v>
      </c>
      <c r="C3467">
        <v>2018</v>
      </c>
      <c r="D3467">
        <v>13.14906979</v>
      </c>
      <c r="E3467" t="s">
        <v>7</v>
      </c>
    </row>
    <row r="3468" spans="1:5" x14ac:dyDescent="0.3">
      <c r="A3468" t="s">
        <v>131</v>
      </c>
      <c r="B3468" t="s">
        <v>6</v>
      </c>
      <c r="C3468">
        <v>2019</v>
      </c>
      <c r="D3468">
        <v>13.0999403</v>
      </c>
      <c r="E3468" t="s">
        <v>7</v>
      </c>
    </row>
    <row r="3469" spans="1:5" x14ac:dyDescent="0.3">
      <c r="A3469" t="s">
        <v>131</v>
      </c>
      <c r="B3469" t="s">
        <v>6</v>
      </c>
      <c r="C3469">
        <v>2020</v>
      </c>
      <c r="D3469">
        <v>12.958149909999999</v>
      </c>
      <c r="E3469" t="s">
        <v>7</v>
      </c>
    </row>
    <row r="3470" spans="1:5" x14ac:dyDescent="0.3">
      <c r="A3470" t="s">
        <v>131</v>
      </c>
      <c r="B3470" t="s">
        <v>6</v>
      </c>
      <c r="C3470">
        <v>2021</v>
      </c>
      <c r="D3470">
        <v>12.93247032</v>
      </c>
      <c r="E3470" t="s">
        <v>7</v>
      </c>
    </row>
    <row r="3471" spans="1:5" x14ac:dyDescent="0.3">
      <c r="A3471" t="s">
        <v>131</v>
      </c>
      <c r="B3471" t="s">
        <v>6</v>
      </c>
      <c r="C3471">
        <v>2022</v>
      </c>
      <c r="D3471">
        <v>12.519768709999999</v>
      </c>
      <c r="E3471" t="s">
        <v>7</v>
      </c>
    </row>
    <row r="3472" spans="1:5" x14ac:dyDescent="0.3">
      <c r="A3472" t="s">
        <v>131</v>
      </c>
      <c r="B3472" t="s">
        <v>6</v>
      </c>
      <c r="C3472">
        <v>2023</v>
      </c>
      <c r="D3472">
        <v>12.67639256</v>
      </c>
      <c r="E3472" t="s">
        <v>7</v>
      </c>
    </row>
    <row r="3473" spans="1:5" x14ac:dyDescent="0.3">
      <c r="A3473" t="s">
        <v>132</v>
      </c>
      <c r="B3473" t="s">
        <v>6</v>
      </c>
      <c r="C3473">
        <v>2010</v>
      </c>
      <c r="D3473">
        <v>11.51228626</v>
      </c>
      <c r="E3473" t="s">
        <v>7</v>
      </c>
    </row>
    <row r="3474" spans="1:5" x14ac:dyDescent="0.3">
      <c r="A3474" t="s">
        <v>132</v>
      </c>
      <c r="B3474" t="s">
        <v>6</v>
      </c>
      <c r="C3474">
        <v>2011</v>
      </c>
      <c r="D3474">
        <v>11.53683446</v>
      </c>
      <c r="E3474" t="s">
        <v>7</v>
      </c>
    </row>
    <row r="3475" spans="1:5" x14ac:dyDescent="0.3">
      <c r="A3475" t="s">
        <v>132</v>
      </c>
      <c r="B3475" t="s">
        <v>6</v>
      </c>
      <c r="C3475">
        <v>2012</v>
      </c>
      <c r="D3475">
        <v>11.561382650000001</v>
      </c>
      <c r="E3475" t="s">
        <v>7</v>
      </c>
    </row>
    <row r="3476" spans="1:5" x14ac:dyDescent="0.3">
      <c r="A3476" t="s">
        <v>132</v>
      </c>
      <c r="B3476" t="s">
        <v>6</v>
      </c>
      <c r="C3476">
        <v>2013</v>
      </c>
      <c r="D3476">
        <v>11.58593085</v>
      </c>
      <c r="E3476" t="s">
        <v>7</v>
      </c>
    </row>
    <row r="3477" spans="1:5" x14ac:dyDescent="0.3">
      <c r="A3477" t="s">
        <v>132</v>
      </c>
      <c r="B3477" t="s">
        <v>6</v>
      </c>
      <c r="C3477">
        <v>2014</v>
      </c>
      <c r="D3477">
        <v>11.610636299999999</v>
      </c>
      <c r="E3477" t="s">
        <v>7</v>
      </c>
    </row>
    <row r="3478" spans="1:5" x14ac:dyDescent="0.3">
      <c r="A3478" t="s">
        <v>132</v>
      </c>
      <c r="B3478" t="s">
        <v>6</v>
      </c>
      <c r="C3478">
        <v>2015</v>
      </c>
      <c r="D3478">
        <v>11.635394440000001</v>
      </c>
      <c r="E3478" t="s">
        <v>7</v>
      </c>
    </row>
    <row r="3479" spans="1:5" x14ac:dyDescent="0.3">
      <c r="A3479" t="s">
        <v>132</v>
      </c>
      <c r="B3479" t="s">
        <v>6</v>
      </c>
      <c r="C3479">
        <v>2016</v>
      </c>
      <c r="D3479">
        <v>11.66020537</v>
      </c>
      <c r="E3479" t="s">
        <v>7</v>
      </c>
    </row>
    <row r="3480" spans="1:5" x14ac:dyDescent="0.3">
      <c r="A3480" t="s">
        <v>132</v>
      </c>
      <c r="B3480" t="s">
        <v>6</v>
      </c>
      <c r="C3480">
        <v>2017</v>
      </c>
      <c r="D3480">
        <v>11.68506921</v>
      </c>
      <c r="E3480" t="s">
        <v>7</v>
      </c>
    </row>
    <row r="3481" spans="1:5" x14ac:dyDescent="0.3">
      <c r="A3481" t="s">
        <v>132</v>
      </c>
      <c r="B3481" t="s">
        <v>6</v>
      </c>
      <c r="C3481">
        <v>2018</v>
      </c>
      <c r="D3481">
        <v>11.70998606</v>
      </c>
      <c r="E3481" t="s">
        <v>7</v>
      </c>
    </row>
    <row r="3482" spans="1:5" x14ac:dyDescent="0.3">
      <c r="A3482" t="s">
        <v>132</v>
      </c>
      <c r="B3482" t="s">
        <v>6</v>
      </c>
      <c r="C3482">
        <v>2019</v>
      </c>
      <c r="D3482">
        <v>11.734956049999999</v>
      </c>
      <c r="E3482" t="s">
        <v>7</v>
      </c>
    </row>
    <row r="3483" spans="1:5" x14ac:dyDescent="0.3">
      <c r="A3483" t="s">
        <v>132</v>
      </c>
      <c r="B3483" t="s">
        <v>6</v>
      </c>
      <c r="C3483">
        <v>2020</v>
      </c>
      <c r="D3483">
        <v>11.75997928</v>
      </c>
      <c r="E3483" t="s">
        <v>7</v>
      </c>
    </row>
    <row r="3484" spans="1:5" x14ac:dyDescent="0.3">
      <c r="A3484" t="s">
        <v>132</v>
      </c>
      <c r="B3484" t="s">
        <v>6</v>
      </c>
      <c r="C3484">
        <v>2021</v>
      </c>
      <c r="D3484">
        <v>11.78505588</v>
      </c>
      <c r="E3484" t="s">
        <v>7</v>
      </c>
    </row>
    <row r="3485" spans="1:5" x14ac:dyDescent="0.3">
      <c r="A3485" t="s">
        <v>132</v>
      </c>
      <c r="B3485" t="s">
        <v>6</v>
      </c>
      <c r="C3485">
        <v>2022</v>
      </c>
      <c r="D3485">
        <v>11.78505588</v>
      </c>
      <c r="E3485" t="s">
        <v>7</v>
      </c>
    </row>
    <row r="3486" spans="1:5" x14ac:dyDescent="0.3">
      <c r="A3486" t="s">
        <v>132</v>
      </c>
      <c r="B3486" t="s">
        <v>6</v>
      </c>
      <c r="C3486">
        <v>2023</v>
      </c>
      <c r="D3486">
        <v>11.78505588</v>
      </c>
      <c r="E3486" t="s">
        <v>7</v>
      </c>
    </row>
    <row r="3487" spans="1:5" x14ac:dyDescent="0.3">
      <c r="A3487" t="s">
        <v>132</v>
      </c>
      <c r="B3487" t="s">
        <v>8</v>
      </c>
      <c r="C3487">
        <v>2010</v>
      </c>
      <c r="D3487">
        <v>6.3987231619999996</v>
      </c>
      <c r="E3487" t="s">
        <v>7</v>
      </c>
    </row>
    <row r="3488" spans="1:5" x14ac:dyDescent="0.3">
      <c r="A3488" t="s">
        <v>132</v>
      </c>
      <c r="B3488" t="s">
        <v>8</v>
      </c>
      <c r="C3488">
        <v>2011</v>
      </c>
      <c r="D3488">
        <v>6.5159987949999998</v>
      </c>
      <c r="E3488" t="s">
        <v>7</v>
      </c>
    </row>
    <row r="3489" spans="1:5" x14ac:dyDescent="0.3">
      <c r="A3489" t="s">
        <v>132</v>
      </c>
      <c r="B3489" t="s">
        <v>8</v>
      </c>
      <c r="C3489">
        <v>2012</v>
      </c>
      <c r="D3489">
        <v>6.6332744290000001</v>
      </c>
      <c r="E3489" t="s">
        <v>7</v>
      </c>
    </row>
    <row r="3490" spans="1:5" x14ac:dyDescent="0.3">
      <c r="A3490" t="s">
        <v>132</v>
      </c>
      <c r="B3490" t="s">
        <v>8</v>
      </c>
      <c r="C3490">
        <v>2013</v>
      </c>
      <c r="D3490">
        <v>6.7505500620000003</v>
      </c>
      <c r="E3490" t="s">
        <v>7</v>
      </c>
    </row>
    <row r="3491" spans="1:5" x14ac:dyDescent="0.3">
      <c r="A3491" t="s">
        <v>132</v>
      </c>
      <c r="B3491" t="s">
        <v>8</v>
      </c>
      <c r="C3491">
        <v>2014</v>
      </c>
      <c r="D3491">
        <v>6.8678256959999997</v>
      </c>
      <c r="E3491" t="s">
        <v>7</v>
      </c>
    </row>
    <row r="3492" spans="1:5" x14ac:dyDescent="0.3">
      <c r="A3492" t="s">
        <v>132</v>
      </c>
      <c r="B3492" t="s">
        <v>8</v>
      </c>
      <c r="C3492">
        <v>2015</v>
      </c>
      <c r="D3492">
        <v>6.9851013289999999</v>
      </c>
      <c r="E3492" t="s">
        <v>7</v>
      </c>
    </row>
    <row r="3493" spans="1:5" x14ac:dyDescent="0.3">
      <c r="A3493" t="s">
        <v>132</v>
      </c>
      <c r="B3493" t="s">
        <v>8</v>
      </c>
      <c r="C3493">
        <v>2016</v>
      </c>
      <c r="D3493">
        <v>7.0365380110000002</v>
      </c>
      <c r="E3493" t="s">
        <v>7</v>
      </c>
    </row>
    <row r="3494" spans="1:5" x14ac:dyDescent="0.3">
      <c r="A3494" t="s">
        <v>132</v>
      </c>
      <c r="B3494" t="s">
        <v>8</v>
      </c>
      <c r="C3494">
        <v>2017</v>
      </c>
      <c r="D3494">
        <v>7.0879746920000004</v>
      </c>
      <c r="E3494" t="s">
        <v>7</v>
      </c>
    </row>
    <row r="3495" spans="1:5" x14ac:dyDescent="0.3">
      <c r="A3495" t="s">
        <v>132</v>
      </c>
      <c r="B3495" t="s">
        <v>8</v>
      </c>
      <c r="C3495">
        <v>2018</v>
      </c>
      <c r="D3495">
        <v>7.1394113729999997</v>
      </c>
      <c r="E3495" t="s">
        <v>7</v>
      </c>
    </row>
    <row r="3496" spans="1:5" x14ac:dyDescent="0.3">
      <c r="A3496" t="s">
        <v>132</v>
      </c>
      <c r="B3496" t="s">
        <v>8</v>
      </c>
      <c r="C3496">
        <v>2019</v>
      </c>
      <c r="D3496">
        <v>7.190848055</v>
      </c>
      <c r="E3496" t="s">
        <v>7</v>
      </c>
    </row>
    <row r="3497" spans="1:5" x14ac:dyDescent="0.3">
      <c r="A3497" t="s">
        <v>132</v>
      </c>
      <c r="B3497" t="s">
        <v>8</v>
      </c>
      <c r="C3497">
        <v>2020</v>
      </c>
      <c r="D3497">
        <v>7.2422847360000002</v>
      </c>
      <c r="E3497" t="s">
        <v>7</v>
      </c>
    </row>
    <row r="3498" spans="1:5" x14ac:dyDescent="0.3">
      <c r="A3498" t="s">
        <v>132</v>
      </c>
      <c r="B3498" t="s">
        <v>8</v>
      </c>
      <c r="C3498">
        <v>2021</v>
      </c>
      <c r="D3498">
        <v>7.273146745</v>
      </c>
      <c r="E3498" t="s">
        <v>7</v>
      </c>
    </row>
    <row r="3499" spans="1:5" x14ac:dyDescent="0.3">
      <c r="A3499" t="s">
        <v>132</v>
      </c>
      <c r="B3499" t="s">
        <v>8</v>
      </c>
      <c r="C3499">
        <v>2022</v>
      </c>
      <c r="D3499">
        <v>7.273146745</v>
      </c>
      <c r="E3499" t="s">
        <v>7</v>
      </c>
    </row>
    <row r="3500" spans="1:5" x14ac:dyDescent="0.3">
      <c r="A3500" t="s">
        <v>132</v>
      </c>
      <c r="B3500" t="s">
        <v>8</v>
      </c>
      <c r="C3500">
        <v>2023</v>
      </c>
      <c r="D3500">
        <v>7.273146745</v>
      </c>
      <c r="E3500" t="s">
        <v>7</v>
      </c>
    </row>
    <row r="3501" spans="1:5" x14ac:dyDescent="0.3">
      <c r="A3501" t="s">
        <v>133</v>
      </c>
      <c r="B3501" t="s">
        <v>8</v>
      </c>
      <c r="C3501">
        <v>2010</v>
      </c>
      <c r="D3501">
        <v>1.5302445170000001</v>
      </c>
      <c r="E3501" t="s">
        <v>7</v>
      </c>
    </row>
    <row r="3502" spans="1:5" x14ac:dyDescent="0.3">
      <c r="A3502" t="s">
        <v>133</v>
      </c>
      <c r="B3502" t="s">
        <v>8</v>
      </c>
      <c r="C3502">
        <v>2011</v>
      </c>
      <c r="D3502">
        <v>1.585122251</v>
      </c>
      <c r="E3502" t="s">
        <v>7</v>
      </c>
    </row>
    <row r="3503" spans="1:5" x14ac:dyDescent="0.3">
      <c r="A3503" t="s">
        <v>133</v>
      </c>
      <c r="B3503" t="s">
        <v>8</v>
      </c>
      <c r="C3503">
        <v>2012</v>
      </c>
      <c r="D3503">
        <v>1.6399999860000001</v>
      </c>
      <c r="E3503" t="s">
        <v>7</v>
      </c>
    </row>
    <row r="3504" spans="1:5" x14ac:dyDescent="0.3">
      <c r="A3504" t="s">
        <v>133</v>
      </c>
      <c r="B3504" t="s">
        <v>8</v>
      </c>
      <c r="C3504">
        <v>2013</v>
      </c>
      <c r="D3504">
        <v>1.574318329</v>
      </c>
      <c r="E3504" t="s">
        <v>7</v>
      </c>
    </row>
    <row r="3505" spans="1:5" x14ac:dyDescent="0.3">
      <c r="A3505" t="s">
        <v>133</v>
      </c>
      <c r="B3505" t="s">
        <v>8</v>
      </c>
      <c r="C3505">
        <v>2014</v>
      </c>
      <c r="D3505">
        <v>1.508636673</v>
      </c>
      <c r="E3505" t="s">
        <v>7</v>
      </c>
    </row>
    <row r="3506" spans="1:5" x14ac:dyDescent="0.3">
      <c r="A3506" t="s">
        <v>133</v>
      </c>
      <c r="B3506" t="s">
        <v>8</v>
      </c>
      <c r="C3506">
        <v>2015</v>
      </c>
      <c r="D3506">
        <v>1.4429550170000001</v>
      </c>
      <c r="E3506" t="s">
        <v>7</v>
      </c>
    </row>
    <row r="3507" spans="1:5" x14ac:dyDescent="0.3">
      <c r="A3507" t="s">
        <v>133</v>
      </c>
      <c r="B3507" t="s">
        <v>8</v>
      </c>
      <c r="C3507">
        <v>2016</v>
      </c>
      <c r="D3507">
        <v>1.3772733610000001</v>
      </c>
      <c r="E3507" t="s">
        <v>7</v>
      </c>
    </row>
    <row r="3508" spans="1:5" x14ac:dyDescent="0.3">
      <c r="A3508" t="s">
        <v>133</v>
      </c>
      <c r="B3508" t="s">
        <v>8</v>
      </c>
      <c r="C3508">
        <v>2017</v>
      </c>
      <c r="D3508">
        <v>1.3115917050000001</v>
      </c>
      <c r="E3508" t="s">
        <v>7</v>
      </c>
    </row>
    <row r="3509" spans="1:5" x14ac:dyDescent="0.3">
      <c r="A3509" t="s">
        <v>133</v>
      </c>
      <c r="B3509" t="s">
        <v>8</v>
      </c>
      <c r="C3509">
        <v>2018</v>
      </c>
      <c r="D3509">
        <v>1.245910048</v>
      </c>
      <c r="E3509" t="s">
        <v>7</v>
      </c>
    </row>
    <row r="3510" spans="1:5" x14ac:dyDescent="0.3">
      <c r="A3510" t="s">
        <v>133</v>
      </c>
      <c r="B3510" t="s">
        <v>8</v>
      </c>
      <c r="C3510">
        <v>2019</v>
      </c>
      <c r="D3510">
        <v>1.2936312409999999</v>
      </c>
      <c r="E3510" t="s">
        <v>7</v>
      </c>
    </row>
    <row r="3511" spans="1:5" x14ac:dyDescent="0.3">
      <c r="A3511" t="s">
        <v>133</v>
      </c>
      <c r="B3511" t="s">
        <v>8</v>
      </c>
      <c r="C3511">
        <v>2020</v>
      </c>
      <c r="D3511">
        <v>1.341352433</v>
      </c>
      <c r="E3511" t="s">
        <v>7</v>
      </c>
    </row>
    <row r="3512" spans="1:5" x14ac:dyDescent="0.3">
      <c r="A3512" t="s">
        <v>133</v>
      </c>
      <c r="B3512" t="s">
        <v>8</v>
      </c>
      <c r="C3512">
        <v>2021</v>
      </c>
      <c r="D3512">
        <v>1.4122893409999999</v>
      </c>
      <c r="E3512" t="s">
        <v>7</v>
      </c>
    </row>
    <row r="3513" spans="1:5" x14ac:dyDescent="0.3">
      <c r="A3513" t="s">
        <v>133</v>
      </c>
      <c r="B3513" t="s">
        <v>8</v>
      </c>
      <c r="C3513">
        <v>2022</v>
      </c>
      <c r="D3513">
        <v>1.4122893409999999</v>
      </c>
      <c r="E3513" t="s">
        <v>7</v>
      </c>
    </row>
    <row r="3514" spans="1:5" x14ac:dyDescent="0.3">
      <c r="A3514" t="s">
        <v>133</v>
      </c>
      <c r="B3514" t="s">
        <v>8</v>
      </c>
      <c r="C3514">
        <v>2023</v>
      </c>
      <c r="D3514">
        <v>1.4122893409999999</v>
      </c>
      <c r="E3514" t="s">
        <v>7</v>
      </c>
    </row>
    <row r="3515" spans="1:5" x14ac:dyDescent="0.3">
      <c r="A3515" t="s">
        <v>133</v>
      </c>
      <c r="B3515" t="s">
        <v>6</v>
      </c>
      <c r="C3515">
        <v>2010</v>
      </c>
      <c r="D3515">
        <v>4.6095700260000001</v>
      </c>
      <c r="E3515" t="s">
        <v>7</v>
      </c>
    </row>
    <row r="3516" spans="1:5" x14ac:dyDescent="0.3">
      <c r="A3516" t="s">
        <v>133</v>
      </c>
      <c r="B3516" t="s">
        <v>6</v>
      </c>
      <c r="C3516">
        <v>2011</v>
      </c>
      <c r="D3516">
        <v>4.8902101519999999</v>
      </c>
      <c r="E3516" t="s">
        <v>7</v>
      </c>
    </row>
    <row r="3517" spans="1:5" x14ac:dyDescent="0.3">
      <c r="A3517" t="s">
        <v>133</v>
      </c>
      <c r="B3517" t="s">
        <v>6</v>
      </c>
      <c r="C3517">
        <v>2012</v>
      </c>
      <c r="D3517">
        <v>5.1213498120000001</v>
      </c>
      <c r="E3517" t="s">
        <v>7</v>
      </c>
    </row>
    <row r="3518" spans="1:5" x14ac:dyDescent="0.3">
      <c r="A3518" t="s">
        <v>133</v>
      </c>
      <c r="B3518" t="s">
        <v>6</v>
      </c>
      <c r="C3518">
        <v>2013</v>
      </c>
      <c r="D3518">
        <v>5.4680431680000003</v>
      </c>
      <c r="E3518" t="s">
        <v>7</v>
      </c>
    </row>
    <row r="3519" spans="1:5" x14ac:dyDescent="0.3">
      <c r="A3519" t="s">
        <v>133</v>
      </c>
      <c r="B3519" t="s">
        <v>6</v>
      </c>
      <c r="C3519">
        <v>2014</v>
      </c>
      <c r="D3519">
        <v>5.8147365249999998</v>
      </c>
      <c r="E3519" t="s">
        <v>7</v>
      </c>
    </row>
    <row r="3520" spans="1:5" x14ac:dyDescent="0.3">
      <c r="A3520" t="s">
        <v>133</v>
      </c>
      <c r="B3520" t="s">
        <v>6</v>
      </c>
      <c r="C3520">
        <v>2015</v>
      </c>
      <c r="D3520">
        <v>6.1614298820000002</v>
      </c>
      <c r="E3520" t="s">
        <v>7</v>
      </c>
    </row>
    <row r="3521" spans="1:5" x14ac:dyDescent="0.3">
      <c r="A3521" t="s">
        <v>133</v>
      </c>
      <c r="B3521" t="s">
        <v>6</v>
      </c>
      <c r="C3521">
        <v>2016</v>
      </c>
      <c r="D3521">
        <v>6.4856600760000003</v>
      </c>
      <c r="E3521" t="s">
        <v>7</v>
      </c>
    </row>
    <row r="3522" spans="1:5" x14ac:dyDescent="0.3">
      <c r="A3522" t="s">
        <v>133</v>
      </c>
      <c r="B3522" t="s">
        <v>6</v>
      </c>
      <c r="C3522">
        <v>2017</v>
      </c>
      <c r="D3522">
        <v>6.7000098230000003</v>
      </c>
      <c r="E3522" t="s">
        <v>7</v>
      </c>
    </row>
    <row r="3523" spans="1:5" x14ac:dyDescent="0.3">
      <c r="A3523" t="s">
        <v>133</v>
      </c>
      <c r="B3523" t="s">
        <v>6</v>
      </c>
      <c r="C3523">
        <v>2018</v>
      </c>
      <c r="D3523">
        <v>7.07037944</v>
      </c>
      <c r="E3523" t="s">
        <v>7</v>
      </c>
    </row>
    <row r="3524" spans="1:5" x14ac:dyDescent="0.3">
      <c r="A3524" t="s">
        <v>133</v>
      </c>
      <c r="B3524" t="s">
        <v>6</v>
      </c>
      <c r="C3524">
        <v>2019</v>
      </c>
      <c r="D3524">
        <v>7.4612227070000001</v>
      </c>
      <c r="E3524" t="s">
        <v>7</v>
      </c>
    </row>
    <row r="3525" spans="1:5" x14ac:dyDescent="0.3">
      <c r="A3525" t="s">
        <v>133</v>
      </c>
      <c r="B3525" t="s">
        <v>6</v>
      </c>
      <c r="C3525">
        <v>2020</v>
      </c>
      <c r="D3525">
        <v>7.8736713849999997</v>
      </c>
      <c r="E3525" t="s">
        <v>7</v>
      </c>
    </row>
    <row r="3526" spans="1:5" x14ac:dyDescent="0.3">
      <c r="A3526" t="s">
        <v>133</v>
      </c>
      <c r="B3526" t="s">
        <v>6</v>
      </c>
      <c r="C3526">
        <v>2021</v>
      </c>
      <c r="D3526">
        <v>8.308919801</v>
      </c>
      <c r="E3526" t="s">
        <v>7</v>
      </c>
    </row>
    <row r="3527" spans="1:5" x14ac:dyDescent="0.3">
      <c r="A3527" t="s">
        <v>133</v>
      </c>
      <c r="B3527" t="s">
        <v>6</v>
      </c>
      <c r="C3527">
        <v>2022</v>
      </c>
      <c r="D3527">
        <v>8.308919801</v>
      </c>
      <c r="E3527" t="s">
        <v>7</v>
      </c>
    </row>
    <row r="3528" spans="1:5" x14ac:dyDescent="0.3">
      <c r="A3528" t="s">
        <v>133</v>
      </c>
      <c r="B3528" t="s">
        <v>6</v>
      </c>
      <c r="C3528">
        <v>2023</v>
      </c>
      <c r="D3528">
        <v>8.308919801</v>
      </c>
      <c r="E3528" t="s">
        <v>7</v>
      </c>
    </row>
    <row r="3529" spans="1:5" x14ac:dyDescent="0.3">
      <c r="A3529" t="s">
        <v>134</v>
      </c>
      <c r="B3529" t="s">
        <v>6</v>
      </c>
      <c r="C3529">
        <v>2010</v>
      </c>
      <c r="D3529">
        <v>8.1819696430000004</v>
      </c>
      <c r="E3529" t="s">
        <v>7</v>
      </c>
    </row>
    <row r="3530" spans="1:5" x14ac:dyDescent="0.3">
      <c r="A3530" t="s">
        <v>134</v>
      </c>
      <c r="B3530" t="s">
        <v>6</v>
      </c>
      <c r="C3530">
        <v>2011</v>
      </c>
      <c r="D3530">
        <v>8.4707098009999999</v>
      </c>
      <c r="E3530" t="s">
        <v>7</v>
      </c>
    </row>
    <row r="3531" spans="1:5" x14ac:dyDescent="0.3">
      <c r="A3531" t="s">
        <v>134</v>
      </c>
      <c r="B3531" t="s">
        <v>6</v>
      </c>
      <c r="C3531">
        <v>2012</v>
      </c>
      <c r="D3531">
        <v>8.6803616110000004</v>
      </c>
      <c r="E3531" t="s">
        <v>7</v>
      </c>
    </row>
    <row r="3532" spans="1:5" x14ac:dyDescent="0.3">
      <c r="A3532" t="s">
        <v>134</v>
      </c>
      <c r="B3532" t="s">
        <v>6</v>
      </c>
      <c r="C3532">
        <v>2013</v>
      </c>
      <c r="D3532">
        <v>8.8900134220000009</v>
      </c>
      <c r="E3532" t="s">
        <v>7</v>
      </c>
    </row>
    <row r="3533" spans="1:5" x14ac:dyDescent="0.3">
      <c r="A3533" t="s">
        <v>134</v>
      </c>
      <c r="B3533" t="s">
        <v>6</v>
      </c>
      <c r="C3533">
        <v>2014</v>
      </c>
      <c r="D3533">
        <v>9.0996652329999996</v>
      </c>
      <c r="E3533" t="s">
        <v>7</v>
      </c>
    </row>
    <row r="3534" spans="1:5" x14ac:dyDescent="0.3">
      <c r="A3534" t="s">
        <v>134</v>
      </c>
      <c r="B3534" t="s">
        <v>6</v>
      </c>
      <c r="C3534">
        <v>2015</v>
      </c>
      <c r="D3534">
        <v>9.3093170440000002</v>
      </c>
      <c r="E3534" t="s">
        <v>7</v>
      </c>
    </row>
    <row r="3535" spans="1:5" x14ac:dyDescent="0.3">
      <c r="A3535" t="s">
        <v>134</v>
      </c>
      <c r="B3535" t="s">
        <v>6</v>
      </c>
      <c r="C3535">
        <v>2016</v>
      </c>
      <c r="D3535">
        <v>9.5189688540000006</v>
      </c>
      <c r="E3535" t="s">
        <v>7</v>
      </c>
    </row>
    <row r="3536" spans="1:5" x14ac:dyDescent="0.3">
      <c r="A3536" t="s">
        <v>134</v>
      </c>
      <c r="B3536" t="s">
        <v>6</v>
      </c>
      <c r="C3536">
        <v>2017</v>
      </c>
      <c r="D3536">
        <v>9.7286206649999993</v>
      </c>
      <c r="E3536" t="s">
        <v>7</v>
      </c>
    </row>
    <row r="3537" spans="1:5" x14ac:dyDescent="0.3">
      <c r="A3537" t="s">
        <v>134</v>
      </c>
      <c r="B3537" t="s">
        <v>6</v>
      </c>
      <c r="C3537">
        <v>2018</v>
      </c>
      <c r="D3537">
        <v>9.9382724759999999</v>
      </c>
      <c r="E3537" t="s">
        <v>7</v>
      </c>
    </row>
    <row r="3538" spans="1:5" x14ac:dyDescent="0.3">
      <c r="A3538" t="s">
        <v>134</v>
      </c>
      <c r="B3538" t="s">
        <v>6</v>
      </c>
      <c r="C3538">
        <v>2019</v>
      </c>
      <c r="D3538">
        <v>10.13020498</v>
      </c>
      <c r="E3538" t="s">
        <v>7</v>
      </c>
    </row>
    <row r="3539" spans="1:5" x14ac:dyDescent="0.3">
      <c r="A3539" t="s">
        <v>134</v>
      </c>
      <c r="B3539" t="s">
        <v>6</v>
      </c>
      <c r="C3539">
        <v>2020</v>
      </c>
      <c r="D3539">
        <v>10.322137489999999</v>
      </c>
      <c r="E3539" t="s">
        <v>7</v>
      </c>
    </row>
    <row r="3540" spans="1:5" x14ac:dyDescent="0.3">
      <c r="A3540" t="s">
        <v>134</v>
      </c>
      <c r="B3540" t="s">
        <v>6</v>
      </c>
      <c r="C3540">
        <v>2021</v>
      </c>
      <c r="D3540">
        <v>10.51407</v>
      </c>
      <c r="E3540" t="s">
        <v>7</v>
      </c>
    </row>
    <row r="3541" spans="1:5" x14ac:dyDescent="0.3">
      <c r="A3541" t="s">
        <v>134</v>
      </c>
      <c r="B3541" t="s">
        <v>6</v>
      </c>
      <c r="C3541">
        <v>2022</v>
      </c>
      <c r="D3541">
        <v>10.51407</v>
      </c>
      <c r="E3541" t="s">
        <v>7</v>
      </c>
    </row>
    <row r="3542" spans="1:5" x14ac:dyDescent="0.3">
      <c r="A3542" t="s">
        <v>134</v>
      </c>
      <c r="B3542" t="s">
        <v>6</v>
      </c>
      <c r="C3542">
        <v>2023</v>
      </c>
      <c r="D3542">
        <v>10.51407</v>
      </c>
      <c r="E3542" t="s">
        <v>7</v>
      </c>
    </row>
    <row r="3543" spans="1:5" x14ac:dyDescent="0.3">
      <c r="A3543" t="s">
        <v>134</v>
      </c>
      <c r="B3543" t="s">
        <v>8</v>
      </c>
      <c r="C3543">
        <v>2010</v>
      </c>
      <c r="D3543">
        <v>6.232831494</v>
      </c>
      <c r="E3543" t="s">
        <v>7</v>
      </c>
    </row>
    <row r="3544" spans="1:5" x14ac:dyDescent="0.3">
      <c r="A3544" t="s">
        <v>134</v>
      </c>
      <c r="B3544" t="s">
        <v>8</v>
      </c>
      <c r="C3544">
        <v>2011</v>
      </c>
      <c r="D3544">
        <v>6.270922315</v>
      </c>
      <c r="E3544" t="s">
        <v>7</v>
      </c>
    </row>
    <row r="3545" spans="1:5" x14ac:dyDescent="0.3">
      <c r="A3545" t="s">
        <v>134</v>
      </c>
      <c r="B3545" t="s">
        <v>8</v>
      </c>
      <c r="C3545">
        <v>2012</v>
      </c>
      <c r="D3545">
        <v>6.3090131359999999</v>
      </c>
      <c r="E3545" t="s">
        <v>7</v>
      </c>
    </row>
    <row r="3546" spans="1:5" x14ac:dyDescent="0.3">
      <c r="A3546" t="s">
        <v>134</v>
      </c>
      <c r="B3546" t="s">
        <v>8</v>
      </c>
      <c r="C3546">
        <v>2013</v>
      </c>
      <c r="D3546">
        <v>6.3471039569999999</v>
      </c>
      <c r="E3546" t="s">
        <v>7</v>
      </c>
    </row>
    <row r="3547" spans="1:5" x14ac:dyDescent="0.3">
      <c r="A3547" t="s">
        <v>134</v>
      </c>
      <c r="B3547" t="s">
        <v>8</v>
      </c>
      <c r="C3547">
        <v>2014</v>
      </c>
      <c r="D3547">
        <v>6.5631059829999998</v>
      </c>
      <c r="E3547" t="s">
        <v>7</v>
      </c>
    </row>
    <row r="3548" spans="1:5" x14ac:dyDescent="0.3">
      <c r="A3548" t="s">
        <v>134</v>
      </c>
      <c r="B3548" t="s">
        <v>8</v>
      </c>
      <c r="C3548">
        <v>2015</v>
      </c>
      <c r="D3548">
        <v>6.7791080089999998</v>
      </c>
      <c r="E3548" t="s">
        <v>7</v>
      </c>
    </row>
    <row r="3549" spans="1:5" x14ac:dyDescent="0.3">
      <c r="A3549" t="s">
        <v>134</v>
      </c>
      <c r="B3549" t="s">
        <v>8</v>
      </c>
      <c r="C3549">
        <v>2016</v>
      </c>
      <c r="D3549">
        <v>6.9951100349999997</v>
      </c>
      <c r="E3549" t="s">
        <v>7</v>
      </c>
    </row>
    <row r="3550" spans="1:5" x14ac:dyDescent="0.3">
      <c r="A3550" t="s">
        <v>134</v>
      </c>
      <c r="B3550" t="s">
        <v>8</v>
      </c>
      <c r="C3550">
        <v>2017</v>
      </c>
      <c r="D3550">
        <v>6.9570651049999999</v>
      </c>
      <c r="E3550" t="s">
        <v>7</v>
      </c>
    </row>
    <row r="3551" spans="1:5" x14ac:dyDescent="0.3">
      <c r="A3551" t="s">
        <v>134</v>
      </c>
      <c r="B3551" t="s">
        <v>8</v>
      </c>
      <c r="C3551">
        <v>2018</v>
      </c>
      <c r="D3551">
        <v>6.9190201760000001</v>
      </c>
      <c r="E3551" t="s">
        <v>7</v>
      </c>
    </row>
    <row r="3552" spans="1:5" x14ac:dyDescent="0.3">
      <c r="A3552" t="s">
        <v>134</v>
      </c>
      <c r="B3552" t="s">
        <v>8</v>
      </c>
      <c r="C3552">
        <v>2019</v>
      </c>
      <c r="D3552">
        <v>7.1919698719999996</v>
      </c>
      <c r="E3552" t="s">
        <v>7</v>
      </c>
    </row>
    <row r="3553" spans="1:5" x14ac:dyDescent="0.3">
      <c r="A3553" t="s">
        <v>134</v>
      </c>
      <c r="B3553" t="s">
        <v>8</v>
      </c>
      <c r="C3553">
        <v>2020</v>
      </c>
      <c r="D3553">
        <v>7.388969898</v>
      </c>
      <c r="E3553" t="s">
        <v>7</v>
      </c>
    </row>
    <row r="3554" spans="1:5" x14ac:dyDescent="0.3">
      <c r="A3554" t="s">
        <v>134</v>
      </c>
      <c r="B3554" t="s">
        <v>8</v>
      </c>
      <c r="C3554">
        <v>2021</v>
      </c>
      <c r="D3554">
        <v>7.5859699249999997</v>
      </c>
      <c r="E3554" t="s">
        <v>7</v>
      </c>
    </row>
    <row r="3555" spans="1:5" x14ac:dyDescent="0.3">
      <c r="A3555" t="s">
        <v>134</v>
      </c>
      <c r="B3555" t="s">
        <v>8</v>
      </c>
      <c r="C3555">
        <v>2022</v>
      </c>
      <c r="D3555">
        <v>7.5859699249999997</v>
      </c>
      <c r="E3555" t="s">
        <v>7</v>
      </c>
    </row>
    <row r="3556" spans="1:5" x14ac:dyDescent="0.3">
      <c r="A3556" t="s">
        <v>134</v>
      </c>
      <c r="B3556" t="s">
        <v>8</v>
      </c>
      <c r="C3556">
        <v>2023</v>
      </c>
      <c r="D3556">
        <v>7.5859699249999997</v>
      </c>
      <c r="E3556" t="s">
        <v>7</v>
      </c>
    </row>
    <row r="3557" spans="1:5" x14ac:dyDescent="0.3">
      <c r="A3557" t="s">
        <v>135</v>
      </c>
      <c r="B3557" t="s">
        <v>8</v>
      </c>
      <c r="C3557">
        <v>2010</v>
      </c>
      <c r="D3557">
        <v>8.0909744539999995</v>
      </c>
      <c r="E3557" t="s">
        <v>7</v>
      </c>
    </row>
    <row r="3558" spans="1:5" x14ac:dyDescent="0.3">
      <c r="A3558" t="s">
        <v>135</v>
      </c>
      <c r="B3558" t="s">
        <v>8</v>
      </c>
      <c r="C3558">
        <v>2011</v>
      </c>
      <c r="D3558">
        <v>8.2743698749999997</v>
      </c>
      <c r="E3558" t="s">
        <v>7</v>
      </c>
    </row>
    <row r="3559" spans="1:5" x14ac:dyDescent="0.3">
      <c r="A3559" t="s">
        <v>135</v>
      </c>
      <c r="B3559" t="s">
        <v>8</v>
      </c>
      <c r="C3559">
        <v>2012</v>
      </c>
      <c r="D3559">
        <v>8.4577652959999998</v>
      </c>
      <c r="E3559" t="s">
        <v>7</v>
      </c>
    </row>
    <row r="3560" spans="1:5" x14ac:dyDescent="0.3">
      <c r="A3560" t="s">
        <v>135</v>
      </c>
      <c r="B3560" t="s">
        <v>8</v>
      </c>
      <c r="C3560">
        <v>2013</v>
      </c>
      <c r="D3560">
        <v>8.641160717</v>
      </c>
      <c r="E3560" t="s">
        <v>7</v>
      </c>
    </row>
    <row r="3561" spans="1:5" x14ac:dyDescent="0.3">
      <c r="A3561" t="s">
        <v>135</v>
      </c>
      <c r="B3561" t="s">
        <v>8</v>
      </c>
      <c r="C3561">
        <v>2014</v>
      </c>
      <c r="D3561">
        <v>8.8245561380000002</v>
      </c>
      <c r="E3561" t="s">
        <v>7</v>
      </c>
    </row>
    <row r="3562" spans="1:5" x14ac:dyDescent="0.3">
      <c r="A3562" t="s">
        <v>135</v>
      </c>
      <c r="B3562" t="s">
        <v>8</v>
      </c>
      <c r="C3562">
        <v>2015</v>
      </c>
      <c r="D3562">
        <v>9.0079515590000003</v>
      </c>
      <c r="E3562" t="s">
        <v>7</v>
      </c>
    </row>
    <row r="3563" spans="1:5" x14ac:dyDescent="0.3">
      <c r="A3563" t="s">
        <v>135</v>
      </c>
      <c r="B3563" t="s">
        <v>8</v>
      </c>
      <c r="C3563">
        <v>2016</v>
      </c>
      <c r="D3563">
        <v>9.164377065</v>
      </c>
      <c r="E3563" t="s">
        <v>7</v>
      </c>
    </row>
    <row r="3564" spans="1:5" x14ac:dyDescent="0.3">
      <c r="A3564" t="s">
        <v>135</v>
      </c>
      <c r="B3564" t="s">
        <v>8</v>
      </c>
      <c r="C3564">
        <v>2017</v>
      </c>
      <c r="D3564">
        <v>9.3208025709999998</v>
      </c>
      <c r="E3564" t="s">
        <v>7</v>
      </c>
    </row>
    <row r="3565" spans="1:5" x14ac:dyDescent="0.3">
      <c r="A3565" t="s">
        <v>135</v>
      </c>
      <c r="B3565" t="s">
        <v>8</v>
      </c>
      <c r="C3565">
        <v>2018</v>
      </c>
      <c r="D3565">
        <v>9.4772280769999995</v>
      </c>
      <c r="E3565" t="s">
        <v>7</v>
      </c>
    </row>
    <row r="3566" spans="1:5" x14ac:dyDescent="0.3">
      <c r="A3566" t="s">
        <v>135</v>
      </c>
      <c r="B3566" t="s">
        <v>8</v>
      </c>
      <c r="C3566">
        <v>2019</v>
      </c>
      <c r="D3566">
        <v>9.6336535829999992</v>
      </c>
      <c r="E3566" t="s">
        <v>7</v>
      </c>
    </row>
    <row r="3567" spans="1:5" x14ac:dyDescent="0.3">
      <c r="A3567" t="s">
        <v>135</v>
      </c>
      <c r="B3567" t="s">
        <v>8</v>
      </c>
      <c r="C3567">
        <v>2020</v>
      </c>
      <c r="D3567">
        <v>9.7900790890000007</v>
      </c>
      <c r="E3567" t="s">
        <v>7</v>
      </c>
    </row>
    <row r="3568" spans="1:5" x14ac:dyDescent="0.3">
      <c r="A3568" t="s">
        <v>135</v>
      </c>
      <c r="B3568" t="s">
        <v>8</v>
      </c>
      <c r="C3568">
        <v>2021</v>
      </c>
      <c r="D3568">
        <v>9.9330196379999993</v>
      </c>
      <c r="E3568" t="s">
        <v>7</v>
      </c>
    </row>
    <row r="3569" spans="1:5" x14ac:dyDescent="0.3">
      <c r="A3569" t="s">
        <v>135</v>
      </c>
      <c r="B3569" t="s">
        <v>8</v>
      </c>
      <c r="C3569">
        <v>2022</v>
      </c>
      <c r="D3569">
        <v>9.9330196379999993</v>
      </c>
      <c r="E3569" t="s">
        <v>7</v>
      </c>
    </row>
    <row r="3570" spans="1:5" x14ac:dyDescent="0.3">
      <c r="A3570" t="s">
        <v>135</v>
      </c>
      <c r="B3570" t="s">
        <v>8</v>
      </c>
      <c r="C3570">
        <v>2023</v>
      </c>
      <c r="D3570">
        <v>9.9330196379999993</v>
      </c>
      <c r="E3570" t="s">
        <v>7</v>
      </c>
    </row>
    <row r="3571" spans="1:5" x14ac:dyDescent="0.3">
      <c r="A3571" t="s">
        <v>135</v>
      </c>
      <c r="B3571" t="s">
        <v>6</v>
      </c>
      <c r="C3571">
        <v>2010</v>
      </c>
      <c r="D3571">
        <v>10.96803929</v>
      </c>
      <c r="E3571" t="s">
        <v>7</v>
      </c>
    </row>
    <row r="3572" spans="1:5" x14ac:dyDescent="0.3">
      <c r="A3572" t="s">
        <v>135</v>
      </c>
      <c r="B3572" t="s">
        <v>6</v>
      </c>
      <c r="C3572">
        <v>2011</v>
      </c>
      <c r="D3572">
        <v>11.00974546</v>
      </c>
      <c r="E3572" t="s">
        <v>7</v>
      </c>
    </row>
    <row r="3573" spans="1:5" x14ac:dyDescent="0.3">
      <c r="A3573" t="s">
        <v>135</v>
      </c>
      <c r="B3573" t="s">
        <v>6</v>
      </c>
      <c r="C3573">
        <v>2012</v>
      </c>
      <c r="D3573">
        <v>11.05145164</v>
      </c>
      <c r="E3573" t="s">
        <v>7</v>
      </c>
    </row>
    <row r="3574" spans="1:5" x14ac:dyDescent="0.3">
      <c r="A3574" t="s">
        <v>135</v>
      </c>
      <c r="B3574" t="s">
        <v>6</v>
      </c>
      <c r="C3574">
        <v>2013</v>
      </c>
      <c r="D3574">
        <v>11.093157809999999</v>
      </c>
      <c r="E3574" t="s">
        <v>7</v>
      </c>
    </row>
    <row r="3575" spans="1:5" x14ac:dyDescent="0.3">
      <c r="A3575" t="s">
        <v>135</v>
      </c>
      <c r="B3575" t="s">
        <v>6</v>
      </c>
      <c r="C3575">
        <v>2014</v>
      </c>
      <c r="D3575">
        <v>11.134863989999999</v>
      </c>
      <c r="E3575" t="s">
        <v>7</v>
      </c>
    </row>
    <row r="3576" spans="1:5" x14ac:dyDescent="0.3">
      <c r="A3576" t="s">
        <v>135</v>
      </c>
      <c r="B3576" t="s">
        <v>6</v>
      </c>
      <c r="C3576">
        <v>2015</v>
      </c>
      <c r="D3576">
        <v>11.17657017</v>
      </c>
      <c r="E3576" t="s">
        <v>7</v>
      </c>
    </row>
    <row r="3577" spans="1:5" x14ac:dyDescent="0.3">
      <c r="A3577" t="s">
        <v>135</v>
      </c>
      <c r="B3577" t="s">
        <v>6</v>
      </c>
      <c r="C3577">
        <v>2016</v>
      </c>
      <c r="D3577">
        <v>11.218276339999999</v>
      </c>
      <c r="E3577" t="s">
        <v>7</v>
      </c>
    </row>
    <row r="3578" spans="1:5" x14ac:dyDescent="0.3">
      <c r="A3578" t="s">
        <v>135</v>
      </c>
      <c r="B3578" t="s">
        <v>6</v>
      </c>
      <c r="C3578">
        <v>2017</v>
      </c>
      <c r="D3578">
        <v>11.259982519999999</v>
      </c>
      <c r="E3578" t="s">
        <v>7</v>
      </c>
    </row>
    <row r="3579" spans="1:5" x14ac:dyDescent="0.3">
      <c r="A3579" t="s">
        <v>135</v>
      </c>
      <c r="B3579" t="s">
        <v>6</v>
      </c>
      <c r="C3579">
        <v>2018</v>
      </c>
      <c r="D3579">
        <v>11.301688690000001</v>
      </c>
      <c r="E3579" t="s">
        <v>7</v>
      </c>
    </row>
    <row r="3580" spans="1:5" x14ac:dyDescent="0.3">
      <c r="A3580" t="s">
        <v>135</v>
      </c>
      <c r="B3580" t="s">
        <v>6</v>
      </c>
      <c r="C3580">
        <v>2019</v>
      </c>
      <c r="D3580">
        <v>11.343394869999999</v>
      </c>
      <c r="E3580" t="s">
        <v>7</v>
      </c>
    </row>
    <row r="3581" spans="1:5" x14ac:dyDescent="0.3">
      <c r="A3581" t="s">
        <v>135</v>
      </c>
      <c r="B3581" t="s">
        <v>6</v>
      </c>
      <c r="C3581">
        <v>2020</v>
      </c>
      <c r="D3581">
        <v>11.385101049999999</v>
      </c>
      <c r="E3581" t="s">
        <v>7</v>
      </c>
    </row>
    <row r="3582" spans="1:5" x14ac:dyDescent="0.3">
      <c r="A3582" t="s">
        <v>135</v>
      </c>
      <c r="B3582" t="s">
        <v>6</v>
      </c>
      <c r="C3582">
        <v>2021</v>
      </c>
      <c r="D3582">
        <v>11.426807220000001</v>
      </c>
      <c r="E3582" t="s">
        <v>7</v>
      </c>
    </row>
    <row r="3583" spans="1:5" x14ac:dyDescent="0.3">
      <c r="A3583" t="s">
        <v>135</v>
      </c>
      <c r="B3583" t="s">
        <v>6</v>
      </c>
      <c r="C3583">
        <v>2022</v>
      </c>
      <c r="D3583">
        <v>11.468513400000001</v>
      </c>
      <c r="E3583" t="s">
        <v>7</v>
      </c>
    </row>
    <row r="3584" spans="1:5" x14ac:dyDescent="0.3">
      <c r="A3584" t="s">
        <v>135</v>
      </c>
      <c r="B3584" t="s">
        <v>6</v>
      </c>
      <c r="C3584">
        <v>2023</v>
      </c>
      <c r="D3584">
        <v>11.51021957</v>
      </c>
      <c r="E3584" t="s">
        <v>7</v>
      </c>
    </row>
    <row r="3585" spans="1:5" x14ac:dyDescent="0.3">
      <c r="A3585" t="s">
        <v>136</v>
      </c>
      <c r="B3585" t="s">
        <v>6</v>
      </c>
      <c r="C3585">
        <v>2010</v>
      </c>
      <c r="D3585">
        <v>17.015340810000001</v>
      </c>
      <c r="E3585" t="s">
        <v>7</v>
      </c>
    </row>
    <row r="3586" spans="1:5" x14ac:dyDescent="0.3">
      <c r="A3586" t="s">
        <v>136</v>
      </c>
      <c r="B3586" t="s">
        <v>6</v>
      </c>
      <c r="C3586">
        <v>2011</v>
      </c>
      <c r="D3586">
        <v>17.881519319999999</v>
      </c>
      <c r="E3586" t="s">
        <v>7</v>
      </c>
    </row>
    <row r="3587" spans="1:5" x14ac:dyDescent="0.3">
      <c r="A3587" t="s">
        <v>136</v>
      </c>
      <c r="B3587" t="s">
        <v>6</v>
      </c>
      <c r="C3587">
        <v>2012</v>
      </c>
      <c r="D3587">
        <v>17.9406395</v>
      </c>
      <c r="E3587" t="s">
        <v>7</v>
      </c>
    </row>
    <row r="3588" spans="1:5" x14ac:dyDescent="0.3">
      <c r="A3588" t="s">
        <v>136</v>
      </c>
      <c r="B3588" t="s">
        <v>6</v>
      </c>
      <c r="C3588">
        <v>2013</v>
      </c>
      <c r="D3588">
        <v>18.050226210000002</v>
      </c>
      <c r="E3588" t="s">
        <v>7</v>
      </c>
    </row>
    <row r="3589" spans="1:5" x14ac:dyDescent="0.3">
      <c r="A3589" t="s">
        <v>136</v>
      </c>
      <c r="B3589" t="s">
        <v>6</v>
      </c>
      <c r="C3589">
        <v>2014</v>
      </c>
      <c r="D3589">
        <v>18.159812930000001</v>
      </c>
      <c r="E3589" t="s">
        <v>7</v>
      </c>
    </row>
    <row r="3590" spans="1:5" x14ac:dyDescent="0.3">
      <c r="A3590" t="s">
        <v>136</v>
      </c>
      <c r="B3590" t="s">
        <v>6</v>
      </c>
      <c r="C3590">
        <v>2015</v>
      </c>
      <c r="D3590">
        <v>18.26939964</v>
      </c>
      <c r="E3590" t="s">
        <v>7</v>
      </c>
    </row>
    <row r="3591" spans="1:5" x14ac:dyDescent="0.3">
      <c r="A3591" t="s">
        <v>136</v>
      </c>
      <c r="B3591" t="s">
        <v>6</v>
      </c>
      <c r="C3591">
        <v>2016</v>
      </c>
      <c r="D3591">
        <v>18.137620930000001</v>
      </c>
      <c r="E3591" t="s">
        <v>7</v>
      </c>
    </row>
    <row r="3592" spans="1:5" x14ac:dyDescent="0.3">
      <c r="A3592" t="s">
        <v>136</v>
      </c>
      <c r="B3592" t="s">
        <v>6</v>
      </c>
      <c r="C3592">
        <v>2017</v>
      </c>
      <c r="D3592">
        <v>18.403949740000002</v>
      </c>
      <c r="E3592" t="s">
        <v>7</v>
      </c>
    </row>
    <row r="3593" spans="1:5" x14ac:dyDescent="0.3">
      <c r="A3593" t="s">
        <v>136</v>
      </c>
      <c r="B3593" t="s">
        <v>6</v>
      </c>
      <c r="C3593">
        <v>2018</v>
      </c>
      <c r="D3593">
        <v>18.334209439999999</v>
      </c>
      <c r="E3593" t="s">
        <v>7</v>
      </c>
    </row>
    <row r="3594" spans="1:5" x14ac:dyDescent="0.3">
      <c r="A3594" t="s">
        <v>136</v>
      </c>
      <c r="B3594" t="s">
        <v>6</v>
      </c>
      <c r="C3594">
        <v>2019</v>
      </c>
      <c r="D3594">
        <v>18.373994830000001</v>
      </c>
      <c r="E3594" t="s">
        <v>7</v>
      </c>
    </row>
    <row r="3595" spans="1:5" x14ac:dyDescent="0.3">
      <c r="A3595" t="s">
        <v>136</v>
      </c>
      <c r="B3595" t="s">
        <v>6</v>
      </c>
      <c r="C3595">
        <v>2020</v>
      </c>
      <c r="D3595">
        <v>18.413780209999999</v>
      </c>
      <c r="E3595" t="s">
        <v>7</v>
      </c>
    </row>
    <row r="3596" spans="1:5" x14ac:dyDescent="0.3">
      <c r="A3596" t="s">
        <v>136</v>
      </c>
      <c r="B3596" t="s">
        <v>6</v>
      </c>
      <c r="C3596">
        <v>2021</v>
      </c>
      <c r="D3596">
        <v>18.58485031</v>
      </c>
      <c r="E3596" t="s">
        <v>7</v>
      </c>
    </row>
    <row r="3597" spans="1:5" x14ac:dyDescent="0.3">
      <c r="A3597" t="s">
        <v>136</v>
      </c>
      <c r="B3597" t="s">
        <v>6</v>
      </c>
      <c r="C3597">
        <v>2022</v>
      </c>
      <c r="D3597">
        <v>18.58485031</v>
      </c>
      <c r="E3597" t="s">
        <v>7</v>
      </c>
    </row>
    <row r="3598" spans="1:5" x14ac:dyDescent="0.3">
      <c r="A3598" t="s">
        <v>136</v>
      </c>
      <c r="B3598" t="s">
        <v>6</v>
      </c>
      <c r="C3598">
        <v>2023</v>
      </c>
      <c r="D3598">
        <v>18.58485031</v>
      </c>
      <c r="E3598" t="s">
        <v>7</v>
      </c>
    </row>
    <row r="3599" spans="1:5" x14ac:dyDescent="0.3">
      <c r="A3599" t="s">
        <v>136</v>
      </c>
      <c r="B3599" t="s">
        <v>8</v>
      </c>
      <c r="C3599">
        <v>2010</v>
      </c>
      <c r="D3599">
        <v>11.97999954</v>
      </c>
      <c r="E3599" t="s">
        <v>7</v>
      </c>
    </row>
    <row r="3600" spans="1:5" x14ac:dyDescent="0.3">
      <c r="A3600" t="s">
        <v>136</v>
      </c>
      <c r="B3600" t="s">
        <v>8</v>
      </c>
      <c r="C3600">
        <v>2011</v>
      </c>
      <c r="D3600">
        <v>11.960000040000001</v>
      </c>
      <c r="E3600" t="s">
        <v>7</v>
      </c>
    </row>
    <row r="3601" spans="1:5" x14ac:dyDescent="0.3">
      <c r="A3601" t="s">
        <v>136</v>
      </c>
      <c r="B3601" t="s">
        <v>8</v>
      </c>
      <c r="C3601">
        <v>2012</v>
      </c>
      <c r="D3601">
        <v>12.02000046</v>
      </c>
      <c r="E3601" t="s">
        <v>7</v>
      </c>
    </row>
    <row r="3602" spans="1:5" x14ac:dyDescent="0.3">
      <c r="A3602" t="s">
        <v>136</v>
      </c>
      <c r="B3602" t="s">
        <v>8</v>
      </c>
      <c r="C3602">
        <v>2013</v>
      </c>
      <c r="D3602">
        <v>12.06999969</v>
      </c>
      <c r="E3602" t="s">
        <v>7</v>
      </c>
    </row>
    <row r="3603" spans="1:5" x14ac:dyDescent="0.3">
      <c r="A3603" t="s">
        <v>136</v>
      </c>
      <c r="B3603" t="s">
        <v>8</v>
      </c>
      <c r="C3603">
        <v>2014</v>
      </c>
      <c r="D3603">
        <v>12.09000015</v>
      </c>
      <c r="E3603" t="s">
        <v>7</v>
      </c>
    </row>
    <row r="3604" spans="1:5" x14ac:dyDescent="0.3">
      <c r="A3604" t="s">
        <v>136</v>
      </c>
      <c r="B3604" t="s">
        <v>8</v>
      </c>
      <c r="C3604">
        <v>2015</v>
      </c>
      <c r="D3604">
        <v>12.14000034</v>
      </c>
      <c r="E3604" t="s">
        <v>7</v>
      </c>
    </row>
    <row r="3605" spans="1:5" x14ac:dyDescent="0.3">
      <c r="A3605" t="s">
        <v>136</v>
      </c>
      <c r="B3605" t="s">
        <v>8</v>
      </c>
      <c r="C3605">
        <v>2016</v>
      </c>
      <c r="D3605">
        <v>12.18000031</v>
      </c>
      <c r="E3605" t="s">
        <v>7</v>
      </c>
    </row>
    <row r="3606" spans="1:5" x14ac:dyDescent="0.3">
      <c r="A3606" t="s">
        <v>136</v>
      </c>
      <c r="B3606" t="s">
        <v>8</v>
      </c>
      <c r="C3606">
        <v>2017</v>
      </c>
      <c r="D3606">
        <v>12.25</v>
      </c>
      <c r="E3606" t="s">
        <v>7</v>
      </c>
    </row>
    <row r="3607" spans="1:5" x14ac:dyDescent="0.3">
      <c r="A3607" t="s">
        <v>136</v>
      </c>
      <c r="B3607" t="s">
        <v>8</v>
      </c>
      <c r="C3607">
        <v>2018</v>
      </c>
      <c r="D3607">
        <v>12.31999969</v>
      </c>
      <c r="E3607" t="s">
        <v>7</v>
      </c>
    </row>
    <row r="3608" spans="1:5" x14ac:dyDescent="0.3">
      <c r="A3608" t="s">
        <v>136</v>
      </c>
      <c r="B3608" t="s">
        <v>8</v>
      </c>
      <c r="C3608">
        <v>2019</v>
      </c>
      <c r="D3608">
        <v>12.44999981</v>
      </c>
      <c r="E3608" t="s">
        <v>7</v>
      </c>
    </row>
    <row r="3609" spans="1:5" x14ac:dyDescent="0.3">
      <c r="A3609" t="s">
        <v>136</v>
      </c>
      <c r="B3609" t="s">
        <v>8</v>
      </c>
      <c r="C3609">
        <v>2020</v>
      </c>
      <c r="D3609">
        <v>12.579999920000001</v>
      </c>
      <c r="E3609" t="s">
        <v>7</v>
      </c>
    </row>
    <row r="3610" spans="1:5" x14ac:dyDescent="0.3">
      <c r="A3610" t="s">
        <v>136</v>
      </c>
      <c r="B3610" t="s">
        <v>8</v>
      </c>
      <c r="C3610">
        <v>2021</v>
      </c>
      <c r="D3610">
        <v>12.66994689</v>
      </c>
      <c r="E3610" t="s">
        <v>7</v>
      </c>
    </row>
    <row r="3611" spans="1:5" x14ac:dyDescent="0.3">
      <c r="A3611" t="s">
        <v>136</v>
      </c>
      <c r="B3611" t="s">
        <v>8</v>
      </c>
      <c r="C3611">
        <v>2022</v>
      </c>
      <c r="D3611">
        <v>12.66994689</v>
      </c>
      <c r="E3611" t="s">
        <v>7</v>
      </c>
    </row>
    <row r="3612" spans="1:5" x14ac:dyDescent="0.3">
      <c r="A3612" t="s">
        <v>136</v>
      </c>
      <c r="B3612" t="s">
        <v>8</v>
      </c>
      <c r="C3612">
        <v>2023</v>
      </c>
      <c r="D3612">
        <v>12.66994689</v>
      </c>
      <c r="E3612" t="s">
        <v>7</v>
      </c>
    </row>
    <row r="3613" spans="1:5" x14ac:dyDescent="0.3">
      <c r="A3613" t="s">
        <v>137</v>
      </c>
      <c r="B3613" t="s">
        <v>8</v>
      </c>
      <c r="C3613">
        <v>2010</v>
      </c>
      <c r="D3613">
        <v>12.55000019</v>
      </c>
      <c r="E3613" t="s">
        <v>7</v>
      </c>
    </row>
    <row r="3614" spans="1:5" x14ac:dyDescent="0.3">
      <c r="A3614" t="s">
        <v>137</v>
      </c>
      <c r="B3614" t="s">
        <v>8</v>
      </c>
      <c r="C3614">
        <v>2011</v>
      </c>
      <c r="D3614">
        <v>12.60999966</v>
      </c>
      <c r="E3614" t="s">
        <v>7</v>
      </c>
    </row>
    <row r="3615" spans="1:5" x14ac:dyDescent="0.3">
      <c r="A3615" t="s">
        <v>137</v>
      </c>
      <c r="B3615" t="s">
        <v>8</v>
      </c>
      <c r="C3615">
        <v>2012</v>
      </c>
      <c r="D3615">
        <v>12.643333119999999</v>
      </c>
      <c r="E3615" t="s">
        <v>7</v>
      </c>
    </row>
    <row r="3616" spans="1:5" x14ac:dyDescent="0.3">
      <c r="A3616" t="s">
        <v>137</v>
      </c>
      <c r="B3616" t="s">
        <v>8</v>
      </c>
      <c r="C3616">
        <v>2013</v>
      </c>
      <c r="D3616">
        <v>12.676666579999999</v>
      </c>
      <c r="E3616" t="s">
        <v>7</v>
      </c>
    </row>
    <row r="3617" spans="1:5" x14ac:dyDescent="0.3">
      <c r="A3617" t="s">
        <v>137</v>
      </c>
      <c r="B3617" t="s">
        <v>8</v>
      </c>
      <c r="C3617">
        <v>2014</v>
      </c>
      <c r="D3617">
        <v>12.710000040000001</v>
      </c>
      <c r="E3617" t="s">
        <v>7</v>
      </c>
    </row>
    <row r="3618" spans="1:5" x14ac:dyDescent="0.3">
      <c r="A3618" t="s">
        <v>137</v>
      </c>
      <c r="B3618" t="s">
        <v>8</v>
      </c>
      <c r="C3618">
        <v>2015</v>
      </c>
      <c r="D3618">
        <v>12.77000046</v>
      </c>
      <c r="E3618" t="s">
        <v>7</v>
      </c>
    </row>
    <row r="3619" spans="1:5" x14ac:dyDescent="0.3">
      <c r="A3619" t="s">
        <v>137</v>
      </c>
      <c r="B3619" t="s">
        <v>8</v>
      </c>
      <c r="C3619">
        <v>2016</v>
      </c>
      <c r="D3619">
        <v>12.81999969</v>
      </c>
      <c r="E3619" t="s">
        <v>7</v>
      </c>
    </row>
    <row r="3620" spans="1:5" x14ac:dyDescent="0.3">
      <c r="A3620" t="s">
        <v>137</v>
      </c>
      <c r="B3620" t="s">
        <v>8</v>
      </c>
      <c r="C3620">
        <v>2017</v>
      </c>
      <c r="D3620">
        <v>12.94999981</v>
      </c>
      <c r="E3620" t="s">
        <v>7</v>
      </c>
    </row>
    <row r="3621" spans="1:5" x14ac:dyDescent="0.3">
      <c r="A3621" t="s">
        <v>137</v>
      </c>
      <c r="B3621" t="s">
        <v>8</v>
      </c>
      <c r="C3621">
        <v>2018</v>
      </c>
      <c r="D3621">
        <v>12.9749999</v>
      </c>
      <c r="E3621" t="s">
        <v>7</v>
      </c>
    </row>
    <row r="3622" spans="1:5" x14ac:dyDescent="0.3">
      <c r="A3622" t="s">
        <v>137</v>
      </c>
      <c r="B3622" t="s">
        <v>8</v>
      </c>
      <c r="C3622">
        <v>2019</v>
      </c>
      <c r="D3622">
        <v>13</v>
      </c>
      <c r="E3622" t="s">
        <v>7</v>
      </c>
    </row>
    <row r="3623" spans="1:5" x14ac:dyDescent="0.3">
      <c r="A3623" t="s">
        <v>137</v>
      </c>
      <c r="B3623" t="s">
        <v>8</v>
      </c>
      <c r="C3623">
        <v>2020</v>
      </c>
      <c r="D3623">
        <v>13.0588479</v>
      </c>
      <c r="E3623" t="s">
        <v>7</v>
      </c>
    </row>
    <row r="3624" spans="1:5" x14ac:dyDescent="0.3">
      <c r="A3624" t="s">
        <v>137</v>
      </c>
      <c r="B3624" t="s">
        <v>8</v>
      </c>
      <c r="C3624">
        <v>2021</v>
      </c>
      <c r="D3624">
        <v>13.117962179999999</v>
      </c>
      <c r="E3624" t="s">
        <v>7</v>
      </c>
    </row>
    <row r="3625" spans="1:5" x14ac:dyDescent="0.3">
      <c r="A3625" t="s">
        <v>137</v>
      </c>
      <c r="B3625" t="s">
        <v>8</v>
      </c>
      <c r="C3625">
        <v>2022</v>
      </c>
      <c r="D3625">
        <v>13.117962179999999</v>
      </c>
      <c r="E3625" t="s">
        <v>7</v>
      </c>
    </row>
    <row r="3626" spans="1:5" x14ac:dyDescent="0.3">
      <c r="A3626" t="s">
        <v>137</v>
      </c>
      <c r="B3626" t="s">
        <v>8</v>
      </c>
      <c r="C3626">
        <v>2023</v>
      </c>
      <c r="D3626">
        <v>13.117962179999999</v>
      </c>
      <c r="E3626" t="s">
        <v>7</v>
      </c>
    </row>
    <row r="3627" spans="1:5" x14ac:dyDescent="0.3">
      <c r="A3627" t="s">
        <v>137</v>
      </c>
      <c r="B3627" t="s">
        <v>6</v>
      </c>
      <c r="C3627">
        <v>2010</v>
      </c>
      <c r="D3627">
        <v>17.528060910000001</v>
      </c>
      <c r="E3627" t="s">
        <v>7</v>
      </c>
    </row>
    <row r="3628" spans="1:5" x14ac:dyDescent="0.3">
      <c r="A3628" t="s">
        <v>137</v>
      </c>
      <c r="B3628" t="s">
        <v>6</v>
      </c>
      <c r="C3628">
        <v>2011</v>
      </c>
      <c r="D3628">
        <v>17.522899630000001</v>
      </c>
      <c r="E3628" t="s">
        <v>7</v>
      </c>
    </row>
    <row r="3629" spans="1:5" x14ac:dyDescent="0.3">
      <c r="A3629" t="s">
        <v>137</v>
      </c>
      <c r="B3629" t="s">
        <v>6</v>
      </c>
      <c r="C3629">
        <v>2012</v>
      </c>
      <c r="D3629">
        <v>17.45492935</v>
      </c>
      <c r="E3629" t="s">
        <v>7</v>
      </c>
    </row>
    <row r="3630" spans="1:5" x14ac:dyDescent="0.3">
      <c r="A3630" t="s">
        <v>137</v>
      </c>
      <c r="B3630" t="s">
        <v>6</v>
      </c>
      <c r="C3630">
        <v>2013</v>
      </c>
      <c r="D3630">
        <v>17.65600967</v>
      </c>
      <c r="E3630" t="s">
        <v>7</v>
      </c>
    </row>
    <row r="3631" spans="1:5" x14ac:dyDescent="0.3">
      <c r="A3631" t="s">
        <v>137</v>
      </c>
      <c r="B3631" t="s">
        <v>6</v>
      </c>
      <c r="C3631">
        <v>2014</v>
      </c>
      <c r="D3631">
        <v>17.684440609999999</v>
      </c>
      <c r="E3631" t="s">
        <v>7</v>
      </c>
    </row>
    <row r="3632" spans="1:5" x14ac:dyDescent="0.3">
      <c r="A3632" t="s">
        <v>137</v>
      </c>
      <c r="B3632" t="s">
        <v>6</v>
      </c>
      <c r="C3632">
        <v>2015</v>
      </c>
      <c r="D3632">
        <v>17.783020019999999</v>
      </c>
      <c r="E3632" t="s">
        <v>7</v>
      </c>
    </row>
    <row r="3633" spans="1:5" x14ac:dyDescent="0.3">
      <c r="A3633" t="s">
        <v>137</v>
      </c>
      <c r="B3633" t="s">
        <v>6</v>
      </c>
      <c r="C3633">
        <v>2016</v>
      </c>
      <c r="D3633">
        <v>17.950960160000001</v>
      </c>
      <c r="E3633" t="s">
        <v>7</v>
      </c>
    </row>
    <row r="3634" spans="1:5" x14ac:dyDescent="0.3">
      <c r="A3634" t="s">
        <v>137</v>
      </c>
      <c r="B3634" t="s">
        <v>6</v>
      </c>
      <c r="C3634">
        <v>2017</v>
      </c>
      <c r="D3634">
        <v>18.059719090000002</v>
      </c>
      <c r="E3634" t="s">
        <v>7</v>
      </c>
    </row>
    <row r="3635" spans="1:5" x14ac:dyDescent="0.3">
      <c r="A3635" t="s">
        <v>137</v>
      </c>
      <c r="B3635" t="s">
        <v>6</v>
      </c>
      <c r="C3635">
        <v>2018</v>
      </c>
      <c r="D3635">
        <v>18.14512062</v>
      </c>
      <c r="E3635" t="s">
        <v>7</v>
      </c>
    </row>
    <row r="3636" spans="1:5" x14ac:dyDescent="0.3">
      <c r="A3636" t="s">
        <v>137</v>
      </c>
      <c r="B3636" t="s">
        <v>6</v>
      </c>
      <c r="C3636">
        <v>2019</v>
      </c>
      <c r="D3636">
        <v>18.23535919</v>
      </c>
      <c r="E3636" t="s">
        <v>7</v>
      </c>
    </row>
    <row r="3637" spans="1:5" x14ac:dyDescent="0.3">
      <c r="A3637" t="s">
        <v>137</v>
      </c>
      <c r="B3637" t="s">
        <v>6</v>
      </c>
      <c r="C3637">
        <v>2020</v>
      </c>
      <c r="D3637">
        <v>18.311019900000002</v>
      </c>
      <c r="E3637" t="s">
        <v>7</v>
      </c>
    </row>
    <row r="3638" spans="1:5" x14ac:dyDescent="0.3">
      <c r="A3638" t="s">
        <v>137</v>
      </c>
      <c r="B3638" t="s">
        <v>6</v>
      </c>
      <c r="C3638">
        <v>2021</v>
      </c>
      <c r="D3638">
        <v>18.638460160000001</v>
      </c>
      <c r="E3638" t="s">
        <v>7</v>
      </c>
    </row>
    <row r="3639" spans="1:5" x14ac:dyDescent="0.3">
      <c r="A3639" t="s">
        <v>137</v>
      </c>
      <c r="B3639" t="s">
        <v>6</v>
      </c>
      <c r="C3639">
        <v>2022</v>
      </c>
      <c r="D3639">
        <v>18.792850489999999</v>
      </c>
      <c r="E3639" t="s">
        <v>7</v>
      </c>
    </row>
    <row r="3640" spans="1:5" x14ac:dyDescent="0.3">
      <c r="A3640" t="s">
        <v>137</v>
      </c>
      <c r="B3640" t="s">
        <v>6</v>
      </c>
      <c r="C3640">
        <v>2023</v>
      </c>
      <c r="D3640">
        <v>18.792850489999999</v>
      </c>
      <c r="E3640" t="s">
        <v>7</v>
      </c>
    </row>
    <row r="3641" spans="1:5" x14ac:dyDescent="0.3">
      <c r="A3641" t="s">
        <v>138</v>
      </c>
      <c r="B3641" t="s">
        <v>6</v>
      </c>
      <c r="C3641">
        <v>2010</v>
      </c>
      <c r="D3641">
        <v>11.888239860000001</v>
      </c>
      <c r="E3641" t="s">
        <v>7</v>
      </c>
    </row>
    <row r="3642" spans="1:5" x14ac:dyDescent="0.3">
      <c r="A3642" t="s">
        <v>138</v>
      </c>
      <c r="B3642" t="s">
        <v>6</v>
      </c>
      <c r="C3642">
        <v>2011</v>
      </c>
      <c r="D3642">
        <v>12.36256981</v>
      </c>
      <c r="E3642" t="s">
        <v>7</v>
      </c>
    </row>
    <row r="3643" spans="1:5" x14ac:dyDescent="0.3">
      <c r="A3643" t="s">
        <v>138</v>
      </c>
      <c r="B3643" t="s">
        <v>6</v>
      </c>
      <c r="C3643">
        <v>2012</v>
      </c>
      <c r="D3643">
        <v>12.504224779999999</v>
      </c>
      <c r="E3643" t="s">
        <v>7</v>
      </c>
    </row>
    <row r="3644" spans="1:5" x14ac:dyDescent="0.3">
      <c r="A3644" t="s">
        <v>138</v>
      </c>
      <c r="B3644" t="s">
        <v>6</v>
      </c>
      <c r="C3644">
        <v>2013</v>
      </c>
      <c r="D3644">
        <v>12.645879750000001</v>
      </c>
      <c r="E3644" t="s">
        <v>7</v>
      </c>
    </row>
    <row r="3645" spans="1:5" x14ac:dyDescent="0.3">
      <c r="A3645" t="s">
        <v>138</v>
      </c>
      <c r="B3645" t="s">
        <v>6</v>
      </c>
      <c r="C3645">
        <v>2014</v>
      </c>
      <c r="D3645">
        <v>12.568650249999999</v>
      </c>
      <c r="E3645" t="s">
        <v>7</v>
      </c>
    </row>
    <row r="3646" spans="1:5" x14ac:dyDescent="0.3">
      <c r="A3646" t="s">
        <v>138</v>
      </c>
      <c r="B3646" t="s">
        <v>6</v>
      </c>
      <c r="C3646">
        <v>2015</v>
      </c>
      <c r="D3646">
        <v>12.6352396</v>
      </c>
      <c r="E3646" t="s">
        <v>7</v>
      </c>
    </row>
    <row r="3647" spans="1:5" x14ac:dyDescent="0.3">
      <c r="A3647" t="s">
        <v>138</v>
      </c>
      <c r="B3647" t="s">
        <v>6</v>
      </c>
      <c r="C3647">
        <v>2016</v>
      </c>
      <c r="D3647">
        <v>12.70316029</v>
      </c>
      <c r="E3647" t="s">
        <v>7</v>
      </c>
    </row>
    <row r="3648" spans="1:5" x14ac:dyDescent="0.3">
      <c r="A3648" t="s">
        <v>138</v>
      </c>
      <c r="B3648" t="s">
        <v>6</v>
      </c>
      <c r="C3648">
        <v>2017</v>
      </c>
      <c r="D3648">
        <v>12.698900220000001</v>
      </c>
      <c r="E3648" t="s">
        <v>7</v>
      </c>
    </row>
    <row r="3649" spans="1:5" x14ac:dyDescent="0.3">
      <c r="A3649" t="s">
        <v>138</v>
      </c>
      <c r="B3649" t="s">
        <v>6</v>
      </c>
      <c r="C3649">
        <v>2018</v>
      </c>
      <c r="D3649">
        <v>12.819400310000001</v>
      </c>
      <c r="E3649" t="s">
        <v>7</v>
      </c>
    </row>
    <row r="3650" spans="1:5" x14ac:dyDescent="0.3">
      <c r="A3650" t="s">
        <v>138</v>
      </c>
      <c r="B3650" t="s">
        <v>6</v>
      </c>
      <c r="C3650">
        <v>2019</v>
      </c>
      <c r="D3650">
        <v>12.939900400000001</v>
      </c>
      <c r="E3650" t="s">
        <v>7</v>
      </c>
    </row>
    <row r="3651" spans="1:5" x14ac:dyDescent="0.3">
      <c r="A3651" t="s">
        <v>138</v>
      </c>
      <c r="B3651" t="s">
        <v>6</v>
      </c>
      <c r="C3651">
        <v>2020</v>
      </c>
      <c r="D3651">
        <v>12.64451981</v>
      </c>
      <c r="E3651" t="s">
        <v>7</v>
      </c>
    </row>
    <row r="3652" spans="1:5" x14ac:dyDescent="0.3">
      <c r="A3652" t="s">
        <v>138</v>
      </c>
      <c r="B3652" t="s">
        <v>6</v>
      </c>
      <c r="C3652">
        <v>2021</v>
      </c>
      <c r="D3652">
        <v>12.43477249</v>
      </c>
      <c r="E3652" t="s">
        <v>7</v>
      </c>
    </row>
    <row r="3653" spans="1:5" x14ac:dyDescent="0.3">
      <c r="A3653" t="s">
        <v>138</v>
      </c>
      <c r="B3653" t="s">
        <v>6</v>
      </c>
      <c r="C3653">
        <v>2022</v>
      </c>
      <c r="D3653">
        <v>12.463676449999999</v>
      </c>
      <c r="E3653" t="s">
        <v>7</v>
      </c>
    </row>
    <row r="3654" spans="1:5" x14ac:dyDescent="0.3">
      <c r="A3654" t="s">
        <v>138</v>
      </c>
      <c r="B3654" t="s">
        <v>6</v>
      </c>
      <c r="C3654">
        <v>2023</v>
      </c>
      <c r="D3654">
        <v>13.754303930000001</v>
      </c>
      <c r="E3654" t="s">
        <v>7</v>
      </c>
    </row>
    <row r="3655" spans="1:5" x14ac:dyDescent="0.3">
      <c r="A3655" t="s">
        <v>138</v>
      </c>
      <c r="B3655" t="s">
        <v>8</v>
      </c>
      <c r="C3655">
        <v>2010</v>
      </c>
      <c r="D3655">
        <v>3.4679999829999999</v>
      </c>
      <c r="E3655" t="s">
        <v>7</v>
      </c>
    </row>
    <row r="3656" spans="1:5" x14ac:dyDescent="0.3">
      <c r="A3656" t="s">
        <v>138</v>
      </c>
      <c r="B3656" t="s">
        <v>8</v>
      </c>
      <c r="C3656">
        <v>2011</v>
      </c>
      <c r="D3656">
        <v>3.5199999809999998</v>
      </c>
      <c r="E3656" t="s">
        <v>7</v>
      </c>
    </row>
    <row r="3657" spans="1:5" x14ac:dyDescent="0.3">
      <c r="A3657" t="s">
        <v>138</v>
      </c>
      <c r="B3657" t="s">
        <v>8</v>
      </c>
      <c r="C3657">
        <v>2012</v>
      </c>
      <c r="D3657">
        <v>3.56276598</v>
      </c>
      <c r="E3657" t="s">
        <v>7</v>
      </c>
    </row>
    <row r="3658" spans="1:5" x14ac:dyDescent="0.3">
      <c r="A3658" t="s">
        <v>138</v>
      </c>
      <c r="B3658" t="s">
        <v>8</v>
      </c>
      <c r="C3658">
        <v>2013</v>
      </c>
      <c r="D3658">
        <v>3.6055319790000002</v>
      </c>
      <c r="E3658" t="s">
        <v>7</v>
      </c>
    </row>
    <row r="3659" spans="1:5" x14ac:dyDescent="0.3">
      <c r="A3659" t="s">
        <v>138</v>
      </c>
      <c r="B3659" t="s">
        <v>8</v>
      </c>
      <c r="C3659">
        <v>2014</v>
      </c>
      <c r="D3659">
        <v>3.6482979769999999</v>
      </c>
      <c r="E3659" t="s">
        <v>7</v>
      </c>
    </row>
    <row r="3660" spans="1:5" x14ac:dyDescent="0.3">
      <c r="A3660" t="s">
        <v>138</v>
      </c>
      <c r="B3660" t="s">
        <v>8</v>
      </c>
      <c r="C3660">
        <v>2015</v>
      </c>
      <c r="D3660">
        <v>3.6910639760000001</v>
      </c>
      <c r="E3660" t="s">
        <v>7</v>
      </c>
    </row>
    <row r="3661" spans="1:5" x14ac:dyDescent="0.3">
      <c r="A3661" t="s">
        <v>138</v>
      </c>
      <c r="B3661" t="s">
        <v>8</v>
      </c>
      <c r="C3661">
        <v>2016</v>
      </c>
      <c r="D3661">
        <v>3.7338299749999999</v>
      </c>
      <c r="E3661" t="s">
        <v>7</v>
      </c>
    </row>
    <row r="3662" spans="1:5" x14ac:dyDescent="0.3">
      <c r="A3662" t="s">
        <v>138</v>
      </c>
      <c r="B3662" t="s">
        <v>8</v>
      </c>
      <c r="C3662">
        <v>2017</v>
      </c>
      <c r="D3662">
        <v>3.9336366649999999</v>
      </c>
      <c r="E3662" t="s">
        <v>7</v>
      </c>
    </row>
    <row r="3663" spans="1:5" x14ac:dyDescent="0.3">
      <c r="A3663" t="s">
        <v>138</v>
      </c>
      <c r="B3663" t="s">
        <v>8</v>
      </c>
      <c r="C3663">
        <v>2018</v>
      </c>
      <c r="D3663">
        <v>4.1334433559999999</v>
      </c>
      <c r="E3663" t="s">
        <v>7</v>
      </c>
    </row>
    <row r="3664" spans="1:5" x14ac:dyDescent="0.3">
      <c r="A3664" t="s">
        <v>138</v>
      </c>
      <c r="B3664" t="s">
        <v>8</v>
      </c>
      <c r="C3664">
        <v>2019</v>
      </c>
      <c r="D3664">
        <v>4.3332500459999999</v>
      </c>
      <c r="E3664" t="s">
        <v>7</v>
      </c>
    </row>
    <row r="3665" spans="1:5" x14ac:dyDescent="0.3">
      <c r="A3665" t="s">
        <v>138</v>
      </c>
      <c r="B3665" t="s">
        <v>8</v>
      </c>
      <c r="C3665">
        <v>2020</v>
      </c>
      <c r="D3665">
        <v>4.418489933</v>
      </c>
      <c r="E3665" t="s">
        <v>7</v>
      </c>
    </row>
    <row r="3666" spans="1:5" x14ac:dyDescent="0.3">
      <c r="A3666" t="s">
        <v>138</v>
      </c>
      <c r="B3666" t="s">
        <v>8</v>
      </c>
      <c r="C3666">
        <v>2021</v>
      </c>
      <c r="D3666">
        <v>4.5037298200000002</v>
      </c>
      <c r="E3666" t="s">
        <v>7</v>
      </c>
    </row>
    <row r="3667" spans="1:5" x14ac:dyDescent="0.3">
      <c r="A3667" t="s">
        <v>138</v>
      </c>
      <c r="B3667" t="s">
        <v>8</v>
      </c>
      <c r="C3667">
        <v>2022</v>
      </c>
      <c r="D3667">
        <v>4.5037298200000002</v>
      </c>
      <c r="E3667" t="s">
        <v>7</v>
      </c>
    </row>
    <row r="3668" spans="1:5" x14ac:dyDescent="0.3">
      <c r="A3668" t="s">
        <v>138</v>
      </c>
      <c r="B3668" t="s">
        <v>8</v>
      </c>
      <c r="C3668">
        <v>2023</v>
      </c>
      <c r="D3668">
        <v>4.5037298200000002</v>
      </c>
      <c r="E3668" t="s">
        <v>7</v>
      </c>
    </row>
    <row r="3669" spans="1:5" x14ac:dyDescent="0.3">
      <c r="A3669" t="s">
        <v>139</v>
      </c>
      <c r="B3669" t="s">
        <v>8</v>
      </c>
      <c r="C3669">
        <v>2010</v>
      </c>
      <c r="D3669">
        <v>8.0098396849999993</v>
      </c>
      <c r="E3669" t="s">
        <v>7</v>
      </c>
    </row>
    <row r="3670" spans="1:5" x14ac:dyDescent="0.3">
      <c r="A3670" t="s">
        <v>139</v>
      </c>
      <c r="B3670" t="s">
        <v>8</v>
      </c>
      <c r="C3670">
        <v>2011</v>
      </c>
      <c r="D3670">
        <v>8.1161571979999998</v>
      </c>
      <c r="E3670" t="s">
        <v>7</v>
      </c>
    </row>
    <row r="3671" spans="1:5" x14ac:dyDescent="0.3">
      <c r="A3671" t="s">
        <v>139</v>
      </c>
      <c r="B3671" t="s">
        <v>8</v>
      </c>
      <c r="C3671">
        <v>2012</v>
      </c>
      <c r="D3671">
        <v>8.2238859019999992</v>
      </c>
      <c r="E3671" t="s">
        <v>7</v>
      </c>
    </row>
    <row r="3672" spans="1:5" x14ac:dyDescent="0.3">
      <c r="A3672" t="s">
        <v>139</v>
      </c>
      <c r="B3672" t="s">
        <v>8</v>
      </c>
      <c r="C3672">
        <v>2013</v>
      </c>
      <c r="D3672">
        <v>8.3330445290000004</v>
      </c>
      <c r="E3672" t="s">
        <v>7</v>
      </c>
    </row>
    <row r="3673" spans="1:5" x14ac:dyDescent="0.3">
      <c r="A3673" t="s">
        <v>139</v>
      </c>
      <c r="B3673" t="s">
        <v>8</v>
      </c>
      <c r="C3673">
        <v>2014</v>
      </c>
      <c r="D3673">
        <v>8.4436520579999996</v>
      </c>
      <c r="E3673" t="s">
        <v>7</v>
      </c>
    </row>
    <row r="3674" spans="1:5" x14ac:dyDescent="0.3">
      <c r="A3674" t="s">
        <v>139</v>
      </c>
      <c r="B3674" t="s">
        <v>8</v>
      </c>
      <c r="C3674">
        <v>2015</v>
      </c>
      <c r="D3674">
        <v>8.5542595860000006</v>
      </c>
      <c r="E3674" t="s">
        <v>7</v>
      </c>
    </row>
    <row r="3675" spans="1:5" x14ac:dyDescent="0.3">
      <c r="A3675" t="s">
        <v>139</v>
      </c>
      <c r="B3675" t="s">
        <v>8</v>
      </c>
      <c r="C3675">
        <v>2016</v>
      </c>
      <c r="D3675">
        <v>8.6648671149999998</v>
      </c>
      <c r="E3675" t="s">
        <v>7</v>
      </c>
    </row>
    <row r="3676" spans="1:5" x14ac:dyDescent="0.3">
      <c r="A3676" t="s">
        <v>139</v>
      </c>
      <c r="B3676" t="s">
        <v>8</v>
      </c>
      <c r="C3676">
        <v>2017</v>
      </c>
      <c r="D3676">
        <v>8.7754746440000009</v>
      </c>
      <c r="E3676" t="s">
        <v>7</v>
      </c>
    </row>
    <row r="3677" spans="1:5" x14ac:dyDescent="0.3">
      <c r="A3677" t="s">
        <v>139</v>
      </c>
      <c r="B3677" t="s">
        <v>8</v>
      </c>
      <c r="C3677">
        <v>2018</v>
      </c>
      <c r="D3677">
        <v>8.8860821720000001</v>
      </c>
      <c r="E3677" t="s">
        <v>7</v>
      </c>
    </row>
    <row r="3678" spans="1:5" x14ac:dyDescent="0.3">
      <c r="A3678" t="s">
        <v>139</v>
      </c>
      <c r="B3678" t="s">
        <v>8</v>
      </c>
      <c r="C3678">
        <v>2019</v>
      </c>
      <c r="D3678">
        <v>9.0736006739999997</v>
      </c>
      <c r="E3678" t="s">
        <v>7</v>
      </c>
    </row>
    <row r="3679" spans="1:5" x14ac:dyDescent="0.3">
      <c r="A3679" t="s">
        <v>139</v>
      </c>
      <c r="B3679" t="s">
        <v>8</v>
      </c>
      <c r="C3679">
        <v>2020</v>
      </c>
      <c r="D3679">
        <v>9.2611191749999993</v>
      </c>
      <c r="E3679" t="s">
        <v>7</v>
      </c>
    </row>
    <row r="3680" spans="1:5" x14ac:dyDescent="0.3">
      <c r="A3680" t="s">
        <v>139</v>
      </c>
      <c r="B3680" t="s">
        <v>8</v>
      </c>
      <c r="C3680">
        <v>2021</v>
      </c>
      <c r="D3680">
        <v>9.4486376760000006</v>
      </c>
      <c r="E3680" t="s">
        <v>7</v>
      </c>
    </row>
    <row r="3681" spans="1:5" x14ac:dyDescent="0.3">
      <c r="A3681" t="s">
        <v>139</v>
      </c>
      <c r="B3681" t="s">
        <v>8</v>
      </c>
      <c r="C3681">
        <v>2022</v>
      </c>
      <c r="D3681">
        <v>9.4486376760000006</v>
      </c>
      <c r="E3681" t="s">
        <v>7</v>
      </c>
    </row>
    <row r="3682" spans="1:5" x14ac:dyDescent="0.3">
      <c r="A3682" t="s">
        <v>139</v>
      </c>
      <c r="B3682" t="s">
        <v>8</v>
      </c>
      <c r="C3682">
        <v>2023</v>
      </c>
      <c r="D3682">
        <v>9.4486376760000006</v>
      </c>
      <c r="E3682" t="s">
        <v>7</v>
      </c>
    </row>
    <row r="3683" spans="1:5" x14ac:dyDescent="0.3">
      <c r="A3683" t="s">
        <v>139</v>
      </c>
      <c r="B3683" t="s">
        <v>6</v>
      </c>
      <c r="C3683">
        <v>2010</v>
      </c>
      <c r="D3683">
        <v>11.453548209999999</v>
      </c>
      <c r="E3683" t="s">
        <v>7</v>
      </c>
    </row>
    <row r="3684" spans="1:5" x14ac:dyDescent="0.3">
      <c r="A3684" t="s">
        <v>139</v>
      </c>
      <c r="B3684" t="s">
        <v>6</v>
      </c>
      <c r="C3684">
        <v>2011</v>
      </c>
      <c r="D3684">
        <v>11.584762810000001</v>
      </c>
      <c r="E3684" t="s">
        <v>7</v>
      </c>
    </row>
    <row r="3685" spans="1:5" x14ac:dyDescent="0.3">
      <c r="A3685" t="s">
        <v>139</v>
      </c>
      <c r="B3685" t="s">
        <v>6</v>
      </c>
      <c r="C3685">
        <v>2012</v>
      </c>
      <c r="D3685">
        <v>11.717480630000001</v>
      </c>
      <c r="E3685" t="s">
        <v>7</v>
      </c>
    </row>
    <row r="3686" spans="1:5" x14ac:dyDescent="0.3">
      <c r="A3686" t="s">
        <v>139</v>
      </c>
      <c r="B3686" t="s">
        <v>6</v>
      </c>
      <c r="C3686">
        <v>2013</v>
      </c>
      <c r="D3686">
        <v>11.8517189</v>
      </c>
      <c r="E3686" t="s">
        <v>7</v>
      </c>
    </row>
    <row r="3687" spans="1:5" x14ac:dyDescent="0.3">
      <c r="A3687" t="s">
        <v>139</v>
      </c>
      <c r="B3687" t="s">
        <v>6</v>
      </c>
      <c r="C3687">
        <v>2014</v>
      </c>
      <c r="D3687">
        <v>11.987495040000001</v>
      </c>
      <c r="E3687" t="s">
        <v>7</v>
      </c>
    </row>
    <row r="3688" spans="1:5" x14ac:dyDescent="0.3">
      <c r="A3688" t="s">
        <v>139</v>
      </c>
      <c r="B3688" t="s">
        <v>6</v>
      </c>
      <c r="C3688">
        <v>2015</v>
      </c>
      <c r="D3688">
        <v>12.12327118</v>
      </c>
      <c r="E3688" t="s">
        <v>7</v>
      </c>
    </row>
    <row r="3689" spans="1:5" x14ac:dyDescent="0.3">
      <c r="A3689" t="s">
        <v>139</v>
      </c>
      <c r="B3689" t="s">
        <v>6</v>
      </c>
      <c r="C3689">
        <v>2016</v>
      </c>
      <c r="D3689">
        <v>12.259047320000001</v>
      </c>
      <c r="E3689" t="s">
        <v>7</v>
      </c>
    </row>
    <row r="3690" spans="1:5" x14ac:dyDescent="0.3">
      <c r="A3690" t="s">
        <v>139</v>
      </c>
      <c r="B3690" t="s">
        <v>6</v>
      </c>
      <c r="C3690">
        <v>2017</v>
      </c>
      <c r="D3690">
        <v>12.39482346</v>
      </c>
      <c r="E3690" t="s">
        <v>7</v>
      </c>
    </row>
    <row r="3691" spans="1:5" x14ac:dyDescent="0.3">
      <c r="A3691" t="s">
        <v>139</v>
      </c>
      <c r="B3691" t="s">
        <v>6</v>
      </c>
      <c r="C3691">
        <v>2018</v>
      </c>
      <c r="D3691">
        <v>12.53059959</v>
      </c>
      <c r="E3691" t="s">
        <v>7</v>
      </c>
    </row>
    <row r="3692" spans="1:5" x14ac:dyDescent="0.3">
      <c r="A3692" t="s">
        <v>139</v>
      </c>
      <c r="B3692" t="s">
        <v>6</v>
      </c>
      <c r="C3692">
        <v>2019</v>
      </c>
      <c r="D3692">
        <v>12.63461227</v>
      </c>
      <c r="E3692" t="s">
        <v>7</v>
      </c>
    </row>
    <row r="3693" spans="1:5" x14ac:dyDescent="0.3">
      <c r="A3693" t="s">
        <v>139</v>
      </c>
      <c r="B3693" t="s">
        <v>6</v>
      </c>
      <c r="C3693">
        <v>2020</v>
      </c>
      <c r="D3693">
        <v>12.73862495</v>
      </c>
      <c r="E3693" t="s">
        <v>7</v>
      </c>
    </row>
    <row r="3694" spans="1:5" x14ac:dyDescent="0.3">
      <c r="A3694" t="s">
        <v>139</v>
      </c>
      <c r="B3694" t="s">
        <v>6</v>
      </c>
      <c r="C3694">
        <v>2021</v>
      </c>
      <c r="D3694">
        <v>12.84263763</v>
      </c>
      <c r="E3694" t="s">
        <v>7</v>
      </c>
    </row>
    <row r="3695" spans="1:5" x14ac:dyDescent="0.3">
      <c r="A3695" t="s">
        <v>139</v>
      </c>
      <c r="B3695" t="s">
        <v>6</v>
      </c>
      <c r="C3695">
        <v>2022</v>
      </c>
      <c r="D3695">
        <v>12.84263763</v>
      </c>
      <c r="E3695" t="s">
        <v>7</v>
      </c>
    </row>
    <row r="3696" spans="1:5" x14ac:dyDescent="0.3">
      <c r="A3696" t="s">
        <v>139</v>
      </c>
      <c r="B3696" t="s">
        <v>6</v>
      </c>
      <c r="C3696">
        <v>2023</v>
      </c>
      <c r="D3696">
        <v>12.84263763</v>
      </c>
      <c r="E3696" t="s">
        <v>7</v>
      </c>
    </row>
    <row r="3697" spans="1:5" x14ac:dyDescent="0.3">
      <c r="A3697" t="s">
        <v>140</v>
      </c>
      <c r="B3697" t="s">
        <v>6</v>
      </c>
      <c r="C3697">
        <v>2010</v>
      </c>
      <c r="D3697">
        <v>19.442508700000001</v>
      </c>
      <c r="E3697" t="s">
        <v>7</v>
      </c>
    </row>
    <row r="3698" spans="1:5" x14ac:dyDescent="0.3">
      <c r="A3698" t="s">
        <v>140</v>
      </c>
      <c r="B3698" t="s">
        <v>6</v>
      </c>
      <c r="C3698">
        <v>2011</v>
      </c>
      <c r="D3698">
        <v>19.50604057</v>
      </c>
      <c r="E3698" t="s">
        <v>7</v>
      </c>
    </row>
    <row r="3699" spans="1:5" x14ac:dyDescent="0.3">
      <c r="A3699" t="s">
        <v>140</v>
      </c>
      <c r="B3699" t="s">
        <v>6</v>
      </c>
      <c r="C3699">
        <v>2012</v>
      </c>
      <c r="D3699">
        <v>19.33862019</v>
      </c>
      <c r="E3699" t="s">
        <v>7</v>
      </c>
    </row>
    <row r="3700" spans="1:5" x14ac:dyDescent="0.3">
      <c r="A3700" t="s">
        <v>140</v>
      </c>
      <c r="B3700" t="s">
        <v>6</v>
      </c>
      <c r="C3700">
        <v>2013</v>
      </c>
      <c r="D3700">
        <v>19.1711998</v>
      </c>
      <c r="E3700" t="s">
        <v>7</v>
      </c>
    </row>
    <row r="3701" spans="1:5" x14ac:dyDescent="0.3">
      <c r="A3701" t="s">
        <v>140</v>
      </c>
      <c r="B3701" t="s">
        <v>6</v>
      </c>
      <c r="C3701">
        <v>2014</v>
      </c>
      <c r="D3701">
        <v>19.072799679999999</v>
      </c>
      <c r="E3701" t="s">
        <v>7</v>
      </c>
    </row>
    <row r="3702" spans="1:5" x14ac:dyDescent="0.3">
      <c r="A3702" t="s">
        <v>140</v>
      </c>
      <c r="B3702" t="s">
        <v>6</v>
      </c>
      <c r="C3702">
        <v>2015</v>
      </c>
      <c r="D3702">
        <v>18.9496994</v>
      </c>
      <c r="E3702" t="s">
        <v>7</v>
      </c>
    </row>
    <row r="3703" spans="1:5" x14ac:dyDescent="0.3">
      <c r="A3703" t="s">
        <v>140</v>
      </c>
      <c r="B3703" t="s">
        <v>6</v>
      </c>
      <c r="C3703">
        <v>2016</v>
      </c>
      <c r="D3703">
        <v>17.984220499999999</v>
      </c>
      <c r="E3703" t="s">
        <v>7</v>
      </c>
    </row>
    <row r="3704" spans="1:5" x14ac:dyDescent="0.3">
      <c r="A3704" t="s">
        <v>140</v>
      </c>
      <c r="B3704" t="s">
        <v>6</v>
      </c>
      <c r="C3704">
        <v>2017</v>
      </c>
      <c r="D3704">
        <v>18.466779710000001</v>
      </c>
      <c r="E3704" t="s">
        <v>7</v>
      </c>
    </row>
    <row r="3705" spans="1:5" x14ac:dyDescent="0.3">
      <c r="A3705" t="s">
        <v>140</v>
      </c>
      <c r="B3705" t="s">
        <v>6</v>
      </c>
      <c r="C3705">
        <v>2018</v>
      </c>
      <c r="D3705">
        <v>18.323089599999999</v>
      </c>
      <c r="E3705" t="s">
        <v>7</v>
      </c>
    </row>
    <row r="3706" spans="1:5" x14ac:dyDescent="0.3">
      <c r="A3706" t="s">
        <v>140</v>
      </c>
      <c r="B3706" t="s">
        <v>6</v>
      </c>
      <c r="C3706">
        <v>2019</v>
      </c>
      <c r="D3706">
        <v>19.4722805</v>
      </c>
      <c r="E3706" t="s">
        <v>7</v>
      </c>
    </row>
    <row r="3707" spans="1:5" x14ac:dyDescent="0.3">
      <c r="A3707" t="s">
        <v>140</v>
      </c>
      <c r="B3707" t="s">
        <v>6</v>
      </c>
      <c r="C3707">
        <v>2020</v>
      </c>
      <c r="D3707">
        <v>19.190120700000001</v>
      </c>
      <c r="E3707" t="s">
        <v>7</v>
      </c>
    </row>
    <row r="3708" spans="1:5" x14ac:dyDescent="0.3">
      <c r="A3708" t="s">
        <v>140</v>
      </c>
      <c r="B3708" t="s">
        <v>6</v>
      </c>
      <c r="C3708">
        <v>2021</v>
      </c>
      <c r="D3708">
        <v>19.682340620000002</v>
      </c>
      <c r="E3708" t="s">
        <v>7</v>
      </c>
    </row>
    <row r="3709" spans="1:5" x14ac:dyDescent="0.3">
      <c r="A3709" t="s">
        <v>140</v>
      </c>
      <c r="B3709" t="s">
        <v>6</v>
      </c>
      <c r="C3709">
        <v>2022</v>
      </c>
      <c r="D3709">
        <v>19.30005074</v>
      </c>
      <c r="E3709" t="s">
        <v>7</v>
      </c>
    </row>
    <row r="3710" spans="1:5" x14ac:dyDescent="0.3">
      <c r="A3710" t="s">
        <v>140</v>
      </c>
      <c r="B3710" t="s">
        <v>6</v>
      </c>
      <c r="C3710">
        <v>2023</v>
      </c>
      <c r="D3710">
        <v>19.30005074</v>
      </c>
      <c r="E3710" t="s">
        <v>7</v>
      </c>
    </row>
    <row r="3711" spans="1:5" x14ac:dyDescent="0.3">
      <c r="A3711" t="s">
        <v>140</v>
      </c>
      <c r="B3711" t="s">
        <v>8</v>
      </c>
      <c r="C3711">
        <v>2010</v>
      </c>
      <c r="D3711">
        <v>13.376000210000001</v>
      </c>
      <c r="E3711" t="s">
        <v>7</v>
      </c>
    </row>
    <row r="3712" spans="1:5" x14ac:dyDescent="0.3">
      <c r="A3712" t="s">
        <v>140</v>
      </c>
      <c r="B3712" t="s">
        <v>8</v>
      </c>
      <c r="C3712">
        <v>2011</v>
      </c>
      <c r="D3712">
        <v>13.39000034</v>
      </c>
      <c r="E3712" t="s">
        <v>7</v>
      </c>
    </row>
    <row r="3713" spans="1:5" x14ac:dyDescent="0.3">
      <c r="A3713" t="s">
        <v>140</v>
      </c>
      <c r="B3713" t="s">
        <v>8</v>
      </c>
      <c r="C3713">
        <v>2012</v>
      </c>
      <c r="D3713">
        <v>13.380000109999999</v>
      </c>
      <c r="E3713" t="s">
        <v>7</v>
      </c>
    </row>
    <row r="3714" spans="1:5" x14ac:dyDescent="0.3">
      <c r="A3714" t="s">
        <v>140</v>
      </c>
      <c r="B3714" t="s">
        <v>8</v>
      </c>
      <c r="C3714">
        <v>2013</v>
      </c>
      <c r="D3714">
        <v>13.329999920000001</v>
      </c>
      <c r="E3714" t="s">
        <v>7</v>
      </c>
    </row>
    <row r="3715" spans="1:5" x14ac:dyDescent="0.3">
      <c r="A3715" t="s">
        <v>140</v>
      </c>
      <c r="B3715" t="s">
        <v>8</v>
      </c>
      <c r="C3715">
        <v>2014</v>
      </c>
      <c r="D3715">
        <v>13.27999973</v>
      </c>
      <c r="E3715" t="s">
        <v>7</v>
      </c>
    </row>
    <row r="3716" spans="1:5" x14ac:dyDescent="0.3">
      <c r="A3716" t="s">
        <v>140</v>
      </c>
      <c r="B3716" t="s">
        <v>8</v>
      </c>
      <c r="C3716">
        <v>2015</v>
      </c>
      <c r="D3716">
        <v>13.22999954</v>
      </c>
      <c r="E3716" t="s">
        <v>7</v>
      </c>
    </row>
    <row r="3717" spans="1:5" x14ac:dyDescent="0.3">
      <c r="A3717" t="s">
        <v>140</v>
      </c>
      <c r="B3717" t="s">
        <v>8</v>
      </c>
      <c r="C3717">
        <v>2016</v>
      </c>
      <c r="D3717">
        <v>13.329999920000001</v>
      </c>
      <c r="E3717" t="s">
        <v>7</v>
      </c>
    </row>
    <row r="3718" spans="1:5" x14ac:dyDescent="0.3">
      <c r="A3718" t="s">
        <v>140</v>
      </c>
      <c r="B3718" t="s">
        <v>8</v>
      </c>
      <c r="C3718">
        <v>2017</v>
      </c>
      <c r="D3718">
        <v>13.232499839999999</v>
      </c>
      <c r="E3718" t="s">
        <v>7</v>
      </c>
    </row>
    <row r="3719" spans="1:5" x14ac:dyDescent="0.3">
      <c r="A3719" t="s">
        <v>140</v>
      </c>
      <c r="B3719" t="s">
        <v>8</v>
      </c>
      <c r="C3719">
        <v>2018</v>
      </c>
      <c r="D3719">
        <v>13.13499975</v>
      </c>
      <c r="E3719" t="s">
        <v>7</v>
      </c>
    </row>
    <row r="3720" spans="1:5" x14ac:dyDescent="0.3">
      <c r="A3720" t="s">
        <v>140</v>
      </c>
      <c r="B3720" t="s">
        <v>8</v>
      </c>
      <c r="C3720">
        <v>2019</v>
      </c>
      <c r="D3720">
        <v>13.037499670000001</v>
      </c>
      <c r="E3720" t="s">
        <v>7</v>
      </c>
    </row>
    <row r="3721" spans="1:5" x14ac:dyDescent="0.3">
      <c r="A3721" t="s">
        <v>140</v>
      </c>
      <c r="B3721" t="s">
        <v>8</v>
      </c>
      <c r="C3721">
        <v>2020</v>
      </c>
      <c r="D3721">
        <v>12.93999958</v>
      </c>
      <c r="E3721" t="s">
        <v>7</v>
      </c>
    </row>
    <row r="3722" spans="1:5" x14ac:dyDescent="0.3">
      <c r="A3722" t="s">
        <v>140</v>
      </c>
      <c r="B3722" t="s">
        <v>8</v>
      </c>
      <c r="C3722">
        <v>2021</v>
      </c>
      <c r="D3722">
        <v>12.882998069999999</v>
      </c>
      <c r="E3722" t="s">
        <v>7</v>
      </c>
    </row>
    <row r="3723" spans="1:5" x14ac:dyDescent="0.3">
      <c r="A3723" t="s">
        <v>140</v>
      </c>
      <c r="B3723" t="s">
        <v>8</v>
      </c>
      <c r="C3723">
        <v>2022</v>
      </c>
      <c r="D3723">
        <v>12.882998069999999</v>
      </c>
      <c r="E3723" t="s">
        <v>7</v>
      </c>
    </row>
    <row r="3724" spans="1:5" x14ac:dyDescent="0.3">
      <c r="A3724" t="s">
        <v>140</v>
      </c>
      <c r="B3724" t="s">
        <v>8</v>
      </c>
      <c r="C3724">
        <v>2023</v>
      </c>
      <c r="D3724">
        <v>12.882998069999999</v>
      </c>
      <c r="E3724" t="s">
        <v>7</v>
      </c>
    </row>
    <row r="3725" spans="1:5" x14ac:dyDescent="0.3">
      <c r="A3725" t="s">
        <v>141</v>
      </c>
      <c r="B3725" t="s">
        <v>8</v>
      </c>
      <c r="C3725">
        <v>2010</v>
      </c>
      <c r="D3725">
        <v>7.920000076</v>
      </c>
      <c r="E3725" t="s">
        <v>7</v>
      </c>
    </row>
    <row r="3726" spans="1:5" x14ac:dyDescent="0.3">
      <c r="A3726" t="s">
        <v>141</v>
      </c>
      <c r="B3726" t="s">
        <v>8</v>
      </c>
      <c r="C3726">
        <v>2011</v>
      </c>
      <c r="D3726">
        <v>8.2760000229999999</v>
      </c>
      <c r="E3726" t="s">
        <v>7</v>
      </c>
    </row>
    <row r="3727" spans="1:5" x14ac:dyDescent="0.3">
      <c r="A3727" t="s">
        <v>141</v>
      </c>
      <c r="B3727" t="s">
        <v>8</v>
      </c>
      <c r="C3727">
        <v>2012</v>
      </c>
      <c r="D3727">
        <v>8.6319999690000007</v>
      </c>
      <c r="E3727" t="s">
        <v>7</v>
      </c>
    </row>
    <row r="3728" spans="1:5" x14ac:dyDescent="0.3">
      <c r="A3728" t="s">
        <v>141</v>
      </c>
      <c r="B3728" t="s">
        <v>8</v>
      </c>
      <c r="C3728">
        <v>2013</v>
      </c>
      <c r="D3728">
        <v>8.9879999159999997</v>
      </c>
      <c r="E3728" t="s">
        <v>7</v>
      </c>
    </row>
    <row r="3729" spans="1:5" x14ac:dyDescent="0.3">
      <c r="A3729" t="s">
        <v>141</v>
      </c>
      <c r="B3729" t="s">
        <v>8</v>
      </c>
      <c r="C3729">
        <v>2014</v>
      </c>
      <c r="D3729">
        <v>9.3439998630000005</v>
      </c>
      <c r="E3729" t="s">
        <v>7</v>
      </c>
    </row>
    <row r="3730" spans="1:5" x14ac:dyDescent="0.3">
      <c r="A3730" t="s">
        <v>141</v>
      </c>
      <c r="B3730" t="s">
        <v>8</v>
      </c>
      <c r="C3730">
        <v>2015</v>
      </c>
      <c r="D3730">
        <v>9.6999998089999995</v>
      </c>
      <c r="E3730" t="s">
        <v>7</v>
      </c>
    </row>
    <row r="3731" spans="1:5" x14ac:dyDescent="0.3">
      <c r="A3731" t="s">
        <v>141</v>
      </c>
      <c r="B3731" t="s">
        <v>8</v>
      </c>
      <c r="C3731">
        <v>2016</v>
      </c>
      <c r="D3731">
        <v>10.129999919999999</v>
      </c>
      <c r="E3731" t="s">
        <v>7</v>
      </c>
    </row>
    <row r="3732" spans="1:5" x14ac:dyDescent="0.3">
      <c r="A3732" t="s">
        <v>141</v>
      </c>
      <c r="B3732" t="s">
        <v>8</v>
      </c>
      <c r="C3732">
        <v>2017</v>
      </c>
      <c r="D3732">
        <v>10.56000004</v>
      </c>
      <c r="E3732" t="s">
        <v>7</v>
      </c>
    </row>
    <row r="3733" spans="1:5" x14ac:dyDescent="0.3">
      <c r="A3733" t="s">
        <v>141</v>
      </c>
      <c r="B3733" t="s">
        <v>8</v>
      </c>
      <c r="C3733">
        <v>2018</v>
      </c>
      <c r="D3733">
        <v>10.99000015</v>
      </c>
      <c r="E3733" t="s">
        <v>7</v>
      </c>
    </row>
    <row r="3734" spans="1:5" x14ac:dyDescent="0.3">
      <c r="A3734" t="s">
        <v>141</v>
      </c>
      <c r="B3734" t="s">
        <v>8</v>
      </c>
      <c r="C3734">
        <v>2019</v>
      </c>
      <c r="D3734">
        <v>11.420000269999999</v>
      </c>
      <c r="E3734" t="s">
        <v>7</v>
      </c>
    </row>
    <row r="3735" spans="1:5" x14ac:dyDescent="0.3">
      <c r="A3735" t="s">
        <v>141</v>
      </c>
      <c r="B3735" t="s">
        <v>8</v>
      </c>
      <c r="C3735">
        <v>2020</v>
      </c>
      <c r="D3735">
        <v>11.850000380000001</v>
      </c>
      <c r="E3735" t="s">
        <v>7</v>
      </c>
    </row>
    <row r="3736" spans="1:5" x14ac:dyDescent="0.3">
      <c r="A3736" t="s">
        <v>141</v>
      </c>
      <c r="B3736" t="s">
        <v>8</v>
      </c>
      <c r="C3736">
        <v>2021</v>
      </c>
      <c r="D3736">
        <v>11.870000360000001</v>
      </c>
      <c r="E3736" t="s">
        <v>7</v>
      </c>
    </row>
    <row r="3737" spans="1:5" x14ac:dyDescent="0.3">
      <c r="A3737" t="s">
        <v>141</v>
      </c>
      <c r="B3737" t="s">
        <v>8</v>
      </c>
      <c r="C3737">
        <v>2022</v>
      </c>
      <c r="D3737">
        <v>11.89000034</v>
      </c>
      <c r="E3737" t="s">
        <v>7</v>
      </c>
    </row>
    <row r="3738" spans="1:5" x14ac:dyDescent="0.3">
      <c r="A3738" t="s">
        <v>141</v>
      </c>
      <c r="B3738" t="s">
        <v>8</v>
      </c>
      <c r="C3738">
        <v>2023</v>
      </c>
      <c r="D3738">
        <v>11.89000034</v>
      </c>
      <c r="E3738" t="s">
        <v>7</v>
      </c>
    </row>
    <row r="3739" spans="1:5" x14ac:dyDescent="0.3">
      <c r="A3739" t="s">
        <v>141</v>
      </c>
      <c r="B3739" t="s">
        <v>6</v>
      </c>
      <c r="C3739">
        <v>2010</v>
      </c>
      <c r="D3739">
        <v>13.71625042</v>
      </c>
      <c r="E3739" t="s">
        <v>7</v>
      </c>
    </row>
    <row r="3740" spans="1:5" x14ac:dyDescent="0.3">
      <c r="A3740" t="s">
        <v>141</v>
      </c>
      <c r="B3740" t="s">
        <v>6</v>
      </c>
      <c r="C3740">
        <v>2011</v>
      </c>
      <c r="D3740">
        <v>14.97237015</v>
      </c>
      <c r="E3740" t="s">
        <v>7</v>
      </c>
    </row>
    <row r="3741" spans="1:5" x14ac:dyDescent="0.3">
      <c r="A3741" t="s">
        <v>141</v>
      </c>
      <c r="B3741" t="s">
        <v>6</v>
      </c>
      <c r="C3741">
        <v>2012</v>
      </c>
      <c r="D3741">
        <v>14.588505270000001</v>
      </c>
      <c r="E3741" t="s">
        <v>7</v>
      </c>
    </row>
    <row r="3742" spans="1:5" x14ac:dyDescent="0.3">
      <c r="A3742" t="s">
        <v>141</v>
      </c>
      <c r="B3742" t="s">
        <v>6</v>
      </c>
      <c r="C3742">
        <v>2013</v>
      </c>
      <c r="D3742">
        <v>14.20464039</v>
      </c>
      <c r="E3742" t="s">
        <v>7</v>
      </c>
    </row>
    <row r="3743" spans="1:5" x14ac:dyDescent="0.3">
      <c r="A3743" t="s">
        <v>141</v>
      </c>
      <c r="B3743" t="s">
        <v>6</v>
      </c>
      <c r="C3743">
        <v>2014</v>
      </c>
      <c r="D3743">
        <v>14.18029499</v>
      </c>
      <c r="E3743" t="s">
        <v>7</v>
      </c>
    </row>
    <row r="3744" spans="1:5" x14ac:dyDescent="0.3">
      <c r="A3744" t="s">
        <v>141</v>
      </c>
      <c r="B3744" t="s">
        <v>6</v>
      </c>
      <c r="C3744">
        <v>2015</v>
      </c>
      <c r="D3744">
        <v>14.155949590000001</v>
      </c>
      <c r="E3744" t="s">
        <v>7</v>
      </c>
    </row>
    <row r="3745" spans="1:5" x14ac:dyDescent="0.3">
      <c r="A3745" t="s">
        <v>141</v>
      </c>
      <c r="B3745" t="s">
        <v>6</v>
      </c>
      <c r="C3745">
        <v>2016</v>
      </c>
      <c r="D3745">
        <v>14.189109800000001</v>
      </c>
      <c r="E3745" t="s">
        <v>7</v>
      </c>
    </row>
    <row r="3746" spans="1:5" x14ac:dyDescent="0.3">
      <c r="A3746" t="s">
        <v>141</v>
      </c>
      <c r="B3746" t="s">
        <v>6</v>
      </c>
      <c r="C3746">
        <v>2017</v>
      </c>
      <c r="D3746">
        <v>14.03896999</v>
      </c>
      <c r="E3746" t="s">
        <v>7</v>
      </c>
    </row>
    <row r="3747" spans="1:5" x14ac:dyDescent="0.3">
      <c r="A3747" t="s">
        <v>141</v>
      </c>
      <c r="B3747" t="s">
        <v>6</v>
      </c>
      <c r="C3747">
        <v>2018</v>
      </c>
      <c r="D3747">
        <v>14.0753603</v>
      </c>
      <c r="E3747" t="s">
        <v>7</v>
      </c>
    </row>
    <row r="3748" spans="1:5" x14ac:dyDescent="0.3">
      <c r="A3748" t="s">
        <v>141</v>
      </c>
      <c r="B3748" t="s">
        <v>6</v>
      </c>
      <c r="C3748">
        <v>2019</v>
      </c>
      <c r="D3748">
        <v>13.95668983</v>
      </c>
      <c r="E3748" t="s">
        <v>7</v>
      </c>
    </row>
    <row r="3749" spans="1:5" x14ac:dyDescent="0.3">
      <c r="A3749" t="s">
        <v>141</v>
      </c>
      <c r="B3749" t="s">
        <v>6</v>
      </c>
      <c r="C3749">
        <v>2020</v>
      </c>
      <c r="D3749">
        <v>13.241430279999999</v>
      </c>
      <c r="E3749" t="s">
        <v>7</v>
      </c>
    </row>
    <row r="3750" spans="1:5" x14ac:dyDescent="0.3">
      <c r="A3750" t="s">
        <v>141</v>
      </c>
      <c r="B3750" t="s">
        <v>6</v>
      </c>
      <c r="C3750">
        <v>2021</v>
      </c>
      <c r="D3750">
        <v>12.96403027</v>
      </c>
      <c r="E3750" t="s">
        <v>7</v>
      </c>
    </row>
    <row r="3751" spans="1:5" x14ac:dyDescent="0.3">
      <c r="A3751" t="s">
        <v>141</v>
      </c>
      <c r="B3751" t="s">
        <v>6</v>
      </c>
      <c r="C3751">
        <v>2022</v>
      </c>
      <c r="D3751">
        <v>13.20167494</v>
      </c>
      <c r="E3751" t="s">
        <v>7</v>
      </c>
    </row>
    <row r="3752" spans="1:5" x14ac:dyDescent="0.3">
      <c r="A3752" t="s">
        <v>141</v>
      </c>
      <c r="B3752" t="s">
        <v>6</v>
      </c>
      <c r="C3752">
        <v>2023</v>
      </c>
      <c r="D3752">
        <v>13.43931961</v>
      </c>
      <c r="E3752" t="s">
        <v>7</v>
      </c>
    </row>
    <row r="3753" spans="1:5" x14ac:dyDescent="0.3">
      <c r="A3753" t="s">
        <v>142</v>
      </c>
      <c r="B3753" t="s">
        <v>6</v>
      </c>
      <c r="C3753">
        <v>2010</v>
      </c>
      <c r="D3753">
        <v>6.0522801880000001</v>
      </c>
      <c r="E3753" t="s">
        <v>7</v>
      </c>
    </row>
    <row r="3754" spans="1:5" x14ac:dyDescent="0.3">
      <c r="A3754" t="s">
        <v>142</v>
      </c>
      <c r="B3754" t="s">
        <v>6</v>
      </c>
      <c r="C3754">
        <v>2011</v>
      </c>
      <c r="D3754">
        <v>6.036690235</v>
      </c>
      <c r="E3754" t="s">
        <v>7</v>
      </c>
    </row>
    <row r="3755" spans="1:5" x14ac:dyDescent="0.3">
      <c r="A3755" t="s">
        <v>142</v>
      </c>
      <c r="B3755" t="s">
        <v>6</v>
      </c>
      <c r="C3755">
        <v>2012</v>
      </c>
      <c r="D3755">
        <v>6.1392002110000004</v>
      </c>
      <c r="E3755" t="s">
        <v>7</v>
      </c>
    </row>
    <row r="3756" spans="1:5" x14ac:dyDescent="0.3">
      <c r="A3756" t="s">
        <v>142</v>
      </c>
      <c r="B3756" t="s">
        <v>6</v>
      </c>
      <c r="C3756">
        <v>2013</v>
      </c>
      <c r="D3756">
        <v>6.1920399670000004</v>
      </c>
      <c r="E3756" t="s">
        <v>7</v>
      </c>
    </row>
    <row r="3757" spans="1:5" x14ac:dyDescent="0.3">
      <c r="A3757" t="s">
        <v>142</v>
      </c>
      <c r="B3757" t="s">
        <v>6</v>
      </c>
      <c r="C3757">
        <v>2014</v>
      </c>
      <c r="D3757">
        <v>6.466800213</v>
      </c>
      <c r="E3757" t="s">
        <v>7</v>
      </c>
    </row>
    <row r="3758" spans="1:5" x14ac:dyDescent="0.3">
      <c r="A3758" t="s">
        <v>142</v>
      </c>
      <c r="B3758" t="s">
        <v>6</v>
      </c>
      <c r="C3758">
        <v>2015</v>
      </c>
      <c r="D3758">
        <v>6.7390699390000002</v>
      </c>
      <c r="E3758" t="s">
        <v>7</v>
      </c>
    </row>
    <row r="3759" spans="1:5" x14ac:dyDescent="0.3">
      <c r="A3759" t="s">
        <v>142</v>
      </c>
      <c r="B3759" t="s">
        <v>6</v>
      </c>
      <c r="C3759">
        <v>2016</v>
      </c>
      <c r="D3759">
        <v>7.0822401050000003</v>
      </c>
      <c r="E3759" t="s">
        <v>7</v>
      </c>
    </row>
    <row r="3760" spans="1:5" x14ac:dyDescent="0.3">
      <c r="A3760" t="s">
        <v>142</v>
      </c>
      <c r="B3760" t="s">
        <v>6</v>
      </c>
      <c r="C3760">
        <v>2017</v>
      </c>
      <c r="D3760">
        <v>7.0149898530000003</v>
      </c>
      <c r="E3760" t="s">
        <v>7</v>
      </c>
    </row>
    <row r="3761" spans="1:5" x14ac:dyDescent="0.3">
      <c r="A3761" t="s">
        <v>142</v>
      </c>
      <c r="B3761" t="s">
        <v>6</v>
      </c>
      <c r="C3761">
        <v>2018</v>
      </c>
      <c r="D3761">
        <v>7.3030800820000001</v>
      </c>
      <c r="E3761" t="s">
        <v>7</v>
      </c>
    </row>
    <row r="3762" spans="1:5" x14ac:dyDescent="0.3">
      <c r="A3762" t="s">
        <v>142</v>
      </c>
      <c r="B3762" t="s">
        <v>6</v>
      </c>
      <c r="C3762">
        <v>2019</v>
      </c>
      <c r="D3762">
        <v>7.6353597640000004</v>
      </c>
      <c r="E3762" t="s">
        <v>7</v>
      </c>
    </row>
    <row r="3763" spans="1:5" x14ac:dyDescent="0.3">
      <c r="A3763" t="s">
        <v>142</v>
      </c>
      <c r="B3763" t="s">
        <v>6</v>
      </c>
      <c r="C3763">
        <v>2020</v>
      </c>
      <c r="D3763">
        <v>7.8951084900000001</v>
      </c>
      <c r="E3763" t="s">
        <v>7</v>
      </c>
    </row>
    <row r="3764" spans="1:5" x14ac:dyDescent="0.3">
      <c r="A3764" t="s">
        <v>142</v>
      </c>
      <c r="B3764" t="s">
        <v>6</v>
      </c>
      <c r="C3764">
        <v>2021</v>
      </c>
      <c r="D3764">
        <v>7.8951084900000001</v>
      </c>
      <c r="E3764" t="s">
        <v>7</v>
      </c>
    </row>
    <row r="3765" spans="1:5" x14ac:dyDescent="0.3">
      <c r="A3765" t="s">
        <v>142</v>
      </c>
      <c r="B3765" t="s">
        <v>6</v>
      </c>
      <c r="C3765">
        <v>2022</v>
      </c>
      <c r="D3765">
        <v>7.8951084900000001</v>
      </c>
      <c r="E3765" t="s">
        <v>7</v>
      </c>
    </row>
    <row r="3766" spans="1:5" x14ac:dyDescent="0.3">
      <c r="A3766" t="s">
        <v>142</v>
      </c>
      <c r="B3766" t="s">
        <v>6</v>
      </c>
      <c r="C3766">
        <v>2023</v>
      </c>
      <c r="D3766">
        <v>7.8951084900000001</v>
      </c>
      <c r="E3766" t="s">
        <v>7</v>
      </c>
    </row>
    <row r="3767" spans="1:5" x14ac:dyDescent="0.3">
      <c r="A3767" t="s">
        <v>142</v>
      </c>
      <c r="B3767" t="s">
        <v>8</v>
      </c>
      <c r="C3767">
        <v>2010</v>
      </c>
      <c r="D3767">
        <v>4.6500000950000002</v>
      </c>
      <c r="E3767" t="s">
        <v>7</v>
      </c>
    </row>
    <row r="3768" spans="1:5" x14ac:dyDescent="0.3">
      <c r="A3768" t="s">
        <v>142</v>
      </c>
      <c r="B3768" t="s">
        <v>8</v>
      </c>
      <c r="C3768">
        <v>2011</v>
      </c>
      <c r="D3768">
        <v>4.7899999619999996</v>
      </c>
      <c r="E3768" t="s">
        <v>7</v>
      </c>
    </row>
    <row r="3769" spans="1:5" x14ac:dyDescent="0.3">
      <c r="A3769" t="s">
        <v>142</v>
      </c>
      <c r="B3769" t="s">
        <v>8</v>
      </c>
      <c r="C3769">
        <v>2012</v>
      </c>
      <c r="D3769">
        <v>4.8800001139999996</v>
      </c>
      <c r="E3769" t="s">
        <v>7</v>
      </c>
    </row>
    <row r="3770" spans="1:5" x14ac:dyDescent="0.3">
      <c r="A3770" t="s">
        <v>142</v>
      </c>
      <c r="B3770" t="s">
        <v>8</v>
      </c>
      <c r="C3770">
        <v>2013</v>
      </c>
      <c r="D3770">
        <v>4.9600000380000004</v>
      </c>
      <c r="E3770" t="s">
        <v>7</v>
      </c>
    </row>
    <row r="3771" spans="1:5" x14ac:dyDescent="0.3">
      <c r="A3771" t="s">
        <v>142</v>
      </c>
      <c r="B3771" t="s">
        <v>8</v>
      </c>
      <c r="C3771">
        <v>2014</v>
      </c>
      <c r="D3771">
        <v>5.1599998469999999</v>
      </c>
      <c r="E3771" t="s">
        <v>7</v>
      </c>
    </row>
    <row r="3772" spans="1:5" x14ac:dyDescent="0.3">
      <c r="A3772" t="s">
        <v>142</v>
      </c>
      <c r="B3772" t="s">
        <v>8</v>
      </c>
      <c r="C3772">
        <v>2015</v>
      </c>
      <c r="D3772">
        <v>5.1466665269999998</v>
      </c>
      <c r="E3772" t="s">
        <v>7</v>
      </c>
    </row>
    <row r="3773" spans="1:5" x14ac:dyDescent="0.3">
      <c r="A3773" t="s">
        <v>142</v>
      </c>
      <c r="B3773" t="s">
        <v>8</v>
      </c>
      <c r="C3773">
        <v>2016</v>
      </c>
      <c r="D3773">
        <v>5.1333332059999996</v>
      </c>
      <c r="E3773" t="s">
        <v>7</v>
      </c>
    </row>
    <row r="3774" spans="1:5" x14ac:dyDescent="0.3">
      <c r="A3774" t="s">
        <v>142</v>
      </c>
      <c r="B3774" t="s">
        <v>8</v>
      </c>
      <c r="C3774">
        <v>2017</v>
      </c>
      <c r="D3774">
        <v>5.1199998860000004</v>
      </c>
      <c r="E3774" t="s">
        <v>7</v>
      </c>
    </row>
    <row r="3775" spans="1:5" x14ac:dyDescent="0.3">
      <c r="A3775" t="s">
        <v>142</v>
      </c>
      <c r="B3775" t="s">
        <v>8</v>
      </c>
      <c r="C3775">
        <v>2018</v>
      </c>
      <c r="D3775">
        <v>4.7703199390000002</v>
      </c>
      <c r="E3775" t="s">
        <v>7</v>
      </c>
    </row>
    <row r="3776" spans="1:5" x14ac:dyDescent="0.3">
      <c r="A3776" t="s">
        <v>142</v>
      </c>
      <c r="B3776" t="s">
        <v>8</v>
      </c>
      <c r="C3776">
        <v>2019</v>
      </c>
      <c r="D3776">
        <v>4.5399999619999996</v>
      </c>
      <c r="E3776" t="s">
        <v>7</v>
      </c>
    </row>
    <row r="3777" spans="1:5" x14ac:dyDescent="0.3">
      <c r="A3777" t="s">
        <v>142</v>
      </c>
      <c r="B3777" t="s">
        <v>8</v>
      </c>
      <c r="C3777">
        <v>2020</v>
      </c>
      <c r="D3777">
        <v>4.4270894490000003</v>
      </c>
      <c r="E3777" t="s">
        <v>7</v>
      </c>
    </row>
    <row r="3778" spans="1:5" x14ac:dyDescent="0.3">
      <c r="A3778" t="s">
        <v>142</v>
      </c>
      <c r="B3778" t="s">
        <v>8</v>
      </c>
      <c r="C3778">
        <v>2021</v>
      </c>
      <c r="D3778">
        <v>4.3169870379999997</v>
      </c>
      <c r="E3778" t="s">
        <v>7</v>
      </c>
    </row>
    <row r="3779" spans="1:5" x14ac:dyDescent="0.3">
      <c r="A3779" t="s">
        <v>142</v>
      </c>
      <c r="B3779" t="s">
        <v>8</v>
      </c>
      <c r="C3779">
        <v>2022</v>
      </c>
      <c r="D3779">
        <v>4.3169870379999997</v>
      </c>
      <c r="E3779" t="s">
        <v>7</v>
      </c>
    </row>
    <row r="3780" spans="1:5" x14ac:dyDescent="0.3">
      <c r="A3780" t="s">
        <v>142</v>
      </c>
      <c r="B3780" t="s">
        <v>8</v>
      </c>
      <c r="C3780">
        <v>2023</v>
      </c>
      <c r="D3780">
        <v>4.3169870379999997</v>
      </c>
      <c r="E3780" t="s">
        <v>7</v>
      </c>
    </row>
    <row r="3781" spans="1:5" x14ac:dyDescent="0.3">
      <c r="A3781" t="s">
        <v>143</v>
      </c>
      <c r="B3781" t="s">
        <v>8</v>
      </c>
      <c r="C3781">
        <v>2010</v>
      </c>
      <c r="D3781">
        <v>9.2799997330000004</v>
      </c>
      <c r="E3781" t="s">
        <v>7</v>
      </c>
    </row>
    <row r="3782" spans="1:5" x14ac:dyDescent="0.3">
      <c r="A3782" t="s">
        <v>143</v>
      </c>
      <c r="B3782" t="s">
        <v>8</v>
      </c>
      <c r="C3782">
        <v>2011</v>
      </c>
      <c r="D3782">
        <v>9.4199997579999994</v>
      </c>
      <c r="E3782" t="s">
        <v>7</v>
      </c>
    </row>
    <row r="3783" spans="1:5" x14ac:dyDescent="0.3">
      <c r="A3783" t="s">
        <v>143</v>
      </c>
      <c r="B3783" t="s">
        <v>8</v>
      </c>
      <c r="C3783">
        <v>2012</v>
      </c>
      <c r="D3783">
        <v>9.5599997840000004</v>
      </c>
      <c r="E3783" t="s">
        <v>7</v>
      </c>
    </row>
    <row r="3784" spans="1:5" x14ac:dyDescent="0.3">
      <c r="A3784" t="s">
        <v>143</v>
      </c>
      <c r="B3784" t="s">
        <v>8</v>
      </c>
      <c r="C3784">
        <v>2013</v>
      </c>
      <c r="D3784">
        <v>9.6999998089999995</v>
      </c>
      <c r="E3784" t="s">
        <v>7</v>
      </c>
    </row>
    <row r="3785" spans="1:5" x14ac:dyDescent="0.3">
      <c r="A3785" t="s">
        <v>143</v>
      </c>
      <c r="B3785" t="s">
        <v>8</v>
      </c>
      <c r="C3785">
        <v>2014</v>
      </c>
      <c r="D3785">
        <v>9.8399998350000004</v>
      </c>
      <c r="E3785" t="s">
        <v>7</v>
      </c>
    </row>
    <row r="3786" spans="1:5" x14ac:dyDescent="0.3">
      <c r="A3786" t="s">
        <v>143</v>
      </c>
      <c r="B3786" t="s">
        <v>8</v>
      </c>
      <c r="C3786">
        <v>2015</v>
      </c>
      <c r="D3786">
        <v>9.9799998599999995</v>
      </c>
      <c r="E3786" t="s">
        <v>7</v>
      </c>
    </row>
    <row r="3787" spans="1:5" x14ac:dyDescent="0.3">
      <c r="A3787" t="s">
        <v>143</v>
      </c>
      <c r="B3787" t="s">
        <v>8</v>
      </c>
      <c r="C3787">
        <v>2016</v>
      </c>
      <c r="D3787">
        <v>10.119999890000001</v>
      </c>
      <c r="E3787" t="s">
        <v>7</v>
      </c>
    </row>
    <row r="3788" spans="1:5" x14ac:dyDescent="0.3">
      <c r="A3788" t="s">
        <v>143</v>
      </c>
      <c r="B3788" t="s">
        <v>8</v>
      </c>
      <c r="C3788">
        <v>2017</v>
      </c>
      <c r="D3788">
        <v>10.259999909999999</v>
      </c>
      <c r="E3788" t="s">
        <v>7</v>
      </c>
    </row>
    <row r="3789" spans="1:5" x14ac:dyDescent="0.3">
      <c r="A3789" t="s">
        <v>143</v>
      </c>
      <c r="B3789" t="s">
        <v>8</v>
      </c>
      <c r="C3789">
        <v>2018</v>
      </c>
      <c r="D3789">
        <v>10.399999940000001</v>
      </c>
      <c r="E3789" t="s">
        <v>7</v>
      </c>
    </row>
    <row r="3790" spans="1:5" x14ac:dyDescent="0.3">
      <c r="A3790" t="s">
        <v>143</v>
      </c>
      <c r="B3790" t="s">
        <v>8</v>
      </c>
      <c r="C3790">
        <v>2019</v>
      </c>
      <c r="D3790">
        <v>10.539999959999999</v>
      </c>
      <c r="E3790" t="s">
        <v>7</v>
      </c>
    </row>
    <row r="3791" spans="1:5" x14ac:dyDescent="0.3">
      <c r="A3791" t="s">
        <v>143</v>
      </c>
      <c r="B3791" t="s">
        <v>8</v>
      </c>
      <c r="C3791">
        <v>2020</v>
      </c>
      <c r="D3791">
        <v>10.685866109999999</v>
      </c>
      <c r="E3791" t="s">
        <v>7</v>
      </c>
    </row>
    <row r="3792" spans="1:5" x14ac:dyDescent="0.3">
      <c r="A3792" t="s">
        <v>143</v>
      </c>
      <c r="B3792" t="s">
        <v>8</v>
      </c>
      <c r="C3792">
        <v>2021</v>
      </c>
      <c r="D3792">
        <v>10.833750950000001</v>
      </c>
      <c r="E3792" t="s">
        <v>7</v>
      </c>
    </row>
    <row r="3793" spans="1:5" x14ac:dyDescent="0.3">
      <c r="A3793" t="s">
        <v>143</v>
      </c>
      <c r="B3793" t="s">
        <v>8</v>
      </c>
      <c r="C3793">
        <v>2022</v>
      </c>
      <c r="D3793">
        <v>10.833750950000001</v>
      </c>
      <c r="E3793" t="s">
        <v>7</v>
      </c>
    </row>
    <row r="3794" spans="1:5" x14ac:dyDescent="0.3">
      <c r="A3794" t="s">
        <v>143</v>
      </c>
      <c r="B3794" t="s">
        <v>8</v>
      </c>
      <c r="C3794">
        <v>2023</v>
      </c>
      <c r="D3794">
        <v>10.833750950000001</v>
      </c>
      <c r="E3794" t="s">
        <v>7</v>
      </c>
    </row>
    <row r="3795" spans="1:5" x14ac:dyDescent="0.3">
      <c r="A3795" t="s">
        <v>143</v>
      </c>
      <c r="B3795" t="s">
        <v>6</v>
      </c>
      <c r="C3795">
        <v>2010</v>
      </c>
      <c r="D3795">
        <v>12.936079980000001</v>
      </c>
      <c r="E3795" t="s">
        <v>7</v>
      </c>
    </row>
    <row r="3796" spans="1:5" x14ac:dyDescent="0.3">
      <c r="A3796" t="s">
        <v>143</v>
      </c>
      <c r="B3796" t="s">
        <v>6</v>
      </c>
      <c r="C3796">
        <v>2011</v>
      </c>
      <c r="D3796">
        <v>12.7667799</v>
      </c>
      <c r="E3796" t="s">
        <v>7</v>
      </c>
    </row>
    <row r="3797" spans="1:5" x14ac:dyDescent="0.3">
      <c r="A3797" t="s">
        <v>143</v>
      </c>
      <c r="B3797" t="s">
        <v>6</v>
      </c>
      <c r="C3797">
        <v>2012</v>
      </c>
      <c r="D3797">
        <v>13.68774986</v>
      </c>
      <c r="E3797" t="s">
        <v>7</v>
      </c>
    </row>
    <row r="3798" spans="1:5" x14ac:dyDescent="0.3">
      <c r="A3798" t="s">
        <v>143</v>
      </c>
      <c r="B3798" t="s">
        <v>6</v>
      </c>
      <c r="C3798">
        <v>2013</v>
      </c>
      <c r="D3798">
        <v>13.2513051</v>
      </c>
      <c r="E3798" t="s">
        <v>7</v>
      </c>
    </row>
    <row r="3799" spans="1:5" x14ac:dyDescent="0.3">
      <c r="A3799" t="s">
        <v>143</v>
      </c>
      <c r="B3799" t="s">
        <v>6</v>
      </c>
      <c r="C3799">
        <v>2014</v>
      </c>
      <c r="D3799">
        <v>12.814860339999999</v>
      </c>
      <c r="E3799" t="s">
        <v>7</v>
      </c>
    </row>
    <row r="3800" spans="1:5" x14ac:dyDescent="0.3">
      <c r="A3800" t="s">
        <v>143</v>
      </c>
      <c r="B3800" t="s">
        <v>6</v>
      </c>
      <c r="C3800">
        <v>2015</v>
      </c>
      <c r="D3800">
        <v>12.81215954</v>
      </c>
      <c r="E3800" t="s">
        <v>7</v>
      </c>
    </row>
    <row r="3801" spans="1:5" x14ac:dyDescent="0.3">
      <c r="A3801" t="s">
        <v>143</v>
      </c>
      <c r="B3801" t="s">
        <v>6</v>
      </c>
      <c r="C3801">
        <v>2016</v>
      </c>
      <c r="D3801">
        <v>13.01272964</v>
      </c>
      <c r="E3801" t="s">
        <v>7</v>
      </c>
    </row>
    <row r="3802" spans="1:5" x14ac:dyDescent="0.3">
      <c r="A3802" t="s">
        <v>143</v>
      </c>
      <c r="B3802" t="s">
        <v>6</v>
      </c>
      <c r="C3802">
        <v>2017</v>
      </c>
      <c r="D3802">
        <v>13.07196394</v>
      </c>
      <c r="E3802" t="s">
        <v>7</v>
      </c>
    </row>
    <row r="3803" spans="1:5" x14ac:dyDescent="0.3">
      <c r="A3803" t="s">
        <v>143</v>
      </c>
      <c r="B3803" t="s">
        <v>6</v>
      </c>
      <c r="C3803">
        <v>2018</v>
      </c>
      <c r="D3803">
        <v>13.131467880000001</v>
      </c>
      <c r="E3803" t="s">
        <v>7</v>
      </c>
    </row>
    <row r="3804" spans="1:5" x14ac:dyDescent="0.3">
      <c r="A3804" t="s">
        <v>143</v>
      </c>
      <c r="B3804" t="s">
        <v>6</v>
      </c>
      <c r="C3804">
        <v>2019</v>
      </c>
      <c r="D3804">
        <v>13.19124268</v>
      </c>
      <c r="E3804" t="s">
        <v>7</v>
      </c>
    </row>
    <row r="3805" spans="1:5" x14ac:dyDescent="0.3">
      <c r="A3805" t="s">
        <v>143</v>
      </c>
      <c r="B3805" t="s">
        <v>6</v>
      </c>
      <c r="C3805">
        <v>2020</v>
      </c>
      <c r="D3805">
        <v>13.251289570000001</v>
      </c>
      <c r="E3805" t="s">
        <v>7</v>
      </c>
    </row>
    <row r="3806" spans="1:5" x14ac:dyDescent="0.3">
      <c r="A3806" t="s">
        <v>143</v>
      </c>
      <c r="B3806" t="s">
        <v>6</v>
      </c>
      <c r="C3806">
        <v>2021</v>
      </c>
      <c r="D3806">
        <v>13.311609799999999</v>
      </c>
      <c r="E3806" t="s">
        <v>7</v>
      </c>
    </row>
    <row r="3807" spans="1:5" x14ac:dyDescent="0.3">
      <c r="A3807" t="s">
        <v>143</v>
      </c>
      <c r="B3807" t="s">
        <v>6</v>
      </c>
      <c r="C3807">
        <v>2022</v>
      </c>
      <c r="D3807">
        <v>13.311609799999999</v>
      </c>
      <c r="E3807" t="s">
        <v>7</v>
      </c>
    </row>
    <row r="3808" spans="1:5" x14ac:dyDescent="0.3">
      <c r="A3808" t="s">
        <v>143</v>
      </c>
      <c r="B3808" t="s">
        <v>6</v>
      </c>
      <c r="C3808">
        <v>2023</v>
      </c>
      <c r="D3808">
        <v>13.311609799999999</v>
      </c>
      <c r="E3808" t="s">
        <v>7</v>
      </c>
    </row>
    <row r="3809" spans="1:5" x14ac:dyDescent="0.3">
      <c r="A3809" t="s">
        <v>144</v>
      </c>
      <c r="B3809" t="s">
        <v>6</v>
      </c>
      <c r="C3809">
        <v>2010</v>
      </c>
      <c r="D3809">
        <v>13.608302119999999</v>
      </c>
      <c r="E3809" t="s">
        <v>7</v>
      </c>
    </row>
    <row r="3810" spans="1:5" x14ac:dyDescent="0.3">
      <c r="A3810" t="s">
        <v>144</v>
      </c>
      <c r="B3810" t="s">
        <v>6</v>
      </c>
      <c r="C3810">
        <v>2011</v>
      </c>
      <c r="D3810">
        <v>13.80462503</v>
      </c>
      <c r="E3810" t="s">
        <v>7</v>
      </c>
    </row>
    <row r="3811" spans="1:5" x14ac:dyDescent="0.3">
      <c r="A3811" t="s">
        <v>144</v>
      </c>
      <c r="B3811" t="s">
        <v>6</v>
      </c>
      <c r="C3811">
        <v>2012</v>
      </c>
      <c r="D3811">
        <v>14.00094795</v>
      </c>
      <c r="E3811" t="s">
        <v>7</v>
      </c>
    </row>
    <row r="3812" spans="1:5" x14ac:dyDescent="0.3">
      <c r="A3812" t="s">
        <v>144</v>
      </c>
      <c r="B3812" t="s">
        <v>6</v>
      </c>
      <c r="C3812">
        <v>2013</v>
      </c>
      <c r="D3812">
        <v>14.197270870000001</v>
      </c>
      <c r="E3812" t="s">
        <v>7</v>
      </c>
    </row>
    <row r="3813" spans="1:5" x14ac:dyDescent="0.3">
      <c r="A3813" t="s">
        <v>144</v>
      </c>
      <c r="B3813" t="s">
        <v>6</v>
      </c>
      <c r="C3813">
        <v>2014</v>
      </c>
      <c r="D3813">
        <v>14.393593790000001</v>
      </c>
      <c r="E3813" t="s">
        <v>7</v>
      </c>
    </row>
    <row r="3814" spans="1:5" x14ac:dyDescent="0.3">
      <c r="A3814" t="s">
        <v>144</v>
      </c>
      <c r="B3814" t="s">
        <v>6</v>
      </c>
      <c r="C3814">
        <v>2015</v>
      </c>
      <c r="D3814">
        <v>14.589916710000001</v>
      </c>
      <c r="E3814" t="s">
        <v>7</v>
      </c>
    </row>
    <row r="3815" spans="1:5" x14ac:dyDescent="0.3">
      <c r="A3815" t="s">
        <v>144</v>
      </c>
      <c r="B3815" t="s">
        <v>6</v>
      </c>
      <c r="C3815">
        <v>2016</v>
      </c>
      <c r="D3815">
        <v>14.78623962</v>
      </c>
      <c r="E3815" t="s">
        <v>7</v>
      </c>
    </row>
    <row r="3816" spans="1:5" x14ac:dyDescent="0.3">
      <c r="A3816" t="s">
        <v>144</v>
      </c>
      <c r="B3816" t="s">
        <v>6</v>
      </c>
      <c r="C3816">
        <v>2017</v>
      </c>
      <c r="D3816">
        <v>14.495710369999999</v>
      </c>
      <c r="E3816" t="s">
        <v>7</v>
      </c>
    </row>
    <row r="3817" spans="1:5" x14ac:dyDescent="0.3">
      <c r="A3817" t="s">
        <v>144</v>
      </c>
      <c r="B3817" t="s">
        <v>6</v>
      </c>
      <c r="C3817">
        <v>2018</v>
      </c>
      <c r="D3817">
        <v>14.598042489999999</v>
      </c>
      <c r="E3817" t="s">
        <v>7</v>
      </c>
    </row>
    <row r="3818" spans="1:5" x14ac:dyDescent="0.3">
      <c r="A3818" t="s">
        <v>144</v>
      </c>
      <c r="B3818" t="s">
        <v>6</v>
      </c>
      <c r="C3818">
        <v>2019</v>
      </c>
      <c r="D3818">
        <v>14.70109703</v>
      </c>
      <c r="E3818" t="s">
        <v>7</v>
      </c>
    </row>
    <row r="3819" spans="1:5" x14ac:dyDescent="0.3">
      <c r="A3819" t="s">
        <v>144</v>
      </c>
      <c r="B3819" t="s">
        <v>6</v>
      </c>
      <c r="C3819">
        <v>2020</v>
      </c>
      <c r="D3819">
        <v>14.80487907</v>
      </c>
      <c r="E3819" t="s">
        <v>7</v>
      </c>
    </row>
    <row r="3820" spans="1:5" x14ac:dyDescent="0.3">
      <c r="A3820" t="s">
        <v>144</v>
      </c>
      <c r="B3820" t="s">
        <v>6</v>
      </c>
      <c r="C3820">
        <v>2021</v>
      </c>
      <c r="D3820">
        <v>14.90939376</v>
      </c>
      <c r="E3820" t="s">
        <v>7</v>
      </c>
    </row>
    <row r="3821" spans="1:5" x14ac:dyDescent="0.3">
      <c r="A3821" t="s">
        <v>144</v>
      </c>
      <c r="B3821" t="s">
        <v>6</v>
      </c>
      <c r="C3821">
        <v>2022</v>
      </c>
      <c r="D3821">
        <v>14.90939376</v>
      </c>
      <c r="E3821" t="s">
        <v>7</v>
      </c>
    </row>
    <row r="3822" spans="1:5" x14ac:dyDescent="0.3">
      <c r="A3822" t="s">
        <v>144</v>
      </c>
      <c r="B3822" t="s">
        <v>6</v>
      </c>
      <c r="C3822">
        <v>2023</v>
      </c>
      <c r="D3822">
        <v>14.90939376</v>
      </c>
      <c r="E3822" t="s">
        <v>7</v>
      </c>
    </row>
    <row r="3823" spans="1:5" x14ac:dyDescent="0.3">
      <c r="A3823" t="s">
        <v>144</v>
      </c>
      <c r="B3823" t="s">
        <v>8</v>
      </c>
      <c r="C3823">
        <v>2010</v>
      </c>
      <c r="D3823">
        <v>8.8699998860000004</v>
      </c>
      <c r="E3823" t="s">
        <v>7</v>
      </c>
    </row>
    <row r="3824" spans="1:5" x14ac:dyDescent="0.3">
      <c r="A3824" t="s">
        <v>144</v>
      </c>
      <c r="B3824" t="s">
        <v>8</v>
      </c>
      <c r="C3824">
        <v>2011</v>
      </c>
      <c r="D3824">
        <v>8.8900003430000005</v>
      </c>
      <c r="E3824" t="s">
        <v>7</v>
      </c>
    </row>
    <row r="3825" spans="1:5" x14ac:dyDescent="0.3">
      <c r="A3825" t="s">
        <v>144</v>
      </c>
      <c r="B3825" t="s">
        <v>8</v>
      </c>
      <c r="C3825">
        <v>2012</v>
      </c>
      <c r="D3825">
        <v>9.0799999239999991</v>
      </c>
      <c r="E3825" t="s">
        <v>7</v>
      </c>
    </row>
    <row r="3826" spans="1:5" x14ac:dyDescent="0.3">
      <c r="A3826" t="s">
        <v>144</v>
      </c>
      <c r="B3826" t="s">
        <v>8</v>
      </c>
      <c r="C3826">
        <v>2013</v>
      </c>
      <c r="D3826">
        <v>9.1400003430000005</v>
      </c>
      <c r="E3826" t="s">
        <v>7</v>
      </c>
    </row>
    <row r="3827" spans="1:5" x14ac:dyDescent="0.3">
      <c r="A3827" t="s">
        <v>144</v>
      </c>
      <c r="B3827" t="s">
        <v>8</v>
      </c>
      <c r="C3827">
        <v>2014</v>
      </c>
      <c r="D3827">
        <v>9.1499996190000008</v>
      </c>
      <c r="E3827" t="s">
        <v>7</v>
      </c>
    </row>
    <row r="3828" spans="1:5" x14ac:dyDescent="0.3">
      <c r="A3828" t="s">
        <v>144</v>
      </c>
      <c r="B3828" t="s">
        <v>8</v>
      </c>
      <c r="C3828">
        <v>2015</v>
      </c>
      <c r="D3828">
        <v>9.0900001530000001</v>
      </c>
      <c r="E3828" t="s">
        <v>7</v>
      </c>
    </row>
    <row r="3829" spans="1:5" x14ac:dyDescent="0.3">
      <c r="A3829" t="s">
        <v>144</v>
      </c>
      <c r="B3829" t="s">
        <v>8</v>
      </c>
      <c r="C3829">
        <v>2016</v>
      </c>
      <c r="D3829">
        <v>9.3133335109999997</v>
      </c>
      <c r="E3829" t="s">
        <v>7</v>
      </c>
    </row>
    <row r="3830" spans="1:5" x14ac:dyDescent="0.3">
      <c r="A3830" t="s">
        <v>144</v>
      </c>
      <c r="B3830" t="s">
        <v>8</v>
      </c>
      <c r="C3830">
        <v>2017</v>
      </c>
      <c r="D3830">
        <v>9.5366668699999995</v>
      </c>
      <c r="E3830" t="s">
        <v>7</v>
      </c>
    </row>
    <row r="3831" spans="1:5" x14ac:dyDescent="0.3">
      <c r="A3831" t="s">
        <v>144</v>
      </c>
      <c r="B3831" t="s">
        <v>8</v>
      </c>
      <c r="C3831">
        <v>2018</v>
      </c>
      <c r="D3831">
        <v>9.7600002289999992</v>
      </c>
      <c r="E3831" t="s">
        <v>7</v>
      </c>
    </row>
    <row r="3832" spans="1:5" x14ac:dyDescent="0.3">
      <c r="A3832" t="s">
        <v>144</v>
      </c>
      <c r="B3832" t="s">
        <v>8</v>
      </c>
      <c r="C3832">
        <v>2019</v>
      </c>
      <c r="D3832">
        <v>9.8898163639999996</v>
      </c>
      <c r="E3832" t="s">
        <v>7</v>
      </c>
    </row>
    <row r="3833" spans="1:5" x14ac:dyDescent="0.3">
      <c r="A3833" t="s">
        <v>144</v>
      </c>
      <c r="B3833" t="s">
        <v>8</v>
      </c>
      <c r="C3833">
        <v>2020</v>
      </c>
      <c r="D3833">
        <v>10.021359159999999</v>
      </c>
      <c r="E3833" t="s">
        <v>7</v>
      </c>
    </row>
    <row r="3834" spans="1:5" x14ac:dyDescent="0.3">
      <c r="A3834" t="s">
        <v>144</v>
      </c>
      <c r="B3834" t="s">
        <v>8</v>
      </c>
      <c r="C3834">
        <v>2021</v>
      </c>
      <c r="D3834">
        <v>10.15465159</v>
      </c>
      <c r="E3834" t="s">
        <v>7</v>
      </c>
    </row>
    <row r="3835" spans="1:5" x14ac:dyDescent="0.3">
      <c r="A3835" t="s">
        <v>144</v>
      </c>
      <c r="B3835" t="s">
        <v>8</v>
      </c>
      <c r="C3835">
        <v>2022</v>
      </c>
      <c r="D3835">
        <v>10.15465159</v>
      </c>
      <c r="E3835" t="s">
        <v>7</v>
      </c>
    </row>
    <row r="3836" spans="1:5" x14ac:dyDescent="0.3">
      <c r="A3836" t="s">
        <v>144</v>
      </c>
      <c r="B3836" t="s">
        <v>8</v>
      </c>
      <c r="C3836">
        <v>2023</v>
      </c>
      <c r="D3836">
        <v>10.15465159</v>
      </c>
      <c r="E3836" t="s">
        <v>7</v>
      </c>
    </row>
    <row r="3837" spans="1:5" x14ac:dyDescent="0.3">
      <c r="A3837" t="s">
        <v>145</v>
      </c>
      <c r="B3837" t="s">
        <v>8</v>
      </c>
      <c r="C3837">
        <v>2010</v>
      </c>
      <c r="D3837">
        <v>8.9099998469999999</v>
      </c>
      <c r="E3837" t="s">
        <v>7</v>
      </c>
    </row>
    <row r="3838" spans="1:5" x14ac:dyDescent="0.3">
      <c r="A3838" t="s">
        <v>145</v>
      </c>
      <c r="B3838" t="s">
        <v>8</v>
      </c>
      <c r="C3838">
        <v>2011</v>
      </c>
      <c r="D3838">
        <v>8.9899997710000008</v>
      </c>
      <c r="E3838" t="s">
        <v>7</v>
      </c>
    </row>
    <row r="3839" spans="1:5" x14ac:dyDescent="0.3">
      <c r="A3839" t="s">
        <v>145</v>
      </c>
      <c r="B3839" t="s">
        <v>8</v>
      </c>
      <c r="C3839">
        <v>2012</v>
      </c>
      <c r="D3839">
        <v>9.0699996949999999</v>
      </c>
      <c r="E3839" t="s">
        <v>7</v>
      </c>
    </row>
    <row r="3840" spans="1:5" x14ac:dyDescent="0.3">
      <c r="A3840" t="s">
        <v>145</v>
      </c>
      <c r="B3840" t="s">
        <v>8</v>
      </c>
      <c r="C3840">
        <v>2013</v>
      </c>
      <c r="D3840">
        <v>9.1499996190000008</v>
      </c>
      <c r="E3840" t="s">
        <v>7</v>
      </c>
    </row>
    <row r="3841" spans="1:5" x14ac:dyDescent="0.3">
      <c r="A3841" t="s">
        <v>145</v>
      </c>
      <c r="B3841" t="s">
        <v>8</v>
      </c>
      <c r="C3841">
        <v>2014</v>
      </c>
      <c r="D3841">
        <v>8.9074997899999993</v>
      </c>
      <c r="E3841" t="s">
        <v>7</v>
      </c>
    </row>
    <row r="3842" spans="1:5" x14ac:dyDescent="0.3">
      <c r="A3842" t="s">
        <v>145</v>
      </c>
      <c r="B3842" t="s">
        <v>8</v>
      </c>
      <c r="C3842">
        <v>2015</v>
      </c>
      <c r="D3842">
        <v>8.6649999619999996</v>
      </c>
      <c r="E3842" t="s">
        <v>7</v>
      </c>
    </row>
    <row r="3843" spans="1:5" x14ac:dyDescent="0.3">
      <c r="A3843" t="s">
        <v>145</v>
      </c>
      <c r="B3843" t="s">
        <v>8</v>
      </c>
      <c r="C3843">
        <v>2016</v>
      </c>
      <c r="D3843">
        <v>8.4225001339999999</v>
      </c>
      <c r="E3843" t="s">
        <v>7</v>
      </c>
    </row>
    <row r="3844" spans="1:5" x14ac:dyDescent="0.3">
      <c r="A3844" t="s">
        <v>145</v>
      </c>
      <c r="B3844" t="s">
        <v>8</v>
      </c>
      <c r="C3844">
        <v>2017</v>
      </c>
      <c r="D3844">
        <v>8.1800003050000001</v>
      </c>
      <c r="E3844" t="s">
        <v>7</v>
      </c>
    </row>
    <row r="3845" spans="1:5" x14ac:dyDescent="0.3">
      <c r="A3845" t="s">
        <v>145</v>
      </c>
      <c r="B3845" t="s">
        <v>8</v>
      </c>
      <c r="C3845">
        <v>2018</v>
      </c>
      <c r="D3845">
        <v>8.5750002859999999</v>
      </c>
      <c r="E3845" t="s">
        <v>7</v>
      </c>
    </row>
    <row r="3846" spans="1:5" x14ac:dyDescent="0.3">
      <c r="A3846" t="s">
        <v>145</v>
      </c>
      <c r="B3846" t="s">
        <v>8</v>
      </c>
      <c r="C3846">
        <v>2019</v>
      </c>
      <c r="D3846">
        <v>8.9700002669999996</v>
      </c>
      <c r="E3846" t="s">
        <v>7</v>
      </c>
    </row>
    <row r="3847" spans="1:5" x14ac:dyDescent="0.3">
      <c r="A3847" t="s">
        <v>145</v>
      </c>
      <c r="B3847" t="s">
        <v>8</v>
      </c>
      <c r="C3847">
        <v>2020</v>
      </c>
      <c r="D3847">
        <v>8.8900003430000005</v>
      </c>
      <c r="E3847" t="s">
        <v>7</v>
      </c>
    </row>
    <row r="3848" spans="1:5" x14ac:dyDescent="0.3">
      <c r="A3848" t="s">
        <v>145</v>
      </c>
      <c r="B3848" t="s">
        <v>8</v>
      </c>
      <c r="C3848">
        <v>2021</v>
      </c>
      <c r="D3848">
        <v>9.4336199759999992</v>
      </c>
      <c r="E3848" t="s">
        <v>7</v>
      </c>
    </row>
    <row r="3849" spans="1:5" x14ac:dyDescent="0.3">
      <c r="A3849" t="s">
        <v>145</v>
      </c>
      <c r="B3849" t="s">
        <v>8</v>
      </c>
      <c r="C3849">
        <v>2022</v>
      </c>
      <c r="D3849">
        <v>9.9772396089999997</v>
      </c>
      <c r="E3849" t="s">
        <v>7</v>
      </c>
    </row>
    <row r="3850" spans="1:5" x14ac:dyDescent="0.3">
      <c r="A3850" t="s">
        <v>145</v>
      </c>
      <c r="B3850" t="s">
        <v>8</v>
      </c>
      <c r="C3850">
        <v>2023</v>
      </c>
      <c r="D3850">
        <v>9.9772396089999997</v>
      </c>
      <c r="E3850" t="s">
        <v>7</v>
      </c>
    </row>
    <row r="3851" spans="1:5" x14ac:dyDescent="0.3">
      <c r="A3851" t="s">
        <v>145</v>
      </c>
      <c r="B3851" t="s">
        <v>6</v>
      </c>
      <c r="C3851">
        <v>2010</v>
      </c>
      <c r="D3851">
        <v>11.54787788</v>
      </c>
      <c r="E3851" t="s">
        <v>7</v>
      </c>
    </row>
    <row r="3852" spans="1:5" x14ac:dyDescent="0.3">
      <c r="A3852" t="s">
        <v>145</v>
      </c>
      <c r="B3852" t="s">
        <v>6</v>
      </c>
      <c r="C3852">
        <v>2011</v>
      </c>
      <c r="D3852">
        <v>11.77592583</v>
      </c>
      <c r="E3852" t="s">
        <v>7</v>
      </c>
    </row>
    <row r="3853" spans="1:5" x14ac:dyDescent="0.3">
      <c r="A3853" t="s">
        <v>145</v>
      </c>
      <c r="B3853" t="s">
        <v>6</v>
      </c>
      <c r="C3853">
        <v>2012</v>
      </c>
      <c r="D3853">
        <v>12.00397377</v>
      </c>
      <c r="E3853" t="s">
        <v>7</v>
      </c>
    </row>
    <row r="3854" spans="1:5" x14ac:dyDescent="0.3">
      <c r="A3854" t="s">
        <v>145</v>
      </c>
      <c r="B3854" t="s">
        <v>6</v>
      </c>
      <c r="C3854">
        <v>2013</v>
      </c>
      <c r="D3854">
        <v>12.23202171</v>
      </c>
      <c r="E3854" t="s">
        <v>7</v>
      </c>
    </row>
    <row r="3855" spans="1:5" x14ac:dyDescent="0.3">
      <c r="A3855" t="s">
        <v>145</v>
      </c>
      <c r="B3855" t="s">
        <v>6</v>
      </c>
      <c r="C3855">
        <v>2014</v>
      </c>
      <c r="D3855">
        <v>12.46006966</v>
      </c>
      <c r="E3855" t="s">
        <v>7</v>
      </c>
    </row>
    <row r="3856" spans="1:5" x14ac:dyDescent="0.3">
      <c r="A3856" t="s">
        <v>145</v>
      </c>
      <c r="B3856" t="s">
        <v>6</v>
      </c>
      <c r="C3856">
        <v>2015</v>
      </c>
      <c r="D3856">
        <v>12.61225033</v>
      </c>
      <c r="E3856" t="s">
        <v>7</v>
      </c>
    </row>
    <row r="3857" spans="1:5" x14ac:dyDescent="0.3">
      <c r="A3857" t="s">
        <v>145</v>
      </c>
      <c r="B3857" t="s">
        <v>6</v>
      </c>
      <c r="C3857">
        <v>2016</v>
      </c>
      <c r="D3857">
        <v>12.583339690000001</v>
      </c>
      <c r="E3857" t="s">
        <v>7</v>
      </c>
    </row>
    <row r="3858" spans="1:5" x14ac:dyDescent="0.3">
      <c r="A3858" t="s">
        <v>145</v>
      </c>
      <c r="B3858" t="s">
        <v>6</v>
      </c>
      <c r="C3858">
        <v>2017</v>
      </c>
      <c r="D3858">
        <v>12.818200109999999</v>
      </c>
      <c r="E3858" t="s">
        <v>7</v>
      </c>
    </row>
    <row r="3859" spans="1:5" x14ac:dyDescent="0.3">
      <c r="A3859" t="s">
        <v>145</v>
      </c>
      <c r="B3859" t="s">
        <v>6</v>
      </c>
      <c r="C3859">
        <v>2018</v>
      </c>
      <c r="D3859">
        <v>12.84095001</v>
      </c>
      <c r="E3859" t="s">
        <v>7</v>
      </c>
    </row>
    <row r="3860" spans="1:5" x14ac:dyDescent="0.3">
      <c r="A3860" t="s">
        <v>145</v>
      </c>
      <c r="B3860" t="s">
        <v>6</v>
      </c>
      <c r="C3860">
        <v>2019</v>
      </c>
      <c r="D3860">
        <v>13.03676033</v>
      </c>
      <c r="E3860" t="s">
        <v>7</v>
      </c>
    </row>
    <row r="3861" spans="1:5" x14ac:dyDescent="0.3">
      <c r="A3861" t="s">
        <v>145</v>
      </c>
      <c r="B3861" t="s">
        <v>6</v>
      </c>
      <c r="C3861">
        <v>2020</v>
      </c>
      <c r="D3861">
        <v>12.78335953</v>
      </c>
      <c r="E3861" t="s">
        <v>7</v>
      </c>
    </row>
    <row r="3862" spans="1:5" x14ac:dyDescent="0.3">
      <c r="A3862" t="s">
        <v>145</v>
      </c>
      <c r="B3862" t="s">
        <v>6</v>
      </c>
      <c r="C3862">
        <v>2021</v>
      </c>
      <c r="D3862">
        <v>12.81904666</v>
      </c>
      <c r="E3862" t="s">
        <v>7</v>
      </c>
    </row>
    <row r="3863" spans="1:5" x14ac:dyDescent="0.3">
      <c r="A3863" t="s">
        <v>145</v>
      </c>
      <c r="B3863" t="s">
        <v>6</v>
      </c>
      <c r="C3863">
        <v>2022</v>
      </c>
      <c r="D3863">
        <v>12.81904666</v>
      </c>
      <c r="E3863" t="s">
        <v>7</v>
      </c>
    </row>
    <row r="3864" spans="1:5" x14ac:dyDescent="0.3">
      <c r="A3864" t="s">
        <v>145</v>
      </c>
      <c r="B3864" t="s">
        <v>6</v>
      </c>
      <c r="C3864">
        <v>2023</v>
      </c>
      <c r="D3864">
        <v>12.81904666</v>
      </c>
      <c r="E3864" t="s">
        <v>7</v>
      </c>
    </row>
    <row r="3865" spans="1:5" x14ac:dyDescent="0.3">
      <c r="A3865" t="s">
        <v>146</v>
      </c>
      <c r="B3865" t="s">
        <v>6</v>
      </c>
      <c r="C3865">
        <v>2010</v>
      </c>
      <c r="D3865">
        <v>14.69596595</v>
      </c>
      <c r="E3865" t="s">
        <v>7</v>
      </c>
    </row>
    <row r="3866" spans="1:5" x14ac:dyDescent="0.3">
      <c r="A3866" t="s">
        <v>146</v>
      </c>
      <c r="B3866" t="s">
        <v>6</v>
      </c>
      <c r="C3866">
        <v>2011</v>
      </c>
      <c r="D3866">
        <v>14.798708100000001</v>
      </c>
      <c r="E3866" t="s">
        <v>7</v>
      </c>
    </row>
    <row r="3867" spans="1:5" x14ac:dyDescent="0.3">
      <c r="A3867" t="s">
        <v>146</v>
      </c>
      <c r="B3867" t="s">
        <v>6</v>
      </c>
      <c r="C3867">
        <v>2012</v>
      </c>
      <c r="D3867">
        <v>14.902168530000001</v>
      </c>
      <c r="E3867" t="s">
        <v>7</v>
      </c>
    </row>
    <row r="3868" spans="1:5" x14ac:dyDescent="0.3">
      <c r="A3868" t="s">
        <v>146</v>
      </c>
      <c r="B3868" t="s">
        <v>6</v>
      </c>
      <c r="C3868">
        <v>2013</v>
      </c>
      <c r="D3868">
        <v>15.00635228</v>
      </c>
      <c r="E3868" t="s">
        <v>7</v>
      </c>
    </row>
    <row r="3869" spans="1:5" x14ac:dyDescent="0.3">
      <c r="A3869" t="s">
        <v>146</v>
      </c>
      <c r="B3869" t="s">
        <v>6</v>
      </c>
      <c r="C3869">
        <v>2014</v>
      </c>
      <c r="D3869">
        <v>15.111264390000001</v>
      </c>
      <c r="E3869" t="s">
        <v>7</v>
      </c>
    </row>
    <row r="3870" spans="1:5" x14ac:dyDescent="0.3">
      <c r="A3870" t="s">
        <v>146</v>
      </c>
      <c r="B3870" t="s">
        <v>6</v>
      </c>
      <c r="C3870">
        <v>2015</v>
      </c>
      <c r="D3870">
        <v>15.21617651</v>
      </c>
      <c r="E3870" t="s">
        <v>7</v>
      </c>
    </row>
    <row r="3871" spans="1:5" x14ac:dyDescent="0.3">
      <c r="A3871" t="s">
        <v>146</v>
      </c>
      <c r="B3871" t="s">
        <v>6</v>
      </c>
      <c r="C3871">
        <v>2016</v>
      </c>
      <c r="D3871">
        <v>15.321088619999999</v>
      </c>
      <c r="E3871" t="s">
        <v>7</v>
      </c>
    </row>
    <row r="3872" spans="1:5" x14ac:dyDescent="0.3">
      <c r="A3872" t="s">
        <v>146</v>
      </c>
      <c r="B3872" t="s">
        <v>6</v>
      </c>
      <c r="C3872">
        <v>2017</v>
      </c>
      <c r="D3872">
        <v>15.426000739999999</v>
      </c>
      <c r="E3872" t="s">
        <v>7</v>
      </c>
    </row>
    <row r="3873" spans="1:5" x14ac:dyDescent="0.3">
      <c r="A3873" t="s">
        <v>146</v>
      </c>
      <c r="B3873" t="s">
        <v>6</v>
      </c>
      <c r="C3873">
        <v>2018</v>
      </c>
      <c r="D3873">
        <v>15.53091285</v>
      </c>
      <c r="E3873" t="s">
        <v>7</v>
      </c>
    </row>
    <row r="3874" spans="1:5" x14ac:dyDescent="0.3">
      <c r="A3874" t="s">
        <v>146</v>
      </c>
      <c r="B3874" t="s">
        <v>6</v>
      </c>
      <c r="C3874">
        <v>2019</v>
      </c>
      <c r="D3874">
        <v>15.468213260000001</v>
      </c>
      <c r="E3874" t="s">
        <v>7</v>
      </c>
    </row>
    <row r="3875" spans="1:5" x14ac:dyDescent="0.3">
      <c r="A3875" t="s">
        <v>146</v>
      </c>
      <c r="B3875" t="s">
        <v>6</v>
      </c>
      <c r="C3875">
        <v>2020</v>
      </c>
      <c r="D3875">
        <v>15.1180159</v>
      </c>
      <c r="E3875" t="s">
        <v>7</v>
      </c>
    </row>
    <row r="3876" spans="1:5" x14ac:dyDescent="0.3">
      <c r="A3876" t="s">
        <v>146</v>
      </c>
      <c r="B3876" t="s">
        <v>6</v>
      </c>
      <c r="C3876">
        <v>2021</v>
      </c>
      <c r="D3876">
        <v>14.76781854</v>
      </c>
      <c r="E3876" t="s">
        <v>7</v>
      </c>
    </row>
    <row r="3877" spans="1:5" x14ac:dyDescent="0.3">
      <c r="A3877" t="s">
        <v>146</v>
      </c>
      <c r="B3877" t="s">
        <v>6</v>
      </c>
      <c r="C3877">
        <v>2022</v>
      </c>
      <c r="D3877">
        <v>14.417621179999999</v>
      </c>
      <c r="E3877" t="s">
        <v>7</v>
      </c>
    </row>
    <row r="3878" spans="1:5" x14ac:dyDescent="0.3">
      <c r="A3878" t="s">
        <v>146</v>
      </c>
      <c r="B3878" t="s">
        <v>6</v>
      </c>
      <c r="C3878">
        <v>2023</v>
      </c>
      <c r="D3878">
        <v>14.06742382</v>
      </c>
      <c r="E3878" t="s">
        <v>7</v>
      </c>
    </row>
    <row r="3879" spans="1:5" x14ac:dyDescent="0.3">
      <c r="A3879" t="s">
        <v>146</v>
      </c>
      <c r="B3879" t="s">
        <v>8</v>
      </c>
      <c r="C3879">
        <v>2010</v>
      </c>
      <c r="D3879">
        <v>12.645642909999999</v>
      </c>
      <c r="E3879" t="s">
        <v>7</v>
      </c>
    </row>
    <row r="3880" spans="1:5" x14ac:dyDescent="0.3">
      <c r="A3880" t="s">
        <v>146</v>
      </c>
      <c r="B3880" t="s">
        <v>8</v>
      </c>
      <c r="C3880">
        <v>2011</v>
      </c>
      <c r="D3880">
        <v>12.70376184</v>
      </c>
      <c r="E3880" t="s">
        <v>7</v>
      </c>
    </row>
    <row r="3881" spans="1:5" x14ac:dyDescent="0.3">
      <c r="A3881" t="s">
        <v>146</v>
      </c>
      <c r="B3881" t="s">
        <v>8</v>
      </c>
      <c r="C3881">
        <v>2012</v>
      </c>
      <c r="D3881">
        <v>12.76188076</v>
      </c>
      <c r="E3881" t="s">
        <v>7</v>
      </c>
    </row>
    <row r="3882" spans="1:5" x14ac:dyDescent="0.3">
      <c r="A3882" t="s">
        <v>146</v>
      </c>
      <c r="B3882" t="s">
        <v>8</v>
      </c>
      <c r="C3882">
        <v>2013</v>
      </c>
      <c r="D3882">
        <v>12.81999969</v>
      </c>
      <c r="E3882" t="s">
        <v>7</v>
      </c>
    </row>
    <row r="3883" spans="1:5" x14ac:dyDescent="0.3">
      <c r="A3883" t="s">
        <v>146</v>
      </c>
      <c r="B3883" t="s">
        <v>8</v>
      </c>
      <c r="C3883">
        <v>2014</v>
      </c>
      <c r="D3883">
        <v>12.878922449999999</v>
      </c>
      <c r="E3883" t="s">
        <v>7</v>
      </c>
    </row>
    <row r="3884" spans="1:5" x14ac:dyDescent="0.3">
      <c r="A3884" t="s">
        <v>146</v>
      </c>
      <c r="B3884" t="s">
        <v>8</v>
      </c>
      <c r="C3884">
        <v>2015</v>
      </c>
      <c r="D3884">
        <v>12.93811603</v>
      </c>
      <c r="E3884" t="s">
        <v>7</v>
      </c>
    </row>
    <row r="3885" spans="1:5" x14ac:dyDescent="0.3">
      <c r="A3885" t="s">
        <v>146</v>
      </c>
      <c r="B3885" t="s">
        <v>8</v>
      </c>
      <c r="C3885">
        <v>2016</v>
      </c>
      <c r="D3885">
        <v>12.997581670000001</v>
      </c>
      <c r="E3885" t="s">
        <v>7</v>
      </c>
    </row>
    <row r="3886" spans="1:5" x14ac:dyDescent="0.3">
      <c r="A3886" t="s">
        <v>146</v>
      </c>
      <c r="B3886" t="s">
        <v>8</v>
      </c>
      <c r="C3886">
        <v>2017</v>
      </c>
      <c r="D3886">
        <v>13.05732062</v>
      </c>
      <c r="E3886" t="s">
        <v>7</v>
      </c>
    </row>
    <row r="3887" spans="1:5" x14ac:dyDescent="0.3">
      <c r="A3887" t="s">
        <v>146</v>
      </c>
      <c r="B3887" t="s">
        <v>8</v>
      </c>
      <c r="C3887">
        <v>2018</v>
      </c>
      <c r="D3887">
        <v>13.117334140000001</v>
      </c>
      <c r="E3887" t="s">
        <v>7</v>
      </c>
    </row>
    <row r="3888" spans="1:5" x14ac:dyDescent="0.3">
      <c r="A3888" t="s">
        <v>146</v>
      </c>
      <c r="B3888" t="s">
        <v>8</v>
      </c>
      <c r="C3888">
        <v>2019</v>
      </c>
      <c r="D3888">
        <v>13.17762349</v>
      </c>
      <c r="E3888" t="s">
        <v>7</v>
      </c>
    </row>
    <row r="3889" spans="1:5" x14ac:dyDescent="0.3">
      <c r="A3889" t="s">
        <v>146</v>
      </c>
      <c r="B3889" t="s">
        <v>8</v>
      </c>
      <c r="C3889">
        <v>2020</v>
      </c>
      <c r="D3889">
        <v>13.23818994</v>
      </c>
      <c r="E3889" t="s">
        <v>7</v>
      </c>
    </row>
    <row r="3890" spans="1:5" x14ac:dyDescent="0.3">
      <c r="A3890" t="s">
        <v>146</v>
      </c>
      <c r="B3890" t="s">
        <v>8</v>
      </c>
      <c r="C3890">
        <v>2021</v>
      </c>
      <c r="D3890">
        <v>13.29903477</v>
      </c>
      <c r="E3890" t="s">
        <v>7</v>
      </c>
    </row>
    <row r="3891" spans="1:5" x14ac:dyDescent="0.3">
      <c r="A3891" t="s">
        <v>146</v>
      </c>
      <c r="B3891" t="s">
        <v>8</v>
      </c>
      <c r="C3891">
        <v>2022</v>
      </c>
      <c r="D3891">
        <v>13.29903477</v>
      </c>
      <c r="E3891" t="s">
        <v>7</v>
      </c>
    </row>
    <row r="3892" spans="1:5" x14ac:dyDescent="0.3">
      <c r="A3892" t="s">
        <v>146</v>
      </c>
      <c r="B3892" t="s">
        <v>8</v>
      </c>
      <c r="C3892">
        <v>2023</v>
      </c>
      <c r="D3892">
        <v>13.29903477</v>
      </c>
      <c r="E3892" t="s">
        <v>7</v>
      </c>
    </row>
    <row r="3893" spans="1:5" x14ac:dyDescent="0.3">
      <c r="A3893" t="s">
        <v>147</v>
      </c>
      <c r="B3893" t="s">
        <v>8</v>
      </c>
      <c r="C3893">
        <v>2010</v>
      </c>
      <c r="D3893">
        <v>4.0769546080000003</v>
      </c>
      <c r="E3893" t="s">
        <v>7</v>
      </c>
    </row>
    <row r="3894" spans="1:5" x14ac:dyDescent="0.3">
      <c r="A3894" t="s">
        <v>147</v>
      </c>
      <c r="B3894" t="s">
        <v>8</v>
      </c>
      <c r="C3894">
        <v>2011</v>
      </c>
      <c r="D3894">
        <v>4.2070043000000004</v>
      </c>
      <c r="E3894" t="s">
        <v>7</v>
      </c>
    </row>
    <row r="3895" spans="1:5" x14ac:dyDescent="0.3">
      <c r="A3895" t="s">
        <v>147</v>
      </c>
      <c r="B3895" t="s">
        <v>8</v>
      </c>
      <c r="C3895">
        <v>2012</v>
      </c>
      <c r="D3895">
        <v>4.3370539910000003</v>
      </c>
      <c r="E3895" t="s">
        <v>7</v>
      </c>
    </row>
    <row r="3896" spans="1:5" x14ac:dyDescent="0.3">
      <c r="A3896" t="s">
        <v>147</v>
      </c>
      <c r="B3896" t="s">
        <v>8</v>
      </c>
      <c r="C3896">
        <v>2013</v>
      </c>
      <c r="D3896">
        <v>4.4671036820000003</v>
      </c>
      <c r="E3896" t="s">
        <v>7</v>
      </c>
    </row>
    <row r="3897" spans="1:5" x14ac:dyDescent="0.3">
      <c r="A3897" t="s">
        <v>147</v>
      </c>
      <c r="B3897" t="s">
        <v>8</v>
      </c>
      <c r="C3897">
        <v>2014</v>
      </c>
      <c r="D3897">
        <v>4.5971533730000003</v>
      </c>
      <c r="E3897" t="s">
        <v>7</v>
      </c>
    </row>
    <row r="3898" spans="1:5" x14ac:dyDescent="0.3">
      <c r="A3898" t="s">
        <v>147</v>
      </c>
      <c r="B3898" t="s">
        <v>8</v>
      </c>
      <c r="C3898">
        <v>2015</v>
      </c>
      <c r="D3898">
        <v>4.7272030650000003</v>
      </c>
      <c r="E3898" t="s">
        <v>7</v>
      </c>
    </row>
    <row r="3899" spans="1:5" x14ac:dyDescent="0.3">
      <c r="A3899" t="s">
        <v>147</v>
      </c>
      <c r="B3899" t="s">
        <v>8</v>
      </c>
      <c r="C3899">
        <v>2016</v>
      </c>
      <c r="D3899">
        <v>4.768488681</v>
      </c>
      <c r="E3899" t="s">
        <v>7</v>
      </c>
    </row>
    <row r="3900" spans="1:5" x14ac:dyDescent="0.3">
      <c r="A3900" t="s">
        <v>147</v>
      </c>
      <c r="B3900" t="s">
        <v>8</v>
      </c>
      <c r="C3900">
        <v>2017</v>
      </c>
      <c r="D3900">
        <v>4.8097742969999997</v>
      </c>
      <c r="E3900" t="s">
        <v>7</v>
      </c>
    </row>
    <row r="3901" spans="1:5" x14ac:dyDescent="0.3">
      <c r="A3901" t="s">
        <v>147</v>
      </c>
      <c r="B3901" t="s">
        <v>8</v>
      </c>
      <c r="C3901">
        <v>2018</v>
      </c>
      <c r="D3901">
        <v>4.8510599140000004</v>
      </c>
      <c r="E3901" t="s">
        <v>7</v>
      </c>
    </row>
    <row r="3902" spans="1:5" x14ac:dyDescent="0.3">
      <c r="A3902" t="s">
        <v>147</v>
      </c>
      <c r="B3902" t="s">
        <v>8</v>
      </c>
      <c r="C3902">
        <v>2019</v>
      </c>
      <c r="D3902">
        <v>4.8923455300000001</v>
      </c>
      <c r="E3902" t="s">
        <v>7</v>
      </c>
    </row>
    <row r="3903" spans="1:5" x14ac:dyDescent="0.3">
      <c r="A3903" t="s">
        <v>147</v>
      </c>
      <c r="B3903" t="s">
        <v>8</v>
      </c>
      <c r="C3903">
        <v>2020</v>
      </c>
      <c r="D3903">
        <v>4.9336311459999997</v>
      </c>
      <c r="E3903" t="s">
        <v>7</v>
      </c>
    </row>
    <row r="3904" spans="1:5" x14ac:dyDescent="0.3">
      <c r="A3904" t="s">
        <v>147</v>
      </c>
      <c r="B3904" t="s">
        <v>8</v>
      </c>
      <c r="C3904">
        <v>2021</v>
      </c>
      <c r="D3904">
        <v>4.9625310779999996</v>
      </c>
      <c r="E3904" t="s">
        <v>7</v>
      </c>
    </row>
    <row r="3905" spans="1:5" x14ac:dyDescent="0.3">
      <c r="A3905" t="s">
        <v>147</v>
      </c>
      <c r="B3905" t="s">
        <v>8</v>
      </c>
      <c r="C3905">
        <v>2022</v>
      </c>
      <c r="D3905">
        <v>4.9625310779999996</v>
      </c>
      <c r="E3905" t="s">
        <v>7</v>
      </c>
    </row>
    <row r="3906" spans="1:5" x14ac:dyDescent="0.3">
      <c r="A3906" t="s">
        <v>147</v>
      </c>
      <c r="B3906" t="s">
        <v>8</v>
      </c>
      <c r="C3906">
        <v>2023</v>
      </c>
      <c r="D3906">
        <v>4.9625310779999996</v>
      </c>
      <c r="E3906" t="s">
        <v>7</v>
      </c>
    </row>
    <row r="3907" spans="1:5" x14ac:dyDescent="0.3">
      <c r="A3907" t="s">
        <v>147</v>
      </c>
      <c r="B3907" t="s">
        <v>6</v>
      </c>
      <c r="C3907">
        <v>2010</v>
      </c>
      <c r="D3907">
        <v>8.0675656920000005</v>
      </c>
      <c r="E3907" t="s">
        <v>7</v>
      </c>
    </row>
    <row r="3908" spans="1:5" x14ac:dyDescent="0.3">
      <c r="A3908" t="s">
        <v>147</v>
      </c>
      <c r="B3908" t="s">
        <v>6</v>
      </c>
      <c r="C3908">
        <v>2011</v>
      </c>
      <c r="D3908">
        <v>8.2600228330000007</v>
      </c>
      <c r="E3908" t="s">
        <v>7</v>
      </c>
    </row>
    <row r="3909" spans="1:5" x14ac:dyDescent="0.3">
      <c r="A3909" t="s">
        <v>147</v>
      </c>
      <c r="B3909" t="s">
        <v>6</v>
      </c>
      <c r="C3909">
        <v>2012</v>
      </c>
      <c r="D3909">
        <v>8.4524799730000009</v>
      </c>
      <c r="E3909" t="s">
        <v>7</v>
      </c>
    </row>
    <row r="3910" spans="1:5" x14ac:dyDescent="0.3">
      <c r="A3910" t="s">
        <v>147</v>
      </c>
      <c r="B3910" t="s">
        <v>6</v>
      </c>
      <c r="C3910">
        <v>2013</v>
      </c>
      <c r="D3910">
        <v>8.7767173780000007</v>
      </c>
      <c r="E3910" t="s">
        <v>7</v>
      </c>
    </row>
    <row r="3911" spans="1:5" x14ac:dyDescent="0.3">
      <c r="A3911" t="s">
        <v>147</v>
      </c>
      <c r="B3911" t="s">
        <v>6</v>
      </c>
      <c r="C3911">
        <v>2014</v>
      </c>
      <c r="D3911">
        <v>9.1009547820000005</v>
      </c>
      <c r="E3911" t="s">
        <v>7</v>
      </c>
    </row>
    <row r="3912" spans="1:5" x14ac:dyDescent="0.3">
      <c r="A3912" t="s">
        <v>147</v>
      </c>
      <c r="B3912" t="s">
        <v>6</v>
      </c>
      <c r="C3912">
        <v>2015</v>
      </c>
      <c r="D3912">
        <v>9.4251921870000004</v>
      </c>
      <c r="E3912" t="s">
        <v>7</v>
      </c>
    </row>
    <row r="3913" spans="1:5" x14ac:dyDescent="0.3">
      <c r="A3913" t="s">
        <v>147</v>
      </c>
      <c r="B3913" t="s">
        <v>6</v>
      </c>
      <c r="C3913">
        <v>2016</v>
      </c>
      <c r="D3913">
        <v>9.7494295910000002</v>
      </c>
      <c r="E3913" t="s">
        <v>7</v>
      </c>
    </row>
    <row r="3914" spans="1:5" x14ac:dyDescent="0.3">
      <c r="A3914" t="s">
        <v>147</v>
      </c>
      <c r="B3914" t="s">
        <v>6</v>
      </c>
      <c r="C3914">
        <v>2017</v>
      </c>
      <c r="D3914">
        <v>10.073667</v>
      </c>
      <c r="E3914" t="s">
        <v>7</v>
      </c>
    </row>
    <row r="3915" spans="1:5" x14ac:dyDescent="0.3">
      <c r="A3915" t="s">
        <v>147</v>
      </c>
      <c r="B3915" t="s">
        <v>6</v>
      </c>
      <c r="C3915">
        <v>2018</v>
      </c>
      <c r="D3915">
        <v>10.3979044</v>
      </c>
      <c r="E3915" t="s">
        <v>7</v>
      </c>
    </row>
    <row r="3916" spans="1:5" x14ac:dyDescent="0.3">
      <c r="A3916" t="s">
        <v>147</v>
      </c>
      <c r="B3916" t="s">
        <v>6</v>
      </c>
      <c r="C3916">
        <v>2019</v>
      </c>
      <c r="D3916">
        <v>10.756454270000001</v>
      </c>
      <c r="E3916" t="s">
        <v>7</v>
      </c>
    </row>
    <row r="3917" spans="1:5" x14ac:dyDescent="0.3">
      <c r="A3917" t="s">
        <v>147</v>
      </c>
      <c r="B3917" t="s">
        <v>6</v>
      </c>
      <c r="C3917">
        <v>2020</v>
      </c>
      <c r="D3917">
        <v>11.127367980000001</v>
      </c>
      <c r="E3917" t="s">
        <v>7</v>
      </c>
    </row>
    <row r="3918" spans="1:5" x14ac:dyDescent="0.3">
      <c r="A3918" t="s">
        <v>147</v>
      </c>
      <c r="B3918" t="s">
        <v>6</v>
      </c>
      <c r="C3918">
        <v>2021</v>
      </c>
      <c r="D3918">
        <v>11.51107187</v>
      </c>
      <c r="E3918" t="s">
        <v>7</v>
      </c>
    </row>
    <row r="3919" spans="1:5" x14ac:dyDescent="0.3">
      <c r="A3919" t="s">
        <v>147</v>
      </c>
      <c r="B3919" t="s">
        <v>6</v>
      </c>
      <c r="C3919">
        <v>2022</v>
      </c>
      <c r="D3919">
        <v>11.51107187</v>
      </c>
      <c r="E3919" t="s">
        <v>7</v>
      </c>
    </row>
    <row r="3920" spans="1:5" x14ac:dyDescent="0.3">
      <c r="A3920" t="s">
        <v>147</v>
      </c>
      <c r="B3920" t="s">
        <v>6</v>
      </c>
      <c r="C3920">
        <v>2023</v>
      </c>
      <c r="D3920">
        <v>11.51107187</v>
      </c>
      <c r="E3920" t="s">
        <v>7</v>
      </c>
    </row>
    <row r="3921" spans="1:5" x14ac:dyDescent="0.3">
      <c r="A3921" t="s">
        <v>148</v>
      </c>
      <c r="B3921" t="s">
        <v>6</v>
      </c>
      <c r="C3921">
        <v>2010</v>
      </c>
      <c r="D3921">
        <v>15.76898956</v>
      </c>
      <c r="E3921" t="s">
        <v>7</v>
      </c>
    </row>
    <row r="3922" spans="1:5" x14ac:dyDescent="0.3">
      <c r="A3922" t="s">
        <v>148</v>
      </c>
      <c r="B3922" t="s">
        <v>6</v>
      </c>
      <c r="C3922">
        <v>2011</v>
      </c>
      <c r="D3922">
        <v>15.66082001</v>
      </c>
      <c r="E3922" t="s">
        <v>7</v>
      </c>
    </row>
    <row r="3923" spans="1:5" x14ac:dyDescent="0.3">
      <c r="A3923" t="s">
        <v>148</v>
      </c>
      <c r="B3923" t="s">
        <v>6</v>
      </c>
      <c r="C3923">
        <v>2012</v>
      </c>
      <c r="D3923">
        <v>15.70232964</v>
      </c>
      <c r="E3923" t="s">
        <v>7</v>
      </c>
    </row>
    <row r="3924" spans="1:5" x14ac:dyDescent="0.3">
      <c r="A3924" t="s">
        <v>148</v>
      </c>
      <c r="B3924" t="s">
        <v>6</v>
      </c>
      <c r="C3924">
        <v>2013</v>
      </c>
      <c r="D3924">
        <v>16.59316063</v>
      </c>
      <c r="E3924" t="s">
        <v>7</v>
      </c>
    </row>
    <row r="3925" spans="1:5" x14ac:dyDescent="0.3">
      <c r="A3925" t="s">
        <v>148</v>
      </c>
      <c r="B3925" t="s">
        <v>6</v>
      </c>
      <c r="C3925">
        <v>2014</v>
      </c>
      <c r="D3925">
        <v>16.206090929999998</v>
      </c>
      <c r="E3925" t="s">
        <v>7</v>
      </c>
    </row>
    <row r="3926" spans="1:5" x14ac:dyDescent="0.3">
      <c r="A3926" t="s">
        <v>148</v>
      </c>
      <c r="B3926" t="s">
        <v>6</v>
      </c>
      <c r="C3926">
        <v>2015</v>
      </c>
      <c r="D3926">
        <v>16.412420269999998</v>
      </c>
      <c r="E3926" t="s">
        <v>7</v>
      </c>
    </row>
    <row r="3927" spans="1:5" x14ac:dyDescent="0.3">
      <c r="A3927" t="s">
        <v>148</v>
      </c>
      <c r="B3927" t="s">
        <v>6</v>
      </c>
      <c r="C3927">
        <v>2016</v>
      </c>
      <c r="D3927">
        <v>16.627250669999999</v>
      </c>
      <c r="E3927" t="s">
        <v>7</v>
      </c>
    </row>
    <row r="3928" spans="1:5" x14ac:dyDescent="0.3">
      <c r="A3928" t="s">
        <v>148</v>
      </c>
      <c r="B3928" t="s">
        <v>6</v>
      </c>
      <c r="C3928">
        <v>2017</v>
      </c>
      <c r="D3928">
        <v>16.05427933</v>
      </c>
      <c r="E3928" t="s">
        <v>7</v>
      </c>
    </row>
    <row r="3929" spans="1:5" x14ac:dyDescent="0.3">
      <c r="A3929" t="s">
        <v>148</v>
      </c>
      <c r="B3929" t="s">
        <v>6</v>
      </c>
      <c r="C3929">
        <v>2018</v>
      </c>
      <c r="D3929">
        <v>15.92910004</v>
      </c>
      <c r="E3929" t="s">
        <v>7</v>
      </c>
    </row>
    <row r="3930" spans="1:5" x14ac:dyDescent="0.3">
      <c r="A3930" t="s">
        <v>148</v>
      </c>
      <c r="B3930" t="s">
        <v>6</v>
      </c>
      <c r="C3930">
        <v>2019</v>
      </c>
      <c r="D3930">
        <v>15.873809809999999</v>
      </c>
      <c r="E3930" t="s">
        <v>7</v>
      </c>
    </row>
    <row r="3931" spans="1:5" x14ac:dyDescent="0.3">
      <c r="A3931" t="s">
        <v>148</v>
      </c>
      <c r="B3931" t="s">
        <v>6</v>
      </c>
      <c r="C3931">
        <v>2020</v>
      </c>
      <c r="D3931">
        <v>15.84399033</v>
      </c>
      <c r="E3931" t="s">
        <v>7</v>
      </c>
    </row>
    <row r="3932" spans="1:5" x14ac:dyDescent="0.3">
      <c r="A3932" t="s">
        <v>148</v>
      </c>
      <c r="B3932" t="s">
        <v>6</v>
      </c>
      <c r="C3932">
        <v>2021</v>
      </c>
      <c r="D3932">
        <v>16.432109830000002</v>
      </c>
      <c r="E3932" t="s">
        <v>7</v>
      </c>
    </row>
    <row r="3933" spans="1:5" x14ac:dyDescent="0.3">
      <c r="A3933" t="s">
        <v>148</v>
      </c>
      <c r="B3933" t="s">
        <v>6</v>
      </c>
      <c r="C3933">
        <v>2022</v>
      </c>
      <c r="D3933">
        <v>16.678279880000002</v>
      </c>
      <c r="E3933" t="s">
        <v>7</v>
      </c>
    </row>
    <row r="3934" spans="1:5" x14ac:dyDescent="0.3">
      <c r="A3934" t="s">
        <v>148</v>
      </c>
      <c r="B3934" t="s">
        <v>6</v>
      </c>
      <c r="C3934">
        <v>2023</v>
      </c>
      <c r="D3934">
        <v>16.678279880000002</v>
      </c>
      <c r="E3934" t="s">
        <v>7</v>
      </c>
    </row>
    <row r="3935" spans="1:5" x14ac:dyDescent="0.3">
      <c r="A3935" t="s">
        <v>148</v>
      </c>
      <c r="B3935" t="s">
        <v>8</v>
      </c>
      <c r="C3935">
        <v>2010</v>
      </c>
      <c r="D3935">
        <v>12.31000042</v>
      </c>
      <c r="E3935" t="s">
        <v>7</v>
      </c>
    </row>
    <row r="3936" spans="1:5" x14ac:dyDescent="0.3">
      <c r="A3936" t="s">
        <v>148</v>
      </c>
      <c r="B3936" t="s">
        <v>8</v>
      </c>
      <c r="C3936">
        <v>2011</v>
      </c>
      <c r="D3936">
        <v>12.55000019</v>
      </c>
      <c r="E3936" t="s">
        <v>7</v>
      </c>
    </row>
    <row r="3937" spans="1:5" x14ac:dyDescent="0.3">
      <c r="A3937" t="s">
        <v>148</v>
      </c>
      <c r="B3937" t="s">
        <v>8</v>
      </c>
      <c r="C3937">
        <v>2012</v>
      </c>
      <c r="D3937">
        <v>12.77999973</v>
      </c>
      <c r="E3937" t="s">
        <v>7</v>
      </c>
    </row>
    <row r="3938" spans="1:5" x14ac:dyDescent="0.3">
      <c r="A3938" t="s">
        <v>148</v>
      </c>
      <c r="B3938" t="s">
        <v>8</v>
      </c>
      <c r="C3938">
        <v>2013</v>
      </c>
      <c r="D3938">
        <v>12.77999973</v>
      </c>
      <c r="E3938" t="s">
        <v>7</v>
      </c>
    </row>
    <row r="3939" spans="1:5" x14ac:dyDescent="0.3">
      <c r="A3939" t="s">
        <v>148</v>
      </c>
      <c r="B3939" t="s">
        <v>8</v>
      </c>
      <c r="C3939">
        <v>2014</v>
      </c>
      <c r="D3939">
        <v>12.84000015</v>
      </c>
      <c r="E3939" t="s">
        <v>7</v>
      </c>
    </row>
    <row r="3940" spans="1:5" x14ac:dyDescent="0.3">
      <c r="A3940" t="s">
        <v>148</v>
      </c>
      <c r="B3940" t="s">
        <v>8</v>
      </c>
      <c r="C3940">
        <v>2015</v>
      </c>
      <c r="D3940">
        <v>12.920000079999999</v>
      </c>
      <c r="E3940" t="s">
        <v>7</v>
      </c>
    </row>
    <row r="3941" spans="1:5" x14ac:dyDescent="0.3">
      <c r="A3941" t="s">
        <v>148</v>
      </c>
      <c r="B3941" t="s">
        <v>8</v>
      </c>
      <c r="C3941">
        <v>2016</v>
      </c>
      <c r="D3941">
        <v>13</v>
      </c>
      <c r="E3941" t="s">
        <v>7</v>
      </c>
    </row>
    <row r="3942" spans="1:5" x14ac:dyDescent="0.3">
      <c r="A3942" t="s">
        <v>148</v>
      </c>
      <c r="B3942" t="s">
        <v>8</v>
      </c>
      <c r="C3942">
        <v>2017</v>
      </c>
      <c r="D3942">
        <v>13.039999959999999</v>
      </c>
      <c r="E3942" t="s">
        <v>7</v>
      </c>
    </row>
    <row r="3943" spans="1:5" x14ac:dyDescent="0.3">
      <c r="A3943" t="s">
        <v>148</v>
      </c>
      <c r="B3943" t="s">
        <v>8</v>
      </c>
      <c r="C3943">
        <v>2018</v>
      </c>
      <c r="D3943">
        <v>13.079999920000001</v>
      </c>
      <c r="E3943" t="s">
        <v>7</v>
      </c>
    </row>
    <row r="3944" spans="1:5" x14ac:dyDescent="0.3">
      <c r="A3944" t="s">
        <v>148</v>
      </c>
      <c r="B3944" t="s">
        <v>8</v>
      </c>
      <c r="C3944">
        <v>2019</v>
      </c>
      <c r="D3944">
        <v>13.119999890000001</v>
      </c>
      <c r="E3944" t="s">
        <v>7</v>
      </c>
    </row>
    <row r="3945" spans="1:5" x14ac:dyDescent="0.3">
      <c r="A3945" t="s">
        <v>148</v>
      </c>
      <c r="B3945" t="s">
        <v>8</v>
      </c>
      <c r="C3945">
        <v>2020</v>
      </c>
      <c r="D3945">
        <v>13.15999985</v>
      </c>
      <c r="E3945" t="s">
        <v>7</v>
      </c>
    </row>
    <row r="3946" spans="1:5" x14ac:dyDescent="0.3">
      <c r="A3946" t="s">
        <v>148</v>
      </c>
      <c r="B3946" t="s">
        <v>8</v>
      </c>
      <c r="C3946">
        <v>2021</v>
      </c>
      <c r="D3946">
        <v>13.208542420000001</v>
      </c>
      <c r="E3946" t="s">
        <v>7</v>
      </c>
    </row>
    <row r="3947" spans="1:5" x14ac:dyDescent="0.3">
      <c r="A3947" t="s">
        <v>148</v>
      </c>
      <c r="B3947" t="s">
        <v>8</v>
      </c>
      <c r="C3947">
        <v>2022</v>
      </c>
      <c r="D3947">
        <v>13.208542420000001</v>
      </c>
      <c r="E3947" t="s">
        <v>7</v>
      </c>
    </row>
    <row r="3948" spans="1:5" x14ac:dyDescent="0.3">
      <c r="A3948" t="s">
        <v>148</v>
      </c>
      <c r="B3948" t="s">
        <v>8</v>
      </c>
      <c r="C3948">
        <v>2023</v>
      </c>
      <c r="D3948">
        <v>13.208542420000001</v>
      </c>
      <c r="E3948" t="s">
        <v>7</v>
      </c>
    </row>
    <row r="3949" spans="1:5" x14ac:dyDescent="0.3">
      <c r="A3949" t="s">
        <v>149</v>
      </c>
      <c r="B3949" t="s">
        <v>6</v>
      </c>
      <c r="C3949">
        <v>2010</v>
      </c>
      <c r="D3949">
        <v>16.111000059999999</v>
      </c>
      <c r="E3949" t="s">
        <v>7</v>
      </c>
    </row>
    <row r="3950" spans="1:5" x14ac:dyDescent="0.3">
      <c r="A3950" t="s">
        <v>149</v>
      </c>
      <c r="B3950" t="s">
        <v>6</v>
      </c>
      <c r="C3950">
        <v>2011</v>
      </c>
      <c r="D3950">
        <v>16.328620910000001</v>
      </c>
      <c r="E3950" t="s">
        <v>7</v>
      </c>
    </row>
    <row r="3951" spans="1:5" x14ac:dyDescent="0.3">
      <c r="A3951" t="s">
        <v>149</v>
      </c>
      <c r="B3951" t="s">
        <v>6</v>
      </c>
      <c r="C3951">
        <v>2012</v>
      </c>
      <c r="D3951">
        <v>16.342615599999998</v>
      </c>
      <c r="E3951" t="s">
        <v>7</v>
      </c>
    </row>
    <row r="3952" spans="1:5" x14ac:dyDescent="0.3">
      <c r="A3952" t="s">
        <v>149</v>
      </c>
      <c r="B3952" t="s">
        <v>6</v>
      </c>
      <c r="C3952">
        <v>2013</v>
      </c>
      <c r="D3952">
        <v>16.3566103</v>
      </c>
      <c r="E3952" t="s">
        <v>7</v>
      </c>
    </row>
    <row r="3953" spans="1:5" x14ac:dyDescent="0.3">
      <c r="A3953" t="s">
        <v>149</v>
      </c>
      <c r="B3953" t="s">
        <v>6</v>
      </c>
      <c r="C3953">
        <v>2014</v>
      </c>
      <c r="D3953">
        <v>16.37060499</v>
      </c>
      <c r="E3953" t="s">
        <v>7</v>
      </c>
    </row>
    <row r="3954" spans="1:5" x14ac:dyDescent="0.3">
      <c r="A3954" t="s">
        <v>149</v>
      </c>
      <c r="B3954" t="s">
        <v>6</v>
      </c>
      <c r="C3954">
        <v>2015</v>
      </c>
      <c r="D3954">
        <v>16.384599690000002</v>
      </c>
      <c r="E3954" t="s">
        <v>7</v>
      </c>
    </row>
    <row r="3955" spans="1:5" x14ac:dyDescent="0.3">
      <c r="A3955" t="s">
        <v>149</v>
      </c>
      <c r="B3955" t="s">
        <v>6</v>
      </c>
      <c r="C3955">
        <v>2016</v>
      </c>
      <c r="D3955">
        <v>16.267539979999999</v>
      </c>
      <c r="E3955" t="s">
        <v>7</v>
      </c>
    </row>
    <row r="3956" spans="1:5" x14ac:dyDescent="0.3">
      <c r="A3956" t="s">
        <v>149</v>
      </c>
      <c r="B3956" t="s">
        <v>6</v>
      </c>
      <c r="C3956">
        <v>2017</v>
      </c>
      <c r="D3956">
        <v>16.362199780000001</v>
      </c>
      <c r="E3956" t="s">
        <v>7</v>
      </c>
    </row>
    <row r="3957" spans="1:5" x14ac:dyDescent="0.3">
      <c r="A3957" t="s">
        <v>149</v>
      </c>
      <c r="B3957" t="s">
        <v>6</v>
      </c>
      <c r="C3957">
        <v>2018</v>
      </c>
      <c r="D3957">
        <v>16.481279369999999</v>
      </c>
      <c r="E3957" t="s">
        <v>7</v>
      </c>
    </row>
    <row r="3958" spans="1:5" x14ac:dyDescent="0.3">
      <c r="A3958" t="s">
        <v>149</v>
      </c>
      <c r="B3958" t="s">
        <v>6</v>
      </c>
      <c r="C3958">
        <v>2019</v>
      </c>
      <c r="D3958">
        <v>16.600870130000001</v>
      </c>
      <c r="E3958" t="s">
        <v>7</v>
      </c>
    </row>
    <row r="3959" spans="1:5" x14ac:dyDescent="0.3">
      <c r="A3959" t="s">
        <v>149</v>
      </c>
      <c r="B3959" t="s">
        <v>6</v>
      </c>
      <c r="C3959">
        <v>2020</v>
      </c>
      <c r="D3959">
        <v>16.668609620000002</v>
      </c>
      <c r="E3959" t="s">
        <v>7</v>
      </c>
    </row>
    <row r="3960" spans="1:5" x14ac:dyDescent="0.3">
      <c r="A3960" t="s">
        <v>149</v>
      </c>
      <c r="B3960" t="s">
        <v>6</v>
      </c>
      <c r="C3960">
        <v>2021</v>
      </c>
      <c r="D3960">
        <v>16.82140923</v>
      </c>
      <c r="E3960" t="s">
        <v>7</v>
      </c>
    </row>
    <row r="3961" spans="1:5" x14ac:dyDescent="0.3">
      <c r="A3961" t="s">
        <v>149</v>
      </c>
      <c r="B3961" t="s">
        <v>6</v>
      </c>
      <c r="C3961">
        <v>2022</v>
      </c>
      <c r="D3961">
        <v>17.486820219999998</v>
      </c>
      <c r="E3961" t="s">
        <v>7</v>
      </c>
    </row>
    <row r="3962" spans="1:5" x14ac:dyDescent="0.3">
      <c r="A3962" t="s">
        <v>149</v>
      </c>
      <c r="B3962" t="s">
        <v>6</v>
      </c>
      <c r="C3962">
        <v>2023</v>
      </c>
      <c r="D3962">
        <v>17.486820219999998</v>
      </c>
      <c r="E3962" t="s">
        <v>7</v>
      </c>
    </row>
    <row r="3963" spans="1:5" x14ac:dyDescent="0.3">
      <c r="A3963" t="s">
        <v>149</v>
      </c>
      <c r="B3963" t="s">
        <v>8</v>
      </c>
      <c r="C3963">
        <v>2010</v>
      </c>
      <c r="D3963">
        <v>8.0600004199999997</v>
      </c>
      <c r="E3963" t="s">
        <v>7</v>
      </c>
    </row>
    <row r="3964" spans="1:5" x14ac:dyDescent="0.3">
      <c r="A3964" t="s">
        <v>149</v>
      </c>
      <c r="B3964" t="s">
        <v>8</v>
      </c>
      <c r="C3964">
        <v>2011</v>
      </c>
      <c r="D3964">
        <v>8.2799997330000004</v>
      </c>
      <c r="E3964" t="s">
        <v>7</v>
      </c>
    </row>
    <row r="3965" spans="1:5" x14ac:dyDescent="0.3">
      <c r="A3965" t="s">
        <v>149</v>
      </c>
      <c r="B3965" t="s">
        <v>8</v>
      </c>
      <c r="C3965">
        <v>2012</v>
      </c>
      <c r="D3965">
        <v>8.5</v>
      </c>
      <c r="E3965" t="s">
        <v>7</v>
      </c>
    </row>
    <row r="3966" spans="1:5" x14ac:dyDescent="0.3">
      <c r="A3966" t="s">
        <v>149</v>
      </c>
      <c r="B3966" t="s">
        <v>8</v>
      </c>
      <c r="C3966">
        <v>2013</v>
      </c>
      <c r="D3966">
        <v>8.6599998469999999</v>
      </c>
      <c r="E3966" t="s">
        <v>7</v>
      </c>
    </row>
    <row r="3967" spans="1:5" x14ac:dyDescent="0.3">
      <c r="A3967" t="s">
        <v>149</v>
      </c>
      <c r="B3967" t="s">
        <v>8</v>
      </c>
      <c r="C3967">
        <v>2014</v>
      </c>
      <c r="D3967">
        <v>8.8699998860000004</v>
      </c>
      <c r="E3967" t="s">
        <v>7</v>
      </c>
    </row>
    <row r="3968" spans="1:5" x14ac:dyDescent="0.3">
      <c r="A3968" t="s">
        <v>149</v>
      </c>
      <c r="B3968" t="s">
        <v>8</v>
      </c>
      <c r="C3968">
        <v>2015</v>
      </c>
      <c r="D3968">
        <v>8.9899997710000008</v>
      </c>
      <c r="E3968" t="s">
        <v>7</v>
      </c>
    </row>
    <row r="3969" spans="1:5" x14ac:dyDescent="0.3">
      <c r="A3969" t="s">
        <v>149</v>
      </c>
      <c r="B3969" t="s">
        <v>8</v>
      </c>
      <c r="C3969">
        <v>2016</v>
      </c>
      <c r="D3969">
        <v>9.1099996569999995</v>
      </c>
      <c r="E3969" t="s">
        <v>7</v>
      </c>
    </row>
    <row r="3970" spans="1:5" x14ac:dyDescent="0.3">
      <c r="A3970" t="s">
        <v>149</v>
      </c>
      <c r="B3970" t="s">
        <v>8</v>
      </c>
      <c r="C3970">
        <v>2017</v>
      </c>
      <c r="D3970">
        <v>9.2200002669999996</v>
      </c>
      <c r="E3970" t="s">
        <v>7</v>
      </c>
    </row>
    <row r="3971" spans="1:5" x14ac:dyDescent="0.3">
      <c r="A3971" t="s">
        <v>149</v>
      </c>
      <c r="B3971" t="s">
        <v>8</v>
      </c>
      <c r="C3971">
        <v>2018</v>
      </c>
      <c r="D3971">
        <v>9.1400003430000005</v>
      </c>
      <c r="E3971" t="s">
        <v>7</v>
      </c>
    </row>
    <row r="3972" spans="1:5" x14ac:dyDescent="0.3">
      <c r="A3972" t="s">
        <v>149</v>
      </c>
      <c r="B3972" t="s">
        <v>8</v>
      </c>
      <c r="C3972">
        <v>2019</v>
      </c>
      <c r="D3972">
        <v>9.3299999239999991</v>
      </c>
      <c r="E3972" t="s">
        <v>7</v>
      </c>
    </row>
    <row r="3973" spans="1:5" x14ac:dyDescent="0.3">
      <c r="A3973" t="s">
        <v>149</v>
      </c>
      <c r="B3973" t="s">
        <v>8</v>
      </c>
      <c r="C3973">
        <v>2020</v>
      </c>
      <c r="D3973">
        <v>9.5799999239999991</v>
      </c>
      <c r="E3973" t="s">
        <v>7</v>
      </c>
    </row>
    <row r="3974" spans="1:5" x14ac:dyDescent="0.3">
      <c r="A3974" t="s">
        <v>149</v>
      </c>
      <c r="B3974" t="s">
        <v>8</v>
      </c>
      <c r="C3974">
        <v>2021</v>
      </c>
      <c r="D3974">
        <v>9.7032544119999997</v>
      </c>
      <c r="E3974" t="s">
        <v>7</v>
      </c>
    </row>
    <row r="3975" spans="1:5" x14ac:dyDescent="0.3">
      <c r="A3975" t="s">
        <v>149</v>
      </c>
      <c r="B3975" t="s">
        <v>8</v>
      </c>
      <c r="C3975">
        <v>2022</v>
      </c>
      <c r="D3975">
        <v>9.7032544119999997</v>
      </c>
      <c r="E3975" t="s">
        <v>7</v>
      </c>
    </row>
    <row r="3976" spans="1:5" x14ac:dyDescent="0.3">
      <c r="A3976" t="s">
        <v>149</v>
      </c>
      <c r="B3976" t="s">
        <v>8</v>
      </c>
      <c r="C3976">
        <v>2023</v>
      </c>
      <c r="D3976">
        <v>9.7032544119999997</v>
      </c>
      <c r="E3976" t="s">
        <v>7</v>
      </c>
    </row>
    <row r="3977" spans="1:5" x14ac:dyDescent="0.3">
      <c r="A3977" t="s">
        <v>150</v>
      </c>
      <c r="B3977" t="s">
        <v>8</v>
      </c>
      <c r="C3977">
        <v>2010</v>
      </c>
      <c r="D3977">
        <v>7.2800002099999999</v>
      </c>
      <c r="E3977" t="s">
        <v>7</v>
      </c>
    </row>
    <row r="3978" spans="1:5" x14ac:dyDescent="0.3">
      <c r="A3978" t="s">
        <v>150</v>
      </c>
      <c r="B3978" t="s">
        <v>8</v>
      </c>
      <c r="C3978">
        <v>2011</v>
      </c>
      <c r="D3978">
        <v>7.5300002099999999</v>
      </c>
      <c r="E3978" t="s">
        <v>7</v>
      </c>
    </row>
    <row r="3979" spans="1:5" x14ac:dyDescent="0.3">
      <c r="A3979" t="s">
        <v>150</v>
      </c>
      <c r="B3979" t="s">
        <v>8</v>
      </c>
      <c r="C3979">
        <v>2012</v>
      </c>
      <c r="D3979">
        <v>7.7800002099999999</v>
      </c>
      <c r="E3979" t="s">
        <v>7</v>
      </c>
    </row>
    <row r="3980" spans="1:5" x14ac:dyDescent="0.3">
      <c r="A3980" t="s">
        <v>150</v>
      </c>
      <c r="B3980" t="s">
        <v>8</v>
      </c>
      <c r="C3980">
        <v>2013</v>
      </c>
      <c r="D3980">
        <v>8.2899999619999996</v>
      </c>
      <c r="E3980" t="s">
        <v>7</v>
      </c>
    </row>
    <row r="3981" spans="1:5" x14ac:dyDescent="0.3">
      <c r="A3981" t="s">
        <v>150</v>
      </c>
      <c r="B3981" t="s">
        <v>8</v>
      </c>
      <c r="C3981">
        <v>2014</v>
      </c>
      <c r="D3981">
        <v>8.25</v>
      </c>
      <c r="E3981" t="s">
        <v>7</v>
      </c>
    </row>
    <row r="3982" spans="1:5" x14ac:dyDescent="0.3">
      <c r="A3982" t="s">
        <v>150</v>
      </c>
      <c r="B3982" t="s">
        <v>8</v>
      </c>
      <c r="C3982">
        <v>2015</v>
      </c>
      <c r="D3982">
        <v>8.5200004580000002</v>
      </c>
      <c r="E3982" t="s">
        <v>7</v>
      </c>
    </row>
    <row r="3983" spans="1:5" x14ac:dyDescent="0.3">
      <c r="A3983" t="s">
        <v>150</v>
      </c>
      <c r="B3983" t="s">
        <v>8</v>
      </c>
      <c r="C3983">
        <v>2016</v>
      </c>
      <c r="D3983">
        <v>8.3500003809999992</v>
      </c>
      <c r="E3983" t="s">
        <v>7</v>
      </c>
    </row>
    <row r="3984" spans="1:5" x14ac:dyDescent="0.3">
      <c r="A3984" t="s">
        <v>150</v>
      </c>
      <c r="B3984" t="s">
        <v>8</v>
      </c>
      <c r="C3984">
        <v>2017</v>
      </c>
      <c r="D3984">
        <v>8.4700002669999996</v>
      </c>
      <c r="E3984" t="s">
        <v>7</v>
      </c>
    </row>
    <row r="3985" spans="1:5" x14ac:dyDescent="0.3">
      <c r="A3985" t="s">
        <v>150</v>
      </c>
      <c r="B3985" t="s">
        <v>8</v>
      </c>
      <c r="C3985">
        <v>2018</v>
      </c>
      <c r="D3985">
        <v>8.5900001530000001</v>
      </c>
      <c r="E3985" t="s">
        <v>7</v>
      </c>
    </row>
    <row r="3986" spans="1:5" x14ac:dyDescent="0.3">
      <c r="A3986" t="s">
        <v>150</v>
      </c>
      <c r="B3986" t="s">
        <v>8</v>
      </c>
      <c r="C3986">
        <v>2019</v>
      </c>
      <c r="D3986">
        <v>8.8100004199999997</v>
      </c>
      <c r="E3986" t="s">
        <v>7</v>
      </c>
    </row>
    <row r="3987" spans="1:5" x14ac:dyDescent="0.3">
      <c r="A3987" t="s">
        <v>150</v>
      </c>
      <c r="B3987" t="s">
        <v>8</v>
      </c>
      <c r="C3987">
        <v>2020</v>
      </c>
      <c r="D3987">
        <v>8.8599996569999995</v>
      </c>
      <c r="E3987" t="s">
        <v>7</v>
      </c>
    </row>
    <row r="3988" spans="1:5" x14ac:dyDescent="0.3">
      <c r="A3988" t="s">
        <v>150</v>
      </c>
      <c r="B3988" t="s">
        <v>8</v>
      </c>
      <c r="C3988">
        <v>2021</v>
      </c>
      <c r="D3988">
        <v>8.9306533849999994</v>
      </c>
      <c r="E3988" t="s">
        <v>7</v>
      </c>
    </row>
    <row r="3989" spans="1:5" x14ac:dyDescent="0.3">
      <c r="A3989" t="s">
        <v>150</v>
      </c>
      <c r="B3989" t="s">
        <v>8</v>
      </c>
      <c r="C3989">
        <v>2022</v>
      </c>
      <c r="D3989">
        <v>8.9306533849999994</v>
      </c>
      <c r="E3989" t="s">
        <v>7</v>
      </c>
    </row>
    <row r="3990" spans="1:5" x14ac:dyDescent="0.3">
      <c r="A3990" t="s">
        <v>150</v>
      </c>
      <c r="B3990" t="s">
        <v>8</v>
      </c>
      <c r="C3990">
        <v>2023</v>
      </c>
      <c r="D3990">
        <v>8.9306533849999994</v>
      </c>
      <c r="E3990" t="s">
        <v>7</v>
      </c>
    </row>
    <row r="3991" spans="1:5" x14ac:dyDescent="0.3">
      <c r="A3991" t="s">
        <v>150</v>
      </c>
      <c r="B3991" t="s">
        <v>6</v>
      </c>
      <c r="C3991">
        <v>2010</v>
      </c>
      <c r="D3991">
        <v>13.17776012</v>
      </c>
      <c r="E3991" t="s">
        <v>7</v>
      </c>
    </row>
    <row r="3992" spans="1:5" x14ac:dyDescent="0.3">
      <c r="A3992" t="s">
        <v>150</v>
      </c>
      <c r="B3992" t="s">
        <v>6</v>
      </c>
      <c r="C3992">
        <v>2011</v>
      </c>
      <c r="D3992">
        <v>13.20860111</v>
      </c>
      <c r="E3992" t="s">
        <v>7</v>
      </c>
    </row>
    <row r="3993" spans="1:5" x14ac:dyDescent="0.3">
      <c r="A3993" t="s">
        <v>150</v>
      </c>
      <c r="B3993" t="s">
        <v>6</v>
      </c>
      <c r="C3993">
        <v>2012</v>
      </c>
      <c r="D3993">
        <v>13.2394421</v>
      </c>
      <c r="E3993" t="s">
        <v>7</v>
      </c>
    </row>
    <row r="3994" spans="1:5" x14ac:dyDescent="0.3">
      <c r="A3994" t="s">
        <v>150</v>
      </c>
      <c r="B3994" t="s">
        <v>6</v>
      </c>
      <c r="C3994">
        <v>2013</v>
      </c>
      <c r="D3994">
        <v>13.27028309</v>
      </c>
      <c r="E3994" t="s">
        <v>7</v>
      </c>
    </row>
    <row r="3995" spans="1:5" x14ac:dyDescent="0.3">
      <c r="A3995" t="s">
        <v>150</v>
      </c>
      <c r="B3995" t="s">
        <v>6</v>
      </c>
      <c r="C3995">
        <v>2014</v>
      </c>
      <c r="D3995">
        <v>13.301124079999999</v>
      </c>
      <c r="E3995" t="s">
        <v>7</v>
      </c>
    </row>
    <row r="3996" spans="1:5" x14ac:dyDescent="0.3">
      <c r="A3996" t="s">
        <v>150</v>
      </c>
      <c r="B3996" t="s">
        <v>6</v>
      </c>
      <c r="C3996">
        <v>2015</v>
      </c>
      <c r="D3996">
        <v>13.331965070000001</v>
      </c>
      <c r="E3996" t="s">
        <v>7</v>
      </c>
    </row>
    <row r="3997" spans="1:5" x14ac:dyDescent="0.3">
      <c r="A3997" t="s">
        <v>150</v>
      </c>
      <c r="B3997" t="s">
        <v>6</v>
      </c>
      <c r="C3997">
        <v>2016</v>
      </c>
      <c r="D3997">
        <v>13.36280605</v>
      </c>
      <c r="E3997" t="s">
        <v>7</v>
      </c>
    </row>
    <row r="3998" spans="1:5" x14ac:dyDescent="0.3">
      <c r="A3998" t="s">
        <v>150</v>
      </c>
      <c r="B3998" t="s">
        <v>6</v>
      </c>
      <c r="C3998">
        <v>2017</v>
      </c>
      <c r="D3998">
        <v>13.393647039999999</v>
      </c>
      <c r="E3998" t="s">
        <v>7</v>
      </c>
    </row>
    <row r="3999" spans="1:5" x14ac:dyDescent="0.3">
      <c r="A3999" t="s">
        <v>150</v>
      </c>
      <c r="B3999" t="s">
        <v>6</v>
      </c>
      <c r="C3999">
        <v>2018</v>
      </c>
      <c r="D3999">
        <v>13.424488029999999</v>
      </c>
      <c r="E3999" t="s">
        <v>7</v>
      </c>
    </row>
    <row r="4000" spans="1:5" x14ac:dyDescent="0.3">
      <c r="A4000" t="s">
        <v>150</v>
      </c>
      <c r="B4000" t="s">
        <v>6</v>
      </c>
      <c r="C4000">
        <v>2019</v>
      </c>
      <c r="D4000">
        <v>13.455329020000001</v>
      </c>
      <c r="E4000" t="s">
        <v>7</v>
      </c>
    </row>
    <row r="4001" spans="1:5" x14ac:dyDescent="0.3">
      <c r="A4001" t="s">
        <v>150</v>
      </c>
      <c r="B4001" t="s">
        <v>6</v>
      </c>
      <c r="C4001">
        <v>2020</v>
      </c>
      <c r="D4001">
        <v>13.48617001</v>
      </c>
      <c r="E4001" t="s">
        <v>7</v>
      </c>
    </row>
    <row r="4002" spans="1:5" x14ac:dyDescent="0.3">
      <c r="A4002" t="s">
        <v>150</v>
      </c>
      <c r="B4002" t="s">
        <v>6</v>
      </c>
      <c r="C4002">
        <v>2021</v>
      </c>
      <c r="D4002">
        <v>13.617330150000001</v>
      </c>
      <c r="E4002" t="s">
        <v>7</v>
      </c>
    </row>
    <row r="4003" spans="1:5" x14ac:dyDescent="0.3">
      <c r="A4003" t="s">
        <v>150</v>
      </c>
      <c r="B4003" t="s">
        <v>6</v>
      </c>
      <c r="C4003">
        <v>2022</v>
      </c>
      <c r="D4003">
        <v>13.98706964</v>
      </c>
      <c r="E4003" t="s">
        <v>7</v>
      </c>
    </row>
    <row r="4004" spans="1:5" x14ac:dyDescent="0.3">
      <c r="A4004" t="s">
        <v>150</v>
      </c>
      <c r="B4004" t="s">
        <v>6</v>
      </c>
      <c r="C4004">
        <v>2023</v>
      </c>
      <c r="D4004">
        <v>13.98706964</v>
      </c>
      <c r="E4004" t="s">
        <v>7</v>
      </c>
    </row>
    <row r="4005" spans="1:5" x14ac:dyDescent="0.3">
      <c r="A4005" t="s">
        <v>151</v>
      </c>
      <c r="B4005" t="s">
        <v>6</v>
      </c>
      <c r="C4005">
        <v>2010</v>
      </c>
      <c r="D4005">
        <v>13.49948025</v>
      </c>
      <c r="E4005" t="s">
        <v>7</v>
      </c>
    </row>
    <row r="4006" spans="1:5" x14ac:dyDescent="0.3">
      <c r="A4006" t="s">
        <v>151</v>
      </c>
      <c r="B4006" t="s">
        <v>6</v>
      </c>
      <c r="C4006">
        <v>2011</v>
      </c>
      <c r="D4006">
        <v>13.44649029</v>
      </c>
      <c r="E4006" t="s">
        <v>7</v>
      </c>
    </row>
    <row r="4007" spans="1:5" x14ac:dyDescent="0.3">
      <c r="A4007" t="s">
        <v>151</v>
      </c>
      <c r="B4007" t="s">
        <v>6</v>
      </c>
      <c r="C4007">
        <v>2012</v>
      </c>
      <c r="D4007">
        <v>13.39980984</v>
      </c>
      <c r="E4007" t="s">
        <v>7</v>
      </c>
    </row>
    <row r="4008" spans="1:5" x14ac:dyDescent="0.3">
      <c r="A4008" t="s">
        <v>151</v>
      </c>
      <c r="B4008" t="s">
        <v>6</v>
      </c>
      <c r="C4008">
        <v>2013</v>
      </c>
      <c r="D4008">
        <v>13.182640080000001</v>
      </c>
      <c r="E4008" t="s">
        <v>7</v>
      </c>
    </row>
    <row r="4009" spans="1:5" x14ac:dyDescent="0.3">
      <c r="A4009" t="s">
        <v>151</v>
      </c>
      <c r="B4009" t="s">
        <v>6</v>
      </c>
      <c r="C4009">
        <v>2014</v>
      </c>
      <c r="D4009">
        <v>13.20176983</v>
      </c>
      <c r="E4009" t="s">
        <v>7</v>
      </c>
    </row>
    <row r="4010" spans="1:5" x14ac:dyDescent="0.3">
      <c r="A4010" t="s">
        <v>151</v>
      </c>
      <c r="B4010" t="s">
        <v>6</v>
      </c>
      <c r="C4010">
        <v>2015</v>
      </c>
      <c r="D4010">
        <v>13.239419939999999</v>
      </c>
      <c r="E4010" t="s">
        <v>7</v>
      </c>
    </row>
    <row r="4011" spans="1:5" x14ac:dyDescent="0.3">
      <c r="A4011" t="s">
        <v>151</v>
      </c>
      <c r="B4011" t="s">
        <v>6</v>
      </c>
      <c r="C4011">
        <v>2016</v>
      </c>
      <c r="D4011">
        <v>13.190179820000001</v>
      </c>
      <c r="E4011" t="s">
        <v>7</v>
      </c>
    </row>
    <row r="4012" spans="1:5" x14ac:dyDescent="0.3">
      <c r="A4012" t="s">
        <v>151</v>
      </c>
      <c r="B4012" t="s">
        <v>6</v>
      </c>
      <c r="C4012">
        <v>2017</v>
      </c>
      <c r="D4012">
        <v>13.31686974</v>
      </c>
      <c r="E4012" t="s">
        <v>7</v>
      </c>
    </row>
    <row r="4013" spans="1:5" x14ac:dyDescent="0.3">
      <c r="A4013" t="s">
        <v>151</v>
      </c>
      <c r="B4013" t="s">
        <v>6</v>
      </c>
      <c r="C4013">
        <v>2018</v>
      </c>
      <c r="D4013">
        <v>13.31881046</v>
      </c>
      <c r="E4013" t="s">
        <v>7</v>
      </c>
    </row>
    <row r="4014" spans="1:5" x14ac:dyDescent="0.3">
      <c r="A4014" t="s">
        <v>151</v>
      </c>
      <c r="B4014" t="s">
        <v>6</v>
      </c>
      <c r="C4014">
        <v>2019</v>
      </c>
      <c r="D4014">
        <v>13.29564953</v>
      </c>
      <c r="E4014" t="s">
        <v>7</v>
      </c>
    </row>
    <row r="4015" spans="1:5" x14ac:dyDescent="0.3">
      <c r="A4015" t="s">
        <v>151</v>
      </c>
      <c r="B4015" t="s">
        <v>6</v>
      </c>
      <c r="C4015">
        <v>2020</v>
      </c>
      <c r="D4015">
        <v>13.24273968</v>
      </c>
      <c r="E4015" t="s">
        <v>7</v>
      </c>
    </row>
    <row r="4016" spans="1:5" x14ac:dyDescent="0.3">
      <c r="A4016" t="s">
        <v>151</v>
      </c>
      <c r="B4016" t="s">
        <v>6</v>
      </c>
      <c r="C4016">
        <v>2021</v>
      </c>
      <c r="D4016">
        <v>13.17508984</v>
      </c>
      <c r="E4016" t="s">
        <v>7</v>
      </c>
    </row>
    <row r="4017" spans="1:5" x14ac:dyDescent="0.3">
      <c r="A4017" t="s">
        <v>151</v>
      </c>
      <c r="B4017" t="s">
        <v>6</v>
      </c>
      <c r="C4017">
        <v>2022</v>
      </c>
      <c r="D4017">
        <v>13.154740329999999</v>
      </c>
      <c r="E4017" t="s">
        <v>7</v>
      </c>
    </row>
    <row r="4018" spans="1:5" x14ac:dyDescent="0.3">
      <c r="A4018" t="s">
        <v>151</v>
      </c>
      <c r="B4018" t="s">
        <v>6</v>
      </c>
      <c r="C4018">
        <v>2023</v>
      </c>
      <c r="D4018">
        <v>12.998009679999999</v>
      </c>
      <c r="E4018" t="s">
        <v>7</v>
      </c>
    </row>
    <row r="4019" spans="1:5" x14ac:dyDescent="0.3">
      <c r="A4019" t="s">
        <v>151</v>
      </c>
      <c r="B4019" t="s">
        <v>8</v>
      </c>
      <c r="C4019">
        <v>2010</v>
      </c>
      <c r="D4019">
        <v>8.3599996569999995</v>
      </c>
      <c r="E4019" t="s">
        <v>7</v>
      </c>
    </row>
    <row r="4020" spans="1:5" x14ac:dyDescent="0.3">
      <c r="A4020" t="s">
        <v>151</v>
      </c>
      <c r="B4020" t="s">
        <v>8</v>
      </c>
      <c r="C4020">
        <v>2011</v>
      </c>
      <c r="D4020">
        <v>8.5799999239999991</v>
      </c>
      <c r="E4020" t="s">
        <v>7</v>
      </c>
    </row>
    <row r="4021" spans="1:5" x14ac:dyDescent="0.3">
      <c r="A4021" t="s">
        <v>151</v>
      </c>
      <c r="B4021" t="s">
        <v>8</v>
      </c>
      <c r="C4021">
        <v>2012</v>
      </c>
      <c r="D4021">
        <v>8.8500003809999992</v>
      </c>
      <c r="E4021" t="s">
        <v>7</v>
      </c>
    </row>
    <row r="4022" spans="1:5" x14ac:dyDescent="0.3">
      <c r="A4022" t="s">
        <v>151</v>
      </c>
      <c r="B4022" t="s">
        <v>8</v>
      </c>
      <c r="C4022">
        <v>2013</v>
      </c>
      <c r="D4022">
        <v>8.8699998860000004</v>
      </c>
      <c r="E4022" t="s">
        <v>7</v>
      </c>
    </row>
    <row r="4023" spans="1:5" x14ac:dyDescent="0.3">
      <c r="A4023" t="s">
        <v>151</v>
      </c>
      <c r="B4023" t="s">
        <v>8</v>
      </c>
      <c r="C4023">
        <v>2014</v>
      </c>
      <c r="D4023">
        <v>8.9099998469999999</v>
      </c>
      <c r="E4023" t="s">
        <v>7</v>
      </c>
    </row>
    <row r="4024" spans="1:5" x14ac:dyDescent="0.3">
      <c r="A4024" t="s">
        <v>151</v>
      </c>
      <c r="B4024" t="s">
        <v>8</v>
      </c>
      <c r="C4024">
        <v>2015</v>
      </c>
      <c r="D4024">
        <v>9.0799999239999991</v>
      </c>
      <c r="E4024" t="s">
        <v>7</v>
      </c>
    </row>
    <row r="4025" spans="1:5" x14ac:dyDescent="0.3">
      <c r="A4025" t="s">
        <v>151</v>
      </c>
      <c r="B4025" t="s">
        <v>8</v>
      </c>
      <c r="C4025">
        <v>2016</v>
      </c>
      <c r="D4025">
        <v>9.1599998469999999</v>
      </c>
      <c r="E4025" t="s">
        <v>7</v>
      </c>
    </row>
    <row r="4026" spans="1:5" x14ac:dyDescent="0.3">
      <c r="A4026" t="s">
        <v>151</v>
      </c>
      <c r="B4026" t="s">
        <v>8</v>
      </c>
      <c r="C4026">
        <v>2017</v>
      </c>
      <c r="D4026">
        <v>9.2799997330000004</v>
      </c>
      <c r="E4026" t="s">
        <v>7</v>
      </c>
    </row>
    <row r="4027" spans="1:5" x14ac:dyDescent="0.3">
      <c r="A4027" t="s">
        <v>151</v>
      </c>
      <c r="B4027" t="s">
        <v>8</v>
      </c>
      <c r="C4027">
        <v>2018</v>
      </c>
      <c r="D4027">
        <v>9.5200004580000002</v>
      </c>
      <c r="E4027" t="s">
        <v>7</v>
      </c>
    </row>
    <row r="4028" spans="1:5" x14ac:dyDescent="0.3">
      <c r="A4028" t="s">
        <v>151</v>
      </c>
      <c r="B4028" t="s">
        <v>8</v>
      </c>
      <c r="C4028">
        <v>2019</v>
      </c>
      <c r="D4028">
        <v>9.7300000190000002</v>
      </c>
      <c r="E4028" t="s">
        <v>7</v>
      </c>
    </row>
    <row r="4029" spans="1:5" x14ac:dyDescent="0.3">
      <c r="A4029" t="s">
        <v>151</v>
      </c>
      <c r="B4029" t="s">
        <v>8</v>
      </c>
      <c r="C4029">
        <v>2020</v>
      </c>
      <c r="D4029">
        <v>9.9399995800000003</v>
      </c>
      <c r="E4029" t="s">
        <v>7</v>
      </c>
    </row>
    <row r="4030" spans="1:5" x14ac:dyDescent="0.3">
      <c r="A4030" t="s">
        <v>151</v>
      </c>
      <c r="B4030" t="s">
        <v>8</v>
      </c>
      <c r="C4030">
        <v>2021</v>
      </c>
      <c r="D4030">
        <v>10.03499985</v>
      </c>
      <c r="E4030" t="s">
        <v>7</v>
      </c>
    </row>
    <row r="4031" spans="1:5" x14ac:dyDescent="0.3">
      <c r="A4031" t="s">
        <v>151</v>
      </c>
      <c r="B4031" t="s">
        <v>8</v>
      </c>
      <c r="C4031">
        <v>2022</v>
      </c>
      <c r="D4031">
        <v>10.130000109999999</v>
      </c>
      <c r="E4031" t="s">
        <v>7</v>
      </c>
    </row>
    <row r="4032" spans="1:5" x14ac:dyDescent="0.3">
      <c r="A4032" t="s">
        <v>151</v>
      </c>
      <c r="B4032" t="s">
        <v>8</v>
      </c>
      <c r="C4032">
        <v>2023</v>
      </c>
      <c r="D4032">
        <v>10.130000109999999</v>
      </c>
      <c r="E4032" t="s">
        <v>7</v>
      </c>
    </row>
    <row r="4033" spans="1:5" x14ac:dyDescent="0.3">
      <c r="A4033" t="s">
        <v>152</v>
      </c>
      <c r="B4033" t="s">
        <v>8</v>
      </c>
      <c r="C4033">
        <v>2010</v>
      </c>
      <c r="D4033">
        <v>8.5500001910000005</v>
      </c>
      <c r="E4033" t="s">
        <v>7</v>
      </c>
    </row>
    <row r="4034" spans="1:5" x14ac:dyDescent="0.3">
      <c r="A4034" t="s">
        <v>152</v>
      </c>
      <c r="B4034" t="s">
        <v>8</v>
      </c>
      <c r="C4034">
        <v>2011</v>
      </c>
      <c r="D4034">
        <v>8.6499996190000008</v>
      </c>
      <c r="E4034" t="s">
        <v>7</v>
      </c>
    </row>
    <row r="4035" spans="1:5" x14ac:dyDescent="0.3">
      <c r="A4035" t="s">
        <v>152</v>
      </c>
      <c r="B4035" t="s">
        <v>8</v>
      </c>
      <c r="C4035">
        <v>2012</v>
      </c>
      <c r="D4035">
        <v>9.1199998860000004</v>
      </c>
      <c r="E4035" t="s">
        <v>7</v>
      </c>
    </row>
    <row r="4036" spans="1:5" x14ac:dyDescent="0.3">
      <c r="A4036" t="s">
        <v>152</v>
      </c>
      <c r="B4036" t="s">
        <v>8</v>
      </c>
      <c r="C4036">
        <v>2013</v>
      </c>
      <c r="D4036">
        <v>9.8000001910000005</v>
      </c>
      <c r="E4036" t="s">
        <v>7</v>
      </c>
    </row>
    <row r="4037" spans="1:5" x14ac:dyDescent="0.3">
      <c r="A4037" t="s">
        <v>152</v>
      </c>
      <c r="B4037" t="s">
        <v>8</v>
      </c>
      <c r="C4037">
        <v>2014</v>
      </c>
      <c r="D4037">
        <v>9.7200002669999996</v>
      </c>
      <c r="E4037" t="s">
        <v>7</v>
      </c>
    </row>
    <row r="4038" spans="1:5" x14ac:dyDescent="0.3">
      <c r="A4038" t="s">
        <v>152</v>
      </c>
      <c r="B4038" t="s">
        <v>8</v>
      </c>
      <c r="C4038">
        <v>2015</v>
      </c>
      <c r="D4038">
        <v>9.6950001720000003</v>
      </c>
      <c r="E4038" t="s">
        <v>7</v>
      </c>
    </row>
    <row r="4039" spans="1:5" x14ac:dyDescent="0.3">
      <c r="A4039" t="s">
        <v>152</v>
      </c>
      <c r="B4039" t="s">
        <v>8</v>
      </c>
      <c r="C4039">
        <v>2016</v>
      </c>
      <c r="D4039">
        <v>9.6700000760000009</v>
      </c>
      <c r="E4039" t="s">
        <v>7</v>
      </c>
    </row>
    <row r="4040" spans="1:5" x14ac:dyDescent="0.3">
      <c r="A4040" t="s">
        <v>152</v>
      </c>
      <c r="B4040" t="s">
        <v>8</v>
      </c>
      <c r="C4040">
        <v>2017</v>
      </c>
      <c r="D4040">
        <v>9.7299995419999998</v>
      </c>
      <c r="E4040" t="s">
        <v>7</v>
      </c>
    </row>
    <row r="4041" spans="1:5" x14ac:dyDescent="0.3">
      <c r="A4041" t="s">
        <v>152</v>
      </c>
      <c r="B4041" t="s">
        <v>8</v>
      </c>
      <c r="C4041">
        <v>2018</v>
      </c>
      <c r="D4041">
        <v>9.9379997249999992</v>
      </c>
      <c r="E4041" t="s">
        <v>7</v>
      </c>
    </row>
    <row r="4042" spans="1:5" x14ac:dyDescent="0.3">
      <c r="A4042" t="s">
        <v>152</v>
      </c>
      <c r="B4042" t="s">
        <v>8</v>
      </c>
      <c r="C4042">
        <v>2019</v>
      </c>
      <c r="D4042">
        <v>10.14599991</v>
      </c>
      <c r="E4042" t="s">
        <v>7</v>
      </c>
    </row>
    <row r="4043" spans="1:5" x14ac:dyDescent="0.3">
      <c r="A4043" t="s">
        <v>152</v>
      </c>
      <c r="B4043" t="s">
        <v>8</v>
      </c>
      <c r="C4043">
        <v>2020</v>
      </c>
      <c r="D4043">
        <v>10.35400009</v>
      </c>
      <c r="E4043" t="s">
        <v>7</v>
      </c>
    </row>
    <row r="4044" spans="1:5" x14ac:dyDescent="0.3">
      <c r="A4044" t="s">
        <v>152</v>
      </c>
      <c r="B4044" t="s">
        <v>8</v>
      </c>
      <c r="C4044">
        <v>2021</v>
      </c>
      <c r="D4044">
        <v>10.56200027</v>
      </c>
      <c r="E4044" t="s">
        <v>7</v>
      </c>
    </row>
    <row r="4045" spans="1:5" x14ac:dyDescent="0.3">
      <c r="A4045" t="s">
        <v>152</v>
      </c>
      <c r="B4045" t="s">
        <v>8</v>
      </c>
      <c r="C4045">
        <v>2022</v>
      </c>
      <c r="D4045">
        <v>10.77000046</v>
      </c>
      <c r="E4045" t="s">
        <v>7</v>
      </c>
    </row>
    <row r="4046" spans="1:5" x14ac:dyDescent="0.3">
      <c r="A4046" t="s">
        <v>152</v>
      </c>
      <c r="B4046" t="s">
        <v>8</v>
      </c>
      <c r="C4046">
        <v>2023</v>
      </c>
      <c r="D4046">
        <v>10.77000046</v>
      </c>
      <c r="E4046" t="s">
        <v>7</v>
      </c>
    </row>
    <row r="4047" spans="1:5" x14ac:dyDescent="0.3">
      <c r="A4047" t="s">
        <v>152</v>
      </c>
      <c r="B4047" t="s">
        <v>6</v>
      </c>
      <c r="C4047">
        <v>2010</v>
      </c>
      <c r="D4047">
        <v>12.54948997</v>
      </c>
      <c r="E4047" t="s">
        <v>7</v>
      </c>
    </row>
    <row r="4048" spans="1:5" x14ac:dyDescent="0.3">
      <c r="A4048" t="s">
        <v>152</v>
      </c>
      <c r="B4048" t="s">
        <v>6</v>
      </c>
      <c r="C4048">
        <v>2011</v>
      </c>
      <c r="D4048">
        <v>12.32771015</v>
      </c>
      <c r="E4048" t="s">
        <v>7</v>
      </c>
    </row>
    <row r="4049" spans="1:5" x14ac:dyDescent="0.3">
      <c r="A4049" t="s">
        <v>152</v>
      </c>
      <c r="B4049" t="s">
        <v>6</v>
      </c>
      <c r="C4049">
        <v>2012</v>
      </c>
      <c r="D4049">
        <v>12.48701954</v>
      </c>
      <c r="E4049" t="s">
        <v>7</v>
      </c>
    </row>
    <row r="4050" spans="1:5" x14ac:dyDescent="0.3">
      <c r="A4050" t="s">
        <v>152</v>
      </c>
      <c r="B4050" t="s">
        <v>6</v>
      </c>
      <c r="C4050">
        <v>2013</v>
      </c>
      <c r="D4050">
        <v>12.522749900000001</v>
      </c>
      <c r="E4050" t="s">
        <v>7</v>
      </c>
    </row>
    <row r="4051" spans="1:5" x14ac:dyDescent="0.3">
      <c r="A4051" t="s">
        <v>152</v>
      </c>
      <c r="B4051" t="s">
        <v>6</v>
      </c>
      <c r="C4051">
        <v>2014</v>
      </c>
      <c r="D4051">
        <v>12.35890961</v>
      </c>
      <c r="E4051" t="s">
        <v>7</v>
      </c>
    </row>
    <row r="4052" spans="1:5" x14ac:dyDescent="0.3">
      <c r="A4052" t="s">
        <v>152</v>
      </c>
      <c r="B4052" t="s">
        <v>6</v>
      </c>
      <c r="C4052">
        <v>2015</v>
      </c>
      <c r="D4052">
        <v>12.489410400000001</v>
      </c>
      <c r="E4052" t="s">
        <v>7</v>
      </c>
    </row>
    <row r="4053" spans="1:5" x14ac:dyDescent="0.3">
      <c r="A4053" t="s">
        <v>152</v>
      </c>
      <c r="B4053" t="s">
        <v>6</v>
      </c>
      <c r="C4053">
        <v>2016</v>
      </c>
      <c r="D4053">
        <v>12.456629749999999</v>
      </c>
      <c r="E4053" t="s">
        <v>7</v>
      </c>
    </row>
    <row r="4054" spans="1:5" x14ac:dyDescent="0.3">
      <c r="A4054" t="s">
        <v>152</v>
      </c>
      <c r="B4054" t="s">
        <v>6</v>
      </c>
      <c r="C4054">
        <v>2017</v>
      </c>
      <c r="D4054">
        <v>13.00067997</v>
      </c>
      <c r="E4054" t="s">
        <v>7</v>
      </c>
    </row>
    <row r="4055" spans="1:5" x14ac:dyDescent="0.3">
      <c r="A4055" t="s">
        <v>152</v>
      </c>
      <c r="B4055" t="s">
        <v>6</v>
      </c>
      <c r="C4055">
        <v>2018</v>
      </c>
      <c r="D4055">
        <v>13.132390020000001</v>
      </c>
      <c r="E4055" t="s">
        <v>7</v>
      </c>
    </row>
    <row r="4056" spans="1:5" x14ac:dyDescent="0.3">
      <c r="A4056" t="s">
        <v>152</v>
      </c>
      <c r="B4056" t="s">
        <v>6</v>
      </c>
      <c r="C4056">
        <v>2019</v>
      </c>
      <c r="D4056">
        <v>13.19771957</v>
      </c>
      <c r="E4056" t="s">
        <v>7</v>
      </c>
    </row>
    <row r="4057" spans="1:5" x14ac:dyDescent="0.3">
      <c r="A4057" t="s">
        <v>152</v>
      </c>
      <c r="B4057" t="s">
        <v>6</v>
      </c>
      <c r="C4057">
        <v>2020</v>
      </c>
      <c r="D4057">
        <v>13.26426983</v>
      </c>
      <c r="E4057" t="s">
        <v>7</v>
      </c>
    </row>
    <row r="4058" spans="1:5" x14ac:dyDescent="0.3">
      <c r="A4058" t="s">
        <v>152</v>
      </c>
      <c r="B4058" t="s">
        <v>6</v>
      </c>
      <c r="C4058">
        <v>2021</v>
      </c>
      <c r="D4058">
        <v>12.203650469999999</v>
      </c>
      <c r="E4058" t="s">
        <v>7</v>
      </c>
    </row>
    <row r="4059" spans="1:5" x14ac:dyDescent="0.3">
      <c r="A4059" t="s">
        <v>152</v>
      </c>
      <c r="B4059" t="s">
        <v>6</v>
      </c>
      <c r="C4059">
        <v>2022</v>
      </c>
      <c r="D4059">
        <v>13.14116001</v>
      </c>
      <c r="E4059" t="s">
        <v>7</v>
      </c>
    </row>
    <row r="4060" spans="1:5" x14ac:dyDescent="0.3">
      <c r="A4060" t="s">
        <v>152</v>
      </c>
      <c r="B4060" t="s">
        <v>6</v>
      </c>
      <c r="C4060">
        <v>2023</v>
      </c>
      <c r="D4060">
        <v>13.14116001</v>
      </c>
      <c r="E4060" t="s">
        <v>7</v>
      </c>
    </row>
    <row r="4061" spans="1:5" x14ac:dyDescent="0.3">
      <c r="A4061" t="s">
        <v>153</v>
      </c>
      <c r="B4061" t="s">
        <v>6</v>
      </c>
      <c r="C4061">
        <v>2010</v>
      </c>
      <c r="D4061">
        <v>16.197029109999999</v>
      </c>
      <c r="E4061" t="s">
        <v>7</v>
      </c>
    </row>
    <row r="4062" spans="1:5" x14ac:dyDescent="0.3">
      <c r="A4062" t="s">
        <v>153</v>
      </c>
      <c r="B4062" t="s">
        <v>6</v>
      </c>
      <c r="C4062">
        <v>2011</v>
      </c>
      <c r="D4062">
        <v>15.56466007</v>
      </c>
      <c r="E4062" t="s">
        <v>7</v>
      </c>
    </row>
    <row r="4063" spans="1:5" x14ac:dyDescent="0.3">
      <c r="A4063" t="s">
        <v>153</v>
      </c>
      <c r="B4063" t="s">
        <v>6</v>
      </c>
      <c r="C4063">
        <v>2012</v>
      </c>
      <c r="D4063">
        <v>14.689359659999999</v>
      </c>
      <c r="E4063" t="s">
        <v>7</v>
      </c>
    </row>
    <row r="4064" spans="1:5" x14ac:dyDescent="0.3">
      <c r="A4064" t="s">
        <v>153</v>
      </c>
      <c r="B4064" t="s">
        <v>6</v>
      </c>
      <c r="C4064">
        <v>2013</v>
      </c>
      <c r="D4064">
        <v>14.658699670000001</v>
      </c>
      <c r="E4064" t="s">
        <v>7</v>
      </c>
    </row>
    <row r="4065" spans="1:5" x14ac:dyDescent="0.3">
      <c r="A4065" t="s">
        <v>153</v>
      </c>
      <c r="B4065" t="s">
        <v>6</v>
      </c>
      <c r="C4065">
        <v>2014</v>
      </c>
      <c r="D4065">
        <v>14.628039680000001</v>
      </c>
      <c r="E4065" t="s">
        <v>7</v>
      </c>
    </row>
    <row r="4066" spans="1:5" x14ac:dyDescent="0.3">
      <c r="A4066" t="s">
        <v>153</v>
      </c>
      <c r="B4066" t="s">
        <v>6</v>
      </c>
      <c r="C4066">
        <v>2015</v>
      </c>
      <c r="D4066">
        <v>14.59737968</v>
      </c>
      <c r="E4066" t="s">
        <v>7</v>
      </c>
    </row>
    <row r="4067" spans="1:5" x14ac:dyDescent="0.3">
      <c r="A4067" t="s">
        <v>153</v>
      </c>
      <c r="B4067" t="s">
        <v>6</v>
      </c>
      <c r="C4067">
        <v>2016</v>
      </c>
      <c r="D4067">
        <v>14.26296043</v>
      </c>
      <c r="E4067" t="s">
        <v>7</v>
      </c>
    </row>
    <row r="4068" spans="1:5" x14ac:dyDescent="0.3">
      <c r="A4068" t="s">
        <v>153</v>
      </c>
      <c r="B4068" t="s">
        <v>6</v>
      </c>
      <c r="C4068">
        <v>2017</v>
      </c>
      <c r="D4068">
        <v>14.23019028</v>
      </c>
      <c r="E4068" t="s">
        <v>7</v>
      </c>
    </row>
    <row r="4069" spans="1:5" x14ac:dyDescent="0.3">
      <c r="A4069" t="s">
        <v>153</v>
      </c>
      <c r="B4069" t="s">
        <v>6</v>
      </c>
      <c r="C4069">
        <v>2018</v>
      </c>
      <c r="D4069">
        <v>14.355549809999999</v>
      </c>
      <c r="E4069" t="s">
        <v>7</v>
      </c>
    </row>
    <row r="4070" spans="1:5" x14ac:dyDescent="0.3">
      <c r="A4070" t="s">
        <v>153</v>
      </c>
      <c r="B4070" t="s">
        <v>6</v>
      </c>
      <c r="C4070">
        <v>2019</v>
      </c>
      <c r="D4070">
        <v>14.42632961</v>
      </c>
      <c r="E4070" t="s">
        <v>7</v>
      </c>
    </row>
    <row r="4071" spans="1:5" x14ac:dyDescent="0.3">
      <c r="A4071" t="s">
        <v>153</v>
      </c>
      <c r="B4071" t="s">
        <v>6</v>
      </c>
      <c r="C4071">
        <v>2020</v>
      </c>
      <c r="D4071">
        <v>14.45413971</v>
      </c>
      <c r="E4071" t="s">
        <v>7</v>
      </c>
    </row>
    <row r="4072" spans="1:5" x14ac:dyDescent="0.3">
      <c r="A4072" t="s">
        <v>153</v>
      </c>
      <c r="B4072" t="s">
        <v>6</v>
      </c>
      <c r="C4072">
        <v>2021</v>
      </c>
      <c r="D4072">
        <v>14.507530210000001</v>
      </c>
      <c r="E4072" t="s">
        <v>7</v>
      </c>
    </row>
    <row r="4073" spans="1:5" x14ac:dyDescent="0.3">
      <c r="A4073" t="s">
        <v>153</v>
      </c>
      <c r="B4073" t="s">
        <v>6</v>
      </c>
      <c r="C4073">
        <v>2022</v>
      </c>
      <c r="D4073">
        <v>14.052880289999999</v>
      </c>
      <c r="E4073" t="s">
        <v>7</v>
      </c>
    </row>
    <row r="4074" spans="1:5" x14ac:dyDescent="0.3">
      <c r="A4074" t="s">
        <v>153</v>
      </c>
      <c r="B4074" t="s">
        <v>6</v>
      </c>
      <c r="C4074">
        <v>2023</v>
      </c>
      <c r="D4074">
        <v>14.052880289999999</v>
      </c>
      <c r="E4074" t="s">
        <v>7</v>
      </c>
    </row>
    <row r="4075" spans="1:5" x14ac:dyDescent="0.3">
      <c r="A4075" t="s">
        <v>153</v>
      </c>
      <c r="B4075" t="s">
        <v>8</v>
      </c>
      <c r="C4075">
        <v>2010</v>
      </c>
      <c r="D4075">
        <v>10.72999954</v>
      </c>
      <c r="E4075" t="s">
        <v>7</v>
      </c>
    </row>
    <row r="4076" spans="1:5" x14ac:dyDescent="0.3">
      <c r="A4076" t="s">
        <v>153</v>
      </c>
      <c r="B4076" t="s">
        <v>8</v>
      </c>
      <c r="C4076">
        <v>2011</v>
      </c>
      <c r="D4076">
        <v>10.85999966</v>
      </c>
      <c r="E4076" t="s">
        <v>7</v>
      </c>
    </row>
    <row r="4077" spans="1:5" x14ac:dyDescent="0.3">
      <c r="A4077" t="s">
        <v>153</v>
      </c>
      <c r="B4077" t="s">
        <v>8</v>
      </c>
      <c r="C4077">
        <v>2012</v>
      </c>
      <c r="D4077">
        <v>10.960000040000001</v>
      </c>
      <c r="E4077" t="s">
        <v>7</v>
      </c>
    </row>
    <row r="4078" spans="1:5" x14ac:dyDescent="0.3">
      <c r="A4078" t="s">
        <v>153</v>
      </c>
      <c r="B4078" t="s">
        <v>8</v>
      </c>
      <c r="C4078">
        <v>2013</v>
      </c>
      <c r="D4078">
        <v>11.02000046</v>
      </c>
      <c r="E4078" t="s">
        <v>7</v>
      </c>
    </row>
    <row r="4079" spans="1:5" x14ac:dyDescent="0.3">
      <c r="A4079" t="s">
        <v>153</v>
      </c>
      <c r="B4079" t="s">
        <v>8</v>
      </c>
      <c r="C4079">
        <v>2014</v>
      </c>
      <c r="D4079">
        <v>10.85999966</v>
      </c>
      <c r="E4079" t="s">
        <v>7</v>
      </c>
    </row>
    <row r="4080" spans="1:5" x14ac:dyDescent="0.3">
      <c r="A4080" t="s">
        <v>153</v>
      </c>
      <c r="B4080" t="s">
        <v>8</v>
      </c>
      <c r="C4080">
        <v>2015</v>
      </c>
      <c r="D4080">
        <v>10.97999954</v>
      </c>
      <c r="E4080" t="s">
        <v>7</v>
      </c>
    </row>
    <row r="4081" spans="1:5" x14ac:dyDescent="0.3">
      <c r="A4081" t="s">
        <v>153</v>
      </c>
      <c r="B4081" t="s">
        <v>8</v>
      </c>
      <c r="C4081">
        <v>2016</v>
      </c>
      <c r="D4081">
        <v>11.079999920000001</v>
      </c>
      <c r="E4081" t="s">
        <v>7</v>
      </c>
    </row>
    <row r="4082" spans="1:5" x14ac:dyDescent="0.3">
      <c r="A4082" t="s">
        <v>153</v>
      </c>
      <c r="B4082" t="s">
        <v>8</v>
      </c>
      <c r="C4082">
        <v>2017</v>
      </c>
      <c r="D4082">
        <v>11.149999619999999</v>
      </c>
      <c r="E4082" t="s">
        <v>7</v>
      </c>
    </row>
    <row r="4083" spans="1:5" x14ac:dyDescent="0.3">
      <c r="A4083" t="s">
        <v>153</v>
      </c>
      <c r="B4083" t="s">
        <v>8</v>
      </c>
      <c r="C4083">
        <v>2018</v>
      </c>
      <c r="D4083">
        <v>11.21499968</v>
      </c>
      <c r="E4083" t="s">
        <v>7</v>
      </c>
    </row>
    <row r="4084" spans="1:5" x14ac:dyDescent="0.3">
      <c r="A4084" t="s">
        <v>153</v>
      </c>
      <c r="B4084" t="s">
        <v>8</v>
      </c>
      <c r="C4084">
        <v>2019</v>
      </c>
      <c r="D4084">
        <v>11.27999973</v>
      </c>
      <c r="E4084" t="s">
        <v>7</v>
      </c>
    </row>
    <row r="4085" spans="1:5" x14ac:dyDescent="0.3">
      <c r="A4085" t="s">
        <v>153</v>
      </c>
      <c r="B4085" t="s">
        <v>8</v>
      </c>
      <c r="C4085">
        <v>2020</v>
      </c>
      <c r="D4085">
        <v>11.39000034</v>
      </c>
      <c r="E4085" t="s">
        <v>7</v>
      </c>
    </row>
    <row r="4086" spans="1:5" x14ac:dyDescent="0.3">
      <c r="A4086" t="s">
        <v>153</v>
      </c>
      <c r="B4086" t="s">
        <v>8</v>
      </c>
      <c r="C4086">
        <v>2021</v>
      </c>
      <c r="D4086">
        <v>11.460000040000001</v>
      </c>
      <c r="E4086" t="s">
        <v>7</v>
      </c>
    </row>
    <row r="4087" spans="1:5" x14ac:dyDescent="0.3">
      <c r="A4087" t="s">
        <v>153</v>
      </c>
      <c r="B4087" t="s">
        <v>8</v>
      </c>
      <c r="C4087">
        <v>2022</v>
      </c>
      <c r="D4087">
        <v>11.55000019</v>
      </c>
      <c r="E4087" t="s">
        <v>7</v>
      </c>
    </row>
    <row r="4088" spans="1:5" x14ac:dyDescent="0.3">
      <c r="A4088" t="s">
        <v>153</v>
      </c>
      <c r="B4088" t="s">
        <v>8</v>
      </c>
      <c r="C4088">
        <v>2023</v>
      </c>
      <c r="D4088">
        <v>11.55000019</v>
      </c>
      <c r="E4088" t="s">
        <v>7</v>
      </c>
    </row>
    <row r="4089" spans="1:5" x14ac:dyDescent="0.3">
      <c r="A4089" t="s">
        <v>154</v>
      </c>
      <c r="B4089" t="s">
        <v>8</v>
      </c>
      <c r="C4089">
        <v>2010</v>
      </c>
      <c r="D4089">
        <v>12.34000015</v>
      </c>
      <c r="E4089" t="s">
        <v>7</v>
      </c>
    </row>
    <row r="4090" spans="1:5" x14ac:dyDescent="0.3">
      <c r="A4090" t="s">
        <v>154</v>
      </c>
      <c r="B4090" t="s">
        <v>8</v>
      </c>
      <c r="C4090">
        <v>2011</v>
      </c>
      <c r="D4090">
        <v>12.346363759999999</v>
      </c>
      <c r="E4090" t="s">
        <v>7</v>
      </c>
    </row>
    <row r="4091" spans="1:5" x14ac:dyDescent="0.3">
      <c r="A4091" t="s">
        <v>154</v>
      </c>
      <c r="B4091" t="s">
        <v>8</v>
      </c>
      <c r="C4091">
        <v>2012</v>
      </c>
      <c r="D4091">
        <v>12.35272737</v>
      </c>
      <c r="E4091" t="s">
        <v>7</v>
      </c>
    </row>
    <row r="4092" spans="1:5" x14ac:dyDescent="0.3">
      <c r="A4092" t="s">
        <v>154</v>
      </c>
      <c r="B4092" t="s">
        <v>8</v>
      </c>
      <c r="C4092">
        <v>2013</v>
      </c>
      <c r="D4092">
        <v>12.35909098</v>
      </c>
      <c r="E4092" t="s">
        <v>7</v>
      </c>
    </row>
    <row r="4093" spans="1:5" x14ac:dyDescent="0.3">
      <c r="A4093" t="s">
        <v>154</v>
      </c>
      <c r="B4093" t="s">
        <v>8</v>
      </c>
      <c r="C4093">
        <v>2014</v>
      </c>
      <c r="D4093">
        <v>12.365454590000001</v>
      </c>
      <c r="E4093" t="s">
        <v>7</v>
      </c>
    </row>
    <row r="4094" spans="1:5" x14ac:dyDescent="0.3">
      <c r="A4094" t="s">
        <v>154</v>
      </c>
      <c r="B4094" t="s">
        <v>8</v>
      </c>
      <c r="C4094">
        <v>2015</v>
      </c>
      <c r="D4094">
        <v>12.3718182</v>
      </c>
      <c r="E4094" t="s">
        <v>7</v>
      </c>
    </row>
    <row r="4095" spans="1:5" x14ac:dyDescent="0.3">
      <c r="A4095" t="s">
        <v>154</v>
      </c>
      <c r="B4095" t="s">
        <v>8</v>
      </c>
      <c r="C4095">
        <v>2016</v>
      </c>
      <c r="D4095">
        <v>12.3781818</v>
      </c>
      <c r="E4095" t="s">
        <v>7</v>
      </c>
    </row>
    <row r="4096" spans="1:5" x14ac:dyDescent="0.3">
      <c r="A4096" t="s">
        <v>154</v>
      </c>
      <c r="B4096" t="s">
        <v>8</v>
      </c>
      <c r="C4096">
        <v>2017</v>
      </c>
      <c r="D4096">
        <v>12.384545409999999</v>
      </c>
      <c r="E4096" t="s">
        <v>7</v>
      </c>
    </row>
    <row r="4097" spans="1:5" x14ac:dyDescent="0.3">
      <c r="A4097" t="s">
        <v>154</v>
      </c>
      <c r="B4097" t="s">
        <v>8</v>
      </c>
      <c r="C4097">
        <v>2018</v>
      </c>
      <c r="D4097">
        <v>12.39090902</v>
      </c>
      <c r="E4097" t="s">
        <v>7</v>
      </c>
    </row>
    <row r="4098" spans="1:5" x14ac:dyDescent="0.3">
      <c r="A4098" t="s">
        <v>154</v>
      </c>
      <c r="B4098" t="s">
        <v>8</v>
      </c>
      <c r="C4098">
        <v>2019</v>
      </c>
      <c r="D4098">
        <v>12.39727263</v>
      </c>
      <c r="E4098" t="s">
        <v>7</v>
      </c>
    </row>
    <row r="4099" spans="1:5" x14ac:dyDescent="0.3">
      <c r="A4099" t="s">
        <v>154</v>
      </c>
      <c r="B4099" t="s">
        <v>8</v>
      </c>
      <c r="C4099">
        <v>2020</v>
      </c>
      <c r="D4099">
        <v>12.403636240000001</v>
      </c>
      <c r="E4099" t="s">
        <v>7</v>
      </c>
    </row>
    <row r="4100" spans="1:5" x14ac:dyDescent="0.3">
      <c r="A4100" t="s">
        <v>154</v>
      </c>
      <c r="B4100" t="s">
        <v>8</v>
      </c>
      <c r="C4100">
        <v>2021</v>
      </c>
      <c r="D4100">
        <v>12.40999985</v>
      </c>
      <c r="E4100" t="s">
        <v>7</v>
      </c>
    </row>
    <row r="4101" spans="1:5" x14ac:dyDescent="0.3">
      <c r="A4101" t="s">
        <v>154</v>
      </c>
      <c r="B4101" t="s">
        <v>8</v>
      </c>
      <c r="C4101">
        <v>2022</v>
      </c>
      <c r="D4101">
        <v>12.40999985</v>
      </c>
      <c r="E4101" t="s">
        <v>7</v>
      </c>
    </row>
    <row r="4102" spans="1:5" x14ac:dyDescent="0.3">
      <c r="A4102" t="s">
        <v>154</v>
      </c>
      <c r="B4102" t="s">
        <v>8</v>
      </c>
      <c r="C4102">
        <v>2023</v>
      </c>
      <c r="D4102">
        <v>12.40999985</v>
      </c>
      <c r="E4102" t="s">
        <v>7</v>
      </c>
    </row>
    <row r="4103" spans="1:5" x14ac:dyDescent="0.3">
      <c r="A4103" t="s">
        <v>154</v>
      </c>
      <c r="B4103" t="s">
        <v>6</v>
      </c>
      <c r="C4103">
        <v>2010</v>
      </c>
      <c r="D4103">
        <v>14.37661982</v>
      </c>
      <c r="E4103" t="s">
        <v>7</v>
      </c>
    </row>
    <row r="4104" spans="1:5" x14ac:dyDescent="0.3">
      <c r="A4104" t="s">
        <v>154</v>
      </c>
      <c r="B4104" t="s">
        <v>6</v>
      </c>
      <c r="C4104">
        <v>2011</v>
      </c>
      <c r="D4104">
        <v>14.69771004</v>
      </c>
      <c r="E4104" t="s">
        <v>7</v>
      </c>
    </row>
    <row r="4105" spans="1:5" x14ac:dyDescent="0.3">
      <c r="A4105" t="s">
        <v>154</v>
      </c>
      <c r="B4105" t="s">
        <v>6</v>
      </c>
      <c r="C4105">
        <v>2012</v>
      </c>
      <c r="D4105">
        <v>14.66079998</v>
      </c>
      <c r="E4105" t="s">
        <v>7</v>
      </c>
    </row>
    <row r="4106" spans="1:5" x14ac:dyDescent="0.3">
      <c r="A4106" t="s">
        <v>154</v>
      </c>
      <c r="B4106" t="s">
        <v>6</v>
      </c>
      <c r="C4106">
        <v>2013</v>
      </c>
      <c r="D4106">
        <v>14.7792902</v>
      </c>
      <c r="E4106" t="s">
        <v>7</v>
      </c>
    </row>
    <row r="4107" spans="1:5" x14ac:dyDescent="0.3">
      <c r="A4107" t="s">
        <v>154</v>
      </c>
      <c r="B4107" t="s">
        <v>6</v>
      </c>
      <c r="C4107">
        <v>2014</v>
      </c>
      <c r="D4107">
        <v>14.83740044</v>
      </c>
      <c r="E4107" t="s">
        <v>7</v>
      </c>
    </row>
    <row r="4108" spans="1:5" x14ac:dyDescent="0.3">
      <c r="A4108" t="s">
        <v>154</v>
      </c>
      <c r="B4108" t="s">
        <v>6</v>
      </c>
      <c r="C4108">
        <v>2015</v>
      </c>
      <c r="D4108">
        <v>14.91147041</v>
      </c>
      <c r="E4108" t="s">
        <v>7</v>
      </c>
    </row>
    <row r="4109" spans="1:5" x14ac:dyDescent="0.3">
      <c r="A4109" t="s">
        <v>154</v>
      </c>
      <c r="B4109" t="s">
        <v>6</v>
      </c>
      <c r="C4109">
        <v>2016</v>
      </c>
      <c r="D4109">
        <v>14.86800957</v>
      </c>
      <c r="E4109" t="s">
        <v>7</v>
      </c>
    </row>
    <row r="4110" spans="1:5" x14ac:dyDescent="0.3">
      <c r="A4110" t="s">
        <v>154</v>
      </c>
      <c r="B4110" t="s">
        <v>6</v>
      </c>
      <c r="C4110">
        <v>2017</v>
      </c>
      <c r="D4110">
        <v>14.55185032</v>
      </c>
      <c r="E4110" t="s">
        <v>7</v>
      </c>
    </row>
    <row r="4111" spans="1:5" x14ac:dyDescent="0.3">
      <c r="A4111" t="s">
        <v>154</v>
      </c>
      <c r="B4111" t="s">
        <v>6</v>
      </c>
      <c r="C4111">
        <v>2018</v>
      </c>
      <c r="D4111">
        <v>15.123350139999999</v>
      </c>
      <c r="E4111" t="s">
        <v>7</v>
      </c>
    </row>
    <row r="4112" spans="1:5" x14ac:dyDescent="0.3">
      <c r="A4112" t="s">
        <v>154</v>
      </c>
      <c r="B4112" t="s">
        <v>6</v>
      </c>
      <c r="C4112">
        <v>2019</v>
      </c>
      <c r="D4112">
        <v>15.158610339999999</v>
      </c>
      <c r="E4112" t="s">
        <v>7</v>
      </c>
    </row>
    <row r="4113" spans="1:5" x14ac:dyDescent="0.3">
      <c r="A4113" t="s">
        <v>154</v>
      </c>
      <c r="B4113" t="s">
        <v>6</v>
      </c>
      <c r="C4113">
        <v>2020</v>
      </c>
      <c r="D4113">
        <v>13.24584007</v>
      </c>
      <c r="E4113" t="s">
        <v>7</v>
      </c>
    </row>
    <row r="4114" spans="1:5" x14ac:dyDescent="0.3">
      <c r="A4114" t="s">
        <v>154</v>
      </c>
      <c r="B4114" t="s">
        <v>6</v>
      </c>
      <c r="C4114">
        <v>2021</v>
      </c>
      <c r="D4114">
        <v>13.20059013</v>
      </c>
      <c r="E4114" t="s">
        <v>7</v>
      </c>
    </row>
    <row r="4115" spans="1:5" x14ac:dyDescent="0.3">
      <c r="A4115" t="s">
        <v>154</v>
      </c>
      <c r="B4115" t="s">
        <v>6</v>
      </c>
      <c r="C4115">
        <v>2022</v>
      </c>
      <c r="D4115">
        <v>13.18515015</v>
      </c>
      <c r="E4115" t="s">
        <v>7</v>
      </c>
    </row>
    <row r="4116" spans="1:5" x14ac:dyDescent="0.3">
      <c r="A4116" t="s">
        <v>154</v>
      </c>
      <c r="B4116" t="s">
        <v>6</v>
      </c>
      <c r="C4116">
        <v>2023</v>
      </c>
      <c r="D4116">
        <v>13.18515015</v>
      </c>
      <c r="E4116" t="s">
        <v>7</v>
      </c>
    </row>
    <row r="4117" spans="1:5" x14ac:dyDescent="0.3">
      <c r="A4117" t="s">
        <v>155</v>
      </c>
      <c r="B4117" t="s">
        <v>6</v>
      </c>
      <c r="C4117">
        <v>2010</v>
      </c>
      <c r="D4117">
        <v>11.67043018</v>
      </c>
      <c r="E4117" t="s">
        <v>7</v>
      </c>
    </row>
    <row r="4118" spans="1:5" x14ac:dyDescent="0.3">
      <c r="A4118" t="s">
        <v>155</v>
      </c>
      <c r="B4118" t="s">
        <v>6</v>
      </c>
      <c r="C4118">
        <v>2011</v>
      </c>
      <c r="D4118">
        <v>11.8947897</v>
      </c>
      <c r="E4118" t="s">
        <v>7</v>
      </c>
    </row>
    <row r="4119" spans="1:5" x14ac:dyDescent="0.3">
      <c r="A4119" t="s">
        <v>155</v>
      </c>
      <c r="B4119" t="s">
        <v>6</v>
      </c>
      <c r="C4119">
        <v>2012</v>
      </c>
      <c r="D4119">
        <v>12.107259750000001</v>
      </c>
      <c r="E4119" t="s">
        <v>7</v>
      </c>
    </row>
    <row r="4120" spans="1:5" x14ac:dyDescent="0.3">
      <c r="A4120" t="s">
        <v>155</v>
      </c>
      <c r="B4120" t="s">
        <v>6</v>
      </c>
      <c r="C4120">
        <v>2013</v>
      </c>
      <c r="D4120">
        <v>9.685420036</v>
      </c>
      <c r="E4120" t="s">
        <v>7</v>
      </c>
    </row>
    <row r="4121" spans="1:5" x14ac:dyDescent="0.3">
      <c r="A4121" t="s">
        <v>155</v>
      </c>
      <c r="B4121" t="s">
        <v>6</v>
      </c>
      <c r="C4121">
        <v>2014</v>
      </c>
      <c r="D4121">
        <v>11.572870249999999</v>
      </c>
      <c r="E4121" t="s">
        <v>7</v>
      </c>
    </row>
    <row r="4122" spans="1:5" x14ac:dyDescent="0.3">
      <c r="A4122" t="s">
        <v>155</v>
      </c>
      <c r="B4122" t="s">
        <v>6</v>
      </c>
      <c r="C4122">
        <v>2015</v>
      </c>
      <c r="D4122">
        <v>11.080559729999999</v>
      </c>
      <c r="E4122" t="s">
        <v>7</v>
      </c>
    </row>
    <row r="4123" spans="1:5" x14ac:dyDescent="0.3">
      <c r="A4123" t="s">
        <v>155</v>
      </c>
      <c r="B4123" t="s">
        <v>6</v>
      </c>
      <c r="C4123">
        <v>2016</v>
      </c>
      <c r="D4123">
        <v>11.58388996</v>
      </c>
      <c r="E4123" t="s">
        <v>7</v>
      </c>
    </row>
    <row r="4124" spans="1:5" x14ac:dyDescent="0.3">
      <c r="A4124" t="s">
        <v>155</v>
      </c>
      <c r="B4124" t="s">
        <v>6</v>
      </c>
      <c r="C4124">
        <v>2017</v>
      </c>
      <c r="D4124">
        <v>11.70065022</v>
      </c>
      <c r="E4124" t="s">
        <v>7</v>
      </c>
    </row>
    <row r="4125" spans="1:5" x14ac:dyDescent="0.3">
      <c r="A4125" t="s">
        <v>155</v>
      </c>
      <c r="B4125" t="s">
        <v>6</v>
      </c>
      <c r="C4125">
        <v>2018</v>
      </c>
      <c r="D4125">
        <v>11.40342045</v>
      </c>
      <c r="E4125" t="s">
        <v>7</v>
      </c>
    </row>
    <row r="4126" spans="1:5" x14ac:dyDescent="0.3">
      <c r="A4126" t="s">
        <v>155</v>
      </c>
      <c r="B4126" t="s">
        <v>6</v>
      </c>
      <c r="C4126">
        <v>2019</v>
      </c>
      <c r="D4126">
        <v>11.51772976</v>
      </c>
      <c r="E4126" t="s">
        <v>7</v>
      </c>
    </row>
    <row r="4127" spans="1:5" x14ac:dyDescent="0.3">
      <c r="A4127" t="s">
        <v>155</v>
      </c>
      <c r="B4127" t="s">
        <v>6</v>
      </c>
      <c r="C4127">
        <v>2020</v>
      </c>
      <c r="D4127">
        <v>11.76366997</v>
      </c>
      <c r="E4127" t="s">
        <v>7</v>
      </c>
    </row>
    <row r="4128" spans="1:5" x14ac:dyDescent="0.3">
      <c r="A4128" t="s">
        <v>155</v>
      </c>
      <c r="B4128" t="s">
        <v>6</v>
      </c>
      <c r="C4128">
        <v>2021</v>
      </c>
      <c r="D4128">
        <v>12.009610179999999</v>
      </c>
      <c r="E4128" t="s">
        <v>7</v>
      </c>
    </row>
    <row r="4129" spans="1:5" x14ac:dyDescent="0.3">
      <c r="A4129" t="s">
        <v>155</v>
      </c>
      <c r="B4129" t="s">
        <v>6</v>
      </c>
      <c r="C4129">
        <v>2022</v>
      </c>
      <c r="D4129">
        <v>12.255550380000001</v>
      </c>
      <c r="E4129" t="s">
        <v>7</v>
      </c>
    </row>
    <row r="4130" spans="1:5" x14ac:dyDescent="0.3">
      <c r="A4130" t="s">
        <v>155</v>
      </c>
      <c r="B4130" t="s">
        <v>6</v>
      </c>
      <c r="C4130">
        <v>2023</v>
      </c>
      <c r="D4130">
        <v>12.59045029</v>
      </c>
      <c r="E4130" t="s">
        <v>7</v>
      </c>
    </row>
    <row r="4131" spans="1:5" x14ac:dyDescent="0.3">
      <c r="A4131" t="s">
        <v>155</v>
      </c>
      <c r="B4131" t="s">
        <v>8</v>
      </c>
      <c r="C4131">
        <v>2010</v>
      </c>
      <c r="D4131">
        <v>3.7656716229999998</v>
      </c>
      <c r="E4131" t="s">
        <v>7</v>
      </c>
    </row>
    <row r="4132" spans="1:5" x14ac:dyDescent="0.3">
      <c r="A4132" t="s">
        <v>155</v>
      </c>
      <c r="B4132" t="s">
        <v>8</v>
      </c>
      <c r="C4132">
        <v>2011</v>
      </c>
      <c r="D4132">
        <v>3.767835802</v>
      </c>
      <c r="E4132" t="s">
        <v>7</v>
      </c>
    </row>
    <row r="4133" spans="1:5" x14ac:dyDescent="0.3">
      <c r="A4133" t="s">
        <v>155</v>
      </c>
      <c r="B4133" t="s">
        <v>8</v>
      </c>
      <c r="C4133">
        <v>2012</v>
      </c>
      <c r="D4133">
        <v>3.7699999809999998</v>
      </c>
      <c r="E4133" t="s">
        <v>7</v>
      </c>
    </row>
    <row r="4134" spans="1:5" x14ac:dyDescent="0.3">
      <c r="A4134" t="s">
        <v>155</v>
      </c>
      <c r="B4134" t="s">
        <v>8</v>
      </c>
      <c r="C4134">
        <v>2013</v>
      </c>
      <c r="D4134">
        <v>3.914999962</v>
      </c>
      <c r="E4134" t="s">
        <v>7</v>
      </c>
    </row>
    <row r="4135" spans="1:5" x14ac:dyDescent="0.3">
      <c r="A4135" t="s">
        <v>155</v>
      </c>
      <c r="B4135" t="s">
        <v>8</v>
      </c>
      <c r="C4135">
        <v>2014</v>
      </c>
      <c r="D4135">
        <v>4.0599999430000002</v>
      </c>
      <c r="E4135" t="s">
        <v>7</v>
      </c>
    </row>
    <row r="4136" spans="1:5" x14ac:dyDescent="0.3">
      <c r="A4136" t="s">
        <v>155</v>
      </c>
      <c r="B4136" t="s">
        <v>8</v>
      </c>
      <c r="C4136">
        <v>2015</v>
      </c>
      <c r="D4136">
        <v>4.0951499939999998</v>
      </c>
      <c r="E4136" t="s">
        <v>7</v>
      </c>
    </row>
    <row r="4137" spans="1:5" x14ac:dyDescent="0.3">
      <c r="A4137" t="s">
        <v>155</v>
      </c>
      <c r="B4137" t="s">
        <v>8</v>
      </c>
      <c r="C4137">
        <v>2016</v>
      </c>
      <c r="D4137">
        <v>4.1734333039999996</v>
      </c>
      <c r="E4137" t="s">
        <v>7</v>
      </c>
    </row>
    <row r="4138" spans="1:5" x14ac:dyDescent="0.3">
      <c r="A4138" t="s">
        <v>155</v>
      </c>
      <c r="B4138" t="s">
        <v>8</v>
      </c>
      <c r="C4138">
        <v>2017</v>
      </c>
      <c r="D4138">
        <v>4.2517166140000002</v>
      </c>
      <c r="E4138" t="s">
        <v>7</v>
      </c>
    </row>
    <row r="4139" spans="1:5" x14ac:dyDescent="0.3">
      <c r="A4139" t="s">
        <v>155</v>
      </c>
      <c r="B4139" t="s">
        <v>8</v>
      </c>
      <c r="C4139">
        <v>2018</v>
      </c>
      <c r="D4139">
        <v>4.329999924</v>
      </c>
      <c r="E4139" t="s">
        <v>7</v>
      </c>
    </row>
    <row r="4140" spans="1:5" x14ac:dyDescent="0.3">
      <c r="A4140" t="s">
        <v>155</v>
      </c>
      <c r="B4140" t="s">
        <v>8</v>
      </c>
      <c r="C4140">
        <v>2019</v>
      </c>
      <c r="D4140">
        <v>4.6041550640000004</v>
      </c>
      <c r="E4140" t="s">
        <v>7</v>
      </c>
    </row>
    <row r="4141" spans="1:5" x14ac:dyDescent="0.3">
      <c r="A4141" t="s">
        <v>155</v>
      </c>
      <c r="B4141" t="s">
        <v>8</v>
      </c>
      <c r="C4141">
        <v>2020</v>
      </c>
      <c r="D4141">
        <v>4.8783102039999999</v>
      </c>
      <c r="E4141" t="s">
        <v>7</v>
      </c>
    </row>
    <row r="4142" spans="1:5" x14ac:dyDescent="0.3">
      <c r="A4142" t="s">
        <v>155</v>
      </c>
      <c r="B4142" t="s">
        <v>8</v>
      </c>
      <c r="C4142">
        <v>2021</v>
      </c>
      <c r="D4142">
        <v>4.8791551589999997</v>
      </c>
      <c r="E4142" t="s">
        <v>7</v>
      </c>
    </row>
    <row r="4143" spans="1:5" x14ac:dyDescent="0.3">
      <c r="A4143" t="s">
        <v>155</v>
      </c>
      <c r="B4143" t="s">
        <v>8</v>
      </c>
      <c r="C4143">
        <v>2022</v>
      </c>
      <c r="D4143">
        <v>4.8800001139999996</v>
      </c>
      <c r="E4143" t="s">
        <v>7</v>
      </c>
    </row>
    <row r="4144" spans="1:5" x14ac:dyDescent="0.3">
      <c r="A4144" t="s">
        <v>155</v>
      </c>
      <c r="B4144" t="s">
        <v>8</v>
      </c>
      <c r="C4144">
        <v>2023</v>
      </c>
      <c r="D4144">
        <v>4.8800001139999996</v>
      </c>
      <c r="E4144" t="s">
        <v>7</v>
      </c>
    </row>
    <row r="4145" spans="1:5" x14ac:dyDescent="0.3">
      <c r="A4145" t="s">
        <v>156</v>
      </c>
      <c r="B4145" t="s">
        <v>8</v>
      </c>
      <c r="C4145">
        <v>2010</v>
      </c>
      <c r="D4145">
        <v>8.9466665590000005</v>
      </c>
      <c r="E4145" t="s">
        <v>7</v>
      </c>
    </row>
    <row r="4146" spans="1:5" x14ac:dyDescent="0.3">
      <c r="A4146" t="s">
        <v>156</v>
      </c>
      <c r="B4146" t="s">
        <v>8</v>
      </c>
      <c r="C4146">
        <v>2011</v>
      </c>
      <c r="D4146">
        <v>9.1844443219999992</v>
      </c>
      <c r="E4146" t="s">
        <v>7</v>
      </c>
    </row>
    <row r="4147" spans="1:5" x14ac:dyDescent="0.3">
      <c r="A4147" t="s">
        <v>156</v>
      </c>
      <c r="B4147" t="s">
        <v>8</v>
      </c>
      <c r="C4147">
        <v>2012</v>
      </c>
      <c r="D4147">
        <v>9.4222220839999995</v>
      </c>
      <c r="E4147" t="s">
        <v>7</v>
      </c>
    </row>
    <row r="4148" spans="1:5" x14ac:dyDescent="0.3">
      <c r="A4148" t="s">
        <v>156</v>
      </c>
      <c r="B4148" t="s">
        <v>8</v>
      </c>
      <c r="C4148">
        <v>2013</v>
      </c>
      <c r="D4148">
        <v>9.6599998469999999</v>
      </c>
      <c r="E4148" t="s">
        <v>7</v>
      </c>
    </row>
    <row r="4149" spans="1:5" x14ac:dyDescent="0.3">
      <c r="A4149" t="s">
        <v>156</v>
      </c>
      <c r="B4149" t="s">
        <v>8</v>
      </c>
      <c r="C4149">
        <v>2014</v>
      </c>
      <c r="D4149">
        <v>9.7999999520000003</v>
      </c>
      <c r="E4149" t="s">
        <v>7</v>
      </c>
    </row>
    <row r="4150" spans="1:5" x14ac:dyDescent="0.3">
      <c r="A4150" t="s">
        <v>156</v>
      </c>
      <c r="B4150" t="s">
        <v>8</v>
      </c>
      <c r="C4150">
        <v>2015</v>
      </c>
      <c r="D4150">
        <v>9.9400000570000007</v>
      </c>
      <c r="E4150" t="s">
        <v>7</v>
      </c>
    </row>
    <row r="4151" spans="1:5" x14ac:dyDescent="0.3">
      <c r="A4151" t="s">
        <v>156</v>
      </c>
      <c r="B4151" t="s">
        <v>8</v>
      </c>
      <c r="C4151">
        <v>2016</v>
      </c>
      <c r="D4151">
        <v>10.080000160000001</v>
      </c>
      <c r="E4151" t="s">
        <v>7</v>
      </c>
    </row>
    <row r="4152" spans="1:5" x14ac:dyDescent="0.3">
      <c r="A4152" t="s">
        <v>156</v>
      </c>
      <c r="B4152" t="s">
        <v>8</v>
      </c>
      <c r="C4152">
        <v>2017</v>
      </c>
      <c r="D4152">
        <v>10.22000027</v>
      </c>
      <c r="E4152" t="s">
        <v>7</v>
      </c>
    </row>
    <row r="4153" spans="1:5" x14ac:dyDescent="0.3">
      <c r="A4153" t="s">
        <v>156</v>
      </c>
      <c r="B4153" t="s">
        <v>8</v>
      </c>
      <c r="C4153">
        <v>2018</v>
      </c>
      <c r="D4153">
        <v>10.58333365</v>
      </c>
      <c r="E4153" t="s">
        <v>7</v>
      </c>
    </row>
    <row r="4154" spans="1:5" x14ac:dyDescent="0.3">
      <c r="A4154" t="s">
        <v>156</v>
      </c>
      <c r="B4154" t="s">
        <v>8</v>
      </c>
      <c r="C4154">
        <v>2019</v>
      </c>
      <c r="D4154">
        <v>10.946667039999999</v>
      </c>
      <c r="E4154" t="s">
        <v>7</v>
      </c>
    </row>
    <row r="4155" spans="1:5" x14ac:dyDescent="0.3">
      <c r="A4155" t="s">
        <v>156</v>
      </c>
      <c r="B4155" t="s">
        <v>8</v>
      </c>
      <c r="C4155">
        <v>2020</v>
      </c>
      <c r="D4155">
        <v>11.31000042</v>
      </c>
      <c r="E4155" t="s">
        <v>7</v>
      </c>
    </row>
    <row r="4156" spans="1:5" x14ac:dyDescent="0.3">
      <c r="A4156" t="s">
        <v>156</v>
      </c>
      <c r="B4156" t="s">
        <v>8</v>
      </c>
      <c r="C4156">
        <v>2021</v>
      </c>
      <c r="D4156">
        <v>11.606427780000001</v>
      </c>
      <c r="E4156" t="s">
        <v>7</v>
      </c>
    </row>
    <row r="4157" spans="1:5" x14ac:dyDescent="0.3">
      <c r="A4157" t="s">
        <v>156</v>
      </c>
      <c r="B4157" t="s">
        <v>8</v>
      </c>
      <c r="C4157">
        <v>2022</v>
      </c>
      <c r="D4157">
        <v>11.606427780000001</v>
      </c>
      <c r="E4157" t="s">
        <v>7</v>
      </c>
    </row>
    <row r="4158" spans="1:5" x14ac:dyDescent="0.3">
      <c r="A4158" t="s">
        <v>156</v>
      </c>
      <c r="B4158" t="s">
        <v>8</v>
      </c>
      <c r="C4158">
        <v>2023</v>
      </c>
      <c r="D4158">
        <v>11.606427780000001</v>
      </c>
      <c r="E4158" t="s">
        <v>7</v>
      </c>
    </row>
    <row r="4159" spans="1:5" x14ac:dyDescent="0.3">
      <c r="A4159" t="s">
        <v>156</v>
      </c>
      <c r="B4159" t="s">
        <v>6</v>
      </c>
      <c r="C4159">
        <v>2010</v>
      </c>
      <c r="D4159">
        <v>13.013852829999999</v>
      </c>
      <c r="E4159" t="s">
        <v>7</v>
      </c>
    </row>
    <row r="4160" spans="1:5" x14ac:dyDescent="0.3">
      <c r="A4160" t="s">
        <v>156</v>
      </c>
      <c r="B4160" t="s">
        <v>6</v>
      </c>
      <c r="C4160">
        <v>2011</v>
      </c>
      <c r="D4160">
        <v>13.210045340000001</v>
      </c>
      <c r="E4160" t="s">
        <v>7</v>
      </c>
    </row>
    <row r="4161" spans="1:5" x14ac:dyDescent="0.3">
      <c r="A4161" t="s">
        <v>156</v>
      </c>
      <c r="B4161" t="s">
        <v>6</v>
      </c>
      <c r="C4161">
        <v>2012</v>
      </c>
      <c r="D4161">
        <v>13.406237839999999</v>
      </c>
      <c r="E4161" t="s">
        <v>7</v>
      </c>
    </row>
    <row r="4162" spans="1:5" x14ac:dyDescent="0.3">
      <c r="A4162" t="s">
        <v>156</v>
      </c>
      <c r="B4162" t="s">
        <v>6</v>
      </c>
      <c r="C4162">
        <v>2013</v>
      </c>
      <c r="D4162">
        <v>13.60243034</v>
      </c>
      <c r="E4162" t="s">
        <v>7</v>
      </c>
    </row>
    <row r="4163" spans="1:5" x14ac:dyDescent="0.3">
      <c r="A4163" t="s">
        <v>156</v>
      </c>
      <c r="B4163" t="s">
        <v>6</v>
      </c>
      <c r="C4163">
        <v>2014</v>
      </c>
      <c r="D4163">
        <v>14.39805984</v>
      </c>
      <c r="E4163" t="s">
        <v>7</v>
      </c>
    </row>
    <row r="4164" spans="1:5" x14ac:dyDescent="0.3">
      <c r="A4164" t="s">
        <v>156</v>
      </c>
      <c r="B4164" t="s">
        <v>6</v>
      </c>
      <c r="C4164">
        <v>2015</v>
      </c>
      <c r="D4164">
        <v>14.76905489</v>
      </c>
      <c r="E4164" t="s">
        <v>7</v>
      </c>
    </row>
    <row r="4165" spans="1:5" x14ac:dyDescent="0.3">
      <c r="A4165" t="s">
        <v>156</v>
      </c>
      <c r="B4165" t="s">
        <v>6</v>
      </c>
      <c r="C4165">
        <v>2016</v>
      </c>
      <c r="D4165">
        <v>15.14004993</v>
      </c>
      <c r="E4165" t="s">
        <v>7</v>
      </c>
    </row>
    <row r="4166" spans="1:5" x14ac:dyDescent="0.3">
      <c r="A4166" t="s">
        <v>156</v>
      </c>
      <c r="B4166" t="s">
        <v>6</v>
      </c>
      <c r="C4166">
        <v>2017</v>
      </c>
      <c r="D4166">
        <v>15.725070000000001</v>
      </c>
      <c r="E4166" t="s">
        <v>7</v>
      </c>
    </row>
    <row r="4167" spans="1:5" x14ac:dyDescent="0.3">
      <c r="A4167" t="s">
        <v>156</v>
      </c>
      <c r="B4167" t="s">
        <v>6</v>
      </c>
      <c r="C4167">
        <v>2018</v>
      </c>
      <c r="D4167">
        <v>15.856100079999999</v>
      </c>
      <c r="E4167" t="s">
        <v>7</v>
      </c>
    </row>
    <row r="4168" spans="1:5" x14ac:dyDescent="0.3">
      <c r="A4168" t="s">
        <v>156</v>
      </c>
      <c r="B4168" t="s">
        <v>6</v>
      </c>
      <c r="C4168">
        <v>2019</v>
      </c>
      <c r="D4168">
        <v>15.98313046</v>
      </c>
      <c r="E4168" t="s">
        <v>7</v>
      </c>
    </row>
    <row r="4169" spans="1:5" x14ac:dyDescent="0.3">
      <c r="A4169" t="s">
        <v>156</v>
      </c>
      <c r="B4169" t="s">
        <v>6</v>
      </c>
      <c r="C4169">
        <v>2020</v>
      </c>
      <c r="D4169">
        <v>15.75979996</v>
      </c>
      <c r="E4169" t="s">
        <v>7</v>
      </c>
    </row>
    <row r="4170" spans="1:5" x14ac:dyDescent="0.3">
      <c r="A4170" t="s">
        <v>156</v>
      </c>
      <c r="B4170" t="s">
        <v>6</v>
      </c>
      <c r="C4170">
        <v>2021</v>
      </c>
      <c r="D4170">
        <v>15.769260409999999</v>
      </c>
      <c r="E4170" t="s">
        <v>7</v>
      </c>
    </row>
    <row r="4171" spans="1:5" x14ac:dyDescent="0.3">
      <c r="A4171" t="s">
        <v>156</v>
      </c>
      <c r="B4171" t="s">
        <v>6</v>
      </c>
      <c r="C4171">
        <v>2022</v>
      </c>
      <c r="D4171">
        <v>16.949430469999999</v>
      </c>
      <c r="E4171" t="s">
        <v>7</v>
      </c>
    </row>
    <row r="4172" spans="1:5" x14ac:dyDescent="0.3">
      <c r="A4172" t="s">
        <v>156</v>
      </c>
      <c r="B4172" t="s">
        <v>6</v>
      </c>
      <c r="C4172">
        <v>2023</v>
      </c>
      <c r="D4172">
        <v>16.949430469999999</v>
      </c>
      <c r="E4172" t="s">
        <v>7</v>
      </c>
    </row>
    <row r="4173" spans="1:5" x14ac:dyDescent="0.3">
      <c r="A4173" t="s">
        <v>157</v>
      </c>
      <c r="B4173" t="s">
        <v>6</v>
      </c>
      <c r="C4173">
        <v>2010</v>
      </c>
      <c r="D4173">
        <v>7.4178299900000004</v>
      </c>
      <c r="E4173" t="s">
        <v>7</v>
      </c>
    </row>
    <row r="4174" spans="1:5" x14ac:dyDescent="0.3">
      <c r="A4174" t="s">
        <v>157</v>
      </c>
      <c r="B4174" t="s">
        <v>6</v>
      </c>
      <c r="C4174">
        <v>2011</v>
      </c>
      <c r="D4174">
        <v>7.1574001310000002</v>
      </c>
      <c r="E4174" t="s">
        <v>7</v>
      </c>
    </row>
    <row r="4175" spans="1:5" x14ac:dyDescent="0.3">
      <c r="A4175" t="s">
        <v>157</v>
      </c>
      <c r="B4175" t="s">
        <v>6</v>
      </c>
      <c r="C4175">
        <v>2012</v>
      </c>
      <c r="D4175">
        <v>7.5297598839999997</v>
      </c>
      <c r="E4175" t="s">
        <v>7</v>
      </c>
    </row>
    <row r="4176" spans="1:5" x14ac:dyDescent="0.3">
      <c r="A4176" t="s">
        <v>157</v>
      </c>
      <c r="B4176" t="s">
        <v>6</v>
      </c>
      <c r="C4176">
        <v>2013</v>
      </c>
      <c r="D4176">
        <v>7.8261199000000001</v>
      </c>
      <c r="E4176" t="s">
        <v>7</v>
      </c>
    </row>
    <row r="4177" spans="1:5" x14ac:dyDescent="0.3">
      <c r="A4177" t="s">
        <v>157</v>
      </c>
      <c r="B4177" t="s">
        <v>6</v>
      </c>
      <c r="C4177">
        <v>2014</v>
      </c>
      <c r="D4177">
        <v>7.8723301890000004</v>
      </c>
      <c r="E4177" t="s">
        <v>7</v>
      </c>
    </row>
    <row r="4178" spans="1:5" x14ac:dyDescent="0.3">
      <c r="A4178" t="s">
        <v>157</v>
      </c>
      <c r="B4178" t="s">
        <v>6</v>
      </c>
      <c r="C4178">
        <v>2015</v>
      </c>
      <c r="D4178">
        <v>7.9323301319999997</v>
      </c>
      <c r="E4178" t="s">
        <v>7</v>
      </c>
    </row>
    <row r="4179" spans="1:5" x14ac:dyDescent="0.3">
      <c r="A4179" t="s">
        <v>157</v>
      </c>
      <c r="B4179" t="s">
        <v>6</v>
      </c>
      <c r="C4179">
        <v>2016</v>
      </c>
      <c r="D4179">
        <v>8.0430663379999991</v>
      </c>
      <c r="E4179" t="s">
        <v>7</v>
      </c>
    </row>
    <row r="4180" spans="1:5" x14ac:dyDescent="0.3">
      <c r="A4180" t="s">
        <v>157</v>
      </c>
      <c r="B4180" t="s">
        <v>6</v>
      </c>
      <c r="C4180">
        <v>2017</v>
      </c>
      <c r="D4180">
        <v>8.1553484350000005</v>
      </c>
      <c r="E4180" t="s">
        <v>7</v>
      </c>
    </row>
    <row r="4181" spans="1:5" x14ac:dyDescent="0.3">
      <c r="A4181" t="s">
        <v>157</v>
      </c>
      <c r="B4181" t="s">
        <v>6</v>
      </c>
      <c r="C4181">
        <v>2018</v>
      </c>
      <c r="D4181">
        <v>8.2691980019999995</v>
      </c>
      <c r="E4181" t="s">
        <v>7</v>
      </c>
    </row>
    <row r="4182" spans="1:5" x14ac:dyDescent="0.3">
      <c r="A4182" t="s">
        <v>157</v>
      </c>
      <c r="B4182" t="s">
        <v>6</v>
      </c>
      <c r="C4182">
        <v>2019</v>
      </c>
      <c r="D4182">
        <v>8.3846369220000003</v>
      </c>
      <c r="E4182" t="s">
        <v>7</v>
      </c>
    </row>
    <row r="4183" spans="1:5" x14ac:dyDescent="0.3">
      <c r="A4183" t="s">
        <v>157</v>
      </c>
      <c r="B4183" t="s">
        <v>6</v>
      </c>
      <c r="C4183">
        <v>2020</v>
      </c>
      <c r="D4183">
        <v>8.501687381</v>
      </c>
      <c r="E4183" t="s">
        <v>7</v>
      </c>
    </row>
    <row r="4184" spans="1:5" x14ac:dyDescent="0.3">
      <c r="A4184" t="s">
        <v>157</v>
      </c>
      <c r="B4184" t="s">
        <v>6</v>
      </c>
      <c r="C4184">
        <v>2021</v>
      </c>
      <c r="D4184">
        <v>8.6203718780000003</v>
      </c>
      <c r="E4184" t="s">
        <v>7</v>
      </c>
    </row>
    <row r="4185" spans="1:5" x14ac:dyDescent="0.3">
      <c r="A4185" t="s">
        <v>157</v>
      </c>
      <c r="B4185" t="s">
        <v>6</v>
      </c>
      <c r="C4185">
        <v>2022</v>
      </c>
      <c r="D4185">
        <v>8.6203718780000003</v>
      </c>
      <c r="E4185" t="s">
        <v>7</v>
      </c>
    </row>
    <row r="4186" spans="1:5" x14ac:dyDescent="0.3">
      <c r="A4186" t="s">
        <v>157</v>
      </c>
      <c r="B4186" t="s">
        <v>6</v>
      </c>
      <c r="C4186">
        <v>2023</v>
      </c>
      <c r="D4186">
        <v>8.6203718780000003</v>
      </c>
      <c r="E4186" t="s">
        <v>7</v>
      </c>
    </row>
    <row r="4187" spans="1:5" x14ac:dyDescent="0.3">
      <c r="A4187" t="s">
        <v>157</v>
      </c>
      <c r="B4187" t="s">
        <v>8</v>
      </c>
      <c r="C4187">
        <v>2010</v>
      </c>
      <c r="D4187">
        <v>3.13</v>
      </c>
      <c r="E4187" t="s">
        <v>7</v>
      </c>
    </row>
    <row r="4188" spans="1:5" x14ac:dyDescent="0.3">
      <c r="A4188" t="s">
        <v>157</v>
      </c>
      <c r="B4188" t="s">
        <v>8</v>
      </c>
      <c r="C4188">
        <v>2011</v>
      </c>
      <c r="D4188">
        <v>3.2280000000000002</v>
      </c>
      <c r="E4188" t="s">
        <v>7</v>
      </c>
    </row>
    <row r="4189" spans="1:5" x14ac:dyDescent="0.3">
      <c r="A4189" t="s">
        <v>157</v>
      </c>
      <c r="B4189" t="s">
        <v>8</v>
      </c>
      <c r="C4189">
        <v>2012</v>
      </c>
      <c r="D4189">
        <v>3.3260000000000001</v>
      </c>
      <c r="E4189" t="s">
        <v>7</v>
      </c>
    </row>
    <row r="4190" spans="1:5" x14ac:dyDescent="0.3">
      <c r="A4190" t="s">
        <v>157</v>
      </c>
      <c r="B4190" t="s">
        <v>8</v>
      </c>
      <c r="C4190">
        <v>2013</v>
      </c>
      <c r="D4190">
        <v>3.4239999999999999</v>
      </c>
      <c r="E4190" t="s">
        <v>7</v>
      </c>
    </row>
    <row r="4191" spans="1:5" x14ac:dyDescent="0.3">
      <c r="A4191" t="s">
        <v>157</v>
      </c>
      <c r="B4191" t="s">
        <v>8</v>
      </c>
      <c r="C4191">
        <v>2014</v>
      </c>
      <c r="D4191">
        <v>3.5219999999999998</v>
      </c>
      <c r="E4191" t="s">
        <v>7</v>
      </c>
    </row>
    <row r="4192" spans="1:5" x14ac:dyDescent="0.3">
      <c r="A4192" t="s">
        <v>157</v>
      </c>
      <c r="B4192" t="s">
        <v>8</v>
      </c>
      <c r="C4192">
        <v>2015</v>
      </c>
      <c r="D4192">
        <v>3.62</v>
      </c>
      <c r="E4192" t="s">
        <v>7</v>
      </c>
    </row>
    <row r="4193" spans="1:5" x14ac:dyDescent="0.3">
      <c r="A4193" t="s">
        <v>157</v>
      </c>
      <c r="B4193" t="s">
        <v>8</v>
      </c>
      <c r="C4193">
        <v>2016</v>
      </c>
      <c r="D4193">
        <v>3.67</v>
      </c>
      <c r="E4193" t="s">
        <v>7</v>
      </c>
    </row>
    <row r="4194" spans="1:5" x14ac:dyDescent="0.3">
      <c r="A4194" t="s">
        <v>157</v>
      </c>
      <c r="B4194" t="s">
        <v>8</v>
      </c>
      <c r="C4194">
        <v>2017</v>
      </c>
      <c r="D4194">
        <v>3.72</v>
      </c>
      <c r="E4194" t="s">
        <v>7</v>
      </c>
    </row>
    <row r="4195" spans="1:5" x14ac:dyDescent="0.3">
      <c r="A4195" t="s">
        <v>157</v>
      </c>
      <c r="B4195" t="s">
        <v>8</v>
      </c>
      <c r="C4195">
        <v>2018</v>
      </c>
      <c r="D4195">
        <v>3.77</v>
      </c>
      <c r="E4195" t="s">
        <v>7</v>
      </c>
    </row>
    <row r="4196" spans="1:5" x14ac:dyDescent="0.3">
      <c r="A4196" t="s">
        <v>157</v>
      </c>
      <c r="B4196" t="s">
        <v>8</v>
      </c>
      <c r="C4196">
        <v>2019</v>
      </c>
      <c r="D4196">
        <v>3.82</v>
      </c>
      <c r="E4196" t="s">
        <v>7</v>
      </c>
    </row>
    <row r="4197" spans="1:5" x14ac:dyDescent="0.3">
      <c r="A4197" t="s">
        <v>157</v>
      </c>
      <c r="B4197" t="s">
        <v>8</v>
      </c>
      <c r="C4197">
        <v>2020</v>
      </c>
      <c r="D4197">
        <v>3.87</v>
      </c>
      <c r="E4197" t="s">
        <v>7</v>
      </c>
    </row>
    <row r="4198" spans="1:5" x14ac:dyDescent="0.3">
      <c r="A4198" t="s">
        <v>157</v>
      </c>
      <c r="B4198" t="s">
        <v>8</v>
      </c>
      <c r="C4198">
        <v>2021</v>
      </c>
      <c r="D4198">
        <v>3.9620000000000002</v>
      </c>
      <c r="E4198" t="s">
        <v>7</v>
      </c>
    </row>
    <row r="4199" spans="1:5" x14ac:dyDescent="0.3">
      <c r="A4199" t="s">
        <v>157</v>
      </c>
      <c r="B4199" t="s">
        <v>8</v>
      </c>
      <c r="C4199">
        <v>2022</v>
      </c>
      <c r="D4199">
        <v>3.9620000000000002</v>
      </c>
      <c r="E4199" t="s">
        <v>7</v>
      </c>
    </row>
    <row r="4200" spans="1:5" x14ac:dyDescent="0.3">
      <c r="A4200" t="s">
        <v>157</v>
      </c>
      <c r="B4200" t="s">
        <v>8</v>
      </c>
      <c r="C4200">
        <v>2023</v>
      </c>
      <c r="D4200">
        <v>3.9620000000000002</v>
      </c>
      <c r="E4200" t="s">
        <v>7</v>
      </c>
    </row>
    <row r="4201" spans="1:5" x14ac:dyDescent="0.3">
      <c r="A4201" t="s">
        <v>158</v>
      </c>
      <c r="B4201" t="s">
        <v>8</v>
      </c>
      <c r="C4201">
        <v>2010</v>
      </c>
      <c r="D4201">
        <v>2.2200000759999998</v>
      </c>
      <c r="E4201" t="s">
        <v>7</v>
      </c>
    </row>
    <row r="4202" spans="1:5" x14ac:dyDescent="0.3">
      <c r="A4202" t="s">
        <v>158</v>
      </c>
      <c r="B4202" t="s">
        <v>8</v>
      </c>
      <c r="C4202">
        <v>2011</v>
      </c>
      <c r="D4202">
        <v>2.3900001049999999</v>
      </c>
      <c r="E4202" t="s">
        <v>7</v>
      </c>
    </row>
    <row r="4203" spans="1:5" x14ac:dyDescent="0.3">
      <c r="A4203" t="s">
        <v>158</v>
      </c>
      <c r="B4203" t="s">
        <v>8</v>
      </c>
      <c r="C4203">
        <v>2012</v>
      </c>
      <c r="D4203">
        <v>2.585000038</v>
      </c>
      <c r="E4203" t="s">
        <v>7</v>
      </c>
    </row>
    <row r="4204" spans="1:5" x14ac:dyDescent="0.3">
      <c r="A4204" t="s">
        <v>158</v>
      </c>
      <c r="B4204" t="s">
        <v>8</v>
      </c>
      <c r="C4204">
        <v>2013</v>
      </c>
      <c r="D4204">
        <v>2.7799999710000001</v>
      </c>
      <c r="E4204" t="s">
        <v>7</v>
      </c>
    </row>
    <row r="4205" spans="1:5" x14ac:dyDescent="0.3">
      <c r="A4205" t="s">
        <v>158</v>
      </c>
      <c r="B4205" t="s">
        <v>8</v>
      </c>
      <c r="C4205">
        <v>2014</v>
      </c>
      <c r="D4205">
        <v>2.6559349299999999</v>
      </c>
      <c r="E4205" t="s">
        <v>7</v>
      </c>
    </row>
    <row r="4206" spans="1:5" x14ac:dyDescent="0.3">
      <c r="A4206" t="s">
        <v>158</v>
      </c>
      <c r="B4206" t="s">
        <v>8</v>
      </c>
      <c r="C4206">
        <v>2015</v>
      </c>
      <c r="D4206">
        <v>2.5318698880000001</v>
      </c>
      <c r="E4206" t="s">
        <v>7</v>
      </c>
    </row>
    <row r="4207" spans="1:5" x14ac:dyDescent="0.3">
      <c r="A4207" t="s">
        <v>158</v>
      </c>
      <c r="B4207" t="s">
        <v>8</v>
      </c>
      <c r="C4207">
        <v>2016</v>
      </c>
      <c r="D4207">
        <v>2.8919401169999999</v>
      </c>
      <c r="E4207" t="s">
        <v>7</v>
      </c>
    </row>
    <row r="4208" spans="1:5" x14ac:dyDescent="0.3">
      <c r="A4208" t="s">
        <v>158</v>
      </c>
      <c r="B4208" t="s">
        <v>8</v>
      </c>
      <c r="C4208">
        <v>2017</v>
      </c>
      <c r="D4208">
        <v>2.829999924</v>
      </c>
      <c r="E4208" t="s">
        <v>7</v>
      </c>
    </row>
    <row r="4209" spans="1:5" x14ac:dyDescent="0.3">
      <c r="A4209" t="s">
        <v>158</v>
      </c>
      <c r="B4209" t="s">
        <v>8</v>
      </c>
      <c r="C4209">
        <v>2018</v>
      </c>
      <c r="D4209">
        <v>2.998349905</v>
      </c>
      <c r="E4209" t="s">
        <v>7</v>
      </c>
    </row>
    <row r="4210" spans="1:5" x14ac:dyDescent="0.3">
      <c r="A4210" t="s">
        <v>158</v>
      </c>
      <c r="B4210" t="s">
        <v>8</v>
      </c>
      <c r="C4210">
        <v>2019</v>
      </c>
      <c r="D4210">
        <v>2.8414599900000002</v>
      </c>
      <c r="E4210" t="s">
        <v>7</v>
      </c>
    </row>
    <row r="4211" spans="1:5" x14ac:dyDescent="0.3">
      <c r="A4211" t="s">
        <v>158</v>
      </c>
      <c r="B4211" t="s">
        <v>8</v>
      </c>
      <c r="C4211">
        <v>2020</v>
      </c>
      <c r="D4211">
        <v>2.8876318689999998</v>
      </c>
      <c r="E4211" t="s">
        <v>7</v>
      </c>
    </row>
    <row r="4212" spans="1:5" x14ac:dyDescent="0.3">
      <c r="A4212" t="s">
        <v>158</v>
      </c>
      <c r="B4212" t="s">
        <v>8</v>
      </c>
      <c r="C4212">
        <v>2021</v>
      </c>
      <c r="D4212">
        <v>2.934554012</v>
      </c>
      <c r="E4212" t="s">
        <v>7</v>
      </c>
    </row>
    <row r="4213" spans="1:5" x14ac:dyDescent="0.3">
      <c r="A4213" t="s">
        <v>158</v>
      </c>
      <c r="B4213" t="s">
        <v>8</v>
      </c>
      <c r="C4213">
        <v>2022</v>
      </c>
      <c r="D4213">
        <v>2.934554012</v>
      </c>
      <c r="E4213" t="s">
        <v>7</v>
      </c>
    </row>
    <row r="4214" spans="1:5" x14ac:dyDescent="0.3">
      <c r="A4214" t="s">
        <v>158</v>
      </c>
      <c r="B4214" t="s">
        <v>8</v>
      </c>
      <c r="C4214">
        <v>2023</v>
      </c>
      <c r="D4214">
        <v>2.934554012</v>
      </c>
      <c r="E4214" t="s">
        <v>7</v>
      </c>
    </row>
    <row r="4215" spans="1:5" x14ac:dyDescent="0.3">
      <c r="A4215" t="s">
        <v>158</v>
      </c>
      <c r="B4215" t="s">
        <v>6</v>
      </c>
      <c r="C4215">
        <v>2010</v>
      </c>
      <c r="D4215">
        <v>8.1412000659999997</v>
      </c>
      <c r="E4215" t="s">
        <v>7</v>
      </c>
    </row>
    <row r="4216" spans="1:5" x14ac:dyDescent="0.3">
      <c r="A4216" t="s">
        <v>158</v>
      </c>
      <c r="B4216" t="s">
        <v>6</v>
      </c>
      <c r="C4216">
        <v>2011</v>
      </c>
      <c r="D4216">
        <v>8.7993898389999998</v>
      </c>
      <c r="E4216" t="s">
        <v>7</v>
      </c>
    </row>
    <row r="4217" spans="1:5" x14ac:dyDescent="0.3">
      <c r="A4217" t="s">
        <v>158</v>
      </c>
      <c r="B4217" t="s">
        <v>6</v>
      </c>
      <c r="C4217">
        <v>2012</v>
      </c>
      <c r="D4217">
        <v>9.0172595980000008</v>
      </c>
      <c r="E4217" t="s">
        <v>7</v>
      </c>
    </row>
    <row r="4218" spans="1:5" x14ac:dyDescent="0.3">
      <c r="A4218" t="s">
        <v>158</v>
      </c>
      <c r="B4218" t="s">
        <v>6</v>
      </c>
      <c r="C4218">
        <v>2013</v>
      </c>
      <c r="D4218">
        <v>9.0559597019999991</v>
      </c>
      <c r="E4218" t="s">
        <v>7</v>
      </c>
    </row>
    <row r="4219" spans="1:5" x14ac:dyDescent="0.3">
      <c r="A4219" t="s">
        <v>158</v>
      </c>
      <c r="B4219" t="s">
        <v>6</v>
      </c>
      <c r="C4219">
        <v>2014</v>
      </c>
      <c r="D4219">
        <v>9.2931499479999999</v>
      </c>
      <c r="E4219" t="s">
        <v>7</v>
      </c>
    </row>
    <row r="4220" spans="1:5" x14ac:dyDescent="0.3">
      <c r="A4220" t="s">
        <v>158</v>
      </c>
      <c r="B4220" t="s">
        <v>6</v>
      </c>
      <c r="C4220">
        <v>2015</v>
      </c>
      <c r="D4220">
        <v>9.2905797959999994</v>
      </c>
      <c r="E4220" t="s">
        <v>7</v>
      </c>
    </row>
    <row r="4221" spans="1:5" x14ac:dyDescent="0.3">
      <c r="A4221" t="s">
        <v>158</v>
      </c>
      <c r="B4221" t="s">
        <v>6</v>
      </c>
      <c r="C4221">
        <v>2016</v>
      </c>
      <c r="D4221">
        <v>9.1961848740000001</v>
      </c>
      <c r="E4221" t="s">
        <v>7</v>
      </c>
    </row>
    <row r="4222" spans="1:5" x14ac:dyDescent="0.3">
      <c r="A4222" t="s">
        <v>158</v>
      </c>
      <c r="B4222" t="s">
        <v>6</v>
      </c>
      <c r="C4222">
        <v>2017</v>
      </c>
      <c r="D4222">
        <v>9.1017899510000007</v>
      </c>
      <c r="E4222" t="s">
        <v>7</v>
      </c>
    </row>
    <row r="4223" spans="1:5" x14ac:dyDescent="0.3">
      <c r="A4223" t="s">
        <v>158</v>
      </c>
      <c r="B4223" t="s">
        <v>6</v>
      </c>
      <c r="C4223">
        <v>2018</v>
      </c>
      <c r="D4223">
        <v>9.0073950289999996</v>
      </c>
      <c r="E4223" t="s">
        <v>7</v>
      </c>
    </row>
    <row r="4224" spans="1:5" x14ac:dyDescent="0.3">
      <c r="A4224" t="s">
        <v>158</v>
      </c>
      <c r="B4224" t="s">
        <v>6</v>
      </c>
      <c r="C4224">
        <v>2019</v>
      </c>
      <c r="D4224">
        <v>8.9130001070000002</v>
      </c>
      <c r="E4224" t="s">
        <v>7</v>
      </c>
    </row>
    <row r="4225" spans="1:5" x14ac:dyDescent="0.3">
      <c r="A4225" t="s">
        <v>158</v>
      </c>
      <c r="B4225" t="s">
        <v>6</v>
      </c>
      <c r="C4225">
        <v>2020</v>
      </c>
      <c r="D4225">
        <v>9.0534896850000006</v>
      </c>
      <c r="E4225" t="s">
        <v>7</v>
      </c>
    </row>
    <row r="4226" spans="1:5" x14ac:dyDescent="0.3">
      <c r="A4226" t="s">
        <v>158</v>
      </c>
      <c r="B4226" t="s">
        <v>6</v>
      </c>
      <c r="C4226">
        <v>2021</v>
      </c>
      <c r="D4226">
        <v>9.0679197309999999</v>
      </c>
      <c r="E4226" t="s">
        <v>7</v>
      </c>
    </row>
    <row r="4227" spans="1:5" x14ac:dyDescent="0.3">
      <c r="A4227" t="s">
        <v>158</v>
      </c>
      <c r="B4227" t="s">
        <v>6</v>
      </c>
      <c r="C4227">
        <v>2022</v>
      </c>
      <c r="D4227">
        <v>9.1445503230000007</v>
      </c>
      <c r="E4227" t="s">
        <v>7</v>
      </c>
    </row>
    <row r="4228" spans="1:5" x14ac:dyDescent="0.3">
      <c r="A4228" t="s">
        <v>158</v>
      </c>
      <c r="B4228" t="s">
        <v>6</v>
      </c>
      <c r="C4228">
        <v>2023</v>
      </c>
      <c r="D4228">
        <v>9.1427097320000001</v>
      </c>
      <c r="E4228" t="s">
        <v>7</v>
      </c>
    </row>
    <row r="4229" spans="1:5" x14ac:dyDescent="0.3">
      <c r="A4229" t="s">
        <v>159</v>
      </c>
      <c r="B4229" t="s">
        <v>6</v>
      </c>
      <c r="C4229">
        <v>2010</v>
      </c>
      <c r="D4229">
        <v>17.633913589999999</v>
      </c>
      <c r="E4229" t="s">
        <v>7</v>
      </c>
    </row>
    <row r="4230" spans="1:5" x14ac:dyDescent="0.3">
      <c r="A4230" t="s">
        <v>159</v>
      </c>
      <c r="B4230" t="s">
        <v>6</v>
      </c>
      <c r="C4230">
        <v>2011</v>
      </c>
      <c r="D4230">
        <v>17.468106410000001</v>
      </c>
      <c r="E4230" t="s">
        <v>7</v>
      </c>
    </row>
    <row r="4231" spans="1:5" x14ac:dyDescent="0.3">
      <c r="A4231" t="s">
        <v>159</v>
      </c>
      <c r="B4231" t="s">
        <v>6</v>
      </c>
      <c r="C4231">
        <v>2012</v>
      </c>
      <c r="D4231">
        <v>17.302299229999999</v>
      </c>
      <c r="E4231" t="s">
        <v>7</v>
      </c>
    </row>
    <row r="4232" spans="1:5" x14ac:dyDescent="0.3">
      <c r="A4232" t="s">
        <v>159</v>
      </c>
      <c r="B4232" t="s">
        <v>6</v>
      </c>
      <c r="C4232">
        <v>2013</v>
      </c>
      <c r="D4232">
        <v>17.136492050000001</v>
      </c>
      <c r="E4232" t="s">
        <v>7</v>
      </c>
    </row>
    <row r="4233" spans="1:5" x14ac:dyDescent="0.3">
      <c r="A4233" t="s">
        <v>159</v>
      </c>
      <c r="B4233" t="s">
        <v>6</v>
      </c>
      <c r="C4233">
        <v>2014</v>
      </c>
      <c r="D4233">
        <v>16.970684869999999</v>
      </c>
      <c r="E4233" t="s">
        <v>7</v>
      </c>
    </row>
    <row r="4234" spans="1:5" x14ac:dyDescent="0.3">
      <c r="A4234" t="s">
        <v>159</v>
      </c>
      <c r="B4234" t="s">
        <v>6</v>
      </c>
      <c r="C4234">
        <v>2015</v>
      </c>
      <c r="D4234">
        <v>16.804877690000001</v>
      </c>
      <c r="E4234" t="s">
        <v>7</v>
      </c>
    </row>
    <row r="4235" spans="1:5" x14ac:dyDescent="0.3">
      <c r="A4235" t="s">
        <v>159</v>
      </c>
      <c r="B4235" t="s">
        <v>6</v>
      </c>
      <c r="C4235">
        <v>2016</v>
      </c>
      <c r="D4235">
        <v>16.63907051</v>
      </c>
      <c r="E4235" t="s">
        <v>7</v>
      </c>
    </row>
    <row r="4236" spans="1:5" x14ac:dyDescent="0.3">
      <c r="A4236" t="s">
        <v>159</v>
      </c>
      <c r="B4236" t="s">
        <v>6</v>
      </c>
      <c r="C4236">
        <v>2017</v>
      </c>
      <c r="D4236">
        <v>16.676439290000001</v>
      </c>
      <c r="E4236" t="s">
        <v>7</v>
      </c>
    </row>
    <row r="4237" spans="1:5" x14ac:dyDescent="0.3">
      <c r="A4237" t="s">
        <v>159</v>
      </c>
      <c r="B4237" t="s">
        <v>6</v>
      </c>
      <c r="C4237">
        <v>2018</v>
      </c>
      <c r="D4237">
        <v>16.742000579999999</v>
      </c>
      <c r="E4237" t="s">
        <v>7</v>
      </c>
    </row>
    <row r="4238" spans="1:5" x14ac:dyDescent="0.3">
      <c r="A4238" t="s">
        <v>159</v>
      </c>
      <c r="B4238" t="s">
        <v>6</v>
      </c>
      <c r="C4238">
        <v>2019</v>
      </c>
      <c r="D4238">
        <v>16.74119949</v>
      </c>
      <c r="E4238" t="s">
        <v>7</v>
      </c>
    </row>
    <row r="4239" spans="1:5" x14ac:dyDescent="0.3">
      <c r="A4239" t="s">
        <v>159</v>
      </c>
      <c r="B4239" t="s">
        <v>6</v>
      </c>
      <c r="C4239">
        <v>2020</v>
      </c>
      <c r="D4239">
        <v>16.787359240000001</v>
      </c>
      <c r="E4239" t="s">
        <v>7</v>
      </c>
    </row>
    <row r="4240" spans="1:5" x14ac:dyDescent="0.3">
      <c r="A4240" t="s">
        <v>159</v>
      </c>
      <c r="B4240" t="s">
        <v>6</v>
      </c>
      <c r="C4240">
        <v>2021</v>
      </c>
      <c r="D4240">
        <v>16.902730940000001</v>
      </c>
      <c r="E4240" t="s">
        <v>7</v>
      </c>
    </row>
    <row r="4241" spans="1:5" x14ac:dyDescent="0.3">
      <c r="A4241" t="s">
        <v>159</v>
      </c>
      <c r="B4241" t="s">
        <v>6</v>
      </c>
      <c r="C4241">
        <v>2022</v>
      </c>
      <c r="D4241">
        <v>16.74227905</v>
      </c>
      <c r="E4241" t="s">
        <v>7</v>
      </c>
    </row>
    <row r="4242" spans="1:5" x14ac:dyDescent="0.3">
      <c r="A4242" t="s">
        <v>159</v>
      </c>
      <c r="B4242" t="s">
        <v>6</v>
      </c>
      <c r="C4242">
        <v>2023</v>
      </c>
      <c r="D4242">
        <v>16.74227905</v>
      </c>
      <c r="E4242" t="s">
        <v>7</v>
      </c>
    </row>
    <row r="4243" spans="1:5" x14ac:dyDescent="0.3">
      <c r="A4243" t="s">
        <v>159</v>
      </c>
      <c r="B4243" t="s">
        <v>8</v>
      </c>
      <c r="C4243">
        <v>2010</v>
      </c>
      <c r="D4243">
        <v>10.93999958</v>
      </c>
      <c r="E4243" t="s">
        <v>7</v>
      </c>
    </row>
    <row r="4244" spans="1:5" x14ac:dyDescent="0.3">
      <c r="A4244" t="s">
        <v>159</v>
      </c>
      <c r="B4244" t="s">
        <v>8</v>
      </c>
      <c r="C4244">
        <v>2011</v>
      </c>
      <c r="D4244">
        <v>11</v>
      </c>
      <c r="E4244" t="s">
        <v>7</v>
      </c>
    </row>
    <row r="4245" spans="1:5" x14ac:dyDescent="0.3">
      <c r="A4245" t="s">
        <v>159</v>
      </c>
      <c r="B4245" t="s">
        <v>8</v>
      </c>
      <c r="C4245">
        <v>2012</v>
      </c>
      <c r="D4245">
        <v>11.02000046</v>
      </c>
      <c r="E4245" t="s">
        <v>7</v>
      </c>
    </row>
    <row r="4246" spans="1:5" x14ac:dyDescent="0.3">
      <c r="A4246" t="s">
        <v>159</v>
      </c>
      <c r="B4246" t="s">
        <v>8</v>
      </c>
      <c r="C4246">
        <v>2013</v>
      </c>
      <c r="D4246">
        <v>11.149999619999999</v>
      </c>
      <c r="E4246" t="s">
        <v>7</v>
      </c>
    </row>
    <row r="4247" spans="1:5" x14ac:dyDescent="0.3">
      <c r="A4247" t="s">
        <v>159</v>
      </c>
      <c r="B4247" t="s">
        <v>8</v>
      </c>
      <c r="C4247">
        <v>2014</v>
      </c>
      <c r="D4247">
        <v>11.22000027</v>
      </c>
      <c r="E4247" t="s">
        <v>7</v>
      </c>
    </row>
    <row r="4248" spans="1:5" x14ac:dyDescent="0.3">
      <c r="A4248" t="s">
        <v>159</v>
      </c>
      <c r="B4248" t="s">
        <v>8</v>
      </c>
      <c r="C4248">
        <v>2015</v>
      </c>
      <c r="D4248">
        <v>11.369999890000001</v>
      </c>
      <c r="E4248" t="s">
        <v>7</v>
      </c>
    </row>
    <row r="4249" spans="1:5" x14ac:dyDescent="0.3">
      <c r="A4249" t="s">
        <v>159</v>
      </c>
      <c r="B4249" t="s">
        <v>8</v>
      </c>
      <c r="C4249">
        <v>2016</v>
      </c>
      <c r="D4249">
        <v>11.380000109999999</v>
      </c>
      <c r="E4249" t="s">
        <v>7</v>
      </c>
    </row>
    <row r="4250" spans="1:5" x14ac:dyDescent="0.3">
      <c r="A4250" t="s">
        <v>159</v>
      </c>
      <c r="B4250" t="s">
        <v>8</v>
      </c>
      <c r="C4250">
        <v>2017</v>
      </c>
      <c r="D4250">
        <v>11.34000015</v>
      </c>
      <c r="E4250" t="s">
        <v>7</v>
      </c>
    </row>
    <row r="4251" spans="1:5" x14ac:dyDescent="0.3">
      <c r="A4251" t="s">
        <v>159</v>
      </c>
      <c r="B4251" t="s">
        <v>8</v>
      </c>
      <c r="C4251">
        <v>2018</v>
      </c>
      <c r="D4251">
        <v>11.56000042</v>
      </c>
      <c r="E4251" t="s">
        <v>7</v>
      </c>
    </row>
    <row r="4252" spans="1:5" x14ac:dyDescent="0.3">
      <c r="A4252" t="s">
        <v>159</v>
      </c>
      <c r="B4252" t="s">
        <v>8</v>
      </c>
      <c r="C4252">
        <v>2019</v>
      </c>
      <c r="D4252">
        <v>11.68000031</v>
      </c>
      <c r="E4252" t="s">
        <v>7</v>
      </c>
    </row>
    <row r="4253" spans="1:5" x14ac:dyDescent="0.3">
      <c r="A4253" t="s">
        <v>159</v>
      </c>
      <c r="B4253" t="s">
        <v>8</v>
      </c>
      <c r="C4253">
        <v>2020</v>
      </c>
      <c r="D4253">
        <v>11.760000229999999</v>
      </c>
      <c r="E4253" t="s">
        <v>7</v>
      </c>
    </row>
    <row r="4254" spans="1:5" x14ac:dyDescent="0.3">
      <c r="A4254" t="s">
        <v>159</v>
      </c>
      <c r="B4254" t="s">
        <v>8</v>
      </c>
      <c r="C4254">
        <v>2021</v>
      </c>
      <c r="D4254">
        <v>12.079999920000001</v>
      </c>
      <c r="E4254" t="s">
        <v>7</v>
      </c>
    </row>
    <row r="4255" spans="1:5" x14ac:dyDescent="0.3">
      <c r="A4255" t="s">
        <v>159</v>
      </c>
      <c r="B4255" t="s">
        <v>8</v>
      </c>
      <c r="C4255">
        <v>2022</v>
      </c>
      <c r="D4255">
        <v>11.989999770000001</v>
      </c>
      <c r="E4255" t="s">
        <v>7</v>
      </c>
    </row>
    <row r="4256" spans="1:5" x14ac:dyDescent="0.3">
      <c r="A4256" t="s">
        <v>159</v>
      </c>
      <c r="B4256" t="s">
        <v>8</v>
      </c>
      <c r="C4256">
        <v>2023</v>
      </c>
      <c r="D4256">
        <v>11.989999770000001</v>
      </c>
      <c r="E4256" t="s">
        <v>7</v>
      </c>
    </row>
    <row r="4257" spans="1:5" x14ac:dyDescent="0.3">
      <c r="A4257" t="s">
        <v>160</v>
      </c>
      <c r="B4257" t="s">
        <v>8</v>
      </c>
      <c r="C4257">
        <v>2010</v>
      </c>
      <c r="D4257">
        <v>5.4950424670000002</v>
      </c>
      <c r="E4257" t="s">
        <v>7</v>
      </c>
    </row>
    <row r="4258" spans="1:5" x14ac:dyDescent="0.3">
      <c r="A4258" t="s">
        <v>160</v>
      </c>
      <c r="B4258" t="s">
        <v>8</v>
      </c>
      <c r="C4258">
        <v>2011</v>
      </c>
      <c r="D4258">
        <v>5.5370491739999999</v>
      </c>
      <c r="E4258" t="s">
        <v>7</v>
      </c>
    </row>
    <row r="4259" spans="1:5" x14ac:dyDescent="0.3">
      <c r="A4259" t="s">
        <v>160</v>
      </c>
      <c r="B4259" t="s">
        <v>8</v>
      </c>
      <c r="C4259">
        <v>2012</v>
      </c>
      <c r="D4259">
        <v>5.579377</v>
      </c>
      <c r="E4259" t="s">
        <v>7</v>
      </c>
    </row>
    <row r="4260" spans="1:5" x14ac:dyDescent="0.3">
      <c r="A4260" t="s">
        <v>160</v>
      </c>
      <c r="B4260" t="s">
        <v>8</v>
      </c>
      <c r="C4260">
        <v>2013</v>
      </c>
      <c r="D4260">
        <v>5.6220283999999996</v>
      </c>
      <c r="E4260" t="s">
        <v>7</v>
      </c>
    </row>
    <row r="4261" spans="1:5" x14ac:dyDescent="0.3">
      <c r="A4261" t="s">
        <v>160</v>
      </c>
      <c r="B4261" t="s">
        <v>8</v>
      </c>
      <c r="C4261">
        <v>2014</v>
      </c>
      <c r="D4261">
        <v>5.6646798</v>
      </c>
      <c r="E4261" t="s">
        <v>7</v>
      </c>
    </row>
    <row r="4262" spans="1:5" x14ac:dyDescent="0.3">
      <c r="A4262" t="s">
        <v>160</v>
      </c>
      <c r="B4262" t="s">
        <v>8</v>
      </c>
      <c r="C4262">
        <v>2015</v>
      </c>
      <c r="D4262">
        <v>5.7073311999999996</v>
      </c>
      <c r="E4262" t="s">
        <v>7</v>
      </c>
    </row>
    <row r="4263" spans="1:5" x14ac:dyDescent="0.3">
      <c r="A4263" t="s">
        <v>160</v>
      </c>
      <c r="B4263" t="s">
        <v>8</v>
      </c>
      <c r="C4263">
        <v>2016</v>
      </c>
      <c r="D4263">
        <v>5.7499826000000001</v>
      </c>
      <c r="E4263" t="s">
        <v>7</v>
      </c>
    </row>
    <row r="4264" spans="1:5" x14ac:dyDescent="0.3">
      <c r="A4264" t="s">
        <v>160</v>
      </c>
      <c r="B4264" t="s">
        <v>8</v>
      </c>
      <c r="C4264">
        <v>2017</v>
      </c>
      <c r="D4264">
        <v>5.7926339999999996</v>
      </c>
      <c r="E4264" t="s">
        <v>7</v>
      </c>
    </row>
    <row r="4265" spans="1:5" x14ac:dyDescent="0.3">
      <c r="A4265" t="s">
        <v>160</v>
      </c>
      <c r="B4265" t="s">
        <v>8</v>
      </c>
      <c r="C4265">
        <v>2018</v>
      </c>
      <c r="D4265">
        <v>5.8216494000000001</v>
      </c>
      <c r="E4265" t="s">
        <v>7</v>
      </c>
    </row>
    <row r="4266" spans="1:5" x14ac:dyDescent="0.3">
      <c r="A4266" t="s">
        <v>160</v>
      </c>
      <c r="B4266" t="s">
        <v>8</v>
      </c>
      <c r="C4266">
        <v>2019</v>
      </c>
      <c r="D4266">
        <v>5.8506647999999997</v>
      </c>
      <c r="E4266" t="s">
        <v>7</v>
      </c>
    </row>
    <row r="4267" spans="1:5" x14ac:dyDescent="0.3">
      <c r="A4267" t="s">
        <v>160</v>
      </c>
      <c r="B4267" t="s">
        <v>8</v>
      </c>
      <c r="C4267">
        <v>2020</v>
      </c>
      <c r="D4267">
        <v>5.8796802000000001</v>
      </c>
      <c r="E4267" t="s">
        <v>7</v>
      </c>
    </row>
    <row r="4268" spans="1:5" x14ac:dyDescent="0.3">
      <c r="A4268" t="s">
        <v>160</v>
      </c>
      <c r="B4268" t="s">
        <v>8</v>
      </c>
      <c r="C4268">
        <v>2021</v>
      </c>
      <c r="D4268">
        <v>5.8796802000000001</v>
      </c>
      <c r="E4268" t="s">
        <v>7</v>
      </c>
    </row>
    <row r="4269" spans="1:5" x14ac:dyDescent="0.3">
      <c r="A4269" t="s">
        <v>160</v>
      </c>
      <c r="B4269" t="s">
        <v>8</v>
      </c>
      <c r="C4269">
        <v>2022</v>
      </c>
      <c r="D4269">
        <v>5.8796802000000001</v>
      </c>
      <c r="E4269" t="s">
        <v>7</v>
      </c>
    </row>
    <row r="4270" spans="1:5" x14ac:dyDescent="0.3">
      <c r="A4270" t="s">
        <v>160</v>
      </c>
      <c r="B4270" t="s">
        <v>8</v>
      </c>
      <c r="C4270">
        <v>2023</v>
      </c>
      <c r="D4270">
        <v>5.8796802000000001</v>
      </c>
      <c r="E4270" t="s">
        <v>7</v>
      </c>
    </row>
    <row r="4271" spans="1:5" x14ac:dyDescent="0.3">
      <c r="A4271" t="s">
        <v>160</v>
      </c>
      <c r="B4271" t="s">
        <v>6</v>
      </c>
      <c r="C4271">
        <v>2010</v>
      </c>
      <c r="D4271">
        <v>11.18373368</v>
      </c>
      <c r="E4271" t="s">
        <v>7</v>
      </c>
    </row>
    <row r="4272" spans="1:5" x14ac:dyDescent="0.3">
      <c r="A4272" t="s">
        <v>160</v>
      </c>
      <c r="B4272" t="s">
        <v>6</v>
      </c>
      <c r="C4272">
        <v>2011</v>
      </c>
      <c r="D4272">
        <v>11.202677080000001</v>
      </c>
      <c r="E4272" t="s">
        <v>7</v>
      </c>
    </row>
    <row r="4273" spans="1:5" x14ac:dyDescent="0.3">
      <c r="A4273" t="s">
        <v>160</v>
      </c>
      <c r="B4273" t="s">
        <v>6</v>
      </c>
      <c r="C4273">
        <v>2012</v>
      </c>
      <c r="D4273">
        <v>11.221652560000001</v>
      </c>
      <c r="E4273" t="s">
        <v>7</v>
      </c>
    </row>
    <row r="4274" spans="1:5" x14ac:dyDescent="0.3">
      <c r="A4274" t="s">
        <v>160</v>
      </c>
      <c r="B4274" t="s">
        <v>6</v>
      </c>
      <c r="C4274">
        <v>2013</v>
      </c>
      <c r="D4274">
        <v>11.24066019</v>
      </c>
      <c r="E4274" t="s">
        <v>7</v>
      </c>
    </row>
    <row r="4275" spans="1:5" x14ac:dyDescent="0.3">
      <c r="A4275" t="s">
        <v>160</v>
      </c>
      <c r="B4275" t="s">
        <v>6</v>
      </c>
      <c r="C4275">
        <v>2014</v>
      </c>
      <c r="D4275">
        <v>11.25970001</v>
      </c>
      <c r="E4275" t="s">
        <v>7</v>
      </c>
    </row>
    <row r="4276" spans="1:5" x14ac:dyDescent="0.3">
      <c r="A4276" t="s">
        <v>160</v>
      </c>
      <c r="B4276" t="s">
        <v>6</v>
      </c>
      <c r="C4276">
        <v>2015</v>
      </c>
      <c r="D4276">
        <v>11.278739829999999</v>
      </c>
      <c r="E4276" t="s">
        <v>7</v>
      </c>
    </row>
    <row r="4277" spans="1:5" x14ac:dyDescent="0.3">
      <c r="A4277" t="s">
        <v>160</v>
      </c>
      <c r="B4277" t="s">
        <v>6</v>
      </c>
      <c r="C4277">
        <v>2016</v>
      </c>
      <c r="D4277">
        <v>11.29777966</v>
      </c>
      <c r="E4277" t="s">
        <v>7</v>
      </c>
    </row>
    <row r="4278" spans="1:5" x14ac:dyDescent="0.3">
      <c r="A4278" t="s">
        <v>160</v>
      </c>
      <c r="B4278" t="s">
        <v>6</v>
      </c>
      <c r="C4278">
        <v>2017</v>
      </c>
      <c r="D4278">
        <v>11.316819479999999</v>
      </c>
      <c r="E4278" t="s">
        <v>7</v>
      </c>
    </row>
    <row r="4279" spans="1:5" x14ac:dyDescent="0.3">
      <c r="A4279" t="s">
        <v>160</v>
      </c>
      <c r="B4279" t="s">
        <v>6</v>
      </c>
      <c r="C4279">
        <v>2018</v>
      </c>
      <c r="D4279">
        <v>11.335859299999999</v>
      </c>
      <c r="E4279" t="s">
        <v>7</v>
      </c>
    </row>
    <row r="4280" spans="1:5" x14ac:dyDescent="0.3">
      <c r="A4280" t="s">
        <v>160</v>
      </c>
      <c r="B4280" t="s">
        <v>6</v>
      </c>
      <c r="C4280">
        <v>2019</v>
      </c>
      <c r="D4280">
        <v>11.32825356</v>
      </c>
      <c r="E4280" t="s">
        <v>7</v>
      </c>
    </row>
    <row r="4281" spans="1:5" x14ac:dyDescent="0.3">
      <c r="A4281" t="s">
        <v>160</v>
      </c>
      <c r="B4281" t="s">
        <v>6</v>
      </c>
      <c r="C4281">
        <v>2020</v>
      </c>
      <c r="D4281">
        <v>11.320647810000001</v>
      </c>
      <c r="E4281" t="s">
        <v>7</v>
      </c>
    </row>
    <row r="4282" spans="1:5" x14ac:dyDescent="0.3">
      <c r="A4282" t="s">
        <v>160</v>
      </c>
      <c r="B4282" t="s">
        <v>6</v>
      </c>
      <c r="C4282">
        <v>2021</v>
      </c>
      <c r="D4282">
        <v>11.31304207</v>
      </c>
      <c r="E4282" t="s">
        <v>7</v>
      </c>
    </row>
    <row r="4283" spans="1:5" x14ac:dyDescent="0.3">
      <c r="A4283" t="s">
        <v>160</v>
      </c>
      <c r="B4283" t="s">
        <v>6</v>
      </c>
      <c r="C4283">
        <v>2022</v>
      </c>
      <c r="D4283">
        <v>11.31304207</v>
      </c>
      <c r="E4283" t="s">
        <v>7</v>
      </c>
    </row>
    <row r="4284" spans="1:5" x14ac:dyDescent="0.3">
      <c r="A4284" t="s">
        <v>160</v>
      </c>
      <c r="B4284" t="s">
        <v>6</v>
      </c>
      <c r="C4284">
        <v>2023</v>
      </c>
      <c r="D4284">
        <v>11.31304207</v>
      </c>
      <c r="E4284" t="s">
        <v>7</v>
      </c>
    </row>
    <row r="4285" spans="1:5" x14ac:dyDescent="0.3">
      <c r="A4285" t="s">
        <v>161</v>
      </c>
      <c r="B4285" t="s">
        <v>6</v>
      </c>
      <c r="C4285">
        <v>2010</v>
      </c>
      <c r="D4285">
        <v>8.5505198609999997</v>
      </c>
      <c r="E4285" t="s">
        <v>7</v>
      </c>
    </row>
    <row r="4286" spans="1:5" x14ac:dyDescent="0.3">
      <c r="A4286" t="s">
        <v>161</v>
      </c>
      <c r="B4286" t="s">
        <v>6</v>
      </c>
      <c r="C4286">
        <v>2011</v>
      </c>
      <c r="D4286">
        <v>8.5968062960000005</v>
      </c>
      <c r="E4286" t="s">
        <v>7</v>
      </c>
    </row>
    <row r="4287" spans="1:5" x14ac:dyDescent="0.3">
      <c r="A4287" t="s">
        <v>161</v>
      </c>
      <c r="B4287" t="s">
        <v>6</v>
      </c>
      <c r="C4287">
        <v>2012</v>
      </c>
      <c r="D4287">
        <v>8.6430927299999993</v>
      </c>
      <c r="E4287" t="s">
        <v>7</v>
      </c>
    </row>
    <row r="4288" spans="1:5" x14ac:dyDescent="0.3">
      <c r="A4288" t="s">
        <v>161</v>
      </c>
      <c r="B4288" t="s">
        <v>6</v>
      </c>
      <c r="C4288">
        <v>2013</v>
      </c>
      <c r="D4288">
        <v>8.6893791650000001</v>
      </c>
      <c r="E4288" t="s">
        <v>7</v>
      </c>
    </row>
    <row r="4289" spans="1:5" x14ac:dyDescent="0.3">
      <c r="A4289" t="s">
        <v>161</v>
      </c>
      <c r="B4289" t="s">
        <v>6</v>
      </c>
      <c r="C4289">
        <v>2014</v>
      </c>
      <c r="D4289">
        <v>8.7356655990000007</v>
      </c>
      <c r="E4289" t="s">
        <v>7</v>
      </c>
    </row>
    <row r="4290" spans="1:5" x14ac:dyDescent="0.3">
      <c r="A4290" t="s">
        <v>161</v>
      </c>
      <c r="B4290" t="s">
        <v>6</v>
      </c>
      <c r="C4290">
        <v>2015</v>
      </c>
      <c r="D4290">
        <v>8.7819520339999997</v>
      </c>
      <c r="E4290" t="s">
        <v>7</v>
      </c>
    </row>
    <row r="4291" spans="1:5" x14ac:dyDescent="0.3">
      <c r="A4291" t="s">
        <v>161</v>
      </c>
      <c r="B4291" t="s">
        <v>6</v>
      </c>
      <c r="C4291">
        <v>2016</v>
      </c>
      <c r="D4291">
        <v>8.8282384680000003</v>
      </c>
      <c r="E4291" t="s">
        <v>7</v>
      </c>
    </row>
    <row r="4292" spans="1:5" x14ac:dyDescent="0.3">
      <c r="A4292" t="s">
        <v>161</v>
      </c>
      <c r="B4292" t="s">
        <v>6</v>
      </c>
      <c r="C4292">
        <v>2017</v>
      </c>
      <c r="D4292">
        <v>8.8745249029999993</v>
      </c>
      <c r="E4292" t="s">
        <v>7</v>
      </c>
    </row>
    <row r="4293" spans="1:5" x14ac:dyDescent="0.3">
      <c r="A4293" t="s">
        <v>161</v>
      </c>
      <c r="B4293" t="s">
        <v>6</v>
      </c>
      <c r="C4293">
        <v>2018</v>
      </c>
      <c r="D4293">
        <v>8.9215497320000008</v>
      </c>
      <c r="E4293" t="s">
        <v>7</v>
      </c>
    </row>
    <row r="4294" spans="1:5" x14ac:dyDescent="0.3">
      <c r="A4294" t="s">
        <v>161</v>
      </c>
      <c r="B4294" t="s">
        <v>6</v>
      </c>
      <c r="C4294">
        <v>2019</v>
      </c>
      <c r="D4294">
        <v>8.9688237389999994</v>
      </c>
      <c r="E4294" t="s">
        <v>7</v>
      </c>
    </row>
    <row r="4295" spans="1:5" x14ac:dyDescent="0.3">
      <c r="A4295" t="s">
        <v>161</v>
      </c>
      <c r="B4295" t="s">
        <v>6</v>
      </c>
      <c r="C4295">
        <v>2020</v>
      </c>
      <c r="D4295">
        <v>9.0163482439999996</v>
      </c>
      <c r="E4295" t="s">
        <v>7</v>
      </c>
    </row>
    <row r="4296" spans="1:5" x14ac:dyDescent="0.3">
      <c r="A4296" t="s">
        <v>161</v>
      </c>
      <c r="B4296" t="s">
        <v>6</v>
      </c>
      <c r="C4296">
        <v>2021</v>
      </c>
      <c r="D4296">
        <v>9.0641245749999992</v>
      </c>
      <c r="E4296" t="s">
        <v>7</v>
      </c>
    </row>
    <row r="4297" spans="1:5" x14ac:dyDescent="0.3">
      <c r="A4297" t="s">
        <v>161</v>
      </c>
      <c r="B4297" t="s">
        <v>6</v>
      </c>
      <c r="C4297">
        <v>2022</v>
      </c>
      <c r="D4297">
        <v>9.0641245749999992</v>
      </c>
      <c r="E4297" t="s">
        <v>7</v>
      </c>
    </row>
    <row r="4298" spans="1:5" x14ac:dyDescent="0.3">
      <c r="A4298" t="s">
        <v>161</v>
      </c>
      <c r="B4298" t="s">
        <v>6</v>
      </c>
      <c r="C4298">
        <v>2023</v>
      </c>
      <c r="D4298">
        <v>9.0641245749999992</v>
      </c>
      <c r="E4298" t="s">
        <v>7</v>
      </c>
    </row>
    <row r="4299" spans="1:5" x14ac:dyDescent="0.3">
      <c r="A4299" t="s">
        <v>161</v>
      </c>
      <c r="B4299" t="s">
        <v>8</v>
      </c>
      <c r="C4299">
        <v>2010</v>
      </c>
      <c r="D4299">
        <v>3.3107000680000001</v>
      </c>
      <c r="E4299" t="s">
        <v>7</v>
      </c>
    </row>
    <row r="4300" spans="1:5" x14ac:dyDescent="0.3">
      <c r="A4300" t="s">
        <v>161</v>
      </c>
      <c r="B4300" t="s">
        <v>8</v>
      </c>
      <c r="C4300">
        <v>2011</v>
      </c>
      <c r="D4300">
        <v>3.3391500619999999</v>
      </c>
      <c r="E4300" t="s">
        <v>7</v>
      </c>
    </row>
    <row r="4301" spans="1:5" x14ac:dyDescent="0.3">
      <c r="A4301" t="s">
        <v>161</v>
      </c>
      <c r="B4301" t="s">
        <v>8</v>
      </c>
      <c r="C4301">
        <v>2012</v>
      </c>
      <c r="D4301">
        <v>3.3676000560000001</v>
      </c>
      <c r="E4301" t="s">
        <v>7</v>
      </c>
    </row>
    <row r="4302" spans="1:5" x14ac:dyDescent="0.3">
      <c r="A4302" t="s">
        <v>161</v>
      </c>
      <c r="B4302" t="s">
        <v>8</v>
      </c>
      <c r="C4302">
        <v>2013</v>
      </c>
      <c r="D4302">
        <v>3.3960500499999999</v>
      </c>
      <c r="E4302" t="s">
        <v>7</v>
      </c>
    </row>
    <row r="4303" spans="1:5" x14ac:dyDescent="0.3">
      <c r="A4303" t="s">
        <v>161</v>
      </c>
      <c r="B4303" t="s">
        <v>8</v>
      </c>
      <c r="C4303">
        <v>2014</v>
      </c>
      <c r="D4303">
        <v>3.4245000440000002</v>
      </c>
      <c r="E4303" t="s">
        <v>7</v>
      </c>
    </row>
    <row r="4304" spans="1:5" x14ac:dyDescent="0.3">
      <c r="A4304" t="s">
        <v>161</v>
      </c>
      <c r="B4304" t="s">
        <v>8</v>
      </c>
      <c r="C4304">
        <v>2015</v>
      </c>
      <c r="D4304">
        <v>3.4529500369999999</v>
      </c>
      <c r="E4304" t="s">
        <v>7</v>
      </c>
    </row>
    <row r="4305" spans="1:5" x14ac:dyDescent="0.3">
      <c r="A4305" t="s">
        <v>161</v>
      </c>
      <c r="B4305" t="s">
        <v>8</v>
      </c>
      <c r="C4305">
        <v>2016</v>
      </c>
      <c r="D4305">
        <v>3.4814000310000002</v>
      </c>
      <c r="E4305" t="s">
        <v>7</v>
      </c>
    </row>
    <row r="4306" spans="1:5" x14ac:dyDescent="0.3">
      <c r="A4306" t="s">
        <v>161</v>
      </c>
      <c r="B4306" t="s">
        <v>8</v>
      </c>
      <c r="C4306">
        <v>2017</v>
      </c>
      <c r="D4306">
        <v>3.509850025</v>
      </c>
      <c r="E4306" t="s">
        <v>7</v>
      </c>
    </row>
    <row r="4307" spans="1:5" x14ac:dyDescent="0.3">
      <c r="A4307" t="s">
        <v>161</v>
      </c>
      <c r="B4307" t="s">
        <v>8</v>
      </c>
      <c r="C4307">
        <v>2018</v>
      </c>
      <c r="D4307">
        <v>3.5065400599999998</v>
      </c>
      <c r="E4307" t="s">
        <v>7</v>
      </c>
    </row>
    <row r="4308" spans="1:5" x14ac:dyDescent="0.3">
      <c r="A4308" t="s">
        <v>161</v>
      </c>
      <c r="B4308" t="s">
        <v>8</v>
      </c>
      <c r="C4308">
        <v>2019</v>
      </c>
      <c r="D4308">
        <v>3.5032300950000002</v>
      </c>
      <c r="E4308" t="s">
        <v>7</v>
      </c>
    </row>
    <row r="4309" spans="1:5" x14ac:dyDescent="0.3">
      <c r="A4309" t="s">
        <v>161</v>
      </c>
      <c r="B4309" t="s">
        <v>8</v>
      </c>
      <c r="C4309">
        <v>2020</v>
      </c>
      <c r="D4309">
        <v>3.5192273269999998</v>
      </c>
      <c r="E4309" t="s">
        <v>7</v>
      </c>
    </row>
    <row r="4310" spans="1:5" x14ac:dyDescent="0.3">
      <c r="A4310" t="s">
        <v>161</v>
      </c>
      <c r="B4310" t="s">
        <v>8</v>
      </c>
      <c r="C4310">
        <v>2021</v>
      </c>
      <c r="D4310">
        <v>3.5352976090000001</v>
      </c>
      <c r="E4310" t="s">
        <v>7</v>
      </c>
    </row>
    <row r="4311" spans="1:5" x14ac:dyDescent="0.3">
      <c r="A4311" t="s">
        <v>161</v>
      </c>
      <c r="B4311" t="s">
        <v>8</v>
      </c>
      <c r="C4311">
        <v>2022</v>
      </c>
      <c r="D4311">
        <v>3.5352976090000001</v>
      </c>
      <c r="E4311" t="s">
        <v>7</v>
      </c>
    </row>
    <row r="4312" spans="1:5" x14ac:dyDescent="0.3">
      <c r="A4312" t="s">
        <v>161</v>
      </c>
      <c r="B4312" t="s">
        <v>8</v>
      </c>
      <c r="C4312">
        <v>2023</v>
      </c>
      <c r="D4312">
        <v>3.5352976090000001</v>
      </c>
      <c r="E4312" t="s">
        <v>7</v>
      </c>
    </row>
    <row r="4313" spans="1:5" x14ac:dyDescent="0.3">
      <c r="A4313" t="s">
        <v>162</v>
      </c>
      <c r="B4313" t="s">
        <v>8</v>
      </c>
      <c r="C4313">
        <v>2010</v>
      </c>
      <c r="D4313">
        <v>6.3400001530000001</v>
      </c>
      <c r="E4313" t="s">
        <v>7</v>
      </c>
    </row>
    <row r="4314" spans="1:5" x14ac:dyDescent="0.3">
      <c r="A4314" t="s">
        <v>162</v>
      </c>
      <c r="B4314" t="s">
        <v>8</v>
      </c>
      <c r="C4314">
        <v>2011</v>
      </c>
      <c r="D4314">
        <v>6.2100000380000004</v>
      </c>
      <c r="E4314" t="s">
        <v>7</v>
      </c>
    </row>
    <row r="4315" spans="1:5" x14ac:dyDescent="0.3">
      <c r="A4315" t="s">
        <v>162</v>
      </c>
      <c r="B4315" t="s">
        <v>8</v>
      </c>
      <c r="C4315">
        <v>2012</v>
      </c>
      <c r="D4315">
        <v>6.3699998860000004</v>
      </c>
      <c r="E4315" t="s">
        <v>7</v>
      </c>
    </row>
    <row r="4316" spans="1:5" x14ac:dyDescent="0.3">
      <c r="A4316" t="s">
        <v>162</v>
      </c>
      <c r="B4316" t="s">
        <v>8</v>
      </c>
      <c r="C4316">
        <v>2013</v>
      </c>
      <c r="D4316">
        <v>6.4299998279999997</v>
      </c>
      <c r="E4316" t="s">
        <v>7</v>
      </c>
    </row>
    <row r="4317" spans="1:5" x14ac:dyDescent="0.3">
      <c r="A4317" t="s">
        <v>162</v>
      </c>
      <c r="B4317" t="s">
        <v>8</v>
      </c>
      <c r="C4317">
        <v>2014</v>
      </c>
      <c r="D4317">
        <v>6.5266664820000004</v>
      </c>
      <c r="E4317" t="s">
        <v>7</v>
      </c>
    </row>
    <row r="4318" spans="1:5" x14ac:dyDescent="0.3">
      <c r="A4318" t="s">
        <v>162</v>
      </c>
      <c r="B4318" t="s">
        <v>8</v>
      </c>
      <c r="C4318">
        <v>2015</v>
      </c>
      <c r="D4318">
        <v>6.6233331360000003</v>
      </c>
      <c r="E4318" t="s">
        <v>7</v>
      </c>
    </row>
    <row r="4319" spans="1:5" x14ac:dyDescent="0.3">
      <c r="A4319" t="s">
        <v>162</v>
      </c>
      <c r="B4319" t="s">
        <v>8</v>
      </c>
      <c r="C4319">
        <v>2016</v>
      </c>
      <c r="D4319">
        <v>6.7199997900000001</v>
      </c>
      <c r="E4319" t="s">
        <v>7</v>
      </c>
    </row>
    <row r="4320" spans="1:5" x14ac:dyDescent="0.3">
      <c r="A4320" t="s">
        <v>162</v>
      </c>
      <c r="B4320" t="s">
        <v>8</v>
      </c>
      <c r="C4320">
        <v>2017</v>
      </c>
      <c r="D4320">
        <v>6.829999924</v>
      </c>
      <c r="E4320" t="s">
        <v>7</v>
      </c>
    </row>
    <row r="4321" spans="1:5" x14ac:dyDescent="0.3">
      <c r="A4321" t="s">
        <v>162</v>
      </c>
      <c r="B4321" t="s">
        <v>8</v>
      </c>
      <c r="C4321">
        <v>2018</v>
      </c>
      <c r="D4321">
        <v>6.9700000290000004</v>
      </c>
      <c r="E4321" t="s">
        <v>7</v>
      </c>
    </row>
    <row r="4322" spans="1:5" x14ac:dyDescent="0.3">
      <c r="A4322" t="s">
        <v>162</v>
      </c>
      <c r="B4322" t="s">
        <v>8</v>
      </c>
      <c r="C4322">
        <v>2019</v>
      </c>
      <c r="D4322">
        <v>7.1100001339999999</v>
      </c>
      <c r="E4322" t="s">
        <v>7</v>
      </c>
    </row>
    <row r="4323" spans="1:5" x14ac:dyDescent="0.3">
      <c r="A4323" t="s">
        <v>162</v>
      </c>
      <c r="B4323" t="s">
        <v>8</v>
      </c>
      <c r="C4323">
        <v>2020</v>
      </c>
      <c r="D4323">
        <v>7.1500000950000002</v>
      </c>
      <c r="E4323" t="s">
        <v>7</v>
      </c>
    </row>
    <row r="4324" spans="1:5" x14ac:dyDescent="0.3">
      <c r="A4324" t="s">
        <v>162</v>
      </c>
      <c r="B4324" t="s">
        <v>8</v>
      </c>
      <c r="C4324">
        <v>2021</v>
      </c>
      <c r="D4324">
        <v>7.200000127</v>
      </c>
      <c r="E4324" t="s">
        <v>7</v>
      </c>
    </row>
    <row r="4325" spans="1:5" x14ac:dyDescent="0.3">
      <c r="A4325" t="s">
        <v>162</v>
      </c>
      <c r="B4325" t="s">
        <v>8</v>
      </c>
      <c r="C4325">
        <v>2022</v>
      </c>
      <c r="D4325">
        <v>7.2500001589999998</v>
      </c>
      <c r="E4325" t="s">
        <v>7</v>
      </c>
    </row>
    <row r="4326" spans="1:5" x14ac:dyDescent="0.3">
      <c r="A4326" t="s">
        <v>162</v>
      </c>
      <c r="B4326" t="s">
        <v>8</v>
      </c>
      <c r="C4326">
        <v>2023</v>
      </c>
      <c r="D4326">
        <v>7.3000001909999996</v>
      </c>
      <c r="E4326" t="s">
        <v>7</v>
      </c>
    </row>
    <row r="4327" spans="1:5" x14ac:dyDescent="0.3">
      <c r="A4327" t="s">
        <v>162</v>
      </c>
      <c r="B4327" t="s">
        <v>6</v>
      </c>
      <c r="C4327">
        <v>2010</v>
      </c>
      <c r="D4327">
        <v>12.166159629999999</v>
      </c>
      <c r="E4327" t="s">
        <v>7</v>
      </c>
    </row>
    <row r="4328" spans="1:5" x14ac:dyDescent="0.3">
      <c r="A4328" t="s">
        <v>162</v>
      </c>
      <c r="B4328" t="s">
        <v>6</v>
      </c>
      <c r="C4328">
        <v>2011</v>
      </c>
      <c r="D4328">
        <v>12.247739790000001</v>
      </c>
      <c r="E4328" t="s">
        <v>7</v>
      </c>
    </row>
    <row r="4329" spans="1:5" x14ac:dyDescent="0.3">
      <c r="A4329" t="s">
        <v>162</v>
      </c>
      <c r="B4329" t="s">
        <v>6</v>
      </c>
      <c r="C4329">
        <v>2012</v>
      </c>
      <c r="D4329">
        <v>12.29899979</v>
      </c>
      <c r="E4329" t="s">
        <v>7</v>
      </c>
    </row>
    <row r="4330" spans="1:5" x14ac:dyDescent="0.3">
      <c r="A4330" t="s">
        <v>162</v>
      </c>
      <c r="B4330" t="s">
        <v>6</v>
      </c>
      <c r="C4330">
        <v>2013</v>
      </c>
      <c r="D4330">
        <v>12.43801975</v>
      </c>
      <c r="E4330" t="s">
        <v>7</v>
      </c>
    </row>
    <row r="4331" spans="1:5" x14ac:dyDescent="0.3">
      <c r="A4331" t="s">
        <v>162</v>
      </c>
      <c r="B4331" t="s">
        <v>6</v>
      </c>
      <c r="C4331">
        <v>2014</v>
      </c>
      <c r="D4331">
        <v>12.25903988</v>
      </c>
      <c r="E4331" t="s">
        <v>7</v>
      </c>
    </row>
    <row r="4332" spans="1:5" x14ac:dyDescent="0.3">
      <c r="A4332" t="s">
        <v>162</v>
      </c>
      <c r="B4332" t="s">
        <v>6</v>
      </c>
      <c r="C4332">
        <v>2015</v>
      </c>
      <c r="D4332">
        <v>12.014719960000001</v>
      </c>
      <c r="E4332" t="s">
        <v>7</v>
      </c>
    </row>
    <row r="4333" spans="1:5" x14ac:dyDescent="0.3">
      <c r="A4333" t="s">
        <v>162</v>
      </c>
      <c r="B4333" t="s">
        <v>6</v>
      </c>
      <c r="C4333">
        <v>2016</v>
      </c>
      <c r="D4333">
        <v>11.79246998</v>
      </c>
      <c r="E4333" t="s">
        <v>7</v>
      </c>
    </row>
    <row r="4334" spans="1:5" x14ac:dyDescent="0.3">
      <c r="A4334" t="s">
        <v>162</v>
      </c>
      <c r="B4334" t="s">
        <v>6</v>
      </c>
      <c r="C4334">
        <v>2017</v>
      </c>
      <c r="D4334">
        <v>11.486880299999999</v>
      </c>
      <c r="E4334" t="s">
        <v>7</v>
      </c>
    </row>
    <row r="4335" spans="1:5" x14ac:dyDescent="0.3">
      <c r="A4335" t="s">
        <v>162</v>
      </c>
      <c r="B4335" t="s">
        <v>6</v>
      </c>
      <c r="C4335">
        <v>2018</v>
      </c>
      <c r="D4335">
        <v>11.47990036</v>
      </c>
      <c r="E4335" t="s">
        <v>7</v>
      </c>
    </row>
    <row r="4336" spans="1:5" x14ac:dyDescent="0.3">
      <c r="A4336" t="s">
        <v>162</v>
      </c>
      <c r="B4336" t="s">
        <v>6</v>
      </c>
      <c r="C4336">
        <v>2019</v>
      </c>
      <c r="D4336">
        <v>11.08769989</v>
      </c>
      <c r="E4336" t="s">
        <v>7</v>
      </c>
    </row>
    <row r="4337" spans="1:5" x14ac:dyDescent="0.3">
      <c r="A4337" t="s">
        <v>162</v>
      </c>
      <c r="B4337" t="s">
        <v>6</v>
      </c>
      <c r="C4337">
        <v>2020</v>
      </c>
      <c r="D4337">
        <v>11.083680149999999</v>
      </c>
      <c r="E4337" t="s">
        <v>7</v>
      </c>
    </row>
    <row r="4338" spans="1:5" x14ac:dyDescent="0.3">
      <c r="A4338" t="s">
        <v>162</v>
      </c>
      <c r="B4338" t="s">
        <v>6</v>
      </c>
      <c r="C4338">
        <v>2021</v>
      </c>
      <c r="D4338">
        <v>10.98976994</v>
      </c>
      <c r="E4338" t="s">
        <v>7</v>
      </c>
    </row>
    <row r="4339" spans="1:5" x14ac:dyDescent="0.3">
      <c r="A4339" t="s">
        <v>162</v>
      </c>
      <c r="B4339" t="s">
        <v>6</v>
      </c>
      <c r="C4339">
        <v>2022</v>
      </c>
      <c r="D4339">
        <v>10.952099799999999</v>
      </c>
      <c r="E4339" t="s">
        <v>7</v>
      </c>
    </row>
    <row r="4340" spans="1:5" x14ac:dyDescent="0.3">
      <c r="A4340" t="s">
        <v>162</v>
      </c>
      <c r="B4340" t="s">
        <v>6</v>
      </c>
      <c r="C4340">
        <v>2023</v>
      </c>
      <c r="D4340">
        <v>11.11291027</v>
      </c>
      <c r="E4340" t="s">
        <v>7</v>
      </c>
    </row>
    <row r="4341" spans="1:5" x14ac:dyDescent="0.3">
      <c r="A4341" t="s">
        <v>163</v>
      </c>
      <c r="B4341" t="s">
        <v>6</v>
      </c>
      <c r="C4341">
        <v>2010</v>
      </c>
      <c r="D4341">
        <v>15.4177103</v>
      </c>
      <c r="E4341" t="s">
        <v>7</v>
      </c>
    </row>
    <row r="4342" spans="1:5" x14ac:dyDescent="0.3">
      <c r="A4342" t="s">
        <v>163</v>
      </c>
      <c r="B4342" t="s">
        <v>6</v>
      </c>
      <c r="C4342">
        <v>2011</v>
      </c>
      <c r="D4342">
        <v>15.28649998</v>
      </c>
      <c r="E4342" t="s">
        <v>7</v>
      </c>
    </row>
    <row r="4343" spans="1:5" x14ac:dyDescent="0.3">
      <c r="A4343" t="s">
        <v>163</v>
      </c>
      <c r="B4343" t="s">
        <v>6</v>
      </c>
      <c r="C4343">
        <v>2012</v>
      </c>
      <c r="D4343">
        <v>15.14529991</v>
      </c>
      <c r="E4343" t="s">
        <v>7</v>
      </c>
    </row>
    <row r="4344" spans="1:5" x14ac:dyDescent="0.3">
      <c r="A4344" t="s">
        <v>163</v>
      </c>
      <c r="B4344" t="s">
        <v>6</v>
      </c>
      <c r="C4344">
        <v>2013</v>
      </c>
      <c r="D4344">
        <v>15.083692190000001</v>
      </c>
      <c r="E4344" t="s">
        <v>7</v>
      </c>
    </row>
    <row r="4345" spans="1:5" x14ac:dyDescent="0.3">
      <c r="A4345" t="s">
        <v>163</v>
      </c>
      <c r="B4345" t="s">
        <v>6</v>
      </c>
      <c r="C4345">
        <v>2014</v>
      </c>
      <c r="D4345">
        <v>15.02233508</v>
      </c>
      <c r="E4345" t="s">
        <v>7</v>
      </c>
    </row>
    <row r="4346" spans="1:5" x14ac:dyDescent="0.3">
      <c r="A4346" t="s">
        <v>163</v>
      </c>
      <c r="B4346" t="s">
        <v>6</v>
      </c>
      <c r="C4346">
        <v>2015</v>
      </c>
      <c r="D4346">
        <v>14.961227559999999</v>
      </c>
      <c r="E4346" t="s">
        <v>7</v>
      </c>
    </row>
    <row r="4347" spans="1:5" x14ac:dyDescent="0.3">
      <c r="A4347" t="s">
        <v>163</v>
      </c>
      <c r="B4347" t="s">
        <v>6</v>
      </c>
      <c r="C4347">
        <v>2016</v>
      </c>
      <c r="D4347">
        <v>14.9003686</v>
      </c>
      <c r="E4347" t="s">
        <v>7</v>
      </c>
    </row>
    <row r="4348" spans="1:5" x14ac:dyDescent="0.3">
      <c r="A4348" t="s">
        <v>163</v>
      </c>
      <c r="B4348" t="s">
        <v>6</v>
      </c>
      <c r="C4348">
        <v>2017</v>
      </c>
      <c r="D4348">
        <v>14.83975721</v>
      </c>
      <c r="E4348" t="s">
        <v>7</v>
      </c>
    </row>
    <row r="4349" spans="1:5" x14ac:dyDescent="0.3">
      <c r="A4349" t="s">
        <v>163</v>
      </c>
      <c r="B4349" t="s">
        <v>6</v>
      </c>
      <c r="C4349">
        <v>2018</v>
      </c>
      <c r="D4349">
        <v>14.77939237</v>
      </c>
      <c r="E4349" t="s">
        <v>7</v>
      </c>
    </row>
    <row r="4350" spans="1:5" x14ac:dyDescent="0.3">
      <c r="A4350" t="s">
        <v>163</v>
      </c>
      <c r="B4350" t="s">
        <v>6</v>
      </c>
      <c r="C4350">
        <v>2019</v>
      </c>
      <c r="D4350">
        <v>14.719273080000001</v>
      </c>
      <c r="E4350" t="s">
        <v>7</v>
      </c>
    </row>
    <row r="4351" spans="1:5" x14ac:dyDescent="0.3">
      <c r="A4351" t="s">
        <v>163</v>
      </c>
      <c r="B4351" t="s">
        <v>6</v>
      </c>
      <c r="C4351">
        <v>2020</v>
      </c>
      <c r="D4351">
        <v>14.65939835</v>
      </c>
      <c r="E4351" t="s">
        <v>7</v>
      </c>
    </row>
    <row r="4352" spans="1:5" x14ac:dyDescent="0.3">
      <c r="A4352" t="s">
        <v>163</v>
      </c>
      <c r="B4352" t="s">
        <v>6</v>
      </c>
      <c r="C4352">
        <v>2021</v>
      </c>
      <c r="D4352">
        <v>14.59976717</v>
      </c>
      <c r="E4352" t="s">
        <v>7</v>
      </c>
    </row>
    <row r="4353" spans="1:5" x14ac:dyDescent="0.3">
      <c r="A4353" t="s">
        <v>163</v>
      </c>
      <c r="B4353" t="s">
        <v>6</v>
      </c>
      <c r="C4353">
        <v>2022</v>
      </c>
      <c r="D4353">
        <v>14.59976717</v>
      </c>
      <c r="E4353" t="s">
        <v>7</v>
      </c>
    </row>
    <row r="4354" spans="1:5" x14ac:dyDescent="0.3">
      <c r="A4354" t="s">
        <v>163</v>
      </c>
      <c r="B4354" t="s">
        <v>6</v>
      </c>
      <c r="C4354">
        <v>2023</v>
      </c>
      <c r="D4354">
        <v>14.59976717</v>
      </c>
      <c r="E4354" t="s">
        <v>7</v>
      </c>
    </row>
    <row r="4355" spans="1:5" x14ac:dyDescent="0.3">
      <c r="A4355" t="s">
        <v>163</v>
      </c>
      <c r="B4355" t="s">
        <v>8</v>
      </c>
      <c r="C4355">
        <v>2010</v>
      </c>
      <c r="D4355">
        <v>9.9583218319999993</v>
      </c>
      <c r="E4355" t="s">
        <v>7</v>
      </c>
    </row>
    <row r="4356" spans="1:5" x14ac:dyDescent="0.3">
      <c r="A4356" t="s">
        <v>163</v>
      </c>
      <c r="B4356" t="s">
        <v>8</v>
      </c>
      <c r="C4356">
        <v>2011</v>
      </c>
      <c r="D4356">
        <v>10.05983502</v>
      </c>
      <c r="E4356" t="s">
        <v>7</v>
      </c>
    </row>
    <row r="4357" spans="1:5" x14ac:dyDescent="0.3">
      <c r="A4357" t="s">
        <v>163</v>
      </c>
      <c r="B4357" t="s">
        <v>8</v>
      </c>
      <c r="C4357">
        <v>2012</v>
      </c>
      <c r="D4357">
        <v>10.162383009999999</v>
      </c>
      <c r="E4357" t="s">
        <v>7</v>
      </c>
    </row>
    <row r="4358" spans="1:5" x14ac:dyDescent="0.3">
      <c r="A4358" t="s">
        <v>163</v>
      </c>
      <c r="B4358" t="s">
        <v>8</v>
      </c>
      <c r="C4358">
        <v>2013</v>
      </c>
      <c r="D4358">
        <v>10.26597636</v>
      </c>
      <c r="E4358" t="s">
        <v>7</v>
      </c>
    </row>
    <row r="4359" spans="1:5" x14ac:dyDescent="0.3">
      <c r="A4359" t="s">
        <v>163</v>
      </c>
      <c r="B4359" t="s">
        <v>8</v>
      </c>
      <c r="C4359">
        <v>2014</v>
      </c>
      <c r="D4359">
        <v>10.370625710000001</v>
      </c>
      <c r="E4359" t="s">
        <v>7</v>
      </c>
    </row>
    <row r="4360" spans="1:5" x14ac:dyDescent="0.3">
      <c r="A4360" t="s">
        <v>163</v>
      </c>
      <c r="B4360" t="s">
        <v>8</v>
      </c>
      <c r="C4360">
        <v>2015</v>
      </c>
      <c r="D4360">
        <v>10.47634184</v>
      </c>
      <c r="E4360" t="s">
        <v>7</v>
      </c>
    </row>
    <row r="4361" spans="1:5" x14ac:dyDescent="0.3">
      <c r="A4361" t="s">
        <v>163</v>
      </c>
      <c r="B4361" t="s">
        <v>8</v>
      </c>
      <c r="C4361">
        <v>2016</v>
      </c>
      <c r="D4361">
        <v>10.583135629999999</v>
      </c>
      <c r="E4361" t="s">
        <v>7</v>
      </c>
    </row>
    <row r="4362" spans="1:5" x14ac:dyDescent="0.3">
      <c r="A4362" t="s">
        <v>163</v>
      </c>
      <c r="B4362" t="s">
        <v>8</v>
      </c>
      <c r="C4362">
        <v>2017</v>
      </c>
      <c r="D4362">
        <v>10.691018039999999</v>
      </c>
      <c r="E4362" t="s">
        <v>7</v>
      </c>
    </row>
    <row r="4363" spans="1:5" x14ac:dyDescent="0.3">
      <c r="A4363" t="s">
        <v>163</v>
      </c>
      <c r="B4363" t="s">
        <v>8</v>
      </c>
      <c r="C4363">
        <v>2018</v>
      </c>
      <c r="D4363">
        <v>10.80000019</v>
      </c>
      <c r="E4363" t="s">
        <v>7</v>
      </c>
    </row>
    <row r="4364" spans="1:5" x14ac:dyDescent="0.3">
      <c r="A4364" t="s">
        <v>163</v>
      </c>
      <c r="B4364" t="s">
        <v>8</v>
      </c>
      <c r="C4364">
        <v>2019</v>
      </c>
      <c r="D4364">
        <v>11.01499987</v>
      </c>
      <c r="E4364" t="s">
        <v>7</v>
      </c>
    </row>
    <row r="4365" spans="1:5" x14ac:dyDescent="0.3">
      <c r="A4365" t="s">
        <v>163</v>
      </c>
      <c r="B4365" t="s">
        <v>8</v>
      </c>
      <c r="C4365">
        <v>2020</v>
      </c>
      <c r="D4365">
        <v>11.22999954</v>
      </c>
      <c r="E4365" t="s">
        <v>7</v>
      </c>
    </row>
    <row r="4366" spans="1:5" x14ac:dyDescent="0.3">
      <c r="A4366" t="s">
        <v>163</v>
      </c>
      <c r="B4366" t="s">
        <v>8</v>
      </c>
      <c r="C4366">
        <v>2021</v>
      </c>
      <c r="D4366">
        <v>11.294999600000001</v>
      </c>
      <c r="E4366" t="s">
        <v>7</v>
      </c>
    </row>
    <row r="4367" spans="1:5" x14ac:dyDescent="0.3">
      <c r="A4367" t="s">
        <v>163</v>
      </c>
      <c r="B4367" t="s">
        <v>8</v>
      </c>
      <c r="C4367">
        <v>2022</v>
      </c>
      <c r="D4367">
        <v>11.35999966</v>
      </c>
      <c r="E4367" t="s">
        <v>7</v>
      </c>
    </row>
    <row r="4368" spans="1:5" x14ac:dyDescent="0.3">
      <c r="A4368" t="s">
        <v>163</v>
      </c>
      <c r="B4368" t="s">
        <v>8</v>
      </c>
      <c r="C4368">
        <v>2023</v>
      </c>
      <c r="D4368">
        <v>11.35999966</v>
      </c>
      <c r="E4368" t="s">
        <v>7</v>
      </c>
    </row>
    <row r="4369" spans="1:5" x14ac:dyDescent="0.3">
      <c r="A4369" t="s">
        <v>164</v>
      </c>
      <c r="B4369" t="s">
        <v>8</v>
      </c>
      <c r="C4369">
        <v>2022</v>
      </c>
      <c r="D4369">
        <v>1.8999999759999999</v>
      </c>
      <c r="E4369" t="s">
        <v>7</v>
      </c>
    </row>
    <row r="4370" spans="1:5" x14ac:dyDescent="0.3">
      <c r="A4370" t="s">
        <v>164</v>
      </c>
      <c r="B4370" t="s">
        <v>8</v>
      </c>
      <c r="C4370">
        <v>2023</v>
      </c>
      <c r="D4370">
        <v>1.8999999759999999</v>
      </c>
      <c r="E4370" t="s">
        <v>7</v>
      </c>
    </row>
    <row r="4371" spans="1:5" x14ac:dyDescent="0.3">
      <c r="A4371" t="s">
        <v>164</v>
      </c>
      <c r="B4371" t="s">
        <v>6</v>
      </c>
      <c r="C4371">
        <v>2022</v>
      </c>
      <c r="D4371">
        <v>7.4861651619999998</v>
      </c>
      <c r="E4371" t="s">
        <v>7</v>
      </c>
    </row>
    <row r="4372" spans="1:5" x14ac:dyDescent="0.3">
      <c r="A4372" t="s">
        <v>164</v>
      </c>
      <c r="B4372" t="s">
        <v>6</v>
      </c>
      <c r="C4372">
        <v>2023</v>
      </c>
      <c r="D4372">
        <v>7.4861651619999998</v>
      </c>
      <c r="E4372" t="s">
        <v>7</v>
      </c>
    </row>
    <row r="4373" spans="1:5" x14ac:dyDescent="0.3">
      <c r="A4373" t="s">
        <v>165</v>
      </c>
      <c r="B4373" t="s">
        <v>6</v>
      </c>
      <c r="C4373">
        <v>2010</v>
      </c>
      <c r="D4373">
        <v>13.67858028</v>
      </c>
      <c r="E4373" t="s">
        <v>7</v>
      </c>
    </row>
    <row r="4374" spans="1:5" x14ac:dyDescent="0.3">
      <c r="A4374" t="s">
        <v>165</v>
      </c>
      <c r="B4374" t="s">
        <v>6</v>
      </c>
      <c r="C4374">
        <v>2011</v>
      </c>
      <c r="D4374">
        <v>14.22255039</v>
      </c>
      <c r="E4374" t="s">
        <v>7</v>
      </c>
    </row>
    <row r="4375" spans="1:5" x14ac:dyDescent="0.3">
      <c r="A4375" t="s">
        <v>165</v>
      </c>
      <c r="B4375" t="s">
        <v>6</v>
      </c>
      <c r="C4375">
        <v>2012</v>
      </c>
      <c r="D4375">
        <v>14.33493996</v>
      </c>
      <c r="E4375" t="s">
        <v>7</v>
      </c>
    </row>
    <row r="4376" spans="1:5" x14ac:dyDescent="0.3">
      <c r="A4376" t="s">
        <v>165</v>
      </c>
      <c r="B4376" t="s">
        <v>6</v>
      </c>
      <c r="C4376">
        <v>2013</v>
      </c>
      <c r="D4376">
        <v>14.488719939999999</v>
      </c>
      <c r="E4376" t="s">
        <v>7</v>
      </c>
    </row>
    <row r="4377" spans="1:5" x14ac:dyDescent="0.3">
      <c r="A4377" t="s">
        <v>165</v>
      </c>
      <c r="B4377" t="s">
        <v>6</v>
      </c>
      <c r="C4377">
        <v>2014</v>
      </c>
      <c r="D4377">
        <v>14.570139879999999</v>
      </c>
      <c r="E4377" t="s">
        <v>7</v>
      </c>
    </row>
    <row r="4378" spans="1:5" x14ac:dyDescent="0.3">
      <c r="A4378" t="s">
        <v>165</v>
      </c>
      <c r="B4378" t="s">
        <v>6</v>
      </c>
      <c r="C4378">
        <v>2015</v>
      </c>
      <c r="D4378">
        <v>14.75028992</v>
      </c>
      <c r="E4378" t="s">
        <v>7</v>
      </c>
    </row>
    <row r="4379" spans="1:5" x14ac:dyDescent="0.3">
      <c r="A4379" t="s">
        <v>165</v>
      </c>
      <c r="B4379" t="s">
        <v>6</v>
      </c>
      <c r="C4379">
        <v>2016</v>
      </c>
      <c r="D4379">
        <v>14.8319397</v>
      </c>
      <c r="E4379" t="s">
        <v>7</v>
      </c>
    </row>
    <row r="4380" spans="1:5" x14ac:dyDescent="0.3">
      <c r="A4380" t="s">
        <v>165</v>
      </c>
      <c r="B4380" t="s">
        <v>6</v>
      </c>
      <c r="C4380">
        <v>2017</v>
      </c>
      <c r="D4380">
        <v>14.958359720000001</v>
      </c>
      <c r="E4380" t="s">
        <v>7</v>
      </c>
    </row>
    <row r="4381" spans="1:5" x14ac:dyDescent="0.3">
      <c r="A4381" t="s">
        <v>165</v>
      </c>
      <c r="B4381" t="s">
        <v>6</v>
      </c>
      <c r="C4381">
        <v>2018</v>
      </c>
      <c r="D4381">
        <v>14.933549879999999</v>
      </c>
      <c r="E4381" t="s">
        <v>7</v>
      </c>
    </row>
    <row r="4382" spans="1:5" x14ac:dyDescent="0.3">
      <c r="A4382" t="s">
        <v>165</v>
      </c>
      <c r="B4382" t="s">
        <v>6</v>
      </c>
      <c r="C4382">
        <v>2019</v>
      </c>
      <c r="D4382">
        <v>14.85550976</v>
      </c>
      <c r="E4382" t="s">
        <v>7</v>
      </c>
    </row>
    <row r="4383" spans="1:5" x14ac:dyDescent="0.3">
      <c r="A4383" t="s">
        <v>165</v>
      </c>
      <c r="B4383" t="s">
        <v>6</v>
      </c>
      <c r="C4383">
        <v>2020</v>
      </c>
      <c r="D4383">
        <v>14.610960009999999</v>
      </c>
      <c r="E4383" t="s">
        <v>7</v>
      </c>
    </row>
    <row r="4384" spans="1:5" x14ac:dyDescent="0.3">
      <c r="A4384" t="s">
        <v>165</v>
      </c>
      <c r="B4384" t="s">
        <v>6</v>
      </c>
      <c r="C4384">
        <v>2021</v>
      </c>
      <c r="D4384">
        <v>14.60991001</v>
      </c>
      <c r="E4384" t="s">
        <v>7</v>
      </c>
    </row>
    <row r="4385" spans="1:5" x14ac:dyDescent="0.3">
      <c r="A4385" t="s">
        <v>165</v>
      </c>
      <c r="B4385" t="s">
        <v>6</v>
      </c>
      <c r="C4385">
        <v>2022</v>
      </c>
      <c r="D4385">
        <v>15.04216003</v>
      </c>
      <c r="E4385" t="s">
        <v>7</v>
      </c>
    </row>
    <row r="4386" spans="1:5" x14ac:dyDescent="0.3">
      <c r="A4386" t="s">
        <v>165</v>
      </c>
      <c r="B4386" t="s">
        <v>6</v>
      </c>
      <c r="C4386">
        <v>2023</v>
      </c>
      <c r="D4386">
        <v>15.04216003</v>
      </c>
      <c r="E4386" t="s">
        <v>7</v>
      </c>
    </row>
    <row r="4387" spans="1:5" x14ac:dyDescent="0.3">
      <c r="A4387" t="s">
        <v>165</v>
      </c>
      <c r="B4387" t="s">
        <v>8</v>
      </c>
      <c r="C4387">
        <v>2010</v>
      </c>
      <c r="D4387">
        <v>10.369999890000001</v>
      </c>
      <c r="E4387" t="s">
        <v>7</v>
      </c>
    </row>
    <row r="4388" spans="1:5" x14ac:dyDescent="0.3">
      <c r="A4388" t="s">
        <v>165</v>
      </c>
      <c r="B4388" t="s">
        <v>8</v>
      </c>
      <c r="C4388">
        <v>2011</v>
      </c>
      <c r="D4388">
        <v>10.56999969</v>
      </c>
      <c r="E4388" t="s">
        <v>7</v>
      </c>
    </row>
    <row r="4389" spans="1:5" x14ac:dyDescent="0.3">
      <c r="A4389" t="s">
        <v>165</v>
      </c>
      <c r="B4389" t="s">
        <v>8</v>
      </c>
      <c r="C4389">
        <v>2012</v>
      </c>
      <c r="D4389">
        <v>10.565000059999999</v>
      </c>
      <c r="E4389" t="s">
        <v>7</v>
      </c>
    </row>
    <row r="4390" spans="1:5" x14ac:dyDescent="0.3">
      <c r="A4390" t="s">
        <v>165</v>
      </c>
      <c r="B4390" t="s">
        <v>8</v>
      </c>
      <c r="C4390">
        <v>2013</v>
      </c>
      <c r="D4390">
        <v>10.56000042</v>
      </c>
      <c r="E4390" t="s">
        <v>7</v>
      </c>
    </row>
    <row r="4391" spans="1:5" x14ac:dyDescent="0.3">
      <c r="A4391" t="s">
        <v>165</v>
      </c>
      <c r="B4391" t="s">
        <v>8</v>
      </c>
      <c r="C4391">
        <v>2014</v>
      </c>
      <c r="D4391">
        <v>10.72000027</v>
      </c>
      <c r="E4391" t="s">
        <v>7</v>
      </c>
    </row>
    <row r="4392" spans="1:5" x14ac:dyDescent="0.3">
      <c r="A4392" t="s">
        <v>165</v>
      </c>
      <c r="B4392" t="s">
        <v>8</v>
      </c>
      <c r="C4392">
        <v>2015</v>
      </c>
      <c r="D4392">
        <v>11.02000046</v>
      </c>
      <c r="E4392" t="s">
        <v>7</v>
      </c>
    </row>
    <row r="4393" spans="1:5" x14ac:dyDescent="0.3">
      <c r="A4393" t="s">
        <v>165</v>
      </c>
      <c r="B4393" t="s">
        <v>8</v>
      </c>
      <c r="C4393">
        <v>2016</v>
      </c>
      <c r="D4393">
        <v>11.130000109999999</v>
      </c>
      <c r="E4393" t="s">
        <v>7</v>
      </c>
    </row>
    <row r="4394" spans="1:5" x14ac:dyDescent="0.3">
      <c r="A4394" t="s">
        <v>165</v>
      </c>
      <c r="B4394" t="s">
        <v>8</v>
      </c>
      <c r="C4394">
        <v>2017</v>
      </c>
      <c r="D4394">
        <v>11.15999985</v>
      </c>
      <c r="E4394" t="s">
        <v>7</v>
      </c>
    </row>
    <row r="4395" spans="1:5" x14ac:dyDescent="0.3">
      <c r="A4395" t="s">
        <v>165</v>
      </c>
      <c r="B4395" t="s">
        <v>8</v>
      </c>
      <c r="C4395">
        <v>2018</v>
      </c>
      <c r="D4395">
        <v>11.26499987</v>
      </c>
      <c r="E4395" t="s">
        <v>7</v>
      </c>
    </row>
    <row r="4396" spans="1:5" x14ac:dyDescent="0.3">
      <c r="A4396" t="s">
        <v>165</v>
      </c>
      <c r="B4396" t="s">
        <v>8</v>
      </c>
      <c r="C4396">
        <v>2019</v>
      </c>
      <c r="D4396">
        <v>11.369999890000001</v>
      </c>
      <c r="E4396" t="s">
        <v>7</v>
      </c>
    </row>
    <row r="4397" spans="1:5" x14ac:dyDescent="0.3">
      <c r="A4397" t="s">
        <v>165</v>
      </c>
      <c r="B4397" t="s">
        <v>8</v>
      </c>
      <c r="C4397">
        <v>2020</v>
      </c>
      <c r="D4397">
        <v>11.505056870000001</v>
      </c>
      <c r="E4397" t="s">
        <v>7</v>
      </c>
    </row>
    <row r="4398" spans="1:5" x14ac:dyDescent="0.3">
      <c r="A4398" t="s">
        <v>165</v>
      </c>
      <c r="B4398" t="s">
        <v>8</v>
      </c>
      <c r="C4398">
        <v>2021</v>
      </c>
      <c r="D4398">
        <v>11.64171812</v>
      </c>
      <c r="E4398" t="s">
        <v>7</v>
      </c>
    </row>
    <row r="4399" spans="1:5" x14ac:dyDescent="0.3">
      <c r="A4399" t="s">
        <v>165</v>
      </c>
      <c r="B4399" t="s">
        <v>8</v>
      </c>
      <c r="C4399">
        <v>2022</v>
      </c>
      <c r="D4399">
        <v>11.64171812</v>
      </c>
      <c r="E4399" t="s">
        <v>7</v>
      </c>
    </row>
    <row r="4400" spans="1:5" x14ac:dyDescent="0.3">
      <c r="A4400" t="s">
        <v>165</v>
      </c>
      <c r="B4400" t="s">
        <v>8</v>
      </c>
      <c r="C4400">
        <v>2023</v>
      </c>
      <c r="D4400">
        <v>11.64171812</v>
      </c>
      <c r="E4400" t="s">
        <v>7</v>
      </c>
    </row>
    <row r="4401" spans="1:5" x14ac:dyDescent="0.3">
      <c r="A4401" t="s">
        <v>166</v>
      </c>
      <c r="B4401" t="s">
        <v>8</v>
      </c>
      <c r="C4401">
        <v>2010</v>
      </c>
      <c r="D4401">
        <v>5.7300000190000002</v>
      </c>
      <c r="E4401" t="s">
        <v>7</v>
      </c>
    </row>
    <row r="4402" spans="1:5" x14ac:dyDescent="0.3">
      <c r="A4402" t="s">
        <v>166</v>
      </c>
      <c r="B4402" t="s">
        <v>8</v>
      </c>
      <c r="C4402">
        <v>2011</v>
      </c>
      <c r="D4402">
        <v>5.7300000190000002</v>
      </c>
      <c r="E4402" t="s">
        <v>7</v>
      </c>
    </row>
    <row r="4403" spans="1:5" x14ac:dyDescent="0.3">
      <c r="A4403" t="s">
        <v>166</v>
      </c>
      <c r="B4403" t="s">
        <v>8</v>
      </c>
      <c r="C4403">
        <v>2012</v>
      </c>
      <c r="D4403">
        <v>5.7300000190000002</v>
      </c>
      <c r="E4403" t="s">
        <v>7</v>
      </c>
    </row>
    <row r="4404" spans="1:5" x14ac:dyDescent="0.3">
      <c r="A4404" t="s">
        <v>166</v>
      </c>
      <c r="B4404" t="s">
        <v>8</v>
      </c>
      <c r="C4404">
        <v>2013</v>
      </c>
      <c r="D4404">
        <v>5.7300000190000002</v>
      </c>
      <c r="E4404" t="s">
        <v>7</v>
      </c>
    </row>
    <row r="4405" spans="1:5" x14ac:dyDescent="0.3">
      <c r="A4405" t="s">
        <v>166</v>
      </c>
      <c r="B4405" t="s">
        <v>8</v>
      </c>
      <c r="C4405">
        <v>2014</v>
      </c>
      <c r="D4405">
        <v>5.7300000190000002</v>
      </c>
      <c r="E4405" t="s">
        <v>7</v>
      </c>
    </row>
    <row r="4406" spans="1:5" x14ac:dyDescent="0.3">
      <c r="A4406" t="s">
        <v>166</v>
      </c>
      <c r="B4406" t="s">
        <v>8</v>
      </c>
      <c r="C4406">
        <v>2015</v>
      </c>
      <c r="D4406">
        <v>5.7300000190000002</v>
      </c>
      <c r="E4406" t="s">
        <v>7</v>
      </c>
    </row>
    <row r="4407" spans="1:5" x14ac:dyDescent="0.3">
      <c r="A4407" t="s">
        <v>166</v>
      </c>
      <c r="B4407" t="s">
        <v>8</v>
      </c>
      <c r="C4407">
        <v>2016</v>
      </c>
      <c r="D4407">
        <v>5.7300000190000002</v>
      </c>
      <c r="E4407" t="s">
        <v>7</v>
      </c>
    </row>
    <row r="4408" spans="1:5" x14ac:dyDescent="0.3">
      <c r="A4408" t="s">
        <v>166</v>
      </c>
      <c r="B4408" t="s">
        <v>8</v>
      </c>
      <c r="C4408">
        <v>2017</v>
      </c>
      <c r="D4408">
        <v>5.7300000190000002</v>
      </c>
      <c r="E4408" t="s">
        <v>7</v>
      </c>
    </row>
    <row r="4409" spans="1:5" x14ac:dyDescent="0.3">
      <c r="A4409" t="s">
        <v>166</v>
      </c>
      <c r="B4409" t="s">
        <v>8</v>
      </c>
      <c r="C4409">
        <v>2018</v>
      </c>
      <c r="D4409">
        <v>5.7300000190000002</v>
      </c>
      <c r="E4409" t="s">
        <v>7</v>
      </c>
    </row>
    <row r="4410" spans="1:5" x14ac:dyDescent="0.3">
      <c r="A4410" t="s">
        <v>166</v>
      </c>
      <c r="B4410" t="s">
        <v>8</v>
      </c>
      <c r="C4410">
        <v>2019</v>
      </c>
      <c r="D4410">
        <v>5.7300000190000002</v>
      </c>
      <c r="E4410" t="s">
        <v>7</v>
      </c>
    </row>
    <row r="4411" spans="1:5" x14ac:dyDescent="0.3">
      <c r="A4411" t="s">
        <v>166</v>
      </c>
      <c r="B4411" t="s">
        <v>8</v>
      </c>
      <c r="C4411">
        <v>2020</v>
      </c>
      <c r="D4411">
        <v>5.7300000190000002</v>
      </c>
      <c r="E4411" t="s">
        <v>7</v>
      </c>
    </row>
    <row r="4412" spans="1:5" x14ac:dyDescent="0.3">
      <c r="A4412" t="s">
        <v>166</v>
      </c>
      <c r="B4412" t="s">
        <v>8</v>
      </c>
      <c r="C4412">
        <v>2021</v>
      </c>
      <c r="D4412">
        <v>5.7300000190000002</v>
      </c>
      <c r="E4412" t="s">
        <v>7</v>
      </c>
    </row>
    <row r="4413" spans="1:5" x14ac:dyDescent="0.3">
      <c r="A4413" t="s">
        <v>166</v>
      </c>
      <c r="B4413" t="s">
        <v>8</v>
      </c>
      <c r="C4413">
        <v>2022</v>
      </c>
      <c r="D4413">
        <v>5.7300000190000002</v>
      </c>
      <c r="E4413" t="s">
        <v>7</v>
      </c>
    </row>
    <row r="4414" spans="1:5" x14ac:dyDescent="0.3">
      <c r="A4414" t="s">
        <v>166</v>
      </c>
      <c r="B4414" t="s">
        <v>8</v>
      </c>
      <c r="C4414">
        <v>2023</v>
      </c>
      <c r="D4414">
        <v>5.7300000190000002</v>
      </c>
      <c r="E4414" t="s">
        <v>7</v>
      </c>
    </row>
    <row r="4415" spans="1:5" x14ac:dyDescent="0.3">
      <c r="A4415" t="s">
        <v>166</v>
      </c>
      <c r="B4415" t="s">
        <v>6</v>
      </c>
      <c r="C4415">
        <v>2010</v>
      </c>
      <c r="D4415">
        <v>4.9833239999999996</v>
      </c>
      <c r="E4415" t="s">
        <v>7</v>
      </c>
    </row>
    <row r="4416" spans="1:5" x14ac:dyDescent="0.3">
      <c r="A4416" t="s">
        <v>166</v>
      </c>
      <c r="B4416" t="s">
        <v>6</v>
      </c>
      <c r="C4416">
        <v>2011</v>
      </c>
      <c r="D4416">
        <v>5.1136132280000002</v>
      </c>
      <c r="E4416" t="s">
        <v>7</v>
      </c>
    </row>
    <row r="4417" spans="1:5" x14ac:dyDescent="0.3">
      <c r="A4417" t="s">
        <v>166</v>
      </c>
      <c r="B4417" t="s">
        <v>6</v>
      </c>
      <c r="C4417">
        <v>2012</v>
      </c>
      <c r="D4417">
        <v>5.2439024569999999</v>
      </c>
      <c r="E4417" t="s">
        <v>7</v>
      </c>
    </row>
    <row r="4418" spans="1:5" x14ac:dyDescent="0.3">
      <c r="A4418" t="s">
        <v>166</v>
      </c>
      <c r="B4418" t="s">
        <v>6</v>
      </c>
      <c r="C4418">
        <v>2013</v>
      </c>
      <c r="D4418">
        <v>5.3741916850000004</v>
      </c>
      <c r="E4418" t="s">
        <v>7</v>
      </c>
    </row>
    <row r="4419" spans="1:5" x14ac:dyDescent="0.3">
      <c r="A4419" t="s">
        <v>166</v>
      </c>
      <c r="B4419" t="s">
        <v>6</v>
      </c>
      <c r="C4419">
        <v>2014</v>
      </c>
      <c r="D4419">
        <v>5.5044809130000001</v>
      </c>
      <c r="E4419" t="s">
        <v>7</v>
      </c>
    </row>
    <row r="4420" spans="1:5" x14ac:dyDescent="0.3">
      <c r="A4420" t="s">
        <v>166</v>
      </c>
      <c r="B4420" t="s">
        <v>6</v>
      </c>
      <c r="C4420">
        <v>2015</v>
      </c>
      <c r="D4420">
        <v>5.6347701409999997</v>
      </c>
      <c r="E4420" t="s">
        <v>7</v>
      </c>
    </row>
    <row r="4421" spans="1:5" x14ac:dyDescent="0.3">
      <c r="A4421" t="s">
        <v>166</v>
      </c>
      <c r="B4421" t="s">
        <v>6</v>
      </c>
      <c r="C4421">
        <v>2016</v>
      </c>
      <c r="D4421">
        <v>5.6347701409999997</v>
      </c>
      <c r="E4421" t="s">
        <v>7</v>
      </c>
    </row>
    <row r="4422" spans="1:5" x14ac:dyDescent="0.3">
      <c r="A4422" t="s">
        <v>166</v>
      </c>
      <c r="B4422" t="s">
        <v>6</v>
      </c>
      <c r="C4422">
        <v>2017</v>
      </c>
      <c r="D4422">
        <v>5.6347701409999997</v>
      </c>
      <c r="E4422" t="s">
        <v>7</v>
      </c>
    </row>
    <row r="4423" spans="1:5" x14ac:dyDescent="0.3">
      <c r="A4423" t="s">
        <v>166</v>
      </c>
      <c r="B4423" t="s">
        <v>6</v>
      </c>
      <c r="C4423">
        <v>2018</v>
      </c>
      <c r="D4423">
        <v>5.6347701409999997</v>
      </c>
      <c r="E4423" t="s">
        <v>7</v>
      </c>
    </row>
    <row r="4424" spans="1:5" x14ac:dyDescent="0.3">
      <c r="A4424" t="s">
        <v>166</v>
      </c>
      <c r="B4424" t="s">
        <v>6</v>
      </c>
      <c r="C4424">
        <v>2019</v>
      </c>
      <c r="D4424">
        <v>5.6347701409999997</v>
      </c>
      <c r="E4424" t="s">
        <v>7</v>
      </c>
    </row>
    <row r="4425" spans="1:5" x14ac:dyDescent="0.3">
      <c r="A4425" t="s">
        <v>166</v>
      </c>
      <c r="B4425" t="s">
        <v>6</v>
      </c>
      <c r="C4425">
        <v>2020</v>
      </c>
      <c r="D4425">
        <v>5.6347701409999997</v>
      </c>
      <c r="E4425" t="s">
        <v>7</v>
      </c>
    </row>
    <row r="4426" spans="1:5" x14ac:dyDescent="0.3">
      <c r="A4426" t="s">
        <v>166</v>
      </c>
      <c r="B4426" t="s">
        <v>6</v>
      </c>
      <c r="C4426">
        <v>2021</v>
      </c>
      <c r="D4426">
        <v>5.6347701409999997</v>
      </c>
      <c r="E4426" t="s">
        <v>7</v>
      </c>
    </row>
    <row r="4427" spans="1:5" x14ac:dyDescent="0.3">
      <c r="A4427" t="s">
        <v>166</v>
      </c>
      <c r="B4427" t="s">
        <v>6</v>
      </c>
      <c r="C4427">
        <v>2022</v>
      </c>
      <c r="D4427">
        <v>5.6347701409999997</v>
      </c>
      <c r="E4427" t="s">
        <v>7</v>
      </c>
    </row>
    <row r="4428" spans="1:5" x14ac:dyDescent="0.3">
      <c r="A4428" t="s">
        <v>166</v>
      </c>
      <c r="B4428" t="s">
        <v>6</v>
      </c>
      <c r="C4428">
        <v>2023</v>
      </c>
      <c r="D4428">
        <v>5.6347701409999997</v>
      </c>
      <c r="E4428" t="s">
        <v>7</v>
      </c>
    </row>
    <row r="4429" spans="1:5" x14ac:dyDescent="0.3">
      <c r="A4429" t="s">
        <v>167</v>
      </c>
      <c r="B4429" t="s">
        <v>6</v>
      </c>
      <c r="C4429">
        <v>2010</v>
      </c>
      <c r="D4429">
        <v>10.17840004</v>
      </c>
      <c r="E4429" t="s">
        <v>7</v>
      </c>
    </row>
    <row r="4430" spans="1:5" x14ac:dyDescent="0.3">
      <c r="A4430" t="s">
        <v>167</v>
      </c>
      <c r="B4430" t="s">
        <v>6</v>
      </c>
      <c r="C4430">
        <v>2011</v>
      </c>
      <c r="D4430">
        <v>10.396595</v>
      </c>
      <c r="E4430" t="s">
        <v>7</v>
      </c>
    </row>
    <row r="4431" spans="1:5" x14ac:dyDescent="0.3">
      <c r="A4431" t="s">
        <v>167</v>
      </c>
      <c r="B4431" t="s">
        <v>6</v>
      </c>
      <c r="C4431">
        <v>2012</v>
      </c>
      <c r="D4431">
        <v>10.61478996</v>
      </c>
      <c r="E4431" t="s">
        <v>7</v>
      </c>
    </row>
    <row r="4432" spans="1:5" x14ac:dyDescent="0.3">
      <c r="A4432" t="s">
        <v>167</v>
      </c>
      <c r="B4432" t="s">
        <v>6</v>
      </c>
      <c r="C4432">
        <v>2013</v>
      </c>
      <c r="D4432">
        <v>11.100605010000001</v>
      </c>
      <c r="E4432" t="s">
        <v>7</v>
      </c>
    </row>
    <row r="4433" spans="1:5" x14ac:dyDescent="0.3">
      <c r="A4433" t="s">
        <v>167</v>
      </c>
      <c r="B4433" t="s">
        <v>6</v>
      </c>
      <c r="C4433">
        <v>2014</v>
      </c>
      <c r="D4433">
        <v>11.58642006</v>
      </c>
      <c r="E4433" t="s">
        <v>7</v>
      </c>
    </row>
    <row r="4434" spans="1:5" x14ac:dyDescent="0.3">
      <c r="A4434" t="s">
        <v>167</v>
      </c>
      <c r="B4434" t="s">
        <v>6</v>
      </c>
      <c r="C4434">
        <v>2015</v>
      </c>
      <c r="D4434">
        <v>12.410039899999999</v>
      </c>
      <c r="E4434" t="s">
        <v>7</v>
      </c>
    </row>
    <row r="4435" spans="1:5" x14ac:dyDescent="0.3">
      <c r="A4435" t="s">
        <v>167</v>
      </c>
      <c r="B4435" t="s">
        <v>6</v>
      </c>
      <c r="C4435">
        <v>2016</v>
      </c>
      <c r="D4435">
        <v>12.4259358</v>
      </c>
      <c r="E4435" t="s">
        <v>7</v>
      </c>
    </row>
    <row r="4436" spans="1:5" x14ac:dyDescent="0.3">
      <c r="A4436" t="s">
        <v>167</v>
      </c>
      <c r="B4436" t="s">
        <v>6</v>
      </c>
      <c r="C4436">
        <v>2017</v>
      </c>
      <c r="D4436">
        <v>12.441831690000001</v>
      </c>
      <c r="E4436" t="s">
        <v>7</v>
      </c>
    </row>
    <row r="4437" spans="1:5" x14ac:dyDescent="0.3">
      <c r="A4437" t="s">
        <v>167</v>
      </c>
      <c r="B4437" t="s">
        <v>6</v>
      </c>
      <c r="C4437">
        <v>2018</v>
      </c>
      <c r="D4437">
        <v>12.457727589999999</v>
      </c>
      <c r="E4437" t="s">
        <v>7</v>
      </c>
    </row>
    <row r="4438" spans="1:5" x14ac:dyDescent="0.3">
      <c r="A4438" t="s">
        <v>167</v>
      </c>
      <c r="B4438" t="s">
        <v>6</v>
      </c>
      <c r="C4438">
        <v>2019</v>
      </c>
      <c r="D4438">
        <v>12.473623480000001</v>
      </c>
      <c r="E4438" t="s">
        <v>7</v>
      </c>
    </row>
    <row r="4439" spans="1:5" x14ac:dyDescent="0.3">
      <c r="A4439" t="s">
        <v>167</v>
      </c>
      <c r="B4439" t="s">
        <v>6</v>
      </c>
      <c r="C4439">
        <v>2020</v>
      </c>
      <c r="D4439">
        <v>12.6637182</v>
      </c>
      <c r="E4439" t="s">
        <v>7</v>
      </c>
    </row>
    <row r="4440" spans="1:5" x14ac:dyDescent="0.3">
      <c r="A4440" t="s">
        <v>167</v>
      </c>
      <c r="B4440" t="s">
        <v>6</v>
      </c>
      <c r="C4440">
        <v>2021</v>
      </c>
      <c r="D4440">
        <v>12.8567099</v>
      </c>
      <c r="E4440" t="s">
        <v>7</v>
      </c>
    </row>
    <row r="4441" spans="1:5" x14ac:dyDescent="0.3">
      <c r="A4441" t="s">
        <v>167</v>
      </c>
      <c r="B4441" t="s">
        <v>6</v>
      </c>
      <c r="C4441">
        <v>2022</v>
      </c>
      <c r="D4441">
        <v>12.8567099</v>
      </c>
      <c r="E4441" t="s">
        <v>7</v>
      </c>
    </row>
    <row r="4442" spans="1:5" x14ac:dyDescent="0.3">
      <c r="A4442" t="s">
        <v>167</v>
      </c>
      <c r="B4442" t="s">
        <v>6</v>
      </c>
      <c r="C4442">
        <v>2023</v>
      </c>
      <c r="D4442">
        <v>12.8567099</v>
      </c>
      <c r="E4442" t="s">
        <v>7</v>
      </c>
    </row>
    <row r="4443" spans="1:5" x14ac:dyDescent="0.3">
      <c r="A4443" t="s">
        <v>167</v>
      </c>
      <c r="B4443" t="s">
        <v>8</v>
      </c>
      <c r="C4443">
        <v>2010</v>
      </c>
      <c r="D4443">
        <v>5.2397872689999998</v>
      </c>
      <c r="E4443" t="s">
        <v>7</v>
      </c>
    </row>
    <row r="4444" spans="1:5" x14ac:dyDescent="0.3">
      <c r="A4444" t="s">
        <v>167</v>
      </c>
      <c r="B4444" t="s">
        <v>8</v>
      </c>
      <c r="C4444">
        <v>2011</v>
      </c>
      <c r="D4444">
        <v>5.3044940409999999</v>
      </c>
      <c r="E4444" t="s">
        <v>7</v>
      </c>
    </row>
    <row r="4445" spans="1:5" x14ac:dyDescent="0.3">
      <c r="A4445" t="s">
        <v>167</v>
      </c>
      <c r="B4445" t="s">
        <v>8</v>
      </c>
      <c r="C4445">
        <v>2012</v>
      </c>
      <c r="D4445">
        <v>5.3699998860000004</v>
      </c>
      <c r="E4445" t="s">
        <v>7</v>
      </c>
    </row>
    <row r="4446" spans="1:5" x14ac:dyDescent="0.3">
      <c r="A4446" t="s">
        <v>167</v>
      </c>
      <c r="B4446" t="s">
        <v>8</v>
      </c>
      <c r="C4446">
        <v>2013</v>
      </c>
      <c r="D4446">
        <v>5.4379727500000001</v>
      </c>
      <c r="E4446" t="s">
        <v>7</v>
      </c>
    </row>
    <row r="4447" spans="1:5" x14ac:dyDescent="0.3">
      <c r="A4447" t="s">
        <v>167</v>
      </c>
      <c r="B4447" t="s">
        <v>8</v>
      </c>
      <c r="C4447">
        <v>2014</v>
      </c>
      <c r="D4447">
        <v>5.5059456139999998</v>
      </c>
      <c r="E4447" t="s">
        <v>7</v>
      </c>
    </row>
    <row r="4448" spans="1:5" x14ac:dyDescent="0.3">
      <c r="A4448" t="s">
        <v>167</v>
      </c>
      <c r="B4448" t="s">
        <v>8</v>
      </c>
      <c r="C4448">
        <v>2015</v>
      </c>
      <c r="D4448">
        <v>5.5739184789999996</v>
      </c>
      <c r="E4448" t="s">
        <v>7</v>
      </c>
    </row>
    <row r="4449" spans="1:5" x14ac:dyDescent="0.3">
      <c r="A4449" t="s">
        <v>167</v>
      </c>
      <c r="B4449" t="s">
        <v>8</v>
      </c>
      <c r="C4449">
        <v>2016</v>
      </c>
      <c r="D4449">
        <v>5.6418913430000002</v>
      </c>
      <c r="E4449" t="s">
        <v>7</v>
      </c>
    </row>
    <row r="4450" spans="1:5" x14ac:dyDescent="0.3">
      <c r="A4450" t="s">
        <v>167</v>
      </c>
      <c r="B4450" t="s">
        <v>8</v>
      </c>
      <c r="C4450">
        <v>2017</v>
      </c>
      <c r="D4450">
        <v>5.7098642079999999</v>
      </c>
      <c r="E4450" t="s">
        <v>7</v>
      </c>
    </row>
    <row r="4451" spans="1:5" x14ac:dyDescent="0.3">
      <c r="A4451" t="s">
        <v>167</v>
      </c>
      <c r="B4451" t="s">
        <v>8</v>
      </c>
      <c r="C4451">
        <v>2018</v>
      </c>
      <c r="D4451">
        <v>5.7778370719999996</v>
      </c>
      <c r="E4451" t="s">
        <v>7</v>
      </c>
    </row>
    <row r="4452" spans="1:5" x14ac:dyDescent="0.3">
      <c r="A4452" t="s">
        <v>167</v>
      </c>
      <c r="B4452" t="s">
        <v>8</v>
      </c>
      <c r="C4452">
        <v>2019</v>
      </c>
      <c r="D4452">
        <v>5.8458099370000003</v>
      </c>
      <c r="E4452" t="s">
        <v>7</v>
      </c>
    </row>
    <row r="4453" spans="1:5" x14ac:dyDescent="0.3">
      <c r="A4453" t="s">
        <v>167</v>
      </c>
      <c r="B4453" t="s">
        <v>8</v>
      </c>
      <c r="C4453">
        <v>2020</v>
      </c>
      <c r="D4453">
        <v>5.9162600449999996</v>
      </c>
      <c r="E4453" t="s">
        <v>7</v>
      </c>
    </row>
    <row r="4454" spans="1:5" x14ac:dyDescent="0.3">
      <c r="A4454" t="s">
        <v>167</v>
      </c>
      <c r="B4454" t="s">
        <v>8</v>
      </c>
      <c r="C4454">
        <v>2021</v>
      </c>
      <c r="D4454">
        <v>5.9875591750000003</v>
      </c>
      <c r="E4454" t="s">
        <v>7</v>
      </c>
    </row>
    <row r="4455" spans="1:5" x14ac:dyDescent="0.3">
      <c r="A4455" t="s">
        <v>167</v>
      </c>
      <c r="B4455" t="s">
        <v>8</v>
      </c>
      <c r="C4455">
        <v>2022</v>
      </c>
      <c r="D4455">
        <v>5.9875591750000003</v>
      </c>
      <c r="E4455" t="s">
        <v>7</v>
      </c>
    </row>
    <row r="4456" spans="1:5" x14ac:dyDescent="0.3">
      <c r="A4456" t="s">
        <v>167</v>
      </c>
      <c r="B4456" t="s">
        <v>8</v>
      </c>
      <c r="C4456">
        <v>2023</v>
      </c>
      <c r="D4456">
        <v>5.9875591750000003</v>
      </c>
      <c r="E4456" t="s">
        <v>7</v>
      </c>
    </row>
    <row r="4457" spans="1:5" x14ac:dyDescent="0.3">
      <c r="A4457" t="s">
        <v>168</v>
      </c>
      <c r="B4457" t="s">
        <v>8</v>
      </c>
      <c r="C4457">
        <v>2010</v>
      </c>
      <c r="D4457">
        <v>7.982592855</v>
      </c>
      <c r="E4457" t="s">
        <v>7</v>
      </c>
    </row>
    <row r="4458" spans="1:5" x14ac:dyDescent="0.3">
      <c r="A4458" t="s">
        <v>168</v>
      </c>
      <c r="B4458" t="s">
        <v>8</v>
      </c>
      <c r="C4458">
        <v>2011</v>
      </c>
      <c r="D4458">
        <v>8.0230250359999999</v>
      </c>
      <c r="E4458" t="s">
        <v>7</v>
      </c>
    </row>
    <row r="4459" spans="1:5" x14ac:dyDescent="0.3">
      <c r="A4459" t="s">
        <v>168</v>
      </c>
      <c r="B4459" t="s">
        <v>8</v>
      </c>
      <c r="C4459">
        <v>2012</v>
      </c>
      <c r="D4459">
        <v>8.0634572169999998</v>
      </c>
      <c r="E4459" t="s">
        <v>7</v>
      </c>
    </row>
    <row r="4460" spans="1:5" x14ac:dyDescent="0.3">
      <c r="A4460" t="s">
        <v>168</v>
      </c>
      <c r="B4460" t="s">
        <v>8</v>
      </c>
      <c r="C4460">
        <v>2013</v>
      </c>
      <c r="D4460">
        <v>8.1038893969999997</v>
      </c>
      <c r="E4460" t="s">
        <v>7</v>
      </c>
    </row>
    <row r="4461" spans="1:5" x14ac:dyDescent="0.3">
      <c r="A4461" t="s">
        <v>168</v>
      </c>
      <c r="B4461" t="s">
        <v>8</v>
      </c>
      <c r="C4461">
        <v>2014</v>
      </c>
      <c r="D4461">
        <v>8.1443215779999996</v>
      </c>
      <c r="E4461" t="s">
        <v>7</v>
      </c>
    </row>
    <row r="4462" spans="1:5" x14ac:dyDescent="0.3">
      <c r="A4462" t="s">
        <v>168</v>
      </c>
      <c r="B4462" t="s">
        <v>8</v>
      </c>
      <c r="C4462">
        <v>2015</v>
      </c>
      <c r="D4462">
        <v>8.1847537589999995</v>
      </c>
      <c r="E4462" t="s">
        <v>7</v>
      </c>
    </row>
    <row r="4463" spans="1:5" x14ac:dyDescent="0.3">
      <c r="A4463" t="s">
        <v>168</v>
      </c>
      <c r="B4463" t="s">
        <v>8</v>
      </c>
      <c r="C4463">
        <v>2016</v>
      </c>
      <c r="D4463">
        <v>8.2251859389999993</v>
      </c>
      <c r="E4463" t="s">
        <v>7</v>
      </c>
    </row>
    <row r="4464" spans="1:5" x14ac:dyDescent="0.3">
      <c r="A4464" t="s">
        <v>168</v>
      </c>
      <c r="B4464" t="s">
        <v>8</v>
      </c>
      <c r="C4464">
        <v>2017</v>
      </c>
      <c r="D4464">
        <v>8.2656181199999992</v>
      </c>
      <c r="E4464" t="s">
        <v>7</v>
      </c>
    </row>
    <row r="4465" spans="1:5" x14ac:dyDescent="0.3">
      <c r="A4465" t="s">
        <v>168</v>
      </c>
      <c r="B4465" t="s">
        <v>8</v>
      </c>
      <c r="C4465">
        <v>2018</v>
      </c>
      <c r="D4465">
        <v>8.3060503010000009</v>
      </c>
      <c r="E4465" t="s">
        <v>7</v>
      </c>
    </row>
    <row r="4466" spans="1:5" x14ac:dyDescent="0.3">
      <c r="A4466" t="s">
        <v>168</v>
      </c>
      <c r="B4466" t="s">
        <v>8</v>
      </c>
      <c r="C4466">
        <v>2019</v>
      </c>
      <c r="D4466">
        <v>8.3470836810000009</v>
      </c>
      <c r="E4466" t="s">
        <v>7</v>
      </c>
    </row>
    <row r="4467" spans="1:5" x14ac:dyDescent="0.3">
      <c r="A4467" t="s">
        <v>168</v>
      </c>
      <c r="B4467" t="s">
        <v>8</v>
      </c>
      <c r="C4467">
        <v>2020</v>
      </c>
      <c r="D4467">
        <v>8.3883197749999994</v>
      </c>
      <c r="E4467" t="s">
        <v>7</v>
      </c>
    </row>
    <row r="4468" spans="1:5" x14ac:dyDescent="0.3">
      <c r="A4468" t="s">
        <v>168</v>
      </c>
      <c r="B4468" t="s">
        <v>8</v>
      </c>
      <c r="C4468">
        <v>2021</v>
      </c>
      <c r="D4468">
        <v>8.4297595820000009</v>
      </c>
      <c r="E4468" t="s">
        <v>7</v>
      </c>
    </row>
    <row r="4469" spans="1:5" x14ac:dyDescent="0.3">
      <c r="A4469" t="s">
        <v>168</v>
      </c>
      <c r="B4469" t="s">
        <v>8</v>
      </c>
      <c r="C4469">
        <v>2022</v>
      </c>
      <c r="D4469">
        <v>8.4297595820000009</v>
      </c>
      <c r="E4469" t="s">
        <v>7</v>
      </c>
    </row>
    <row r="4470" spans="1:5" x14ac:dyDescent="0.3">
      <c r="A4470" t="s">
        <v>168</v>
      </c>
      <c r="B4470" t="s">
        <v>8</v>
      </c>
      <c r="C4470">
        <v>2023</v>
      </c>
      <c r="D4470">
        <v>8.4297595820000009</v>
      </c>
      <c r="E4470" t="s">
        <v>7</v>
      </c>
    </row>
    <row r="4471" spans="1:5" x14ac:dyDescent="0.3">
      <c r="A4471" t="s">
        <v>168</v>
      </c>
      <c r="B4471" t="s">
        <v>6</v>
      </c>
      <c r="C4471">
        <v>2010</v>
      </c>
      <c r="D4471">
        <v>11.087869639999999</v>
      </c>
      <c r="E4471" t="s">
        <v>7</v>
      </c>
    </row>
    <row r="4472" spans="1:5" x14ac:dyDescent="0.3">
      <c r="A4472" t="s">
        <v>168</v>
      </c>
      <c r="B4472" t="s">
        <v>6</v>
      </c>
      <c r="C4472">
        <v>2011</v>
      </c>
      <c r="D4472">
        <v>11.07616329</v>
      </c>
      <c r="E4472" t="s">
        <v>7</v>
      </c>
    </row>
    <row r="4473" spans="1:5" x14ac:dyDescent="0.3">
      <c r="A4473" t="s">
        <v>168</v>
      </c>
      <c r="B4473" t="s">
        <v>6</v>
      </c>
      <c r="C4473">
        <v>2012</v>
      </c>
      <c r="D4473">
        <v>11.064456939999999</v>
      </c>
      <c r="E4473" t="s">
        <v>7</v>
      </c>
    </row>
    <row r="4474" spans="1:5" x14ac:dyDescent="0.3">
      <c r="A4474" t="s">
        <v>168</v>
      </c>
      <c r="B4474" t="s">
        <v>6</v>
      </c>
      <c r="C4474">
        <v>2013</v>
      </c>
      <c r="D4474">
        <v>11.05275059</v>
      </c>
      <c r="E4474" t="s">
        <v>7</v>
      </c>
    </row>
    <row r="4475" spans="1:5" x14ac:dyDescent="0.3">
      <c r="A4475" t="s">
        <v>168</v>
      </c>
      <c r="B4475" t="s">
        <v>6</v>
      </c>
      <c r="C4475">
        <v>2014</v>
      </c>
      <c r="D4475">
        <v>11.04104424</v>
      </c>
      <c r="E4475" t="s">
        <v>7</v>
      </c>
    </row>
    <row r="4476" spans="1:5" x14ac:dyDescent="0.3">
      <c r="A4476" t="s">
        <v>168</v>
      </c>
      <c r="B4476" t="s">
        <v>6</v>
      </c>
      <c r="C4476">
        <v>2015</v>
      </c>
      <c r="D4476">
        <v>11.02933788</v>
      </c>
      <c r="E4476" t="s">
        <v>7</v>
      </c>
    </row>
    <row r="4477" spans="1:5" x14ac:dyDescent="0.3">
      <c r="A4477" t="s">
        <v>168</v>
      </c>
      <c r="B4477" t="s">
        <v>6</v>
      </c>
      <c r="C4477">
        <v>2016</v>
      </c>
      <c r="D4477">
        <v>11.017631529999999</v>
      </c>
      <c r="E4477" t="s">
        <v>7</v>
      </c>
    </row>
    <row r="4478" spans="1:5" x14ac:dyDescent="0.3">
      <c r="A4478" t="s">
        <v>168</v>
      </c>
      <c r="B4478" t="s">
        <v>6</v>
      </c>
      <c r="C4478">
        <v>2017</v>
      </c>
      <c r="D4478">
        <v>11.00592518</v>
      </c>
      <c r="E4478" t="s">
        <v>7</v>
      </c>
    </row>
    <row r="4479" spans="1:5" x14ac:dyDescent="0.3">
      <c r="A4479" t="s">
        <v>168</v>
      </c>
      <c r="B4479" t="s">
        <v>6</v>
      </c>
      <c r="C4479">
        <v>2018</v>
      </c>
      <c r="D4479">
        <v>10.994218829999999</v>
      </c>
      <c r="E4479" t="s">
        <v>7</v>
      </c>
    </row>
    <row r="4480" spans="1:5" x14ac:dyDescent="0.3">
      <c r="A4480" t="s">
        <v>168</v>
      </c>
      <c r="B4480" t="s">
        <v>6</v>
      </c>
      <c r="C4480">
        <v>2019</v>
      </c>
      <c r="D4480">
        <v>10.98251247</v>
      </c>
      <c r="E4480" t="s">
        <v>7</v>
      </c>
    </row>
    <row r="4481" spans="1:5" x14ac:dyDescent="0.3">
      <c r="A4481" t="s">
        <v>168</v>
      </c>
      <c r="B4481" t="s">
        <v>6</v>
      </c>
      <c r="C4481">
        <v>2020</v>
      </c>
      <c r="D4481">
        <v>10.970806120000001</v>
      </c>
      <c r="E4481" t="s">
        <v>7</v>
      </c>
    </row>
    <row r="4482" spans="1:5" x14ac:dyDescent="0.3">
      <c r="A4482" t="s">
        <v>168</v>
      </c>
      <c r="B4482" t="s">
        <v>6</v>
      </c>
      <c r="C4482">
        <v>2021</v>
      </c>
      <c r="D4482">
        <v>10.95909977</v>
      </c>
      <c r="E4482" t="s">
        <v>7</v>
      </c>
    </row>
    <row r="4483" spans="1:5" x14ac:dyDescent="0.3">
      <c r="A4483" t="s">
        <v>168</v>
      </c>
      <c r="B4483" t="s">
        <v>6</v>
      </c>
      <c r="C4483">
        <v>2022</v>
      </c>
      <c r="D4483">
        <v>10.95909977</v>
      </c>
      <c r="E4483" t="s">
        <v>7</v>
      </c>
    </row>
    <row r="4484" spans="1:5" x14ac:dyDescent="0.3">
      <c r="A4484" t="s">
        <v>168</v>
      </c>
      <c r="B4484" t="s">
        <v>6</v>
      </c>
      <c r="C4484">
        <v>2023</v>
      </c>
      <c r="D4484">
        <v>10.95909977</v>
      </c>
      <c r="E4484" t="s">
        <v>7</v>
      </c>
    </row>
    <row r="4485" spans="1:5" x14ac:dyDescent="0.3">
      <c r="A4485" t="s">
        <v>169</v>
      </c>
      <c r="B4485" t="s">
        <v>6</v>
      </c>
      <c r="C4485">
        <v>2010</v>
      </c>
      <c r="D4485">
        <v>15.260299679999999</v>
      </c>
      <c r="E4485" t="s">
        <v>7</v>
      </c>
    </row>
    <row r="4486" spans="1:5" x14ac:dyDescent="0.3">
      <c r="A4486" t="s">
        <v>169</v>
      </c>
      <c r="B4486" t="s">
        <v>6</v>
      </c>
      <c r="C4486">
        <v>2011</v>
      </c>
      <c r="D4486">
        <v>15.20849037</v>
      </c>
      <c r="E4486" t="s">
        <v>7</v>
      </c>
    </row>
    <row r="4487" spans="1:5" x14ac:dyDescent="0.3">
      <c r="A4487" t="s">
        <v>169</v>
      </c>
      <c r="B4487" t="s">
        <v>6</v>
      </c>
      <c r="C4487">
        <v>2012</v>
      </c>
      <c r="D4487">
        <v>15.158109659999999</v>
      </c>
      <c r="E4487" t="s">
        <v>7</v>
      </c>
    </row>
    <row r="4488" spans="1:5" x14ac:dyDescent="0.3">
      <c r="A4488" t="s">
        <v>169</v>
      </c>
      <c r="B4488" t="s">
        <v>6</v>
      </c>
      <c r="C4488">
        <v>2013</v>
      </c>
      <c r="D4488">
        <v>15.11940002</v>
      </c>
      <c r="E4488" t="s">
        <v>7</v>
      </c>
    </row>
    <row r="4489" spans="1:5" x14ac:dyDescent="0.3">
      <c r="A4489" t="s">
        <v>169</v>
      </c>
      <c r="B4489" t="s">
        <v>6</v>
      </c>
      <c r="C4489">
        <v>2014</v>
      </c>
      <c r="D4489">
        <v>14.98192978</v>
      </c>
      <c r="E4489" t="s">
        <v>7</v>
      </c>
    </row>
    <row r="4490" spans="1:5" x14ac:dyDescent="0.3">
      <c r="A4490" t="s">
        <v>169</v>
      </c>
      <c r="B4490" t="s">
        <v>6</v>
      </c>
      <c r="C4490">
        <v>2015</v>
      </c>
      <c r="D4490">
        <v>14.8499403</v>
      </c>
      <c r="E4490" t="s">
        <v>7</v>
      </c>
    </row>
    <row r="4491" spans="1:5" x14ac:dyDescent="0.3">
      <c r="A4491" t="s">
        <v>169</v>
      </c>
      <c r="B4491" t="s">
        <v>6</v>
      </c>
      <c r="C4491">
        <v>2016</v>
      </c>
      <c r="D4491">
        <v>14.67245007</v>
      </c>
      <c r="E4491" t="s">
        <v>7</v>
      </c>
    </row>
    <row r="4492" spans="1:5" x14ac:dyDescent="0.3">
      <c r="A4492" t="s">
        <v>169</v>
      </c>
      <c r="B4492" t="s">
        <v>6</v>
      </c>
      <c r="C4492">
        <v>2017</v>
      </c>
      <c r="D4492">
        <v>14.59996986</v>
      </c>
      <c r="E4492" t="s">
        <v>7</v>
      </c>
    </row>
    <row r="4493" spans="1:5" x14ac:dyDescent="0.3">
      <c r="A4493" t="s">
        <v>169</v>
      </c>
      <c r="B4493" t="s">
        <v>6</v>
      </c>
      <c r="C4493">
        <v>2018</v>
      </c>
      <c r="D4493">
        <v>14.541440010000001</v>
      </c>
      <c r="E4493" t="s">
        <v>7</v>
      </c>
    </row>
    <row r="4494" spans="1:5" x14ac:dyDescent="0.3">
      <c r="A4494" t="s">
        <v>169</v>
      </c>
      <c r="B4494" t="s">
        <v>6</v>
      </c>
      <c r="C4494">
        <v>2019</v>
      </c>
      <c r="D4494">
        <v>14.524009700000001</v>
      </c>
      <c r="E4494" t="s">
        <v>7</v>
      </c>
    </row>
    <row r="4495" spans="1:5" x14ac:dyDescent="0.3">
      <c r="A4495" t="s">
        <v>169</v>
      </c>
      <c r="B4495" t="s">
        <v>6</v>
      </c>
      <c r="C4495">
        <v>2020</v>
      </c>
      <c r="D4495">
        <v>14.568920139999999</v>
      </c>
      <c r="E4495" t="s">
        <v>7</v>
      </c>
    </row>
    <row r="4496" spans="1:5" x14ac:dyDescent="0.3">
      <c r="A4496" t="s">
        <v>169</v>
      </c>
      <c r="B4496" t="s">
        <v>6</v>
      </c>
      <c r="C4496">
        <v>2021</v>
      </c>
      <c r="D4496">
        <v>14.72154999</v>
      </c>
      <c r="E4496" t="s">
        <v>7</v>
      </c>
    </row>
    <row r="4497" spans="1:5" x14ac:dyDescent="0.3">
      <c r="A4497" t="s">
        <v>169</v>
      </c>
      <c r="B4497" t="s">
        <v>6</v>
      </c>
      <c r="C4497">
        <v>2022</v>
      </c>
      <c r="D4497">
        <v>14.946849820000001</v>
      </c>
      <c r="E4497" t="s">
        <v>7</v>
      </c>
    </row>
    <row r="4498" spans="1:5" x14ac:dyDescent="0.3">
      <c r="A4498" t="s">
        <v>169</v>
      </c>
      <c r="B4498" t="s">
        <v>6</v>
      </c>
      <c r="C4498">
        <v>2023</v>
      </c>
      <c r="D4498">
        <v>14.946849820000001</v>
      </c>
      <c r="E4498" t="s">
        <v>7</v>
      </c>
    </row>
    <row r="4499" spans="1:5" x14ac:dyDescent="0.3">
      <c r="A4499" t="s">
        <v>169</v>
      </c>
      <c r="B4499" t="s">
        <v>8</v>
      </c>
      <c r="C4499">
        <v>2010</v>
      </c>
      <c r="D4499">
        <v>12.27600002</v>
      </c>
      <c r="E4499" t="s">
        <v>7</v>
      </c>
    </row>
    <row r="4500" spans="1:5" x14ac:dyDescent="0.3">
      <c r="A4500" t="s">
        <v>169</v>
      </c>
      <c r="B4500" t="s">
        <v>8</v>
      </c>
      <c r="C4500">
        <v>2011</v>
      </c>
      <c r="D4500">
        <v>12.5</v>
      </c>
      <c r="E4500" t="s">
        <v>7</v>
      </c>
    </row>
    <row r="4501" spans="1:5" x14ac:dyDescent="0.3">
      <c r="A4501" t="s">
        <v>169</v>
      </c>
      <c r="B4501" t="s">
        <v>8</v>
      </c>
      <c r="C4501">
        <v>2012</v>
      </c>
      <c r="D4501">
        <v>12.380000109999999</v>
      </c>
      <c r="E4501" t="s">
        <v>7</v>
      </c>
    </row>
    <row r="4502" spans="1:5" x14ac:dyDescent="0.3">
      <c r="A4502" t="s">
        <v>169</v>
      </c>
      <c r="B4502" t="s">
        <v>8</v>
      </c>
      <c r="C4502">
        <v>2013</v>
      </c>
      <c r="D4502">
        <v>12.43999958</v>
      </c>
      <c r="E4502" t="s">
        <v>7</v>
      </c>
    </row>
    <row r="4503" spans="1:5" x14ac:dyDescent="0.3">
      <c r="A4503" t="s">
        <v>169</v>
      </c>
      <c r="B4503" t="s">
        <v>8</v>
      </c>
      <c r="C4503">
        <v>2014</v>
      </c>
      <c r="D4503">
        <v>12.43999958</v>
      </c>
      <c r="E4503" t="s">
        <v>7</v>
      </c>
    </row>
    <row r="4504" spans="1:5" x14ac:dyDescent="0.3">
      <c r="A4504" t="s">
        <v>169</v>
      </c>
      <c r="B4504" t="s">
        <v>8</v>
      </c>
      <c r="C4504">
        <v>2015</v>
      </c>
      <c r="D4504">
        <v>12.64000034</v>
      </c>
      <c r="E4504" t="s">
        <v>7</v>
      </c>
    </row>
    <row r="4505" spans="1:5" x14ac:dyDescent="0.3">
      <c r="A4505" t="s">
        <v>169</v>
      </c>
      <c r="B4505" t="s">
        <v>8</v>
      </c>
      <c r="C4505">
        <v>2016</v>
      </c>
      <c r="D4505">
        <v>12.710000040000001</v>
      </c>
      <c r="E4505" t="s">
        <v>7</v>
      </c>
    </row>
    <row r="4506" spans="1:5" x14ac:dyDescent="0.3">
      <c r="A4506" t="s">
        <v>169</v>
      </c>
      <c r="B4506" t="s">
        <v>8</v>
      </c>
      <c r="C4506">
        <v>2017</v>
      </c>
      <c r="D4506">
        <v>12.77000046</v>
      </c>
      <c r="E4506" t="s">
        <v>7</v>
      </c>
    </row>
    <row r="4507" spans="1:5" x14ac:dyDescent="0.3">
      <c r="A4507" t="s">
        <v>169</v>
      </c>
      <c r="B4507" t="s">
        <v>8</v>
      </c>
      <c r="C4507">
        <v>2018</v>
      </c>
      <c r="D4507">
        <v>12.869999890000001</v>
      </c>
      <c r="E4507" t="s">
        <v>7</v>
      </c>
    </row>
    <row r="4508" spans="1:5" x14ac:dyDescent="0.3">
      <c r="A4508" t="s">
        <v>169</v>
      </c>
      <c r="B4508" t="s">
        <v>8</v>
      </c>
      <c r="C4508">
        <v>2019</v>
      </c>
      <c r="D4508">
        <v>12.90999985</v>
      </c>
      <c r="E4508" t="s">
        <v>7</v>
      </c>
    </row>
    <row r="4509" spans="1:5" x14ac:dyDescent="0.3">
      <c r="A4509" t="s">
        <v>169</v>
      </c>
      <c r="B4509" t="s">
        <v>8</v>
      </c>
      <c r="C4509">
        <v>2020</v>
      </c>
      <c r="D4509">
        <v>13.00624316</v>
      </c>
      <c r="E4509" t="s">
        <v>7</v>
      </c>
    </row>
    <row r="4510" spans="1:5" x14ac:dyDescent="0.3">
      <c r="A4510" t="s">
        <v>169</v>
      </c>
      <c r="B4510" t="s">
        <v>8</v>
      </c>
      <c r="C4510">
        <v>2021</v>
      </c>
      <c r="D4510">
        <v>13.103203969999999</v>
      </c>
      <c r="E4510" t="s">
        <v>7</v>
      </c>
    </row>
    <row r="4511" spans="1:5" x14ac:dyDescent="0.3">
      <c r="A4511" t="s">
        <v>169</v>
      </c>
      <c r="B4511" t="s">
        <v>8</v>
      </c>
      <c r="C4511">
        <v>2022</v>
      </c>
      <c r="D4511">
        <v>13.103203969999999</v>
      </c>
      <c r="E4511" t="s">
        <v>7</v>
      </c>
    </row>
    <row r="4512" spans="1:5" x14ac:dyDescent="0.3">
      <c r="A4512" t="s">
        <v>169</v>
      </c>
      <c r="B4512" t="s">
        <v>8</v>
      </c>
      <c r="C4512">
        <v>2023</v>
      </c>
      <c r="D4512">
        <v>13.103203969999999</v>
      </c>
      <c r="E4512" t="s">
        <v>7</v>
      </c>
    </row>
    <row r="4513" spans="1:5" x14ac:dyDescent="0.3">
      <c r="A4513" t="s">
        <v>170</v>
      </c>
      <c r="B4513" t="s">
        <v>8</v>
      </c>
      <c r="C4513">
        <v>2010</v>
      </c>
      <c r="D4513">
        <v>12.06000042</v>
      </c>
      <c r="E4513" t="s">
        <v>7</v>
      </c>
    </row>
    <row r="4514" spans="1:5" x14ac:dyDescent="0.3">
      <c r="A4514" t="s">
        <v>170</v>
      </c>
      <c r="B4514" t="s">
        <v>8</v>
      </c>
      <c r="C4514">
        <v>2011</v>
      </c>
      <c r="D4514">
        <v>12.210000040000001</v>
      </c>
      <c r="E4514" t="s">
        <v>7</v>
      </c>
    </row>
    <row r="4515" spans="1:5" x14ac:dyDescent="0.3">
      <c r="A4515" t="s">
        <v>170</v>
      </c>
      <c r="B4515" t="s">
        <v>8</v>
      </c>
      <c r="C4515">
        <v>2012</v>
      </c>
      <c r="D4515">
        <v>12.27999973</v>
      </c>
      <c r="E4515" t="s">
        <v>7</v>
      </c>
    </row>
    <row r="4516" spans="1:5" x14ac:dyDescent="0.3">
      <c r="A4516" t="s">
        <v>170</v>
      </c>
      <c r="B4516" t="s">
        <v>8</v>
      </c>
      <c r="C4516">
        <v>2013</v>
      </c>
      <c r="D4516">
        <v>12.380000109999999</v>
      </c>
      <c r="E4516" t="s">
        <v>7</v>
      </c>
    </row>
    <row r="4517" spans="1:5" x14ac:dyDescent="0.3">
      <c r="A4517" t="s">
        <v>170</v>
      </c>
      <c r="B4517" t="s">
        <v>8</v>
      </c>
      <c r="C4517">
        <v>2014</v>
      </c>
      <c r="D4517">
        <v>12.43000031</v>
      </c>
      <c r="E4517" t="s">
        <v>7</v>
      </c>
    </row>
    <row r="4518" spans="1:5" x14ac:dyDescent="0.3">
      <c r="A4518" t="s">
        <v>170</v>
      </c>
      <c r="B4518" t="s">
        <v>8</v>
      </c>
      <c r="C4518">
        <v>2015</v>
      </c>
      <c r="D4518">
        <v>12.56999969</v>
      </c>
      <c r="E4518" t="s">
        <v>7</v>
      </c>
    </row>
    <row r="4519" spans="1:5" x14ac:dyDescent="0.3">
      <c r="A4519" t="s">
        <v>170</v>
      </c>
      <c r="B4519" t="s">
        <v>8</v>
      </c>
      <c r="C4519">
        <v>2016</v>
      </c>
      <c r="D4519">
        <v>12.670000079999999</v>
      </c>
      <c r="E4519" t="s">
        <v>7</v>
      </c>
    </row>
    <row r="4520" spans="1:5" x14ac:dyDescent="0.3">
      <c r="A4520" t="s">
        <v>170</v>
      </c>
      <c r="B4520" t="s">
        <v>8</v>
      </c>
      <c r="C4520">
        <v>2017</v>
      </c>
      <c r="D4520">
        <v>12.69999981</v>
      </c>
      <c r="E4520" t="s">
        <v>7</v>
      </c>
    </row>
    <row r="4521" spans="1:5" x14ac:dyDescent="0.3">
      <c r="A4521" t="s">
        <v>170</v>
      </c>
      <c r="B4521" t="s">
        <v>8</v>
      </c>
      <c r="C4521">
        <v>2018</v>
      </c>
      <c r="D4521">
        <v>12.75</v>
      </c>
      <c r="E4521" t="s">
        <v>7</v>
      </c>
    </row>
    <row r="4522" spans="1:5" x14ac:dyDescent="0.3">
      <c r="A4522" t="s">
        <v>170</v>
      </c>
      <c r="B4522" t="s">
        <v>8</v>
      </c>
      <c r="C4522">
        <v>2019</v>
      </c>
      <c r="D4522">
        <v>12.80000019</v>
      </c>
      <c r="E4522" t="s">
        <v>7</v>
      </c>
    </row>
    <row r="4523" spans="1:5" x14ac:dyDescent="0.3">
      <c r="A4523" t="s">
        <v>170</v>
      </c>
      <c r="B4523" t="s">
        <v>8</v>
      </c>
      <c r="C4523">
        <v>2020</v>
      </c>
      <c r="D4523">
        <v>12.8753791</v>
      </c>
      <c r="E4523" t="s">
        <v>7</v>
      </c>
    </row>
    <row r="4524" spans="1:5" x14ac:dyDescent="0.3">
      <c r="A4524" t="s">
        <v>170</v>
      </c>
      <c r="B4524" t="s">
        <v>8</v>
      </c>
      <c r="C4524">
        <v>2021</v>
      </c>
      <c r="D4524">
        <v>12.951201920000001</v>
      </c>
      <c r="E4524" t="s">
        <v>7</v>
      </c>
    </row>
    <row r="4525" spans="1:5" x14ac:dyDescent="0.3">
      <c r="A4525" t="s">
        <v>170</v>
      </c>
      <c r="B4525" t="s">
        <v>8</v>
      </c>
      <c r="C4525">
        <v>2022</v>
      </c>
      <c r="D4525">
        <v>12.951201920000001</v>
      </c>
      <c r="E4525" t="s">
        <v>7</v>
      </c>
    </row>
    <row r="4526" spans="1:5" x14ac:dyDescent="0.3">
      <c r="A4526" t="s">
        <v>170</v>
      </c>
      <c r="B4526" t="s">
        <v>8</v>
      </c>
      <c r="C4526">
        <v>2023</v>
      </c>
      <c r="D4526">
        <v>12.951201920000001</v>
      </c>
      <c r="E4526" t="s">
        <v>7</v>
      </c>
    </row>
    <row r="4527" spans="1:5" x14ac:dyDescent="0.3">
      <c r="A4527" t="s">
        <v>170</v>
      </c>
      <c r="B4527" t="s">
        <v>6</v>
      </c>
      <c r="C4527">
        <v>2010</v>
      </c>
      <c r="D4527">
        <v>17.080049509999998</v>
      </c>
      <c r="E4527" t="s">
        <v>7</v>
      </c>
    </row>
    <row r="4528" spans="1:5" x14ac:dyDescent="0.3">
      <c r="A4528" t="s">
        <v>170</v>
      </c>
      <c r="B4528" t="s">
        <v>6</v>
      </c>
      <c r="C4528">
        <v>2011</v>
      </c>
      <c r="D4528">
        <v>16.935920719999999</v>
      </c>
      <c r="E4528" t="s">
        <v>7</v>
      </c>
    </row>
    <row r="4529" spans="1:5" x14ac:dyDescent="0.3">
      <c r="A4529" t="s">
        <v>170</v>
      </c>
      <c r="B4529" t="s">
        <v>6</v>
      </c>
      <c r="C4529">
        <v>2012</v>
      </c>
      <c r="D4529">
        <v>16.95046997</v>
      </c>
      <c r="E4529" t="s">
        <v>7</v>
      </c>
    </row>
    <row r="4530" spans="1:5" x14ac:dyDescent="0.3">
      <c r="A4530" t="s">
        <v>170</v>
      </c>
      <c r="B4530" t="s">
        <v>6</v>
      </c>
      <c r="C4530">
        <v>2013</v>
      </c>
      <c r="D4530">
        <v>17.683309560000001</v>
      </c>
      <c r="E4530" t="s">
        <v>7</v>
      </c>
    </row>
    <row r="4531" spans="1:5" x14ac:dyDescent="0.3">
      <c r="A4531" t="s">
        <v>170</v>
      </c>
      <c r="B4531" t="s">
        <v>6</v>
      </c>
      <c r="C4531">
        <v>2014</v>
      </c>
      <c r="D4531">
        <v>17.346290589999999</v>
      </c>
      <c r="E4531" t="s">
        <v>7</v>
      </c>
    </row>
    <row r="4532" spans="1:5" x14ac:dyDescent="0.3">
      <c r="A4532" t="s">
        <v>170</v>
      </c>
      <c r="B4532" t="s">
        <v>6</v>
      </c>
      <c r="C4532">
        <v>2015</v>
      </c>
      <c r="D4532">
        <v>17.271780010000001</v>
      </c>
      <c r="E4532" t="s">
        <v>7</v>
      </c>
    </row>
    <row r="4533" spans="1:5" x14ac:dyDescent="0.3">
      <c r="A4533" t="s">
        <v>170</v>
      </c>
      <c r="B4533" t="s">
        <v>6</v>
      </c>
      <c r="C4533">
        <v>2016</v>
      </c>
      <c r="D4533">
        <v>17.457500459999999</v>
      </c>
      <c r="E4533" t="s">
        <v>7</v>
      </c>
    </row>
    <row r="4534" spans="1:5" x14ac:dyDescent="0.3">
      <c r="A4534" t="s">
        <v>170</v>
      </c>
      <c r="B4534" t="s">
        <v>6</v>
      </c>
      <c r="C4534">
        <v>2017</v>
      </c>
      <c r="D4534">
        <v>17.472660059999999</v>
      </c>
      <c r="E4534" t="s">
        <v>7</v>
      </c>
    </row>
    <row r="4535" spans="1:5" x14ac:dyDescent="0.3">
      <c r="A4535" t="s">
        <v>170</v>
      </c>
      <c r="B4535" t="s">
        <v>6</v>
      </c>
      <c r="C4535">
        <v>2018</v>
      </c>
      <c r="D4535">
        <v>17.444259639999999</v>
      </c>
      <c r="E4535" t="s">
        <v>7</v>
      </c>
    </row>
    <row r="4536" spans="1:5" x14ac:dyDescent="0.3">
      <c r="A4536" t="s">
        <v>170</v>
      </c>
      <c r="B4536" t="s">
        <v>6</v>
      </c>
      <c r="C4536">
        <v>2019</v>
      </c>
      <c r="D4536">
        <v>17.325189590000001</v>
      </c>
      <c r="E4536" t="s">
        <v>7</v>
      </c>
    </row>
    <row r="4537" spans="1:5" x14ac:dyDescent="0.3">
      <c r="A4537" t="s">
        <v>170</v>
      </c>
      <c r="B4537" t="s">
        <v>6</v>
      </c>
      <c r="C4537">
        <v>2020</v>
      </c>
      <c r="D4537">
        <v>17.262269969999998</v>
      </c>
      <c r="E4537" t="s">
        <v>7</v>
      </c>
    </row>
    <row r="4538" spans="1:5" x14ac:dyDescent="0.3">
      <c r="A4538" t="s">
        <v>170</v>
      </c>
      <c r="B4538" t="s">
        <v>6</v>
      </c>
      <c r="C4538">
        <v>2021</v>
      </c>
      <c r="D4538">
        <v>17.406579969999999</v>
      </c>
      <c r="E4538" t="s">
        <v>7</v>
      </c>
    </row>
    <row r="4539" spans="1:5" x14ac:dyDescent="0.3">
      <c r="A4539" t="s">
        <v>170</v>
      </c>
      <c r="B4539" t="s">
        <v>6</v>
      </c>
      <c r="C4539">
        <v>2022</v>
      </c>
      <c r="D4539">
        <v>17.477170940000001</v>
      </c>
      <c r="E4539" t="s">
        <v>7</v>
      </c>
    </row>
    <row r="4540" spans="1:5" x14ac:dyDescent="0.3">
      <c r="A4540" t="s">
        <v>170</v>
      </c>
      <c r="B4540" t="s">
        <v>6</v>
      </c>
      <c r="C4540">
        <v>2023</v>
      </c>
      <c r="D4540">
        <v>17.477170940000001</v>
      </c>
      <c r="E4540" t="s">
        <v>7</v>
      </c>
    </row>
    <row r="4541" spans="1:5" x14ac:dyDescent="0.3">
      <c r="A4541" t="s">
        <v>171</v>
      </c>
      <c r="B4541" t="s">
        <v>6</v>
      </c>
      <c r="C4541">
        <v>2010</v>
      </c>
      <c r="D4541">
        <v>15.98805046</v>
      </c>
      <c r="E4541" t="s">
        <v>7</v>
      </c>
    </row>
    <row r="4542" spans="1:5" x14ac:dyDescent="0.3">
      <c r="A4542" t="s">
        <v>171</v>
      </c>
      <c r="B4542" t="s">
        <v>6</v>
      </c>
      <c r="C4542">
        <v>2011</v>
      </c>
      <c r="D4542">
        <v>15.87300014</v>
      </c>
      <c r="E4542" t="s">
        <v>7</v>
      </c>
    </row>
    <row r="4543" spans="1:5" x14ac:dyDescent="0.3">
      <c r="A4543" t="s">
        <v>171</v>
      </c>
      <c r="B4543" t="s">
        <v>6</v>
      </c>
      <c r="C4543">
        <v>2012</v>
      </c>
      <c r="D4543">
        <v>15.91219044</v>
      </c>
      <c r="E4543" t="s">
        <v>7</v>
      </c>
    </row>
    <row r="4544" spans="1:5" x14ac:dyDescent="0.3">
      <c r="A4544" t="s">
        <v>171</v>
      </c>
      <c r="B4544" t="s">
        <v>6</v>
      </c>
      <c r="C4544">
        <v>2013</v>
      </c>
      <c r="D4544">
        <v>18.183980940000001</v>
      </c>
      <c r="E4544" t="s">
        <v>7</v>
      </c>
    </row>
    <row r="4545" spans="1:5" x14ac:dyDescent="0.3">
      <c r="A4545" t="s">
        <v>171</v>
      </c>
      <c r="B4545" t="s">
        <v>6</v>
      </c>
      <c r="C4545">
        <v>2014</v>
      </c>
      <c r="D4545">
        <v>18.09351921</v>
      </c>
      <c r="E4545" t="s">
        <v>7</v>
      </c>
    </row>
    <row r="4546" spans="1:5" x14ac:dyDescent="0.3">
      <c r="A4546" t="s">
        <v>171</v>
      </c>
      <c r="B4546" t="s">
        <v>6</v>
      </c>
      <c r="C4546">
        <v>2015</v>
      </c>
      <c r="D4546">
        <v>18.320880890000002</v>
      </c>
      <c r="E4546" t="s">
        <v>7</v>
      </c>
    </row>
    <row r="4547" spans="1:5" x14ac:dyDescent="0.3">
      <c r="A4547" t="s">
        <v>171</v>
      </c>
      <c r="B4547" t="s">
        <v>6</v>
      </c>
      <c r="C4547">
        <v>2016</v>
      </c>
      <c r="D4547">
        <v>18.42341995</v>
      </c>
      <c r="E4547" t="s">
        <v>7</v>
      </c>
    </row>
    <row r="4548" spans="1:5" x14ac:dyDescent="0.3">
      <c r="A4548" t="s">
        <v>171</v>
      </c>
      <c r="B4548" t="s">
        <v>6</v>
      </c>
      <c r="C4548">
        <v>2017</v>
      </c>
      <c r="D4548">
        <v>18.864200589999999</v>
      </c>
      <c r="E4548" t="s">
        <v>7</v>
      </c>
    </row>
    <row r="4549" spans="1:5" x14ac:dyDescent="0.3">
      <c r="A4549" t="s">
        <v>171</v>
      </c>
      <c r="B4549" t="s">
        <v>6</v>
      </c>
      <c r="C4549">
        <v>2018</v>
      </c>
      <c r="D4549">
        <v>18.895189290000001</v>
      </c>
      <c r="E4549" t="s">
        <v>7</v>
      </c>
    </row>
    <row r="4550" spans="1:5" x14ac:dyDescent="0.3">
      <c r="A4550" t="s">
        <v>171</v>
      </c>
      <c r="B4550" t="s">
        <v>6</v>
      </c>
      <c r="C4550">
        <v>2019</v>
      </c>
      <c r="D4550">
        <v>18.522359850000001</v>
      </c>
      <c r="E4550" t="s">
        <v>7</v>
      </c>
    </row>
    <row r="4551" spans="1:5" x14ac:dyDescent="0.3">
      <c r="A4551" t="s">
        <v>171</v>
      </c>
      <c r="B4551" t="s">
        <v>6</v>
      </c>
      <c r="C4551">
        <v>2020</v>
      </c>
      <c r="D4551">
        <v>18.65209007</v>
      </c>
      <c r="E4551" t="s">
        <v>7</v>
      </c>
    </row>
    <row r="4552" spans="1:5" x14ac:dyDescent="0.3">
      <c r="A4552" t="s">
        <v>171</v>
      </c>
      <c r="B4552" t="s">
        <v>6</v>
      </c>
      <c r="C4552">
        <v>2021</v>
      </c>
      <c r="D4552">
        <v>19.036769870000001</v>
      </c>
      <c r="E4552" t="s">
        <v>7</v>
      </c>
    </row>
    <row r="4553" spans="1:5" x14ac:dyDescent="0.3">
      <c r="A4553" t="s">
        <v>171</v>
      </c>
      <c r="B4553" t="s">
        <v>6</v>
      </c>
      <c r="C4553">
        <v>2022</v>
      </c>
      <c r="D4553">
        <v>18.991470339999999</v>
      </c>
      <c r="E4553" t="s">
        <v>7</v>
      </c>
    </row>
    <row r="4554" spans="1:5" x14ac:dyDescent="0.3">
      <c r="A4554" t="s">
        <v>171</v>
      </c>
      <c r="B4554" t="s">
        <v>6</v>
      </c>
      <c r="C4554">
        <v>2023</v>
      </c>
      <c r="D4554">
        <v>18.991470339999999</v>
      </c>
      <c r="E4554" t="s">
        <v>7</v>
      </c>
    </row>
    <row r="4555" spans="1:5" x14ac:dyDescent="0.3">
      <c r="A4555" t="s">
        <v>171</v>
      </c>
      <c r="B4555" t="s">
        <v>8</v>
      </c>
      <c r="C4555">
        <v>2010</v>
      </c>
      <c r="D4555">
        <v>12.210000040000001</v>
      </c>
      <c r="E4555" t="s">
        <v>7</v>
      </c>
    </row>
    <row r="4556" spans="1:5" x14ac:dyDescent="0.3">
      <c r="A4556" t="s">
        <v>171</v>
      </c>
      <c r="B4556" t="s">
        <v>8</v>
      </c>
      <c r="C4556">
        <v>2011</v>
      </c>
      <c r="D4556">
        <v>12.27999973</v>
      </c>
      <c r="E4556" t="s">
        <v>7</v>
      </c>
    </row>
    <row r="4557" spans="1:5" x14ac:dyDescent="0.3">
      <c r="A4557" t="s">
        <v>171</v>
      </c>
      <c r="B4557" t="s">
        <v>8</v>
      </c>
      <c r="C4557">
        <v>2012</v>
      </c>
      <c r="D4557">
        <v>12.34000015</v>
      </c>
      <c r="E4557" t="s">
        <v>7</v>
      </c>
    </row>
    <row r="4558" spans="1:5" x14ac:dyDescent="0.3">
      <c r="A4558" t="s">
        <v>171</v>
      </c>
      <c r="B4558" t="s">
        <v>8</v>
      </c>
      <c r="C4558">
        <v>2013</v>
      </c>
      <c r="D4558">
        <v>12.22999954</v>
      </c>
      <c r="E4558" t="s">
        <v>7</v>
      </c>
    </row>
    <row r="4559" spans="1:5" x14ac:dyDescent="0.3">
      <c r="A4559" t="s">
        <v>171</v>
      </c>
      <c r="B4559" t="s">
        <v>8</v>
      </c>
      <c r="C4559">
        <v>2014</v>
      </c>
      <c r="D4559">
        <v>12.289999959999999</v>
      </c>
      <c r="E4559" t="s">
        <v>7</v>
      </c>
    </row>
    <row r="4560" spans="1:5" x14ac:dyDescent="0.3">
      <c r="A4560" t="s">
        <v>171</v>
      </c>
      <c r="B4560" t="s">
        <v>8</v>
      </c>
      <c r="C4560">
        <v>2015</v>
      </c>
      <c r="D4560">
        <v>12.350000380000001</v>
      </c>
      <c r="E4560" t="s">
        <v>7</v>
      </c>
    </row>
    <row r="4561" spans="1:5" x14ac:dyDescent="0.3">
      <c r="A4561" t="s">
        <v>171</v>
      </c>
      <c r="B4561" t="s">
        <v>8</v>
      </c>
      <c r="C4561">
        <v>2016</v>
      </c>
      <c r="D4561">
        <v>12.40999985</v>
      </c>
      <c r="E4561" t="s">
        <v>7</v>
      </c>
    </row>
    <row r="4562" spans="1:5" x14ac:dyDescent="0.3">
      <c r="A4562" t="s">
        <v>171</v>
      </c>
      <c r="B4562" t="s">
        <v>8</v>
      </c>
      <c r="C4562">
        <v>2017</v>
      </c>
      <c r="D4562">
        <v>12.489999770000001</v>
      </c>
      <c r="E4562" t="s">
        <v>7</v>
      </c>
    </row>
    <row r="4563" spans="1:5" x14ac:dyDescent="0.3">
      <c r="A4563" t="s">
        <v>171</v>
      </c>
      <c r="B4563" t="s">
        <v>8</v>
      </c>
      <c r="C4563">
        <v>2018</v>
      </c>
      <c r="D4563">
        <v>12.54999971</v>
      </c>
      <c r="E4563" t="s">
        <v>7</v>
      </c>
    </row>
    <row r="4564" spans="1:5" x14ac:dyDescent="0.3">
      <c r="A4564" t="s">
        <v>171</v>
      </c>
      <c r="B4564" t="s">
        <v>8</v>
      </c>
      <c r="C4564">
        <v>2019</v>
      </c>
      <c r="D4564">
        <v>12.60999966</v>
      </c>
      <c r="E4564" t="s">
        <v>7</v>
      </c>
    </row>
    <row r="4565" spans="1:5" x14ac:dyDescent="0.3">
      <c r="A4565" t="s">
        <v>171</v>
      </c>
      <c r="B4565" t="s">
        <v>8</v>
      </c>
      <c r="C4565">
        <v>2020</v>
      </c>
      <c r="D4565">
        <v>12.674995190000001</v>
      </c>
      <c r="E4565" t="s">
        <v>7</v>
      </c>
    </row>
    <row r="4566" spans="1:5" x14ac:dyDescent="0.3">
      <c r="A4566" t="s">
        <v>171</v>
      </c>
      <c r="B4566" t="s">
        <v>8</v>
      </c>
      <c r="C4566">
        <v>2021</v>
      </c>
      <c r="D4566">
        <v>12.740325739999999</v>
      </c>
      <c r="E4566" t="s">
        <v>7</v>
      </c>
    </row>
    <row r="4567" spans="1:5" x14ac:dyDescent="0.3">
      <c r="A4567" t="s">
        <v>171</v>
      </c>
      <c r="B4567" t="s">
        <v>8</v>
      </c>
      <c r="C4567">
        <v>2022</v>
      </c>
      <c r="D4567">
        <v>12.740325739999999</v>
      </c>
      <c r="E4567" t="s">
        <v>7</v>
      </c>
    </row>
    <row r="4568" spans="1:5" x14ac:dyDescent="0.3">
      <c r="A4568" t="s">
        <v>171</v>
      </c>
      <c r="B4568" t="s">
        <v>8</v>
      </c>
      <c r="C4568">
        <v>2023</v>
      </c>
      <c r="D4568">
        <v>12.740325739999999</v>
      </c>
      <c r="E4568" t="s">
        <v>7</v>
      </c>
    </row>
    <row r="4569" spans="1:5" x14ac:dyDescent="0.3">
      <c r="A4569" t="s">
        <v>172</v>
      </c>
      <c r="B4569" t="s">
        <v>8</v>
      </c>
      <c r="C4569">
        <v>2010</v>
      </c>
      <c r="D4569">
        <v>5.8132705539999998</v>
      </c>
      <c r="E4569" t="s">
        <v>7</v>
      </c>
    </row>
    <row r="4570" spans="1:5" x14ac:dyDescent="0.3">
      <c r="A4570" t="s">
        <v>172</v>
      </c>
      <c r="B4570" t="s">
        <v>8</v>
      </c>
      <c r="C4570">
        <v>2011</v>
      </c>
      <c r="D4570">
        <v>6.1140566920000001</v>
      </c>
      <c r="E4570" t="s">
        <v>7</v>
      </c>
    </row>
    <row r="4571" spans="1:5" x14ac:dyDescent="0.3">
      <c r="A4571" t="s">
        <v>172</v>
      </c>
      <c r="B4571" t="s">
        <v>8</v>
      </c>
      <c r="C4571">
        <v>2012</v>
      </c>
      <c r="D4571">
        <v>6.4148428300000004</v>
      </c>
      <c r="E4571" t="s">
        <v>7</v>
      </c>
    </row>
    <row r="4572" spans="1:5" x14ac:dyDescent="0.3">
      <c r="A4572" t="s">
        <v>172</v>
      </c>
      <c r="B4572" t="s">
        <v>8</v>
      </c>
      <c r="C4572">
        <v>2013</v>
      </c>
      <c r="D4572">
        <v>6.7156289679999999</v>
      </c>
      <c r="E4572" t="s">
        <v>7</v>
      </c>
    </row>
    <row r="4573" spans="1:5" x14ac:dyDescent="0.3">
      <c r="A4573" t="s">
        <v>172</v>
      </c>
      <c r="B4573" t="s">
        <v>8</v>
      </c>
      <c r="C4573">
        <v>2014</v>
      </c>
      <c r="D4573">
        <v>7.0164151060000002</v>
      </c>
      <c r="E4573" t="s">
        <v>7</v>
      </c>
    </row>
    <row r="4574" spans="1:5" x14ac:dyDescent="0.3">
      <c r="A4574" t="s">
        <v>172</v>
      </c>
      <c r="B4574" t="s">
        <v>8</v>
      </c>
      <c r="C4574">
        <v>2015</v>
      </c>
      <c r="D4574">
        <v>7.3172012439999996</v>
      </c>
      <c r="E4574" t="s">
        <v>7</v>
      </c>
    </row>
    <row r="4575" spans="1:5" x14ac:dyDescent="0.3">
      <c r="A4575" t="s">
        <v>172</v>
      </c>
      <c r="B4575" t="s">
        <v>8</v>
      </c>
      <c r="C4575">
        <v>2016</v>
      </c>
      <c r="D4575">
        <v>7.5109769289999999</v>
      </c>
      <c r="E4575" t="s">
        <v>7</v>
      </c>
    </row>
    <row r="4576" spans="1:5" x14ac:dyDescent="0.3">
      <c r="A4576" t="s">
        <v>172</v>
      </c>
      <c r="B4576" t="s">
        <v>8</v>
      </c>
      <c r="C4576">
        <v>2017</v>
      </c>
      <c r="D4576">
        <v>7.7047526140000002</v>
      </c>
      <c r="E4576" t="s">
        <v>7</v>
      </c>
    </row>
    <row r="4577" spans="1:5" x14ac:dyDescent="0.3">
      <c r="A4577" t="s">
        <v>172</v>
      </c>
      <c r="B4577" t="s">
        <v>8</v>
      </c>
      <c r="C4577">
        <v>2018</v>
      </c>
      <c r="D4577">
        <v>7.8985282989999996</v>
      </c>
      <c r="E4577" t="s">
        <v>7</v>
      </c>
    </row>
    <row r="4578" spans="1:5" x14ac:dyDescent="0.3">
      <c r="A4578" t="s">
        <v>172</v>
      </c>
      <c r="B4578" t="s">
        <v>8</v>
      </c>
      <c r="C4578">
        <v>2019</v>
      </c>
      <c r="D4578">
        <v>8.0923039849999991</v>
      </c>
      <c r="E4578" t="s">
        <v>7</v>
      </c>
    </row>
    <row r="4579" spans="1:5" x14ac:dyDescent="0.3">
      <c r="A4579" t="s">
        <v>172</v>
      </c>
      <c r="B4579" t="s">
        <v>8</v>
      </c>
      <c r="C4579">
        <v>2020</v>
      </c>
      <c r="D4579">
        <v>8.2860796699999995</v>
      </c>
      <c r="E4579" t="s">
        <v>7</v>
      </c>
    </row>
    <row r="4580" spans="1:5" x14ac:dyDescent="0.3">
      <c r="A4580" t="s">
        <v>172</v>
      </c>
      <c r="B4580" t="s">
        <v>8</v>
      </c>
      <c r="C4580">
        <v>2021</v>
      </c>
      <c r="D4580">
        <v>8.4856397040000004</v>
      </c>
      <c r="E4580" t="s">
        <v>7</v>
      </c>
    </row>
    <row r="4581" spans="1:5" x14ac:dyDescent="0.3">
      <c r="A4581" t="s">
        <v>172</v>
      </c>
      <c r="B4581" t="s">
        <v>8</v>
      </c>
      <c r="C4581">
        <v>2022</v>
      </c>
      <c r="D4581">
        <v>8.6851997379999997</v>
      </c>
      <c r="E4581" t="s">
        <v>7</v>
      </c>
    </row>
    <row r="4582" spans="1:5" x14ac:dyDescent="0.3">
      <c r="A4582" t="s">
        <v>172</v>
      </c>
      <c r="B4582" t="s">
        <v>8</v>
      </c>
      <c r="C4582">
        <v>2023</v>
      </c>
      <c r="D4582">
        <v>8.6851997379999997</v>
      </c>
      <c r="E4582" t="s">
        <v>7</v>
      </c>
    </row>
    <row r="4583" spans="1:5" x14ac:dyDescent="0.3">
      <c r="A4583" t="s">
        <v>172</v>
      </c>
      <c r="B4583" t="s">
        <v>6</v>
      </c>
      <c r="C4583">
        <v>2010</v>
      </c>
      <c r="D4583">
        <v>12.2055439</v>
      </c>
      <c r="E4583" t="s">
        <v>7</v>
      </c>
    </row>
    <row r="4584" spans="1:5" x14ac:dyDescent="0.3">
      <c r="A4584" t="s">
        <v>172</v>
      </c>
      <c r="B4584" t="s">
        <v>6</v>
      </c>
      <c r="C4584">
        <v>2011</v>
      </c>
      <c r="D4584">
        <v>12.51753998</v>
      </c>
      <c r="E4584" t="s">
        <v>7</v>
      </c>
    </row>
    <row r="4585" spans="1:5" x14ac:dyDescent="0.3">
      <c r="A4585" t="s">
        <v>172</v>
      </c>
      <c r="B4585" t="s">
        <v>6</v>
      </c>
      <c r="C4585">
        <v>2012</v>
      </c>
      <c r="D4585">
        <v>12.69502497</v>
      </c>
      <c r="E4585" t="s">
        <v>7</v>
      </c>
    </row>
    <row r="4586" spans="1:5" x14ac:dyDescent="0.3">
      <c r="A4586" t="s">
        <v>172</v>
      </c>
      <c r="B4586" t="s">
        <v>6</v>
      </c>
      <c r="C4586">
        <v>2013</v>
      </c>
      <c r="D4586">
        <v>12.87250996</v>
      </c>
      <c r="E4586" t="s">
        <v>7</v>
      </c>
    </row>
    <row r="4587" spans="1:5" x14ac:dyDescent="0.3">
      <c r="A4587" t="s">
        <v>172</v>
      </c>
      <c r="B4587" t="s">
        <v>6</v>
      </c>
      <c r="C4587">
        <v>2014</v>
      </c>
      <c r="D4587">
        <v>13.147705800000001</v>
      </c>
      <c r="E4587" t="s">
        <v>7</v>
      </c>
    </row>
    <row r="4588" spans="1:5" x14ac:dyDescent="0.3">
      <c r="A4588" t="s">
        <v>172</v>
      </c>
      <c r="B4588" t="s">
        <v>6</v>
      </c>
      <c r="C4588">
        <v>2015</v>
      </c>
      <c r="D4588">
        <v>13.42878494</v>
      </c>
      <c r="E4588" t="s">
        <v>7</v>
      </c>
    </row>
    <row r="4589" spans="1:5" x14ac:dyDescent="0.3">
      <c r="A4589" t="s">
        <v>172</v>
      </c>
      <c r="B4589" t="s">
        <v>6</v>
      </c>
      <c r="C4589">
        <v>2016</v>
      </c>
      <c r="D4589">
        <v>13.715873159999999</v>
      </c>
      <c r="E4589" t="s">
        <v>7</v>
      </c>
    </row>
    <row r="4590" spans="1:5" x14ac:dyDescent="0.3">
      <c r="A4590" t="s">
        <v>172</v>
      </c>
      <c r="B4590" t="s">
        <v>6</v>
      </c>
      <c r="C4590">
        <v>2017</v>
      </c>
      <c r="D4590">
        <v>14.0090989</v>
      </c>
      <c r="E4590" t="s">
        <v>7</v>
      </c>
    </row>
    <row r="4591" spans="1:5" x14ac:dyDescent="0.3">
      <c r="A4591" t="s">
        <v>172</v>
      </c>
      <c r="B4591" t="s">
        <v>6</v>
      </c>
      <c r="C4591">
        <v>2018</v>
      </c>
      <c r="D4591">
        <v>14.308593399999999</v>
      </c>
      <c r="E4591" t="s">
        <v>7</v>
      </c>
    </row>
    <row r="4592" spans="1:5" x14ac:dyDescent="0.3">
      <c r="A4592" t="s">
        <v>172</v>
      </c>
      <c r="B4592" t="s">
        <v>6</v>
      </c>
      <c r="C4592">
        <v>2019</v>
      </c>
      <c r="D4592">
        <v>14.61449065</v>
      </c>
      <c r="E4592" t="s">
        <v>7</v>
      </c>
    </row>
    <row r="4593" spans="1:5" x14ac:dyDescent="0.3">
      <c r="A4593" t="s">
        <v>172</v>
      </c>
      <c r="B4593" t="s">
        <v>6</v>
      </c>
      <c r="C4593">
        <v>2020</v>
      </c>
      <c r="D4593">
        <v>14.926927559999999</v>
      </c>
      <c r="E4593" t="s">
        <v>7</v>
      </c>
    </row>
    <row r="4594" spans="1:5" x14ac:dyDescent="0.3">
      <c r="A4594" t="s">
        <v>172</v>
      </c>
      <c r="B4594" t="s">
        <v>6</v>
      </c>
      <c r="C4594">
        <v>2021</v>
      </c>
      <c r="D4594">
        <v>15.246043909999999</v>
      </c>
      <c r="E4594" t="s">
        <v>7</v>
      </c>
    </row>
    <row r="4595" spans="1:5" x14ac:dyDescent="0.3">
      <c r="A4595" t="s">
        <v>172</v>
      </c>
      <c r="B4595" t="s">
        <v>6</v>
      </c>
      <c r="C4595">
        <v>2022</v>
      </c>
      <c r="D4595">
        <v>15.246043909999999</v>
      </c>
      <c r="E4595" t="s">
        <v>7</v>
      </c>
    </row>
    <row r="4596" spans="1:5" x14ac:dyDescent="0.3">
      <c r="A4596" t="s">
        <v>172</v>
      </c>
      <c r="B4596" t="s">
        <v>6</v>
      </c>
      <c r="C4596">
        <v>2023</v>
      </c>
      <c r="D4596">
        <v>15.246043909999999</v>
      </c>
      <c r="E4596" t="s">
        <v>7</v>
      </c>
    </row>
    <row r="4597" spans="1:5" x14ac:dyDescent="0.3">
      <c r="A4597" t="s">
        <v>173</v>
      </c>
      <c r="B4597" t="s">
        <v>6</v>
      </c>
      <c r="C4597">
        <v>2010</v>
      </c>
      <c r="D4597">
        <v>11.19475894</v>
      </c>
      <c r="E4597" t="s">
        <v>7</v>
      </c>
    </row>
    <row r="4598" spans="1:5" x14ac:dyDescent="0.3">
      <c r="A4598" t="s">
        <v>173</v>
      </c>
      <c r="B4598" t="s">
        <v>6</v>
      </c>
      <c r="C4598">
        <v>2011</v>
      </c>
      <c r="D4598">
        <v>12.074509620000001</v>
      </c>
      <c r="E4598" t="s">
        <v>7</v>
      </c>
    </row>
    <row r="4599" spans="1:5" x14ac:dyDescent="0.3">
      <c r="A4599" t="s">
        <v>173</v>
      </c>
      <c r="B4599" t="s">
        <v>6</v>
      </c>
      <c r="C4599">
        <v>2012</v>
      </c>
      <c r="D4599">
        <v>14.0287199</v>
      </c>
      <c r="E4599" t="s">
        <v>7</v>
      </c>
    </row>
    <row r="4600" spans="1:5" x14ac:dyDescent="0.3">
      <c r="A4600" t="s">
        <v>173</v>
      </c>
      <c r="B4600" t="s">
        <v>6</v>
      </c>
      <c r="C4600">
        <v>2013</v>
      </c>
      <c r="D4600">
        <v>14.36818027</v>
      </c>
      <c r="E4600" t="s">
        <v>7</v>
      </c>
    </row>
    <row r="4601" spans="1:5" x14ac:dyDescent="0.3">
      <c r="A4601" t="s">
        <v>173</v>
      </c>
      <c r="B4601" t="s">
        <v>6</v>
      </c>
      <c r="C4601">
        <v>2014</v>
      </c>
      <c r="D4601">
        <v>16.03841019</v>
      </c>
      <c r="E4601" t="s">
        <v>7</v>
      </c>
    </row>
    <row r="4602" spans="1:5" x14ac:dyDescent="0.3">
      <c r="A4602" t="s">
        <v>173</v>
      </c>
      <c r="B4602" t="s">
        <v>6</v>
      </c>
      <c r="C4602">
        <v>2015</v>
      </c>
      <c r="D4602">
        <v>16.148319239999999</v>
      </c>
      <c r="E4602" t="s">
        <v>7</v>
      </c>
    </row>
    <row r="4603" spans="1:5" x14ac:dyDescent="0.3">
      <c r="A4603" t="s">
        <v>173</v>
      </c>
      <c r="B4603" t="s">
        <v>6</v>
      </c>
      <c r="C4603">
        <v>2016</v>
      </c>
      <c r="D4603">
        <v>17.50135994</v>
      </c>
      <c r="E4603" t="s">
        <v>7</v>
      </c>
    </row>
    <row r="4604" spans="1:5" x14ac:dyDescent="0.3">
      <c r="A4604" t="s">
        <v>173</v>
      </c>
      <c r="B4604" t="s">
        <v>6</v>
      </c>
      <c r="C4604">
        <v>2017</v>
      </c>
      <c r="D4604">
        <v>19.694110869999999</v>
      </c>
      <c r="E4604" t="s">
        <v>7</v>
      </c>
    </row>
    <row r="4605" spans="1:5" x14ac:dyDescent="0.3">
      <c r="A4605" t="s">
        <v>173</v>
      </c>
      <c r="B4605" t="s">
        <v>6</v>
      </c>
      <c r="C4605">
        <v>2018</v>
      </c>
      <c r="D4605">
        <v>19.199380869999999</v>
      </c>
      <c r="E4605" t="s">
        <v>7</v>
      </c>
    </row>
    <row r="4606" spans="1:5" x14ac:dyDescent="0.3">
      <c r="A4606" t="s">
        <v>173</v>
      </c>
      <c r="B4606" t="s">
        <v>6</v>
      </c>
      <c r="C4606">
        <v>2019</v>
      </c>
      <c r="D4606">
        <v>18.676849369999999</v>
      </c>
      <c r="E4606" t="s">
        <v>7</v>
      </c>
    </row>
    <row r="4607" spans="1:5" x14ac:dyDescent="0.3">
      <c r="A4607" t="s">
        <v>173</v>
      </c>
      <c r="B4607" t="s">
        <v>6</v>
      </c>
      <c r="C4607">
        <v>2020</v>
      </c>
      <c r="D4607">
        <v>17.851039889999999</v>
      </c>
      <c r="E4607" t="s">
        <v>7</v>
      </c>
    </row>
    <row r="4608" spans="1:5" x14ac:dyDescent="0.3">
      <c r="A4608" t="s">
        <v>173</v>
      </c>
      <c r="B4608" t="s">
        <v>6</v>
      </c>
      <c r="C4608">
        <v>2021</v>
      </c>
      <c r="D4608">
        <v>18.22489929</v>
      </c>
      <c r="E4608" t="s">
        <v>7</v>
      </c>
    </row>
    <row r="4609" spans="1:5" x14ac:dyDescent="0.3">
      <c r="A4609" t="s">
        <v>173</v>
      </c>
      <c r="B4609" t="s">
        <v>6</v>
      </c>
      <c r="C4609">
        <v>2022</v>
      </c>
      <c r="D4609">
        <v>18.22489929</v>
      </c>
      <c r="E4609" t="s">
        <v>7</v>
      </c>
    </row>
    <row r="4610" spans="1:5" x14ac:dyDescent="0.3">
      <c r="A4610" t="s">
        <v>173</v>
      </c>
      <c r="B4610" t="s">
        <v>6</v>
      </c>
      <c r="C4610">
        <v>2023</v>
      </c>
      <c r="D4610">
        <v>18.22489929</v>
      </c>
      <c r="E4610" t="s">
        <v>7</v>
      </c>
    </row>
    <row r="4611" spans="1:5" x14ac:dyDescent="0.3">
      <c r="A4611" t="s">
        <v>173</v>
      </c>
      <c r="B4611" t="s">
        <v>8</v>
      </c>
      <c r="C4611">
        <v>2010</v>
      </c>
      <c r="D4611">
        <v>10.760564649999999</v>
      </c>
      <c r="E4611" t="s">
        <v>7</v>
      </c>
    </row>
    <row r="4612" spans="1:5" x14ac:dyDescent="0.3">
      <c r="A4612" t="s">
        <v>173</v>
      </c>
      <c r="B4612" t="s">
        <v>8</v>
      </c>
      <c r="C4612">
        <v>2011</v>
      </c>
      <c r="D4612">
        <v>10.809385239999999</v>
      </c>
      <c r="E4612" t="s">
        <v>7</v>
      </c>
    </row>
    <row r="4613" spans="1:5" x14ac:dyDescent="0.3">
      <c r="A4613" t="s">
        <v>173</v>
      </c>
      <c r="B4613" t="s">
        <v>8</v>
      </c>
      <c r="C4613">
        <v>2012</v>
      </c>
      <c r="D4613">
        <v>10.85820584</v>
      </c>
      <c r="E4613" t="s">
        <v>7</v>
      </c>
    </row>
    <row r="4614" spans="1:5" x14ac:dyDescent="0.3">
      <c r="A4614" t="s">
        <v>173</v>
      </c>
      <c r="B4614" t="s">
        <v>8</v>
      </c>
      <c r="C4614">
        <v>2013</v>
      </c>
      <c r="D4614">
        <v>10.90702643</v>
      </c>
      <c r="E4614" t="s">
        <v>7</v>
      </c>
    </row>
    <row r="4615" spans="1:5" x14ac:dyDescent="0.3">
      <c r="A4615" t="s">
        <v>173</v>
      </c>
      <c r="B4615" t="s">
        <v>8</v>
      </c>
      <c r="C4615">
        <v>2014</v>
      </c>
      <c r="D4615">
        <v>10.955847029999999</v>
      </c>
      <c r="E4615" t="s">
        <v>7</v>
      </c>
    </row>
    <row r="4616" spans="1:5" x14ac:dyDescent="0.3">
      <c r="A4616" t="s">
        <v>173</v>
      </c>
      <c r="B4616" t="s">
        <v>8</v>
      </c>
      <c r="C4616">
        <v>2015</v>
      </c>
      <c r="D4616">
        <v>11.004667619999999</v>
      </c>
      <c r="E4616" t="s">
        <v>7</v>
      </c>
    </row>
    <row r="4617" spans="1:5" x14ac:dyDescent="0.3">
      <c r="A4617" t="s">
        <v>173</v>
      </c>
      <c r="B4617" t="s">
        <v>8</v>
      </c>
      <c r="C4617">
        <v>2016</v>
      </c>
      <c r="D4617">
        <v>11.05348822</v>
      </c>
      <c r="E4617" t="s">
        <v>7</v>
      </c>
    </row>
    <row r="4618" spans="1:5" x14ac:dyDescent="0.3">
      <c r="A4618" t="s">
        <v>173</v>
      </c>
      <c r="B4618" t="s">
        <v>8</v>
      </c>
      <c r="C4618">
        <v>2017</v>
      </c>
      <c r="D4618">
        <v>11.10230881</v>
      </c>
      <c r="E4618" t="s">
        <v>7</v>
      </c>
    </row>
    <row r="4619" spans="1:5" x14ac:dyDescent="0.3">
      <c r="A4619" t="s">
        <v>173</v>
      </c>
      <c r="B4619" t="s">
        <v>8</v>
      </c>
      <c r="C4619">
        <v>2018</v>
      </c>
      <c r="D4619">
        <v>11.151129409999999</v>
      </c>
      <c r="E4619" t="s">
        <v>7</v>
      </c>
    </row>
    <row r="4620" spans="1:5" x14ac:dyDescent="0.3">
      <c r="A4620" t="s">
        <v>173</v>
      </c>
      <c r="B4620" t="s">
        <v>8</v>
      </c>
      <c r="C4620">
        <v>2019</v>
      </c>
      <c r="D4620">
        <v>11.199949999999999</v>
      </c>
      <c r="E4620" t="s">
        <v>7</v>
      </c>
    </row>
    <row r="4621" spans="1:5" x14ac:dyDescent="0.3">
      <c r="A4621" t="s">
        <v>173</v>
      </c>
      <c r="B4621" t="s">
        <v>8</v>
      </c>
      <c r="C4621">
        <v>2020</v>
      </c>
      <c r="D4621">
        <v>11.199949999999999</v>
      </c>
      <c r="E4621" t="s">
        <v>7</v>
      </c>
    </row>
    <row r="4622" spans="1:5" x14ac:dyDescent="0.3">
      <c r="A4622" t="s">
        <v>173</v>
      </c>
      <c r="B4622" t="s">
        <v>8</v>
      </c>
      <c r="C4622">
        <v>2021</v>
      </c>
      <c r="D4622">
        <v>11.199949999999999</v>
      </c>
      <c r="E4622" t="s">
        <v>7</v>
      </c>
    </row>
    <row r="4623" spans="1:5" x14ac:dyDescent="0.3">
      <c r="A4623" t="s">
        <v>173</v>
      </c>
      <c r="B4623" t="s">
        <v>8</v>
      </c>
      <c r="C4623">
        <v>2022</v>
      </c>
      <c r="D4623">
        <v>11.199949999999999</v>
      </c>
      <c r="E4623" t="s">
        <v>7</v>
      </c>
    </row>
    <row r="4624" spans="1:5" x14ac:dyDescent="0.3">
      <c r="A4624" t="s">
        <v>173</v>
      </c>
      <c r="B4624" t="s">
        <v>8</v>
      </c>
      <c r="C4624">
        <v>2023</v>
      </c>
      <c r="D4624">
        <v>11.199949999999999</v>
      </c>
      <c r="E4624" t="s">
        <v>7</v>
      </c>
    </row>
    <row r="4625" spans="1:5" x14ac:dyDescent="0.3">
      <c r="A4625" t="s">
        <v>174</v>
      </c>
      <c r="B4625" t="s">
        <v>8</v>
      </c>
      <c r="C4625">
        <v>2010</v>
      </c>
      <c r="D4625">
        <v>6.433757398</v>
      </c>
      <c r="E4625" t="s">
        <v>7</v>
      </c>
    </row>
    <row r="4626" spans="1:5" x14ac:dyDescent="0.3">
      <c r="A4626" t="s">
        <v>174</v>
      </c>
      <c r="B4626" t="s">
        <v>8</v>
      </c>
      <c r="C4626">
        <v>2011</v>
      </c>
      <c r="D4626">
        <v>6.3780024209999997</v>
      </c>
      <c r="E4626" t="s">
        <v>7</v>
      </c>
    </row>
    <row r="4627" spans="1:5" x14ac:dyDescent="0.3">
      <c r="A4627" t="s">
        <v>174</v>
      </c>
      <c r="B4627" t="s">
        <v>8</v>
      </c>
      <c r="C4627">
        <v>2012</v>
      </c>
      <c r="D4627">
        <v>6.3227306170000004</v>
      </c>
      <c r="E4627" t="s">
        <v>7</v>
      </c>
    </row>
    <row r="4628" spans="1:5" x14ac:dyDescent="0.3">
      <c r="A4628" t="s">
        <v>174</v>
      </c>
      <c r="B4628" t="s">
        <v>8</v>
      </c>
      <c r="C4628">
        <v>2013</v>
      </c>
      <c r="D4628">
        <v>6.2679377990000003</v>
      </c>
      <c r="E4628" t="s">
        <v>7</v>
      </c>
    </row>
    <row r="4629" spans="1:5" x14ac:dyDescent="0.3">
      <c r="A4629" t="s">
        <v>174</v>
      </c>
      <c r="B4629" t="s">
        <v>8</v>
      </c>
      <c r="C4629">
        <v>2014</v>
      </c>
      <c r="D4629">
        <v>6.2136198159999996</v>
      </c>
      <c r="E4629" t="s">
        <v>7</v>
      </c>
    </row>
    <row r="4630" spans="1:5" x14ac:dyDescent="0.3">
      <c r="A4630" t="s">
        <v>174</v>
      </c>
      <c r="B4630" t="s">
        <v>8</v>
      </c>
      <c r="C4630">
        <v>2015</v>
      </c>
      <c r="D4630">
        <v>6.1593018329999998</v>
      </c>
      <c r="E4630" t="s">
        <v>7</v>
      </c>
    </row>
    <row r="4631" spans="1:5" x14ac:dyDescent="0.3">
      <c r="A4631" t="s">
        <v>174</v>
      </c>
      <c r="B4631" t="s">
        <v>8</v>
      </c>
      <c r="C4631">
        <v>2016</v>
      </c>
      <c r="D4631">
        <v>6.10498385</v>
      </c>
      <c r="E4631" t="s">
        <v>7</v>
      </c>
    </row>
    <row r="4632" spans="1:5" x14ac:dyDescent="0.3">
      <c r="A4632" t="s">
        <v>174</v>
      </c>
      <c r="B4632" t="s">
        <v>8</v>
      </c>
      <c r="C4632">
        <v>2017</v>
      </c>
      <c r="D4632">
        <v>6.0506658660000001</v>
      </c>
      <c r="E4632" t="s">
        <v>7</v>
      </c>
    </row>
    <row r="4633" spans="1:5" x14ac:dyDescent="0.3">
      <c r="A4633" t="s">
        <v>174</v>
      </c>
      <c r="B4633" t="s">
        <v>8</v>
      </c>
      <c r="C4633">
        <v>2018</v>
      </c>
      <c r="D4633">
        <v>5.9963478830000003</v>
      </c>
      <c r="E4633" t="s">
        <v>7</v>
      </c>
    </row>
    <row r="4634" spans="1:5" x14ac:dyDescent="0.3">
      <c r="A4634" t="s">
        <v>174</v>
      </c>
      <c r="B4634" t="s">
        <v>8</v>
      </c>
      <c r="C4634">
        <v>2019</v>
      </c>
      <c r="D4634">
        <v>5.976071943</v>
      </c>
      <c r="E4634" t="s">
        <v>7</v>
      </c>
    </row>
    <row r="4635" spans="1:5" x14ac:dyDescent="0.3">
      <c r="A4635" t="s">
        <v>174</v>
      </c>
      <c r="B4635" t="s">
        <v>8</v>
      </c>
      <c r="C4635">
        <v>2020</v>
      </c>
      <c r="D4635">
        <v>5.9557960029999997</v>
      </c>
      <c r="E4635" t="s">
        <v>7</v>
      </c>
    </row>
    <row r="4636" spans="1:5" x14ac:dyDescent="0.3">
      <c r="A4636" t="s">
        <v>174</v>
      </c>
      <c r="B4636" t="s">
        <v>8</v>
      </c>
      <c r="C4636">
        <v>2021</v>
      </c>
      <c r="D4636">
        <v>5.9355200620000002</v>
      </c>
      <c r="E4636" t="s">
        <v>7</v>
      </c>
    </row>
    <row r="4637" spans="1:5" x14ac:dyDescent="0.3">
      <c r="A4637" t="s">
        <v>174</v>
      </c>
      <c r="B4637" t="s">
        <v>8</v>
      </c>
      <c r="C4637">
        <v>2022</v>
      </c>
      <c r="D4637">
        <v>5.9355200620000002</v>
      </c>
      <c r="E4637" t="s">
        <v>7</v>
      </c>
    </row>
    <row r="4638" spans="1:5" x14ac:dyDescent="0.3">
      <c r="A4638" t="s">
        <v>174</v>
      </c>
      <c r="B4638" t="s">
        <v>8</v>
      </c>
      <c r="C4638">
        <v>2023</v>
      </c>
      <c r="D4638">
        <v>5.9355200620000002</v>
      </c>
      <c r="E4638" t="s">
        <v>7</v>
      </c>
    </row>
    <row r="4639" spans="1:5" x14ac:dyDescent="0.3">
      <c r="A4639" t="s">
        <v>174</v>
      </c>
      <c r="B4639" t="s">
        <v>6</v>
      </c>
      <c r="C4639">
        <v>2010</v>
      </c>
      <c r="D4639">
        <v>11.890669819999999</v>
      </c>
      <c r="E4639" t="s">
        <v>7</v>
      </c>
    </row>
    <row r="4640" spans="1:5" x14ac:dyDescent="0.3">
      <c r="A4640" t="s">
        <v>174</v>
      </c>
      <c r="B4640" t="s">
        <v>6</v>
      </c>
      <c r="C4640">
        <v>2011</v>
      </c>
      <c r="D4640">
        <v>12.013600350000001</v>
      </c>
      <c r="E4640" t="s">
        <v>7</v>
      </c>
    </row>
    <row r="4641" spans="1:5" x14ac:dyDescent="0.3">
      <c r="A4641" t="s">
        <v>174</v>
      </c>
      <c r="B4641" t="s">
        <v>6</v>
      </c>
      <c r="C4641">
        <v>2012</v>
      </c>
      <c r="D4641">
        <v>12.25677013</v>
      </c>
      <c r="E4641" t="s">
        <v>7</v>
      </c>
    </row>
    <row r="4642" spans="1:5" x14ac:dyDescent="0.3">
      <c r="A4642" t="s">
        <v>174</v>
      </c>
      <c r="B4642" t="s">
        <v>6</v>
      </c>
      <c r="C4642">
        <v>2013</v>
      </c>
      <c r="D4642">
        <v>8.396719933</v>
      </c>
      <c r="E4642" t="s">
        <v>7</v>
      </c>
    </row>
    <row r="4643" spans="1:5" x14ac:dyDescent="0.3">
      <c r="A4643" t="s">
        <v>174</v>
      </c>
      <c r="B4643" t="s">
        <v>6</v>
      </c>
      <c r="C4643">
        <v>2014</v>
      </c>
      <c r="D4643">
        <v>8.2013083330000001</v>
      </c>
      <c r="E4643" t="s">
        <v>7</v>
      </c>
    </row>
    <row r="4644" spans="1:5" x14ac:dyDescent="0.3">
      <c r="A4644" t="s">
        <v>174</v>
      </c>
      <c r="B4644" t="s">
        <v>6</v>
      </c>
      <c r="C4644">
        <v>2015</v>
      </c>
      <c r="D4644">
        <v>8.0058967330000002</v>
      </c>
      <c r="E4644" t="s">
        <v>7</v>
      </c>
    </row>
    <row r="4645" spans="1:5" x14ac:dyDescent="0.3">
      <c r="A4645" t="s">
        <v>174</v>
      </c>
      <c r="B4645" t="s">
        <v>6</v>
      </c>
      <c r="C4645">
        <v>2016</v>
      </c>
      <c r="D4645">
        <v>7.8104851340000003</v>
      </c>
      <c r="E4645" t="s">
        <v>7</v>
      </c>
    </row>
    <row r="4646" spans="1:5" x14ac:dyDescent="0.3">
      <c r="A4646" t="s">
        <v>174</v>
      </c>
      <c r="B4646" t="s">
        <v>6</v>
      </c>
      <c r="C4646">
        <v>2017</v>
      </c>
      <c r="D4646">
        <v>7.6150735340000004</v>
      </c>
      <c r="E4646" t="s">
        <v>7</v>
      </c>
    </row>
    <row r="4647" spans="1:5" x14ac:dyDescent="0.3">
      <c r="A4647" t="s">
        <v>174</v>
      </c>
      <c r="B4647" t="s">
        <v>6</v>
      </c>
      <c r="C4647">
        <v>2018</v>
      </c>
      <c r="D4647">
        <v>7.5496338649999997</v>
      </c>
      <c r="E4647" t="s">
        <v>7</v>
      </c>
    </row>
    <row r="4648" spans="1:5" x14ac:dyDescent="0.3">
      <c r="A4648" t="s">
        <v>174</v>
      </c>
      <c r="B4648" t="s">
        <v>6</v>
      </c>
      <c r="C4648">
        <v>2019</v>
      </c>
      <c r="D4648">
        <v>7.4841941959999998</v>
      </c>
      <c r="E4648" t="s">
        <v>7</v>
      </c>
    </row>
    <row r="4649" spans="1:5" x14ac:dyDescent="0.3">
      <c r="A4649" t="s">
        <v>174</v>
      </c>
      <c r="B4649" t="s">
        <v>6</v>
      </c>
      <c r="C4649">
        <v>2020</v>
      </c>
      <c r="D4649">
        <v>7.4187545269999999</v>
      </c>
      <c r="E4649" t="s">
        <v>7</v>
      </c>
    </row>
    <row r="4650" spans="1:5" x14ac:dyDescent="0.3">
      <c r="A4650" t="s">
        <v>174</v>
      </c>
      <c r="B4650" t="s">
        <v>6</v>
      </c>
      <c r="C4650">
        <v>2021</v>
      </c>
      <c r="D4650">
        <v>7.4187545269999999</v>
      </c>
      <c r="E4650" t="s">
        <v>7</v>
      </c>
    </row>
    <row r="4651" spans="1:5" x14ac:dyDescent="0.3">
      <c r="A4651" t="s">
        <v>174</v>
      </c>
      <c r="B4651" t="s">
        <v>6</v>
      </c>
      <c r="C4651">
        <v>2022</v>
      </c>
      <c r="D4651">
        <v>7.4187545269999999</v>
      </c>
      <c r="E4651" t="s">
        <v>7</v>
      </c>
    </row>
    <row r="4652" spans="1:5" x14ac:dyDescent="0.3">
      <c r="A4652" t="s">
        <v>174</v>
      </c>
      <c r="B4652" t="s">
        <v>6</v>
      </c>
      <c r="C4652">
        <v>2023</v>
      </c>
      <c r="D4652">
        <v>7.4187545269999999</v>
      </c>
      <c r="E4652" t="s">
        <v>7</v>
      </c>
    </row>
    <row r="4653" spans="1:5" x14ac:dyDescent="0.3">
      <c r="A4653" t="s">
        <v>175</v>
      </c>
      <c r="B4653" t="s">
        <v>6</v>
      </c>
      <c r="C4653">
        <v>2010</v>
      </c>
      <c r="D4653">
        <v>6.7715902330000004</v>
      </c>
      <c r="E4653" t="s">
        <v>7</v>
      </c>
    </row>
    <row r="4654" spans="1:5" x14ac:dyDescent="0.3">
      <c r="A4654" t="s">
        <v>175</v>
      </c>
      <c r="B4654" t="s">
        <v>6</v>
      </c>
      <c r="C4654">
        <v>2011</v>
      </c>
      <c r="D4654">
        <v>7.39041996</v>
      </c>
      <c r="E4654" t="s">
        <v>7</v>
      </c>
    </row>
    <row r="4655" spans="1:5" x14ac:dyDescent="0.3">
      <c r="A4655" t="s">
        <v>175</v>
      </c>
      <c r="B4655" t="s">
        <v>6</v>
      </c>
      <c r="C4655">
        <v>2012</v>
      </c>
      <c r="D4655">
        <v>7.5838300390000004</v>
      </c>
      <c r="E4655" t="s">
        <v>7</v>
      </c>
    </row>
    <row r="4656" spans="1:5" x14ac:dyDescent="0.3">
      <c r="A4656" t="s">
        <v>175</v>
      </c>
      <c r="B4656" t="s">
        <v>6</v>
      </c>
      <c r="C4656">
        <v>2013</v>
      </c>
      <c r="D4656">
        <v>7.7772401169999998</v>
      </c>
      <c r="E4656" t="s">
        <v>7</v>
      </c>
    </row>
    <row r="4657" spans="1:5" x14ac:dyDescent="0.3">
      <c r="A4657" t="s">
        <v>175</v>
      </c>
      <c r="B4657" t="s">
        <v>6</v>
      </c>
      <c r="C4657">
        <v>2014</v>
      </c>
      <c r="D4657">
        <v>7.9706501960000002</v>
      </c>
      <c r="E4657" t="s">
        <v>7</v>
      </c>
    </row>
    <row r="4658" spans="1:5" x14ac:dyDescent="0.3">
      <c r="A4658" t="s">
        <v>175</v>
      </c>
      <c r="B4658" t="s">
        <v>6</v>
      </c>
      <c r="C4658">
        <v>2015</v>
      </c>
      <c r="D4658">
        <v>7.421199799</v>
      </c>
      <c r="E4658" t="s">
        <v>7</v>
      </c>
    </row>
    <row r="4659" spans="1:5" x14ac:dyDescent="0.3">
      <c r="A4659" t="s">
        <v>175</v>
      </c>
      <c r="B4659" t="s">
        <v>6</v>
      </c>
      <c r="C4659">
        <v>2016</v>
      </c>
      <c r="D4659">
        <v>7.5681307029999996</v>
      </c>
      <c r="E4659" t="s">
        <v>7</v>
      </c>
    </row>
    <row r="4660" spans="1:5" x14ac:dyDescent="0.3">
      <c r="A4660" t="s">
        <v>175</v>
      </c>
      <c r="B4660" t="s">
        <v>6</v>
      </c>
      <c r="C4660">
        <v>2017</v>
      </c>
      <c r="D4660">
        <v>7.717970663</v>
      </c>
      <c r="E4660" t="s">
        <v>7</v>
      </c>
    </row>
    <row r="4661" spans="1:5" x14ac:dyDescent="0.3">
      <c r="A4661" t="s">
        <v>175</v>
      </c>
      <c r="B4661" t="s">
        <v>6</v>
      </c>
      <c r="C4661">
        <v>2018</v>
      </c>
      <c r="D4661">
        <v>7.8707772770000002</v>
      </c>
      <c r="E4661" t="s">
        <v>7</v>
      </c>
    </row>
    <row r="4662" spans="1:5" x14ac:dyDescent="0.3">
      <c r="A4662" t="s">
        <v>175</v>
      </c>
      <c r="B4662" t="s">
        <v>6</v>
      </c>
      <c r="C4662">
        <v>2019</v>
      </c>
      <c r="D4662">
        <v>8.0266092790000005</v>
      </c>
      <c r="E4662" t="s">
        <v>7</v>
      </c>
    </row>
    <row r="4663" spans="1:5" x14ac:dyDescent="0.3">
      <c r="A4663" t="s">
        <v>175</v>
      </c>
      <c r="B4663" t="s">
        <v>6</v>
      </c>
      <c r="C4663">
        <v>2020</v>
      </c>
      <c r="D4663">
        <v>8.1855265680000002</v>
      </c>
      <c r="E4663" t="s">
        <v>7</v>
      </c>
    </row>
    <row r="4664" spans="1:5" x14ac:dyDescent="0.3">
      <c r="A4664" t="s">
        <v>175</v>
      </c>
      <c r="B4664" t="s">
        <v>6</v>
      </c>
      <c r="C4664">
        <v>2021</v>
      </c>
      <c r="D4664">
        <v>8.3475902309999999</v>
      </c>
      <c r="E4664" t="s">
        <v>7</v>
      </c>
    </row>
    <row r="4665" spans="1:5" x14ac:dyDescent="0.3">
      <c r="A4665" t="s">
        <v>175</v>
      </c>
      <c r="B4665" t="s">
        <v>6</v>
      </c>
      <c r="C4665">
        <v>2022</v>
      </c>
      <c r="D4665">
        <v>8.3475902309999999</v>
      </c>
      <c r="E4665" t="s">
        <v>7</v>
      </c>
    </row>
    <row r="4666" spans="1:5" x14ac:dyDescent="0.3">
      <c r="A4666" t="s">
        <v>175</v>
      </c>
      <c r="B4666" t="s">
        <v>6</v>
      </c>
      <c r="C4666">
        <v>2023</v>
      </c>
      <c r="D4666">
        <v>8.3475902309999999</v>
      </c>
      <c r="E4666" t="s">
        <v>7</v>
      </c>
    </row>
    <row r="4667" spans="1:5" x14ac:dyDescent="0.3">
      <c r="A4667" t="s">
        <v>175</v>
      </c>
      <c r="B4667" t="s">
        <v>8</v>
      </c>
      <c r="C4667">
        <v>2010</v>
      </c>
      <c r="D4667">
        <v>1.8072769879999999</v>
      </c>
      <c r="E4667" t="s">
        <v>7</v>
      </c>
    </row>
    <row r="4668" spans="1:5" x14ac:dyDescent="0.3">
      <c r="A4668" t="s">
        <v>175</v>
      </c>
      <c r="B4668" t="s">
        <v>8</v>
      </c>
      <c r="C4668">
        <v>2011</v>
      </c>
      <c r="D4668">
        <v>1.854553986</v>
      </c>
      <c r="E4668" t="s">
        <v>7</v>
      </c>
    </row>
    <row r="4669" spans="1:5" x14ac:dyDescent="0.3">
      <c r="A4669" t="s">
        <v>175</v>
      </c>
      <c r="B4669" t="s">
        <v>8</v>
      </c>
      <c r="C4669">
        <v>2012</v>
      </c>
      <c r="D4669">
        <v>1.901830983</v>
      </c>
      <c r="E4669" t="s">
        <v>7</v>
      </c>
    </row>
    <row r="4670" spans="1:5" x14ac:dyDescent="0.3">
      <c r="A4670" t="s">
        <v>175</v>
      </c>
      <c r="B4670" t="s">
        <v>8</v>
      </c>
      <c r="C4670">
        <v>2013</v>
      </c>
      <c r="D4670">
        <v>1.949107981</v>
      </c>
      <c r="E4670" t="s">
        <v>7</v>
      </c>
    </row>
    <row r="4671" spans="1:5" x14ac:dyDescent="0.3">
      <c r="A4671" t="s">
        <v>175</v>
      </c>
      <c r="B4671" t="s">
        <v>8</v>
      </c>
      <c r="C4671">
        <v>2014</v>
      </c>
      <c r="D4671">
        <v>1.996384978</v>
      </c>
      <c r="E4671" t="s">
        <v>7</v>
      </c>
    </row>
    <row r="4672" spans="1:5" x14ac:dyDescent="0.3">
      <c r="A4672" t="s">
        <v>175</v>
      </c>
      <c r="B4672" t="s">
        <v>8</v>
      </c>
      <c r="C4672">
        <v>2015</v>
      </c>
      <c r="D4672">
        <v>2.0436619760000001</v>
      </c>
      <c r="E4672" t="s">
        <v>7</v>
      </c>
    </row>
    <row r="4673" spans="1:5" x14ac:dyDescent="0.3">
      <c r="A4673" t="s">
        <v>175</v>
      </c>
      <c r="B4673" t="s">
        <v>8</v>
      </c>
      <c r="C4673">
        <v>2016</v>
      </c>
      <c r="D4673">
        <v>2.0909389730000001</v>
      </c>
      <c r="E4673" t="s">
        <v>7</v>
      </c>
    </row>
    <row r="4674" spans="1:5" x14ac:dyDescent="0.3">
      <c r="A4674" t="s">
        <v>175</v>
      </c>
      <c r="B4674" t="s">
        <v>8</v>
      </c>
      <c r="C4674">
        <v>2017</v>
      </c>
      <c r="D4674">
        <v>2.1382159710000002</v>
      </c>
      <c r="E4674" t="s">
        <v>7</v>
      </c>
    </row>
    <row r="4675" spans="1:5" x14ac:dyDescent="0.3">
      <c r="A4675" t="s">
        <v>175</v>
      </c>
      <c r="B4675" t="s">
        <v>8</v>
      </c>
      <c r="C4675">
        <v>2018</v>
      </c>
      <c r="D4675">
        <v>2.1854929689999998</v>
      </c>
      <c r="E4675" t="s">
        <v>7</v>
      </c>
    </row>
    <row r="4676" spans="1:5" x14ac:dyDescent="0.3">
      <c r="A4676" t="s">
        <v>175</v>
      </c>
      <c r="B4676" t="s">
        <v>8</v>
      </c>
      <c r="C4676">
        <v>2019</v>
      </c>
      <c r="D4676">
        <v>2.2327699660000002</v>
      </c>
      <c r="E4676" t="s">
        <v>7</v>
      </c>
    </row>
    <row r="4677" spans="1:5" x14ac:dyDescent="0.3">
      <c r="A4677" t="s">
        <v>175</v>
      </c>
      <c r="B4677" t="s">
        <v>8</v>
      </c>
      <c r="C4677">
        <v>2020</v>
      </c>
      <c r="D4677">
        <v>2.2833055290000002</v>
      </c>
      <c r="E4677" t="s">
        <v>7</v>
      </c>
    </row>
    <row r="4678" spans="1:5" x14ac:dyDescent="0.3">
      <c r="A4678" t="s">
        <v>175</v>
      </c>
      <c r="B4678" t="s">
        <v>8</v>
      </c>
      <c r="C4678">
        <v>2021</v>
      </c>
      <c r="D4678">
        <v>2.334984892</v>
      </c>
      <c r="E4678" t="s">
        <v>7</v>
      </c>
    </row>
    <row r="4679" spans="1:5" x14ac:dyDescent="0.3">
      <c r="A4679" t="s">
        <v>175</v>
      </c>
      <c r="B4679" t="s">
        <v>8</v>
      </c>
      <c r="C4679">
        <v>2022</v>
      </c>
      <c r="D4679">
        <v>2.334984892</v>
      </c>
      <c r="E4679" t="s">
        <v>7</v>
      </c>
    </row>
    <row r="4680" spans="1:5" x14ac:dyDescent="0.3">
      <c r="A4680" t="s">
        <v>175</v>
      </c>
      <c r="B4680" t="s">
        <v>8</v>
      </c>
      <c r="C4680">
        <v>2023</v>
      </c>
      <c r="D4680">
        <v>2.334984892</v>
      </c>
      <c r="E4680" t="s">
        <v>7</v>
      </c>
    </row>
    <row r="4681" spans="1:5" x14ac:dyDescent="0.3">
      <c r="A4681" t="s">
        <v>176</v>
      </c>
      <c r="B4681" t="s">
        <v>8</v>
      </c>
      <c r="C4681">
        <v>2010</v>
      </c>
      <c r="D4681">
        <v>3.4900000100000002</v>
      </c>
      <c r="E4681" t="s">
        <v>7</v>
      </c>
    </row>
    <row r="4682" spans="1:5" x14ac:dyDescent="0.3">
      <c r="A4682" t="s">
        <v>176</v>
      </c>
      <c r="B4682" t="s">
        <v>8</v>
      </c>
      <c r="C4682">
        <v>2011</v>
      </c>
      <c r="D4682">
        <v>3.6400001049999999</v>
      </c>
      <c r="E4682" t="s">
        <v>7</v>
      </c>
    </row>
    <row r="4683" spans="1:5" x14ac:dyDescent="0.3">
      <c r="A4683" t="s">
        <v>176</v>
      </c>
      <c r="B4683" t="s">
        <v>8</v>
      </c>
      <c r="C4683">
        <v>2012</v>
      </c>
      <c r="D4683">
        <v>3.8430967730000001</v>
      </c>
      <c r="E4683" t="s">
        <v>7</v>
      </c>
    </row>
    <row r="4684" spans="1:5" x14ac:dyDescent="0.3">
      <c r="A4684" t="s">
        <v>176</v>
      </c>
      <c r="B4684" t="s">
        <v>8</v>
      </c>
      <c r="C4684">
        <v>2013</v>
      </c>
      <c r="D4684">
        <v>4.0461934409999998</v>
      </c>
      <c r="E4684" t="s">
        <v>7</v>
      </c>
    </row>
    <row r="4685" spans="1:5" x14ac:dyDescent="0.3">
      <c r="A4685" t="s">
        <v>176</v>
      </c>
      <c r="B4685" t="s">
        <v>8</v>
      </c>
      <c r="C4685">
        <v>2014</v>
      </c>
      <c r="D4685">
        <v>4.2492901090000004</v>
      </c>
      <c r="E4685" t="s">
        <v>7</v>
      </c>
    </row>
    <row r="4686" spans="1:5" x14ac:dyDescent="0.3">
      <c r="A4686" t="s">
        <v>176</v>
      </c>
      <c r="B4686" t="s">
        <v>8</v>
      </c>
      <c r="C4686">
        <v>2015</v>
      </c>
      <c r="D4686">
        <v>4.4523867770000001</v>
      </c>
      <c r="E4686" t="s">
        <v>7</v>
      </c>
    </row>
    <row r="4687" spans="1:5" x14ac:dyDescent="0.3">
      <c r="A4687" t="s">
        <v>176</v>
      </c>
      <c r="B4687" t="s">
        <v>8</v>
      </c>
      <c r="C4687">
        <v>2016</v>
      </c>
      <c r="D4687">
        <v>4.6554834449999998</v>
      </c>
      <c r="E4687" t="s">
        <v>7</v>
      </c>
    </row>
    <row r="4688" spans="1:5" x14ac:dyDescent="0.3">
      <c r="A4688" t="s">
        <v>176</v>
      </c>
      <c r="B4688" t="s">
        <v>8</v>
      </c>
      <c r="C4688">
        <v>2017</v>
      </c>
      <c r="D4688">
        <v>4.8585801120000003</v>
      </c>
      <c r="E4688" t="s">
        <v>7</v>
      </c>
    </row>
    <row r="4689" spans="1:5" x14ac:dyDescent="0.3">
      <c r="A4689" t="s">
        <v>176</v>
      </c>
      <c r="B4689" t="s">
        <v>8</v>
      </c>
      <c r="C4689">
        <v>2018</v>
      </c>
      <c r="D4689">
        <v>5.0918673329999997</v>
      </c>
      <c r="E4689" t="s">
        <v>7</v>
      </c>
    </row>
    <row r="4690" spans="1:5" x14ac:dyDescent="0.3">
      <c r="A4690" t="s">
        <v>176</v>
      </c>
      <c r="B4690" t="s">
        <v>8</v>
      </c>
      <c r="C4690">
        <v>2019</v>
      </c>
      <c r="D4690">
        <v>5.3363559589999996</v>
      </c>
      <c r="E4690" t="s">
        <v>7</v>
      </c>
    </row>
    <row r="4691" spans="1:5" x14ac:dyDescent="0.3">
      <c r="A4691" t="s">
        <v>176</v>
      </c>
      <c r="B4691" t="s">
        <v>8</v>
      </c>
      <c r="C4691">
        <v>2020</v>
      </c>
      <c r="D4691">
        <v>5.5925838329999999</v>
      </c>
      <c r="E4691" t="s">
        <v>7</v>
      </c>
    </row>
    <row r="4692" spans="1:5" x14ac:dyDescent="0.3">
      <c r="A4692" t="s">
        <v>176</v>
      </c>
      <c r="B4692" t="s">
        <v>8</v>
      </c>
      <c r="C4692">
        <v>2021</v>
      </c>
      <c r="D4692">
        <v>5.8611146190000003</v>
      </c>
      <c r="E4692" t="s">
        <v>7</v>
      </c>
    </row>
    <row r="4693" spans="1:5" x14ac:dyDescent="0.3">
      <c r="A4693" t="s">
        <v>176</v>
      </c>
      <c r="B4693" t="s">
        <v>8</v>
      </c>
      <c r="C4693">
        <v>2022</v>
      </c>
      <c r="D4693">
        <v>5.8611146190000003</v>
      </c>
      <c r="E4693" t="s">
        <v>7</v>
      </c>
    </row>
    <row r="4694" spans="1:5" x14ac:dyDescent="0.3">
      <c r="A4694" t="s">
        <v>176</v>
      </c>
      <c r="B4694" t="s">
        <v>8</v>
      </c>
      <c r="C4694">
        <v>2023</v>
      </c>
      <c r="D4694">
        <v>5.8611146190000003</v>
      </c>
      <c r="E4694" t="s">
        <v>7</v>
      </c>
    </row>
    <row r="4695" spans="1:5" x14ac:dyDescent="0.3">
      <c r="A4695" t="s">
        <v>176</v>
      </c>
      <c r="B4695" t="s">
        <v>6</v>
      </c>
      <c r="C4695">
        <v>2010</v>
      </c>
      <c r="D4695">
        <v>11.34478736</v>
      </c>
      <c r="E4695" t="s">
        <v>7</v>
      </c>
    </row>
    <row r="4696" spans="1:5" x14ac:dyDescent="0.3">
      <c r="A4696" t="s">
        <v>176</v>
      </c>
      <c r="B4696" t="s">
        <v>6</v>
      </c>
      <c r="C4696">
        <v>2011</v>
      </c>
      <c r="D4696">
        <v>11.812049869999999</v>
      </c>
      <c r="E4696" t="s">
        <v>7</v>
      </c>
    </row>
    <row r="4697" spans="1:5" x14ac:dyDescent="0.3">
      <c r="A4697" t="s">
        <v>176</v>
      </c>
      <c r="B4697" t="s">
        <v>6</v>
      </c>
      <c r="C4697">
        <v>2012</v>
      </c>
      <c r="D4697">
        <v>11.938099859999999</v>
      </c>
      <c r="E4697" t="s">
        <v>7</v>
      </c>
    </row>
    <row r="4698" spans="1:5" x14ac:dyDescent="0.3">
      <c r="A4698" t="s">
        <v>176</v>
      </c>
      <c r="B4698" t="s">
        <v>6</v>
      </c>
      <c r="C4698">
        <v>2013</v>
      </c>
      <c r="D4698">
        <v>12.064149860000001</v>
      </c>
      <c r="E4698" t="s">
        <v>7</v>
      </c>
    </row>
    <row r="4699" spans="1:5" x14ac:dyDescent="0.3">
      <c r="A4699" t="s">
        <v>176</v>
      </c>
      <c r="B4699" t="s">
        <v>6</v>
      </c>
      <c r="C4699">
        <v>2014</v>
      </c>
      <c r="D4699">
        <v>12.190199850000001</v>
      </c>
      <c r="E4699" t="s">
        <v>7</v>
      </c>
    </row>
    <row r="4700" spans="1:5" x14ac:dyDescent="0.3">
      <c r="A4700" t="s">
        <v>176</v>
      </c>
      <c r="B4700" t="s">
        <v>6</v>
      </c>
      <c r="C4700">
        <v>2015</v>
      </c>
      <c r="D4700">
        <v>12.31624985</v>
      </c>
      <c r="E4700" t="s">
        <v>7</v>
      </c>
    </row>
    <row r="4701" spans="1:5" x14ac:dyDescent="0.3">
      <c r="A4701" t="s">
        <v>176</v>
      </c>
      <c r="B4701" t="s">
        <v>6</v>
      </c>
      <c r="C4701">
        <v>2016</v>
      </c>
      <c r="D4701">
        <v>12.44229984</v>
      </c>
      <c r="E4701" t="s">
        <v>7</v>
      </c>
    </row>
    <row r="4702" spans="1:5" x14ac:dyDescent="0.3">
      <c r="A4702" t="s">
        <v>176</v>
      </c>
      <c r="B4702" t="s">
        <v>6</v>
      </c>
      <c r="C4702">
        <v>2017</v>
      </c>
      <c r="D4702">
        <v>12.56834984</v>
      </c>
      <c r="E4702" t="s">
        <v>7</v>
      </c>
    </row>
    <row r="4703" spans="1:5" x14ac:dyDescent="0.3">
      <c r="A4703" t="s">
        <v>176</v>
      </c>
      <c r="B4703" t="s">
        <v>6</v>
      </c>
      <c r="C4703">
        <v>2018</v>
      </c>
      <c r="D4703">
        <v>12.69833781</v>
      </c>
      <c r="E4703" t="s">
        <v>7</v>
      </c>
    </row>
    <row r="4704" spans="1:5" x14ac:dyDescent="0.3">
      <c r="A4704" t="s">
        <v>176</v>
      </c>
      <c r="B4704" t="s">
        <v>6</v>
      </c>
      <c r="C4704">
        <v>2019</v>
      </c>
      <c r="D4704">
        <v>12.829670180000001</v>
      </c>
      <c r="E4704" t="s">
        <v>7</v>
      </c>
    </row>
    <row r="4705" spans="1:5" x14ac:dyDescent="0.3">
      <c r="A4705" t="s">
        <v>176</v>
      </c>
      <c r="B4705" t="s">
        <v>6</v>
      </c>
      <c r="C4705">
        <v>2020</v>
      </c>
      <c r="D4705">
        <v>12.96236085</v>
      </c>
      <c r="E4705" t="s">
        <v>7</v>
      </c>
    </row>
    <row r="4706" spans="1:5" x14ac:dyDescent="0.3">
      <c r="A4706" t="s">
        <v>176</v>
      </c>
      <c r="B4706" t="s">
        <v>6</v>
      </c>
      <c r="C4706">
        <v>2021</v>
      </c>
      <c r="D4706">
        <v>13.096423870000001</v>
      </c>
      <c r="E4706" t="s">
        <v>7</v>
      </c>
    </row>
    <row r="4707" spans="1:5" x14ac:dyDescent="0.3">
      <c r="A4707" t="s">
        <v>176</v>
      </c>
      <c r="B4707" t="s">
        <v>6</v>
      </c>
      <c r="C4707">
        <v>2022</v>
      </c>
      <c r="D4707">
        <v>13.096423870000001</v>
      </c>
      <c r="E4707" t="s">
        <v>7</v>
      </c>
    </row>
    <row r="4708" spans="1:5" x14ac:dyDescent="0.3">
      <c r="A4708" t="s">
        <v>176</v>
      </c>
      <c r="B4708" t="s">
        <v>6</v>
      </c>
      <c r="C4708">
        <v>2023</v>
      </c>
      <c r="D4708">
        <v>13.096423870000001</v>
      </c>
      <c r="E4708" t="s">
        <v>7</v>
      </c>
    </row>
    <row r="4709" spans="1:5" x14ac:dyDescent="0.3">
      <c r="A4709" t="s">
        <v>177</v>
      </c>
      <c r="B4709" t="s">
        <v>6</v>
      </c>
      <c r="C4709">
        <v>2010</v>
      </c>
      <c r="D4709">
        <v>13.538780210000001</v>
      </c>
      <c r="E4709" t="s">
        <v>7</v>
      </c>
    </row>
    <row r="4710" spans="1:5" x14ac:dyDescent="0.3">
      <c r="A4710" t="s">
        <v>177</v>
      </c>
      <c r="B4710" t="s">
        <v>6</v>
      </c>
      <c r="C4710">
        <v>2011</v>
      </c>
      <c r="D4710">
        <v>13.67677975</v>
      </c>
      <c r="E4710" t="s">
        <v>7</v>
      </c>
    </row>
    <row r="4711" spans="1:5" x14ac:dyDescent="0.3">
      <c r="A4711" t="s">
        <v>177</v>
      </c>
      <c r="B4711" t="s">
        <v>6</v>
      </c>
      <c r="C4711">
        <v>2012</v>
      </c>
      <c r="D4711">
        <v>13.4924202</v>
      </c>
      <c r="E4711" t="s">
        <v>7</v>
      </c>
    </row>
    <row r="4712" spans="1:5" x14ac:dyDescent="0.3">
      <c r="A4712" t="s">
        <v>177</v>
      </c>
      <c r="B4712" t="s">
        <v>6</v>
      </c>
      <c r="C4712">
        <v>2013</v>
      </c>
      <c r="D4712">
        <v>13.41460037</v>
      </c>
      <c r="E4712" t="s">
        <v>7</v>
      </c>
    </row>
    <row r="4713" spans="1:5" x14ac:dyDescent="0.3">
      <c r="A4713" t="s">
        <v>177</v>
      </c>
      <c r="B4713" t="s">
        <v>6</v>
      </c>
      <c r="C4713">
        <v>2014</v>
      </c>
      <c r="D4713">
        <v>16.065229420000001</v>
      </c>
      <c r="E4713" t="s">
        <v>7</v>
      </c>
    </row>
    <row r="4714" spans="1:5" x14ac:dyDescent="0.3">
      <c r="A4714" t="s">
        <v>177</v>
      </c>
      <c r="B4714" t="s">
        <v>6</v>
      </c>
      <c r="C4714">
        <v>2015</v>
      </c>
      <c r="D4714">
        <v>16.041204449999999</v>
      </c>
      <c r="E4714" t="s">
        <v>7</v>
      </c>
    </row>
    <row r="4715" spans="1:5" x14ac:dyDescent="0.3">
      <c r="A4715" t="s">
        <v>177</v>
      </c>
      <c r="B4715" t="s">
        <v>6</v>
      </c>
      <c r="C4715">
        <v>2016</v>
      </c>
      <c r="D4715">
        <v>16.01717949</v>
      </c>
      <c r="E4715" t="s">
        <v>7</v>
      </c>
    </row>
    <row r="4716" spans="1:5" x14ac:dyDescent="0.3">
      <c r="A4716" t="s">
        <v>177</v>
      </c>
      <c r="B4716" t="s">
        <v>6</v>
      </c>
      <c r="C4716">
        <v>2017</v>
      </c>
      <c r="D4716">
        <v>15.8804996</v>
      </c>
      <c r="E4716" t="s">
        <v>7</v>
      </c>
    </row>
    <row r="4717" spans="1:5" x14ac:dyDescent="0.3">
      <c r="A4717" t="s">
        <v>177</v>
      </c>
      <c r="B4717" t="s">
        <v>6</v>
      </c>
      <c r="C4717">
        <v>2018</v>
      </c>
      <c r="D4717">
        <v>15.74381971</v>
      </c>
      <c r="E4717" t="s">
        <v>7</v>
      </c>
    </row>
    <row r="4718" spans="1:5" x14ac:dyDescent="0.3">
      <c r="A4718" t="s">
        <v>177</v>
      </c>
      <c r="B4718" t="s">
        <v>6</v>
      </c>
      <c r="C4718">
        <v>2019</v>
      </c>
      <c r="D4718">
        <v>15.607139829999999</v>
      </c>
      <c r="E4718" t="s">
        <v>7</v>
      </c>
    </row>
    <row r="4719" spans="1:5" x14ac:dyDescent="0.3">
      <c r="A4719" t="s">
        <v>177</v>
      </c>
      <c r="B4719" t="s">
        <v>6</v>
      </c>
      <c r="C4719">
        <v>2020</v>
      </c>
      <c r="D4719">
        <v>15.47045994</v>
      </c>
      <c r="E4719" t="s">
        <v>7</v>
      </c>
    </row>
    <row r="4720" spans="1:5" x14ac:dyDescent="0.3">
      <c r="A4720" t="s">
        <v>177</v>
      </c>
      <c r="B4720" t="s">
        <v>6</v>
      </c>
      <c r="C4720">
        <v>2021</v>
      </c>
      <c r="D4720">
        <v>15.35883492</v>
      </c>
      <c r="E4720" t="s">
        <v>7</v>
      </c>
    </row>
    <row r="4721" spans="1:5" x14ac:dyDescent="0.3">
      <c r="A4721" t="s">
        <v>177</v>
      </c>
      <c r="B4721" t="s">
        <v>6</v>
      </c>
      <c r="C4721">
        <v>2022</v>
      </c>
      <c r="D4721">
        <v>15.35883492</v>
      </c>
      <c r="E4721" t="s">
        <v>7</v>
      </c>
    </row>
    <row r="4722" spans="1:5" x14ac:dyDescent="0.3">
      <c r="A4722" t="s">
        <v>177</v>
      </c>
      <c r="B4722" t="s">
        <v>6</v>
      </c>
      <c r="C4722">
        <v>2023</v>
      </c>
      <c r="D4722">
        <v>15.35883492</v>
      </c>
      <c r="E4722" t="s">
        <v>7</v>
      </c>
    </row>
    <row r="4723" spans="1:5" x14ac:dyDescent="0.3">
      <c r="A4723" t="s">
        <v>177</v>
      </c>
      <c r="B4723" t="s">
        <v>8</v>
      </c>
      <c r="C4723">
        <v>2010</v>
      </c>
      <c r="D4723">
        <v>7.6100001339999999</v>
      </c>
      <c r="E4723" t="s">
        <v>7</v>
      </c>
    </row>
    <row r="4724" spans="1:5" x14ac:dyDescent="0.3">
      <c r="A4724" t="s">
        <v>177</v>
      </c>
      <c r="B4724" t="s">
        <v>8</v>
      </c>
      <c r="C4724">
        <v>2011</v>
      </c>
      <c r="D4724">
        <v>7.7100000380000004</v>
      </c>
      <c r="E4724" t="s">
        <v>7</v>
      </c>
    </row>
    <row r="4725" spans="1:5" x14ac:dyDescent="0.3">
      <c r="A4725" t="s">
        <v>177</v>
      </c>
      <c r="B4725" t="s">
        <v>8</v>
      </c>
      <c r="C4725">
        <v>2012</v>
      </c>
      <c r="D4725">
        <v>7.8099999430000002</v>
      </c>
      <c r="E4725" t="s">
        <v>7</v>
      </c>
    </row>
    <row r="4726" spans="1:5" x14ac:dyDescent="0.3">
      <c r="A4726" t="s">
        <v>177</v>
      </c>
      <c r="B4726" t="s">
        <v>8</v>
      </c>
      <c r="C4726">
        <v>2013</v>
      </c>
      <c r="D4726">
        <v>7.9099998469999999</v>
      </c>
      <c r="E4726" t="s">
        <v>7</v>
      </c>
    </row>
    <row r="4727" spans="1:5" x14ac:dyDescent="0.3">
      <c r="A4727" t="s">
        <v>177</v>
      </c>
      <c r="B4727" t="s">
        <v>8</v>
      </c>
      <c r="C4727">
        <v>2014</v>
      </c>
      <c r="D4727">
        <v>8.0466664629999993</v>
      </c>
      <c r="E4727" t="s">
        <v>7</v>
      </c>
    </row>
    <row r="4728" spans="1:5" x14ac:dyDescent="0.3">
      <c r="A4728" t="s">
        <v>177</v>
      </c>
      <c r="B4728" t="s">
        <v>8</v>
      </c>
      <c r="C4728">
        <v>2015</v>
      </c>
      <c r="D4728">
        <v>8.1833330790000005</v>
      </c>
      <c r="E4728" t="s">
        <v>7</v>
      </c>
    </row>
    <row r="4729" spans="1:5" x14ac:dyDescent="0.3">
      <c r="A4729" t="s">
        <v>177</v>
      </c>
      <c r="B4729" t="s">
        <v>8</v>
      </c>
      <c r="C4729">
        <v>2016</v>
      </c>
      <c r="D4729">
        <v>8.3199996949999999</v>
      </c>
      <c r="E4729" t="s">
        <v>7</v>
      </c>
    </row>
    <row r="4730" spans="1:5" x14ac:dyDescent="0.3">
      <c r="A4730" t="s">
        <v>177</v>
      </c>
      <c r="B4730" t="s">
        <v>8</v>
      </c>
      <c r="C4730">
        <v>2017</v>
      </c>
      <c r="D4730">
        <v>8.3449997899999993</v>
      </c>
      <c r="E4730" t="s">
        <v>7</v>
      </c>
    </row>
    <row r="4731" spans="1:5" x14ac:dyDescent="0.3">
      <c r="A4731" t="s">
        <v>177</v>
      </c>
      <c r="B4731" t="s">
        <v>8</v>
      </c>
      <c r="C4731">
        <v>2018</v>
      </c>
      <c r="D4731">
        <v>8.3699998860000004</v>
      </c>
      <c r="E4731" t="s">
        <v>7</v>
      </c>
    </row>
    <row r="4732" spans="1:5" x14ac:dyDescent="0.3">
      <c r="A4732" t="s">
        <v>177</v>
      </c>
      <c r="B4732" t="s">
        <v>8</v>
      </c>
      <c r="C4732">
        <v>2019</v>
      </c>
      <c r="D4732">
        <v>8.6999998089999995</v>
      </c>
      <c r="E4732" t="s">
        <v>7</v>
      </c>
    </row>
    <row r="4733" spans="1:5" x14ac:dyDescent="0.3">
      <c r="A4733" t="s">
        <v>177</v>
      </c>
      <c r="B4733" t="s">
        <v>8</v>
      </c>
      <c r="C4733">
        <v>2020</v>
      </c>
      <c r="D4733">
        <v>8.8133331930000001</v>
      </c>
      <c r="E4733" t="s">
        <v>7</v>
      </c>
    </row>
    <row r="4734" spans="1:5" x14ac:dyDescent="0.3">
      <c r="A4734" t="s">
        <v>177</v>
      </c>
      <c r="B4734" t="s">
        <v>8</v>
      </c>
      <c r="C4734">
        <v>2021</v>
      </c>
      <c r="D4734">
        <v>8.9266665780000007</v>
      </c>
      <c r="E4734" t="s">
        <v>7</v>
      </c>
    </row>
    <row r="4735" spans="1:5" x14ac:dyDescent="0.3">
      <c r="A4735" t="s">
        <v>177</v>
      </c>
      <c r="B4735" t="s">
        <v>8</v>
      </c>
      <c r="C4735">
        <v>2022</v>
      </c>
      <c r="D4735">
        <v>9.0399999619999996</v>
      </c>
      <c r="E4735" t="s">
        <v>7</v>
      </c>
    </row>
    <row r="4736" spans="1:5" x14ac:dyDescent="0.3">
      <c r="A4736" t="s">
        <v>177</v>
      </c>
      <c r="B4736" t="s">
        <v>8</v>
      </c>
      <c r="C4736">
        <v>2023</v>
      </c>
      <c r="D4736">
        <v>9.0399999619999996</v>
      </c>
      <c r="E4736" t="s">
        <v>7</v>
      </c>
    </row>
    <row r="4737" spans="1:5" x14ac:dyDescent="0.3">
      <c r="A4737" t="s">
        <v>178</v>
      </c>
      <c r="B4737" t="s">
        <v>8</v>
      </c>
      <c r="C4737">
        <v>2010</v>
      </c>
      <c r="D4737">
        <v>11.16470601</v>
      </c>
      <c r="E4737" t="s">
        <v>7</v>
      </c>
    </row>
    <row r="4738" spans="1:5" x14ac:dyDescent="0.3">
      <c r="A4738" t="s">
        <v>178</v>
      </c>
      <c r="B4738" t="s">
        <v>8</v>
      </c>
      <c r="C4738">
        <v>2011</v>
      </c>
      <c r="D4738">
        <v>11.201176589999999</v>
      </c>
      <c r="E4738" t="s">
        <v>7</v>
      </c>
    </row>
    <row r="4739" spans="1:5" x14ac:dyDescent="0.3">
      <c r="A4739" t="s">
        <v>178</v>
      </c>
      <c r="B4739" t="s">
        <v>8</v>
      </c>
      <c r="C4739">
        <v>2012</v>
      </c>
      <c r="D4739">
        <v>11.237647170000001</v>
      </c>
      <c r="E4739" t="s">
        <v>7</v>
      </c>
    </row>
    <row r="4740" spans="1:5" x14ac:dyDescent="0.3">
      <c r="A4740" t="s">
        <v>178</v>
      </c>
      <c r="B4740" t="s">
        <v>8</v>
      </c>
      <c r="C4740">
        <v>2013</v>
      </c>
      <c r="D4740">
        <v>11.27411775</v>
      </c>
      <c r="E4740" t="s">
        <v>7</v>
      </c>
    </row>
    <row r="4741" spans="1:5" x14ac:dyDescent="0.3">
      <c r="A4741" t="s">
        <v>178</v>
      </c>
      <c r="B4741" t="s">
        <v>8</v>
      </c>
      <c r="C4741">
        <v>2014</v>
      </c>
      <c r="D4741">
        <v>11.31058833</v>
      </c>
      <c r="E4741" t="s">
        <v>7</v>
      </c>
    </row>
    <row r="4742" spans="1:5" x14ac:dyDescent="0.3">
      <c r="A4742" t="s">
        <v>178</v>
      </c>
      <c r="B4742" t="s">
        <v>8</v>
      </c>
      <c r="C4742">
        <v>2015</v>
      </c>
      <c r="D4742">
        <v>11.347058909999999</v>
      </c>
      <c r="E4742" t="s">
        <v>7</v>
      </c>
    </row>
    <row r="4743" spans="1:5" x14ac:dyDescent="0.3">
      <c r="A4743" t="s">
        <v>178</v>
      </c>
      <c r="B4743" t="s">
        <v>8</v>
      </c>
      <c r="C4743">
        <v>2016</v>
      </c>
      <c r="D4743">
        <v>11.383529490000001</v>
      </c>
      <c r="E4743" t="s">
        <v>7</v>
      </c>
    </row>
    <row r="4744" spans="1:5" x14ac:dyDescent="0.3">
      <c r="A4744" t="s">
        <v>178</v>
      </c>
      <c r="B4744" t="s">
        <v>8</v>
      </c>
      <c r="C4744">
        <v>2017</v>
      </c>
      <c r="D4744">
        <v>11.420000079999999</v>
      </c>
      <c r="E4744" t="s">
        <v>7</v>
      </c>
    </row>
    <row r="4745" spans="1:5" x14ac:dyDescent="0.3">
      <c r="A4745" t="s">
        <v>178</v>
      </c>
      <c r="B4745" t="s">
        <v>8</v>
      </c>
      <c r="C4745">
        <v>2018</v>
      </c>
      <c r="D4745">
        <v>11.3761613</v>
      </c>
      <c r="E4745" t="s">
        <v>7</v>
      </c>
    </row>
    <row r="4746" spans="1:5" x14ac:dyDescent="0.3">
      <c r="A4746" t="s">
        <v>178</v>
      </c>
      <c r="B4746" t="s">
        <v>8</v>
      </c>
      <c r="C4746">
        <v>2019</v>
      </c>
      <c r="D4746">
        <v>11.332322530000001</v>
      </c>
      <c r="E4746" t="s">
        <v>7</v>
      </c>
    </row>
    <row r="4747" spans="1:5" x14ac:dyDescent="0.3">
      <c r="A4747" t="s">
        <v>178</v>
      </c>
      <c r="B4747" t="s">
        <v>8</v>
      </c>
      <c r="C4747">
        <v>2020</v>
      </c>
      <c r="D4747">
        <v>11.28848376</v>
      </c>
      <c r="E4747" t="s">
        <v>7</v>
      </c>
    </row>
    <row r="4748" spans="1:5" x14ac:dyDescent="0.3">
      <c r="A4748" t="s">
        <v>178</v>
      </c>
      <c r="B4748" t="s">
        <v>8</v>
      </c>
      <c r="C4748">
        <v>2021</v>
      </c>
      <c r="D4748">
        <v>11.27094825</v>
      </c>
      <c r="E4748" t="s">
        <v>7</v>
      </c>
    </row>
    <row r="4749" spans="1:5" x14ac:dyDescent="0.3">
      <c r="A4749" t="s">
        <v>178</v>
      </c>
      <c r="B4749" t="s">
        <v>8</v>
      </c>
      <c r="C4749">
        <v>2022</v>
      </c>
      <c r="D4749">
        <v>11.27094825</v>
      </c>
      <c r="E4749" t="s">
        <v>7</v>
      </c>
    </row>
    <row r="4750" spans="1:5" x14ac:dyDescent="0.3">
      <c r="A4750" t="s">
        <v>178</v>
      </c>
      <c r="B4750" t="s">
        <v>8</v>
      </c>
      <c r="C4750">
        <v>2023</v>
      </c>
      <c r="D4750">
        <v>11.27094825</v>
      </c>
      <c r="E4750" t="s">
        <v>7</v>
      </c>
    </row>
    <row r="4751" spans="1:5" x14ac:dyDescent="0.3">
      <c r="A4751" t="s">
        <v>178</v>
      </c>
      <c r="B4751" t="s">
        <v>6</v>
      </c>
      <c r="C4751">
        <v>2010</v>
      </c>
      <c r="D4751">
        <v>10.96275997</v>
      </c>
      <c r="E4751" t="s">
        <v>7</v>
      </c>
    </row>
    <row r="4752" spans="1:5" x14ac:dyDescent="0.3">
      <c r="A4752" t="s">
        <v>178</v>
      </c>
      <c r="B4752" t="s">
        <v>6</v>
      </c>
      <c r="C4752">
        <v>2011</v>
      </c>
      <c r="D4752">
        <v>10.91279984</v>
      </c>
      <c r="E4752" t="s">
        <v>7</v>
      </c>
    </row>
    <row r="4753" spans="1:5" x14ac:dyDescent="0.3">
      <c r="A4753" t="s">
        <v>178</v>
      </c>
      <c r="B4753" t="s">
        <v>6</v>
      </c>
      <c r="C4753">
        <v>2012</v>
      </c>
      <c r="D4753">
        <v>10.91277981</v>
      </c>
      <c r="E4753" t="s">
        <v>7</v>
      </c>
    </row>
    <row r="4754" spans="1:5" x14ac:dyDescent="0.3">
      <c r="A4754" t="s">
        <v>178</v>
      </c>
      <c r="B4754" t="s">
        <v>6</v>
      </c>
      <c r="C4754">
        <v>2013</v>
      </c>
      <c r="D4754">
        <v>10.939880369999999</v>
      </c>
      <c r="E4754" t="s">
        <v>7</v>
      </c>
    </row>
    <row r="4755" spans="1:5" x14ac:dyDescent="0.3">
      <c r="A4755" t="s">
        <v>178</v>
      </c>
      <c r="B4755" t="s">
        <v>6</v>
      </c>
      <c r="C4755">
        <v>2014</v>
      </c>
      <c r="D4755">
        <v>10.92858056</v>
      </c>
      <c r="E4755" t="s">
        <v>7</v>
      </c>
    </row>
    <row r="4756" spans="1:5" x14ac:dyDescent="0.3">
      <c r="A4756" t="s">
        <v>178</v>
      </c>
      <c r="B4756" t="s">
        <v>6</v>
      </c>
      <c r="C4756">
        <v>2015</v>
      </c>
      <c r="D4756">
        <v>10.917292420000001</v>
      </c>
      <c r="E4756" t="s">
        <v>7</v>
      </c>
    </row>
    <row r="4757" spans="1:5" x14ac:dyDescent="0.3">
      <c r="A4757" t="s">
        <v>178</v>
      </c>
      <c r="B4757" t="s">
        <v>6</v>
      </c>
      <c r="C4757">
        <v>2016</v>
      </c>
      <c r="D4757">
        <v>10.90601594</v>
      </c>
      <c r="E4757" t="s">
        <v>7</v>
      </c>
    </row>
    <row r="4758" spans="1:5" x14ac:dyDescent="0.3">
      <c r="A4758" t="s">
        <v>178</v>
      </c>
      <c r="B4758" t="s">
        <v>6</v>
      </c>
      <c r="C4758">
        <v>2017</v>
      </c>
      <c r="D4758">
        <v>10.89475111</v>
      </c>
      <c r="E4758" t="s">
        <v>7</v>
      </c>
    </row>
    <row r="4759" spans="1:5" x14ac:dyDescent="0.3">
      <c r="A4759" t="s">
        <v>178</v>
      </c>
      <c r="B4759" t="s">
        <v>6</v>
      </c>
      <c r="C4759">
        <v>2018</v>
      </c>
      <c r="D4759">
        <v>10.883497910000001</v>
      </c>
      <c r="E4759" t="s">
        <v>7</v>
      </c>
    </row>
    <row r="4760" spans="1:5" x14ac:dyDescent="0.3">
      <c r="A4760" t="s">
        <v>178</v>
      </c>
      <c r="B4760" t="s">
        <v>6</v>
      </c>
      <c r="C4760">
        <v>2019</v>
      </c>
      <c r="D4760">
        <v>10.87225634</v>
      </c>
      <c r="E4760" t="s">
        <v>7</v>
      </c>
    </row>
    <row r="4761" spans="1:5" x14ac:dyDescent="0.3">
      <c r="A4761" t="s">
        <v>178</v>
      </c>
      <c r="B4761" t="s">
        <v>6</v>
      </c>
      <c r="C4761">
        <v>2020</v>
      </c>
      <c r="D4761">
        <v>10.861026369999999</v>
      </c>
      <c r="E4761" t="s">
        <v>7</v>
      </c>
    </row>
    <row r="4762" spans="1:5" x14ac:dyDescent="0.3">
      <c r="A4762" t="s">
        <v>178</v>
      </c>
      <c r="B4762" t="s">
        <v>6</v>
      </c>
      <c r="C4762">
        <v>2021</v>
      </c>
      <c r="D4762">
        <v>10.84980801</v>
      </c>
      <c r="E4762" t="s">
        <v>7</v>
      </c>
    </row>
    <row r="4763" spans="1:5" x14ac:dyDescent="0.3">
      <c r="A4763" t="s">
        <v>178</v>
      </c>
      <c r="B4763" t="s">
        <v>6</v>
      </c>
      <c r="C4763">
        <v>2022</v>
      </c>
      <c r="D4763">
        <v>10.84980801</v>
      </c>
      <c r="E4763" t="s">
        <v>7</v>
      </c>
    </row>
    <row r="4764" spans="1:5" x14ac:dyDescent="0.3">
      <c r="A4764" t="s">
        <v>178</v>
      </c>
      <c r="B4764" t="s">
        <v>6</v>
      </c>
      <c r="C4764">
        <v>2023</v>
      </c>
      <c r="D4764">
        <v>10.84980801</v>
      </c>
      <c r="E4764" t="s">
        <v>7</v>
      </c>
    </row>
    <row r="4765" spans="1:5" x14ac:dyDescent="0.3">
      <c r="A4765" t="s">
        <v>179</v>
      </c>
      <c r="B4765" t="s">
        <v>6</v>
      </c>
      <c r="C4765">
        <v>2010</v>
      </c>
      <c r="D4765">
        <v>10.151613100000001</v>
      </c>
      <c r="E4765" t="s">
        <v>7</v>
      </c>
    </row>
    <row r="4766" spans="1:5" x14ac:dyDescent="0.3">
      <c r="A4766" t="s">
        <v>179</v>
      </c>
      <c r="B4766" t="s">
        <v>6</v>
      </c>
      <c r="C4766">
        <v>2011</v>
      </c>
      <c r="D4766">
        <v>10.443553079999999</v>
      </c>
      <c r="E4766" t="s">
        <v>7</v>
      </c>
    </row>
    <row r="4767" spans="1:5" x14ac:dyDescent="0.3">
      <c r="A4767" t="s">
        <v>179</v>
      </c>
      <c r="B4767" t="s">
        <v>6</v>
      </c>
      <c r="C4767">
        <v>2012</v>
      </c>
      <c r="D4767">
        <v>10.73549306</v>
      </c>
      <c r="E4767" t="s">
        <v>7</v>
      </c>
    </row>
    <row r="4768" spans="1:5" x14ac:dyDescent="0.3">
      <c r="A4768" t="s">
        <v>179</v>
      </c>
      <c r="B4768" t="s">
        <v>6</v>
      </c>
      <c r="C4768">
        <v>2013</v>
      </c>
      <c r="D4768">
        <v>11.02743304</v>
      </c>
      <c r="E4768" t="s">
        <v>7</v>
      </c>
    </row>
    <row r="4769" spans="1:5" x14ac:dyDescent="0.3">
      <c r="A4769" t="s">
        <v>179</v>
      </c>
      <c r="B4769" t="s">
        <v>6</v>
      </c>
      <c r="C4769">
        <v>2014</v>
      </c>
      <c r="D4769">
        <v>11.31937302</v>
      </c>
      <c r="E4769" t="s">
        <v>7</v>
      </c>
    </row>
    <row r="4770" spans="1:5" x14ac:dyDescent="0.3">
      <c r="A4770" t="s">
        <v>179</v>
      </c>
      <c r="B4770" t="s">
        <v>6</v>
      </c>
      <c r="C4770">
        <v>2015</v>
      </c>
      <c r="D4770">
        <v>11.611313000000001</v>
      </c>
      <c r="E4770" t="s">
        <v>7</v>
      </c>
    </row>
    <row r="4771" spans="1:5" x14ac:dyDescent="0.3">
      <c r="A4771" t="s">
        <v>179</v>
      </c>
      <c r="B4771" t="s">
        <v>6</v>
      </c>
      <c r="C4771">
        <v>2016</v>
      </c>
      <c r="D4771">
        <v>11.90325298</v>
      </c>
      <c r="E4771" t="s">
        <v>7</v>
      </c>
    </row>
    <row r="4772" spans="1:5" x14ac:dyDescent="0.3">
      <c r="A4772" t="s">
        <v>179</v>
      </c>
      <c r="B4772" t="s">
        <v>6</v>
      </c>
      <c r="C4772">
        <v>2017</v>
      </c>
      <c r="D4772">
        <v>11.98044198</v>
      </c>
      <c r="E4772" t="s">
        <v>7</v>
      </c>
    </row>
    <row r="4773" spans="1:5" x14ac:dyDescent="0.3">
      <c r="A4773" t="s">
        <v>179</v>
      </c>
      <c r="B4773" t="s">
        <v>6</v>
      </c>
      <c r="C4773">
        <v>2018</v>
      </c>
      <c r="D4773">
        <v>12.057630980000001</v>
      </c>
      <c r="E4773" t="s">
        <v>7</v>
      </c>
    </row>
    <row r="4774" spans="1:5" x14ac:dyDescent="0.3">
      <c r="A4774" t="s">
        <v>179</v>
      </c>
      <c r="B4774" t="s">
        <v>6</v>
      </c>
      <c r="C4774">
        <v>2019</v>
      </c>
      <c r="D4774">
        <v>12.13481998</v>
      </c>
      <c r="E4774" t="s">
        <v>7</v>
      </c>
    </row>
    <row r="4775" spans="1:5" x14ac:dyDescent="0.3">
      <c r="A4775" t="s">
        <v>179</v>
      </c>
      <c r="B4775" t="s">
        <v>6</v>
      </c>
      <c r="C4775">
        <v>2020</v>
      </c>
      <c r="D4775">
        <v>12.44202042</v>
      </c>
      <c r="E4775" t="s">
        <v>7</v>
      </c>
    </row>
    <row r="4776" spans="1:5" x14ac:dyDescent="0.3">
      <c r="A4776" t="s">
        <v>179</v>
      </c>
      <c r="B4776" t="s">
        <v>6</v>
      </c>
      <c r="C4776">
        <v>2021</v>
      </c>
      <c r="D4776">
        <v>12.91950035</v>
      </c>
      <c r="E4776" t="s">
        <v>7</v>
      </c>
    </row>
    <row r="4777" spans="1:5" x14ac:dyDescent="0.3">
      <c r="A4777" t="s">
        <v>179</v>
      </c>
      <c r="B4777" t="s">
        <v>6</v>
      </c>
      <c r="C4777">
        <v>2022</v>
      </c>
      <c r="D4777">
        <v>13.240579609999999</v>
      </c>
      <c r="E4777" t="s">
        <v>7</v>
      </c>
    </row>
    <row r="4778" spans="1:5" x14ac:dyDescent="0.3">
      <c r="A4778" t="s">
        <v>179</v>
      </c>
      <c r="B4778" t="s">
        <v>6</v>
      </c>
      <c r="C4778">
        <v>2023</v>
      </c>
      <c r="D4778">
        <v>13.240579609999999</v>
      </c>
      <c r="E4778" t="s">
        <v>7</v>
      </c>
    </row>
    <row r="4779" spans="1:5" x14ac:dyDescent="0.3">
      <c r="A4779" t="s">
        <v>179</v>
      </c>
      <c r="B4779" t="s">
        <v>8</v>
      </c>
      <c r="C4779">
        <v>2010</v>
      </c>
      <c r="D4779">
        <v>10.85589719</v>
      </c>
      <c r="E4779" t="s">
        <v>7</v>
      </c>
    </row>
    <row r="4780" spans="1:5" x14ac:dyDescent="0.3">
      <c r="A4780" t="s">
        <v>179</v>
      </c>
      <c r="B4780" t="s">
        <v>8</v>
      </c>
      <c r="C4780">
        <v>2011</v>
      </c>
      <c r="D4780">
        <v>10.849623680000001</v>
      </c>
      <c r="E4780" t="s">
        <v>7</v>
      </c>
    </row>
    <row r="4781" spans="1:5" x14ac:dyDescent="0.3">
      <c r="A4781" t="s">
        <v>179</v>
      </c>
      <c r="B4781" t="s">
        <v>8</v>
      </c>
      <c r="C4781">
        <v>2012</v>
      </c>
      <c r="D4781">
        <v>10.843350170000001</v>
      </c>
      <c r="E4781" t="s">
        <v>7</v>
      </c>
    </row>
    <row r="4782" spans="1:5" x14ac:dyDescent="0.3">
      <c r="A4782" t="s">
        <v>179</v>
      </c>
      <c r="B4782" t="s">
        <v>8</v>
      </c>
      <c r="C4782">
        <v>2013</v>
      </c>
      <c r="D4782">
        <v>10.837076659999999</v>
      </c>
      <c r="E4782" t="s">
        <v>7</v>
      </c>
    </row>
    <row r="4783" spans="1:5" x14ac:dyDescent="0.3">
      <c r="A4783" t="s">
        <v>179</v>
      </c>
      <c r="B4783" t="s">
        <v>8</v>
      </c>
      <c r="C4783">
        <v>2014</v>
      </c>
      <c r="D4783">
        <v>10.83080316</v>
      </c>
      <c r="E4783" t="s">
        <v>7</v>
      </c>
    </row>
    <row r="4784" spans="1:5" x14ac:dyDescent="0.3">
      <c r="A4784" t="s">
        <v>179</v>
      </c>
      <c r="B4784" t="s">
        <v>8</v>
      </c>
      <c r="C4784">
        <v>2015</v>
      </c>
      <c r="D4784">
        <v>10.824529650000001</v>
      </c>
      <c r="E4784" t="s">
        <v>7</v>
      </c>
    </row>
    <row r="4785" spans="1:5" x14ac:dyDescent="0.3">
      <c r="A4785" t="s">
        <v>179</v>
      </c>
      <c r="B4785" t="s">
        <v>8</v>
      </c>
      <c r="C4785">
        <v>2016</v>
      </c>
      <c r="D4785">
        <v>10.888037199999999</v>
      </c>
      <c r="E4785" t="s">
        <v>7</v>
      </c>
    </row>
    <row r="4786" spans="1:5" x14ac:dyDescent="0.3">
      <c r="A4786" t="s">
        <v>179</v>
      </c>
      <c r="B4786" t="s">
        <v>8</v>
      </c>
      <c r="C4786">
        <v>2017</v>
      </c>
      <c r="D4786">
        <v>10.951544760000001</v>
      </c>
      <c r="E4786" t="s">
        <v>7</v>
      </c>
    </row>
    <row r="4787" spans="1:5" x14ac:dyDescent="0.3">
      <c r="A4787" t="s">
        <v>179</v>
      </c>
      <c r="B4787" t="s">
        <v>8</v>
      </c>
      <c r="C4787">
        <v>2018</v>
      </c>
      <c r="D4787">
        <v>11.015052320000001</v>
      </c>
      <c r="E4787" t="s">
        <v>7</v>
      </c>
    </row>
    <row r="4788" spans="1:5" x14ac:dyDescent="0.3">
      <c r="A4788" t="s">
        <v>179</v>
      </c>
      <c r="B4788" t="s">
        <v>8</v>
      </c>
      <c r="C4788">
        <v>2019</v>
      </c>
      <c r="D4788">
        <v>11.07855988</v>
      </c>
      <c r="E4788" t="s">
        <v>7</v>
      </c>
    </row>
    <row r="4789" spans="1:5" x14ac:dyDescent="0.3">
      <c r="A4789" t="s">
        <v>179</v>
      </c>
      <c r="B4789" t="s">
        <v>8</v>
      </c>
      <c r="C4789">
        <v>2020</v>
      </c>
      <c r="D4789">
        <v>11.14299353</v>
      </c>
      <c r="E4789" t="s">
        <v>7</v>
      </c>
    </row>
    <row r="4790" spans="1:5" x14ac:dyDescent="0.3">
      <c r="A4790" t="s">
        <v>179</v>
      </c>
      <c r="B4790" t="s">
        <v>8</v>
      </c>
      <c r="C4790">
        <v>2021</v>
      </c>
      <c r="D4790">
        <v>11.20780193</v>
      </c>
      <c r="E4790" t="s">
        <v>7</v>
      </c>
    </row>
    <row r="4791" spans="1:5" x14ac:dyDescent="0.3">
      <c r="A4791" t="s">
        <v>179</v>
      </c>
      <c r="B4791" t="s">
        <v>8</v>
      </c>
      <c r="C4791">
        <v>2022</v>
      </c>
      <c r="D4791">
        <v>11.20780193</v>
      </c>
      <c r="E4791" t="s">
        <v>7</v>
      </c>
    </row>
    <row r="4792" spans="1:5" x14ac:dyDescent="0.3">
      <c r="A4792" t="s">
        <v>179</v>
      </c>
      <c r="B4792" t="s">
        <v>8</v>
      </c>
      <c r="C4792">
        <v>2023</v>
      </c>
      <c r="D4792">
        <v>11.20780193</v>
      </c>
      <c r="E4792" t="s">
        <v>7</v>
      </c>
    </row>
    <row r="4793" spans="1:5" x14ac:dyDescent="0.3">
      <c r="A4793" t="s">
        <v>180</v>
      </c>
      <c r="B4793" t="s">
        <v>8</v>
      </c>
      <c r="C4793">
        <v>2010</v>
      </c>
      <c r="D4793">
        <v>5.3499999049999998</v>
      </c>
      <c r="E4793" t="s">
        <v>7</v>
      </c>
    </row>
    <row r="4794" spans="1:5" x14ac:dyDescent="0.3">
      <c r="A4794" t="s">
        <v>180</v>
      </c>
      <c r="B4794" t="s">
        <v>8</v>
      </c>
      <c r="C4794">
        <v>2011</v>
      </c>
      <c r="D4794">
        <v>5.3350399340000001</v>
      </c>
      <c r="E4794" t="s">
        <v>7</v>
      </c>
    </row>
    <row r="4795" spans="1:5" x14ac:dyDescent="0.3">
      <c r="A4795" t="s">
        <v>180</v>
      </c>
      <c r="B4795" t="s">
        <v>8</v>
      </c>
      <c r="C4795">
        <v>2012</v>
      </c>
      <c r="D4795">
        <v>5.3200799620000003</v>
      </c>
      <c r="E4795" t="s">
        <v>7</v>
      </c>
    </row>
    <row r="4796" spans="1:5" x14ac:dyDescent="0.3">
      <c r="A4796" t="s">
        <v>180</v>
      </c>
      <c r="B4796" t="s">
        <v>8</v>
      </c>
      <c r="C4796">
        <v>2013</v>
      </c>
      <c r="D4796">
        <v>5.3051199909999998</v>
      </c>
      <c r="E4796" t="s">
        <v>7</v>
      </c>
    </row>
    <row r="4797" spans="1:5" x14ac:dyDescent="0.3">
      <c r="A4797" t="s">
        <v>180</v>
      </c>
      <c r="B4797" t="s">
        <v>8</v>
      </c>
      <c r="C4797">
        <v>2014</v>
      </c>
      <c r="D4797">
        <v>5.2901600200000001</v>
      </c>
      <c r="E4797" t="s">
        <v>7</v>
      </c>
    </row>
    <row r="4798" spans="1:5" x14ac:dyDescent="0.3">
      <c r="A4798" t="s">
        <v>180</v>
      </c>
      <c r="B4798" t="s">
        <v>8</v>
      </c>
      <c r="C4798">
        <v>2015</v>
      </c>
      <c r="D4798">
        <v>5.2752000490000004</v>
      </c>
      <c r="E4798" t="s">
        <v>7</v>
      </c>
    </row>
    <row r="4799" spans="1:5" x14ac:dyDescent="0.3">
      <c r="A4799" t="s">
        <v>180</v>
      </c>
      <c r="B4799" t="s">
        <v>8</v>
      </c>
      <c r="C4799">
        <v>2016</v>
      </c>
      <c r="D4799">
        <v>5.2602400779999998</v>
      </c>
      <c r="E4799" t="s">
        <v>7</v>
      </c>
    </row>
    <row r="4800" spans="1:5" x14ac:dyDescent="0.3">
      <c r="A4800" t="s">
        <v>180</v>
      </c>
      <c r="B4800" t="s">
        <v>8</v>
      </c>
      <c r="C4800">
        <v>2017</v>
      </c>
      <c r="D4800">
        <v>5.4406949300000003</v>
      </c>
      <c r="E4800" t="s">
        <v>7</v>
      </c>
    </row>
    <row r="4801" spans="1:5" x14ac:dyDescent="0.3">
      <c r="A4801" t="s">
        <v>180</v>
      </c>
      <c r="B4801" t="s">
        <v>8</v>
      </c>
      <c r="C4801">
        <v>2018</v>
      </c>
      <c r="D4801">
        <v>5.6273403640000002</v>
      </c>
      <c r="E4801" t="s">
        <v>7</v>
      </c>
    </row>
    <row r="4802" spans="1:5" x14ac:dyDescent="0.3">
      <c r="A4802" t="s">
        <v>180</v>
      </c>
      <c r="B4802" t="s">
        <v>8</v>
      </c>
      <c r="C4802">
        <v>2019</v>
      </c>
      <c r="D4802">
        <v>5.8203887529999996</v>
      </c>
      <c r="E4802" t="s">
        <v>7</v>
      </c>
    </row>
    <row r="4803" spans="1:5" x14ac:dyDescent="0.3">
      <c r="A4803" t="s">
        <v>180</v>
      </c>
      <c r="B4803" t="s">
        <v>8</v>
      </c>
      <c r="C4803">
        <v>2020</v>
      </c>
      <c r="D4803">
        <v>6.0200597509999998</v>
      </c>
      <c r="E4803" t="s">
        <v>7</v>
      </c>
    </row>
    <row r="4804" spans="1:5" x14ac:dyDescent="0.3">
      <c r="A4804" t="s">
        <v>180</v>
      </c>
      <c r="B4804" t="s">
        <v>8</v>
      </c>
      <c r="C4804">
        <v>2021</v>
      </c>
      <c r="D4804">
        <v>6.2265805509999996</v>
      </c>
      <c r="E4804" t="s">
        <v>7</v>
      </c>
    </row>
    <row r="4805" spans="1:5" x14ac:dyDescent="0.3">
      <c r="A4805" t="s">
        <v>180</v>
      </c>
      <c r="B4805" t="s">
        <v>8</v>
      </c>
      <c r="C4805">
        <v>2022</v>
      </c>
      <c r="D4805">
        <v>6.2265805509999996</v>
      </c>
      <c r="E4805" t="s">
        <v>7</v>
      </c>
    </row>
    <row r="4806" spans="1:5" x14ac:dyDescent="0.3">
      <c r="A4806" t="s">
        <v>180</v>
      </c>
      <c r="B4806" t="s">
        <v>8</v>
      </c>
      <c r="C4806">
        <v>2023</v>
      </c>
      <c r="D4806">
        <v>6.2265805509999996</v>
      </c>
      <c r="E4806" t="s">
        <v>7</v>
      </c>
    </row>
    <row r="4807" spans="1:5" x14ac:dyDescent="0.3">
      <c r="A4807" t="s">
        <v>180</v>
      </c>
      <c r="B4807" t="s">
        <v>6</v>
      </c>
      <c r="C4807">
        <v>2010</v>
      </c>
      <c r="D4807">
        <v>13.12940025</v>
      </c>
      <c r="E4807" t="s">
        <v>7</v>
      </c>
    </row>
    <row r="4808" spans="1:5" x14ac:dyDescent="0.3">
      <c r="A4808" t="s">
        <v>180</v>
      </c>
      <c r="B4808" t="s">
        <v>6</v>
      </c>
      <c r="C4808">
        <v>2011</v>
      </c>
      <c r="D4808">
        <v>13.14062055</v>
      </c>
      <c r="E4808" t="s">
        <v>7</v>
      </c>
    </row>
    <row r="4809" spans="1:5" x14ac:dyDescent="0.3">
      <c r="A4809" t="s">
        <v>180</v>
      </c>
      <c r="B4809" t="s">
        <v>6</v>
      </c>
      <c r="C4809">
        <v>2012</v>
      </c>
      <c r="D4809">
        <v>13.151840849999999</v>
      </c>
      <c r="E4809" t="s">
        <v>7</v>
      </c>
    </row>
    <row r="4810" spans="1:5" x14ac:dyDescent="0.3">
      <c r="A4810" t="s">
        <v>180</v>
      </c>
      <c r="B4810" t="s">
        <v>6</v>
      </c>
      <c r="C4810">
        <v>2013</v>
      </c>
      <c r="D4810">
        <v>13.16306114</v>
      </c>
      <c r="E4810" t="s">
        <v>7</v>
      </c>
    </row>
    <row r="4811" spans="1:5" x14ac:dyDescent="0.3">
      <c r="A4811" t="s">
        <v>180</v>
      </c>
      <c r="B4811" t="s">
        <v>6</v>
      </c>
      <c r="C4811">
        <v>2014</v>
      </c>
      <c r="D4811">
        <v>13.17428144</v>
      </c>
      <c r="E4811" t="s">
        <v>7</v>
      </c>
    </row>
    <row r="4812" spans="1:5" x14ac:dyDescent="0.3">
      <c r="A4812" t="s">
        <v>180</v>
      </c>
      <c r="B4812" t="s">
        <v>6</v>
      </c>
      <c r="C4812">
        <v>2015</v>
      </c>
      <c r="D4812">
        <v>13.18550173</v>
      </c>
      <c r="E4812" t="s">
        <v>7</v>
      </c>
    </row>
    <row r="4813" spans="1:5" x14ac:dyDescent="0.3">
      <c r="A4813" t="s">
        <v>180</v>
      </c>
      <c r="B4813" t="s">
        <v>6</v>
      </c>
      <c r="C4813">
        <v>2016</v>
      </c>
      <c r="D4813">
        <v>13.19672203</v>
      </c>
      <c r="E4813" t="s">
        <v>7</v>
      </c>
    </row>
    <row r="4814" spans="1:5" x14ac:dyDescent="0.3">
      <c r="A4814" t="s">
        <v>180</v>
      </c>
      <c r="B4814" t="s">
        <v>6</v>
      </c>
      <c r="C4814">
        <v>2017</v>
      </c>
      <c r="D4814">
        <v>13.20797104</v>
      </c>
      <c r="E4814" t="s">
        <v>7</v>
      </c>
    </row>
    <row r="4815" spans="1:5" x14ac:dyDescent="0.3">
      <c r="A4815" t="s">
        <v>180</v>
      </c>
      <c r="B4815" t="s">
        <v>6</v>
      </c>
      <c r="C4815">
        <v>2018</v>
      </c>
      <c r="D4815">
        <v>13.219229629999999</v>
      </c>
      <c r="E4815" t="s">
        <v>7</v>
      </c>
    </row>
    <row r="4816" spans="1:5" x14ac:dyDescent="0.3">
      <c r="A4816" t="s">
        <v>180</v>
      </c>
      <c r="B4816" t="s">
        <v>6</v>
      </c>
      <c r="C4816">
        <v>2019</v>
      </c>
      <c r="D4816">
        <v>13.23049782</v>
      </c>
      <c r="E4816" t="s">
        <v>7</v>
      </c>
    </row>
    <row r="4817" spans="1:5" x14ac:dyDescent="0.3">
      <c r="A4817" t="s">
        <v>180</v>
      </c>
      <c r="B4817" t="s">
        <v>6</v>
      </c>
      <c r="C4817">
        <v>2020</v>
      </c>
      <c r="D4817">
        <v>13.24177562</v>
      </c>
      <c r="E4817" t="s">
        <v>7</v>
      </c>
    </row>
    <row r="4818" spans="1:5" x14ac:dyDescent="0.3">
      <c r="A4818" t="s">
        <v>180</v>
      </c>
      <c r="B4818" t="s">
        <v>6</v>
      </c>
      <c r="C4818">
        <v>2021</v>
      </c>
      <c r="D4818">
        <v>13.25306303</v>
      </c>
      <c r="E4818" t="s">
        <v>7</v>
      </c>
    </row>
    <row r="4819" spans="1:5" x14ac:dyDescent="0.3">
      <c r="A4819" t="s">
        <v>180</v>
      </c>
      <c r="B4819" t="s">
        <v>6</v>
      </c>
      <c r="C4819">
        <v>2022</v>
      </c>
      <c r="D4819">
        <v>13.25306303</v>
      </c>
      <c r="E4819" t="s">
        <v>7</v>
      </c>
    </row>
    <row r="4820" spans="1:5" x14ac:dyDescent="0.3">
      <c r="A4820" t="s">
        <v>180</v>
      </c>
      <c r="B4820" t="s">
        <v>6</v>
      </c>
      <c r="C4820">
        <v>2023</v>
      </c>
      <c r="D4820">
        <v>13.25306303</v>
      </c>
      <c r="E4820" t="s">
        <v>7</v>
      </c>
    </row>
    <row r="4821" spans="1:5" x14ac:dyDescent="0.3">
      <c r="A4821" t="s">
        <v>181</v>
      </c>
      <c r="B4821" t="s">
        <v>6</v>
      </c>
      <c r="C4821">
        <v>2010</v>
      </c>
      <c r="D4821">
        <v>15.54674092</v>
      </c>
      <c r="E4821" t="s">
        <v>7</v>
      </c>
    </row>
    <row r="4822" spans="1:5" x14ac:dyDescent="0.3">
      <c r="A4822" t="s">
        <v>181</v>
      </c>
      <c r="B4822" t="s">
        <v>6</v>
      </c>
      <c r="C4822">
        <v>2011</v>
      </c>
      <c r="D4822">
        <v>15.74972674</v>
      </c>
      <c r="E4822" t="s">
        <v>7</v>
      </c>
    </row>
    <row r="4823" spans="1:5" x14ac:dyDescent="0.3">
      <c r="A4823" t="s">
        <v>181</v>
      </c>
      <c r="B4823" t="s">
        <v>6</v>
      </c>
      <c r="C4823">
        <v>2012</v>
      </c>
      <c r="D4823">
        <v>15.95271256</v>
      </c>
      <c r="E4823" t="s">
        <v>7</v>
      </c>
    </row>
    <row r="4824" spans="1:5" x14ac:dyDescent="0.3">
      <c r="A4824" t="s">
        <v>181</v>
      </c>
      <c r="B4824" t="s">
        <v>6</v>
      </c>
      <c r="C4824">
        <v>2013</v>
      </c>
      <c r="D4824">
        <v>16.15569838</v>
      </c>
      <c r="E4824" t="s">
        <v>7</v>
      </c>
    </row>
    <row r="4825" spans="1:5" x14ac:dyDescent="0.3">
      <c r="A4825" t="s">
        <v>181</v>
      </c>
      <c r="B4825" t="s">
        <v>6</v>
      </c>
      <c r="C4825">
        <v>2014</v>
      </c>
      <c r="D4825">
        <v>16.358684199999999</v>
      </c>
      <c r="E4825" t="s">
        <v>7</v>
      </c>
    </row>
    <row r="4826" spans="1:5" x14ac:dyDescent="0.3">
      <c r="A4826" t="s">
        <v>181</v>
      </c>
      <c r="B4826" t="s">
        <v>6</v>
      </c>
      <c r="C4826">
        <v>2015</v>
      </c>
      <c r="D4826">
        <v>16.561670020000001</v>
      </c>
      <c r="E4826" t="s">
        <v>7</v>
      </c>
    </row>
    <row r="4827" spans="1:5" x14ac:dyDescent="0.3">
      <c r="A4827" t="s">
        <v>181</v>
      </c>
      <c r="B4827" t="s">
        <v>6</v>
      </c>
      <c r="C4827">
        <v>2016</v>
      </c>
      <c r="D4827">
        <v>16.76465584</v>
      </c>
      <c r="E4827" t="s">
        <v>7</v>
      </c>
    </row>
    <row r="4828" spans="1:5" x14ac:dyDescent="0.3">
      <c r="A4828" t="s">
        <v>181</v>
      </c>
      <c r="B4828" t="s">
        <v>6</v>
      </c>
      <c r="C4828">
        <v>2017</v>
      </c>
      <c r="D4828">
        <v>16.967641660000002</v>
      </c>
      <c r="E4828" t="s">
        <v>7</v>
      </c>
    </row>
    <row r="4829" spans="1:5" x14ac:dyDescent="0.3">
      <c r="A4829" t="s">
        <v>181</v>
      </c>
      <c r="B4829" t="s">
        <v>6</v>
      </c>
      <c r="C4829">
        <v>2018</v>
      </c>
      <c r="D4829">
        <v>17.17062748</v>
      </c>
      <c r="E4829" t="s">
        <v>7</v>
      </c>
    </row>
    <row r="4830" spans="1:5" x14ac:dyDescent="0.3">
      <c r="A4830" t="s">
        <v>181</v>
      </c>
      <c r="B4830" t="s">
        <v>6</v>
      </c>
      <c r="C4830">
        <v>2019</v>
      </c>
      <c r="D4830">
        <v>17.373613299999999</v>
      </c>
      <c r="E4830" t="s">
        <v>7</v>
      </c>
    </row>
    <row r="4831" spans="1:5" x14ac:dyDescent="0.3">
      <c r="A4831" t="s">
        <v>181</v>
      </c>
      <c r="B4831" t="s">
        <v>6</v>
      </c>
      <c r="C4831">
        <v>2020</v>
      </c>
      <c r="D4831">
        <v>17.576599120000001</v>
      </c>
      <c r="E4831" t="s">
        <v>7</v>
      </c>
    </row>
    <row r="4832" spans="1:5" x14ac:dyDescent="0.3">
      <c r="A4832" t="s">
        <v>181</v>
      </c>
      <c r="B4832" t="s">
        <v>6</v>
      </c>
      <c r="C4832">
        <v>2021</v>
      </c>
      <c r="D4832">
        <v>17.786930179999999</v>
      </c>
      <c r="E4832" t="s">
        <v>7</v>
      </c>
    </row>
    <row r="4833" spans="1:5" x14ac:dyDescent="0.3">
      <c r="A4833" t="s">
        <v>181</v>
      </c>
      <c r="B4833" t="s">
        <v>6</v>
      </c>
      <c r="C4833">
        <v>2022</v>
      </c>
      <c r="D4833">
        <v>17.786930179999999</v>
      </c>
      <c r="E4833" t="s">
        <v>7</v>
      </c>
    </row>
    <row r="4834" spans="1:5" x14ac:dyDescent="0.3">
      <c r="A4834" t="s">
        <v>181</v>
      </c>
      <c r="B4834" t="s">
        <v>6</v>
      </c>
      <c r="C4834">
        <v>2023</v>
      </c>
      <c r="D4834">
        <v>17.786930179999999</v>
      </c>
      <c r="E4834" t="s">
        <v>7</v>
      </c>
    </row>
    <row r="4835" spans="1:5" x14ac:dyDescent="0.3">
      <c r="A4835" t="s">
        <v>181</v>
      </c>
      <c r="B4835" t="s">
        <v>8</v>
      </c>
      <c r="C4835">
        <v>2010</v>
      </c>
      <c r="D4835">
        <v>10.75</v>
      </c>
      <c r="E4835" t="s">
        <v>7</v>
      </c>
    </row>
    <row r="4836" spans="1:5" x14ac:dyDescent="0.3">
      <c r="A4836" t="s">
        <v>181</v>
      </c>
      <c r="B4836" t="s">
        <v>8</v>
      </c>
      <c r="C4836">
        <v>2011</v>
      </c>
      <c r="D4836">
        <v>10.920000079999999</v>
      </c>
      <c r="E4836" t="s">
        <v>7</v>
      </c>
    </row>
    <row r="4837" spans="1:5" x14ac:dyDescent="0.3">
      <c r="A4837" t="s">
        <v>181</v>
      </c>
      <c r="B4837" t="s">
        <v>8</v>
      </c>
      <c r="C4837">
        <v>2012</v>
      </c>
      <c r="D4837">
        <v>10.91142511</v>
      </c>
      <c r="E4837" t="s">
        <v>7</v>
      </c>
    </row>
    <row r="4838" spans="1:5" x14ac:dyDescent="0.3">
      <c r="A4838" t="s">
        <v>181</v>
      </c>
      <c r="B4838" t="s">
        <v>8</v>
      </c>
      <c r="C4838">
        <v>2013</v>
      </c>
      <c r="D4838">
        <v>10.902850150000001</v>
      </c>
      <c r="E4838" t="s">
        <v>7</v>
      </c>
    </row>
    <row r="4839" spans="1:5" x14ac:dyDescent="0.3">
      <c r="A4839" t="s">
        <v>181</v>
      </c>
      <c r="B4839" t="s">
        <v>8</v>
      </c>
      <c r="C4839">
        <v>2014</v>
      </c>
      <c r="D4839">
        <v>10.89427519</v>
      </c>
      <c r="E4839" t="s">
        <v>7</v>
      </c>
    </row>
    <row r="4840" spans="1:5" x14ac:dyDescent="0.3">
      <c r="A4840" t="s">
        <v>181</v>
      </c>
      <c r="B4840" t="s">
        <v>8</v>
      </c>
      <c r="C4840">
        <v>2015</v>
      </c>
      <c r="D4840">
        <v>10.885700229999999</v>
      </c>
      <c r="E4840" t="s">
        <v>7</v>
      </c>
    </row>
    <row r="4841" spans="1:5" x14ac:dyDescent="0.3">
      <c r="A4841" t="s">
        <v>181</v>
      </c>
      <c r="B4841" t="s">
        <v>8</v>
      </c>
      <c r="C4841">
        <v>2016</v>
      </c>
      <c r="D4841">
        <v>10.87712526</v>
      </c>
      <c r="E4841" t="s">
        <v>7</v>
      </c>
    </row>
    <row r="4842" spans="1:5" x14ac:dyDescent="0.3">
      <c r="A4842" t="s">
        <v>181</v>
      </c>
      <c r="B4842" t="s">
        <v>8</v>
      </c>
      <c r="C4842">
        <v>2017</v>
      </c>
      <c r="D4842">
        <v>10.868550300000001</v>
      </c>
      <c r="E4842" t="s">
        <v>7</v>
      </c>
    </row>
    <row r="4843" spans="1:5" x14ac:dyDescent="0.3">
      <c r="A4843" t="s">
        <v>181</v>
      </c>
      <c r="B4843" t="s">
        <v>8</v>
      </c>
      <c r="C4843">
        <v>2018</v>
      </c>
      <c r="D4843">
        <v>10.85997534</v>
      </c>
      <c r="E4843" t="s">
        <v>7</v>
      </c>
    </row>
    <row r="4844" spans="1:5" x14ac:dyDescent="0.3">
      <c r="A4844" t="s">
        <v>181</v>
      </c>
      <c r="B4844" t="s">
        <v>8</v>
      </c>
      <c r="C4844">
        <v>2019</v>
      </c>
      <c r="D4844">
        <v>10.851400379999999</v>
      </c>
      <c r="E4844" t="s">
        <v>7</v>
      </c>
    </row>
    <row r="4845" spans="1:5" x14ac:dyDescent="0.3">
      <c r="A4845" t="s">
        <v>181</v>
      </c>
      <c r="B4845" t="s">
        <v>8</v>
      </c>
      <c r="C4845">
        <v>2020</v>
      </c>
      <c r="D4845">
        <v>10.88028609</v>
      </c>
      <c r="E4845" t="s">
        <v>7</v>
      </c>
    </row>
    <row r="4846" spans="1:5" x14ac:dyDescent="0.3">
      <c r="A4846" t="s">
        <v>181</v>
      </c>
      <c r="B4846" t="s">
        <v>8</v>
      </c>
      <c r="C4846">
        <v>2021</v>
      </c>
      <c r="D4846">
        <v>10.914948949999999</v>
      </c>
      <c r="E4846" t="s">
        <v>7</v>
      </c>
    </row>
    <row r="4847" spans="1:5" x14ac:dyDescent="0.3">
      <c r="A4847" t="s">
        <v>181</v>
      </c>
      <c r="B4847" t="s">
        <v>8</v>
      </c>
      <c r="C4847">
        <v>2022</v>
      </c>
      <c r="D4847">
        <v>10.914948949999999</v>
      </c>
      <c r="E4847" t="s">
        <v>7</v>
      </c>
    </row>
    <row r="4848" spans="1:5" x14ac:dyDescent="0.3">
      <c r="A4848" t="s">
        <v>181</v>
      </c>
      <c r="B4848" t="s">
        <v>8</v>
      </c>
      <c r="C4848">
        <v>2023</v>
      </c>
      <c r="D4848">
        <v>10.914948949999999</v>
      </c>
      <c r="E4848" t="s">
        <v>7</v>
      </c>
    </row>
    <row r="4849" spans="1:5" x14ac:dyDescent="0.3">
      <c r="A4849" t="s">
        <v>182</v>
      </c>
      <c r="B4849" t="s">
        <v>8</v>
      </c>
      <c r="C4849">
        <v>2010</v>
      </c>
      <c r="D4849">
        <v>10.47000027</v>
      </c>
      <c r="E4849" t="s">
        <v>7</v>
      </c>
    </row>
    <row r="4850" spans="1:5" x14ac:dyDescent="0.3">
      <c r="A4850" t="s">
        <v>182</v>
      </c>
      <c r="B4850" t="s">
        <v>8</v>
      </c>
      <c r="C4850">
        <v>2011</v>
      </c>
      <c r="D4850">
        <v>10.64000034</v>
      </c>
      <c r="E4850" t="s">
        <v>7</v>
      </c>
    </row>
    <row r="4851" spans="1:5" x14ac:dyDescent="0.3">
      <c r="A4851" t="s">
        <v>182</v>
      </c>
      <c r="B4851" t="s">
        <v>8</v>
      </c>
      <c r="C4851">
        <v>2012</v>
      </c>
      <c r="D4851">
        <v>10.65388671</v>
      </c>
      <c r="E4851" t="s">
        <v>7</v>
      </c>
    </row>
    <row r="4852" spans="1:5" x14ac:dyDescent="0.3">
      <c r="A4852" t="s">
        <v>182</v>
      </c>
      <c r="B4852" t="s">
        <v>8</v>
      </c>
      <c r="C4852">
        <v>2013</v>
      </c>
      <c r="D4852">
        <v>10.667773070000001</v>
      </c>
      <c r="E4852" t="s">
        <v>7</v>
      </c>
    </row>
    <row r="4853" spans="1:5" x14ac:dyDescent="0.3">
      <c r="A4853" t="s">
        <v>182</v>
      </c>
      <c r="B4853" t="s">
        <v>8</v>
      </c>
      <c r="C4853">
        <v>2014</v>
      </c>
      <c r="D4853">
        <v>10.681659440000001</v>
      </c>
      <c r="E4853" t="s">
        <v>7</v>
      </c>
    </row>
    <row r="4854" spans="1:5" x14ac:dyDescent="0.3">
      <c r="A4854" t="s">
        <v>182</v>
      </c>
      <c r="B4854" t="s">
        <v>8</v>
      </c>
      <c r="C4854">
        <v>2015</v>
      </c>
      <c r="D4854">
        <v>10.6955458</v>
      </c>
      <c r="E4854" t="s">
        <v>7</v>
      </c>
    </row>
    <row r="4855" spans="1:5" x14ac:dyDescent="0.3">
      <c r="A4855" t="s">
        <v>182</v>
      </c>
      <c r="B4855" t="s">
        <v>8</v>
      </c>
      <c r="C4855">
        <v>2016</v>
      </c>
      <c r="D4855">
        <v>10.709432169999999</v>
      </c>
      <c r="E4855" t="s">
        <v>7</v>
      </c>
    </row>
    <row r="4856" spans="1:5" x14ac:dyDescent="0.3">
      <c r="A4856" t="s">
        <v>182</v>
      </c>
      <c r="B4856" t="s">
        <v>8</v>
      </c>
      <c r="C4856">
        <v>2017</v>
      </c>
      <c r="D4856">
        <v>10.72331853</v>
      </c>
      <c r="E4856" t="s">
        <v>7</v>
      </c>
    </row>
    <row r="4857" spans="1:5" x14ac:dyDescent="0.3">
      <c r="A4857" t="s">
        <v>182</v>
      </c>
      <c r="B4857" t="s">
        <v>8</v>
      </c>
      <c r="C4857">
        <v>2018</v>
      </c>
      <c r="D4857">
        <v>10.7372049</v>
      </c>
      <c r="E4857" t="s">
        <v>7</v>
      </c>
    </row>
    <row r="4858" spans="1:5" x14ac:dyDescent="0.3">
      <c r="A4858" t="s">
        <v>182</v>
      </c>
      <c r="B4858" t="s">
        <v>8</v>
      </c>
      <c r="C4858">
        <v>2019</v>
      </c>
      <c r="D4858">
        <v>10.751091260000001</v>
      </c>
      <c r="E4858" t="s">
        <v>7</v>
      </c>
    </row>
    <row r="4859" spans="1:5" x14ac:dyDescent="0.3">
      <c r="A4859" t="s">
        <v>182</v>
      </c>
      <c r="B4859" t="s">
        <v>8</v>
      </c>
      <c r="C4859">
        <v>2020</v>
      </c>
      <c r="D4859">
        <v>10.764977630000001</v>
      </c>
      <c r="E4859" t="s">
        <v>7</v>
      </c>
    </row>
    <row r="4860" spans="1:5" x14ac:dyDescent="0.3">
      <c r="A4860" t="s">
        <v>182</v>
      </c>
      <c r="B4860" t="s">
        <v>8</v>
      </c>
      <c r="C4860">
        <v>2021</v>
      </c>
      <c r="D4860">
        <v>10.77886399</v>
      </c>
      <c r="E4860" t="s">
        <v>7</v>
      </c>
    </row>
    <row r="4861" spans="1:5" x14ac:dyDescent="0.3">
      <c r="A4861" t="s">
        <v>182</v>
      </c>
      <c r="B4861" t="s">
        <v>8</v>
      </c>
      <c r="C4861">
        <v>2022</v>
      </c>
      <c r="D4861">
        <v>10.792750359999999</v>
      </c>
      <c r="E4861" t="s">
        <v>7</v>
      </c>
    </row>
    <row r="4862" spans="1:5" x14ac:dyDescent="0.3">
      <c r="A4862" t="s">
        <v>182</v>
      </c>
      <c r="B4862" t="s">
        <v>8</v>
      </c>
      <c r="C4862">
        <v>2023</v>
      </c>
      <c r="D4862">
        <v>10.792750359999999</v>
      </c>
      <c r="E4862" t="s">
        <v>7</v>
      </c>
    </row>
    <row r="4863" spans="1:5" x14ac:dyDescent="0.3">
      <c r="A4863" t="s">
        <v>182</v>
      </c>
      <c r="B4863" t="s">
        <v>6</v>
      </c>
      <c r="C4863">
        <v>2010</v>
      </c>
      <c r="D4863">
        <v>12.754096819999999</v>
      </c>
      <c r="E4863" t="s">
        <v>7</v>
      </c>
    </row>
    <row r="4864" spans="1:5" x14ac:dyDescent="0.3">
      <c r="A4864" t="s">
        <v>182</v>
      </c>
      <c r="B4864" t="s">
        <v>6</v>
      </c>
      <c r="C4864">
        <v>2011</v>
      </c>
      <c r="D4864">
        <v>12.92943848</v>
      </c>
      <c r="E4864" t="s">
        <v>7</v>
      </c>
    </row>
    <row r="4865" spans="1:5" x14ac:dyDescent="0.3">
      <c r="A4865" t="s">
        <v>182</v>
      </c>
      <c r="B4865" t="s">
        <v>6</v>
      </c>
      <c r="C4865">
        <v>2012</v>
      </c>
      <c r="D4865">
        <v>13.0546583</v>
      </c>
      <c r="E4865" t="s">
        <v>7</v>
      </c>
    </row>
    <row r="4866" spans="1:5" x14ac:dyDescent="0.3">
      <c r="A4866" t="s">
        <v>182</v>
      </c>
      <c r="B4866" t="s">
        <v>6</v>
      </c>
      <c r="C4866">
        <v>2013</v>
      </c>
      <c r="D4866">
        <v>13.18109085</v>
      </c>
      <c r="E4866" t="s">
        <v>7</v>
      </c>
    </row>
    <row r="4867" spans="1:5" x14ac:dyDescent="0.3">
      <c r="A4867" t="s">
        <v>182</v>
      </c>
      <c r="B4867" t="s">
        <v>6</v>
      </c>
      <c r="C4867">
        <v>2014</v>
      </c>
      <c r="D4867">
        <v>13.30874788</v>
      </c>
      <c r="E4867" t="s">
        <v>7</v>
      </c>
    </row>
    <row r="4868" spans="1:5" x14ac:dyDescent="0.3">
      <c r="A4868" t="s">
        <v>182</v>
      </c>
      <c r="B4868" t="s">
        <v>6</v>
      </c>
      <c r="C4868">
        <v>2015</v>
      </c>
      <c r="D4868">
        <v>13.437641259999999</v>
      </c>
      <c r="E4868" t="s">
        <v>7</v>
      </c>
    </row>
    <row r="4869" spans="1:5" x14ac:dyDescent="0.3">
      <c r="A4869" t="s">
        <v>182</v>
      </c>
      <c r="B4869" t="s">
        <v>6</v>
      </c>
      <c r="C4869">
        <v>2016</v>
      </c>
      <c r="D4869">
        <v>13.567782940000001</v>
      </c>
      <c r="E4869" t="s">
        <v>7</v>
      </c>
    </row>
    <row r="4870" spans="1:5" x14ac:dyDescent="0.3">
      <c r="A4870" t="s">
        <v>182</v>
      </c>
      <c r="B4870" t="s">
        <v>6</v>
      </c>
      <c r="C4870">
        <v>2017</v>
      </c>
      <c r="D4870">
        <v>13.69918504</v>
      </c>
      <c r="E4870" t="s">
        <v>7</v>
      </c>
    </row>
    <row r="4871" spans="1:5" x14ac:dyDescent="0.3">
      <c r="A4871" t="s">
        <v>182</v>
      </c>
      <c r="B4871" t="s">
        <v>6</v>
      </c>
      <c r="C4871">
        <v>2018</v>
      </c>
      <c r="D4871">
        <v>13.831859740000001</v>
      </c>
      <c r="E4871" t="s">
        <v>7</v>
      </c>
    </row>
    <row r="4872" spans="1:5" x14ac:dyDescent="0.3">
      <c r="A4872" t="s">
        <v>182</v>
      </c>
      <c r="B4872" t="s">
        <v>6</v>
      </c>
      <c r="C4872">
        <v>2019</v>
      </c>
      <c r="D4872">
        <v>13.965819379999999</v>
      </c>
      <c r="E4872" t="s">
        <v>7</v>
      </c>
    </row>
    <row r="4873" spans="1:5" x14ac:dyDescent="0.3">
      <c r="A4873" t="s">
        <v>182</v>
      </c>
      <c r="B4873" t="s">
        <v>6</v>
      </c>
      <c r="C4873">
        <v>2020</v>
      </c>
      <c r="D4873">
        <v>14.1010764</v>
      </c>
      <c r="E4873" t="s">
        <v>7</v>
      </c>
    </row>
    <row r="4874" spans="1:5" x14ac:dyDescent="0.3">
      <c r="A4874" t="s">
        <v>182</v>
      </c>
      <c r="B4874" t="s">
        <v>6</v>
      </c>
      <c r="C4874">
        <v>2021</v>
      </c>
      <c r="D4874">
        <v>14.23764336</v>
      </c>
      <c r="E4874" t="s">
        <v>7</v>
      </c>
    </row>
    <row r="4875" spans="1:5" x14ac:dyDescent="0.3">
      <c r="A4875" t="s">
        <v>182</v>
      </c>
      <c r="B4875" t="s">
        <v>6</v>
      </c>
      <c r="C4875">
        <v>2022</v>
      </c>
      <c r="D4875">
        <v>14.23764336</v>
      </c>
      <c r="E4875" t="s">
        <v>7</v>
      </c>
    </row>
    <row r="4876" spans="1:5" x14ac:dyDescent="0.3">
      <c r="A4876" t="s">
        <v>182</v>
      </c>
      <c r="B4876" t="s">
        <v>6</v>
      </c>
      <c r="C4876">
        <v>2023</v>
      </c>
      <c r="D4876">
        <v>14.23764336</v>
      </c>
      <c r="E4876" t="s">
        <v>7</v>
      </c>
    </row>
    <row r="4877" spans="1:5" x14ac:dyDescent="0.3">
      <c r="A4877" t="s">
        <v>183</v>
      </c>
      <c r="B4877" t="s">
        <v>6</v>
      </c>
      <c r="C4877">
        <v>2010</v>
      </c>
      <c r="D4877">
        <v>14.045189860000001</v>
      </c>
      <c r="E4877" t="s">
        <v>7</v>
      </c>
    </row>
    <row r="4878" spans="1:5" x14ac:dyDescent="0.3">
      <c r="A4878" t="s">
        <v>183</v>
      </c>
      <c r="B4878" t="s">
        <v>6</v>
      </c>
      <c r="C4878">
        <v>2011</v>
      </c>
      <c r="D4878">
        <v>14.14445972</v>
      </c>
      <c r="E4878" t="s">
        <v>7</v>
      </c>
    </row>
    <row r="4879" spans="1:5" x14ac:dyDescent="0.3">
      <c r="A4879" t="s">
        <v>183</v>
      </c>
      <c r="B4879" t="s">
        <v>6</v>
      </c>
      <c r="C4879">
        <v>2012</v>
      </c>
      <c r="D4879">
        <v>14.157759670000001</v>
      </c>
      <c r="E4879" t="s">
        <v>7</v>
      </c>
    </row>
    <row r="4880" spans="1:5" x14ac:dyDescent="0.3">
      <c r="A4880" t="s">
        <v>183</v>
      </c>
      <c r="B4880" t="s">
        <v>6</v>
      </c>
      <c r="C4880">
        <v>2013</v>
      </c>
      <c r="D4880">
        <v>14.17105961</v>
      </c>
      <c r="E4880" t="s">
        <v>7</v>
      </c>
    </row>
    <row r="4881" spans="1:5" x14ac:dyDescent="0.3">
      <c r="A4881" t="s">
        <v>183</v>
      </c>
      <c r="B4881" t="s">
        <v>6</v>
      </c>
      <c r="C4881">
        <v>2014</v>
      </c>
      <c r="D4881">
        <v>14.09300041</v>
      </c>
      <c r="E4881" t="s">
        <v>7</v>
      </c>
    </row>
    <row r="4882" spans="1:5" x14ac:dyDescent="0.3">
      <c r="A4882" t="s">
        <v>183</v>
      </c>
      <c r="B4882" t="s">
        <v>6</v>
      </c>
      <c r="C4882">
        <v>2015</v>
      </c>
      <c r="D4882">
        <v>14.186329840000001</v>
      </c>
      <c r="E4882" t="s">
        <v>7</v>
      </c>
    </row>
    <row r="4883" spans="1:5" x14ac:dyDescent="0.3">
      <c r="A4883" t="s">
        <v>183</v>
      </c>
      <c r="B4883" t="s">
        <v>6</v>
      </c>
      <c r="C4883">
        <v>2016</v>
      </c>
      <c r="D4883">
        <v>14.40567017</v>
      </c>
      <c r="E4883" t="s">
        <v>7</v>
      </c>
    </row>
    <row r="4884" spans="1:5" x14ac:dyDescent="0.3">
      <c r="A4884" t="s">
        <v>183</v>
      </c>
      <c r="B4884" t="s">
        <v>6</v>
      </c>
      <c r="C4884">
        <v>2017</v>
      </c>
      <c r="D4884">
        <v>14.45884188</v>
      </c>
      <c r="E4884" t="s">
        <v>7</v>
      </c>
    </row>
    <row r="4885" spans="1:5" x14ac:dyDescent="0.3">
      <c r="A4885" t="s">
        <v>183</v>
      </c>
      <c r="B4885" t="s">
        <v>6</v>
      </c>
      <c r="C4885">
        <v>2018</v>
      </c>
      <c r="D4885">
        <v>14.51220985</v>
      </c>
      <c r="E4885" t="s">
        <v>7</v>
      </c>
    </row>
    <row r="4886" spans="1:5" x14ac:dyDescent="0.3">
      <c r="A4886" t="s">
        <v>183</v>
      </c>
      <c r="B4886" t="s">
        <v>6</v>
      </c>
      <c r="C4886">
        <v>2019</v>
      </c>
      <c r="D4886">
        <v>14.5657748</v>
      </c>
      <c r="E4886" t="s">
        <v>7</v>
      </c>
    </row>
    <row r="4887" spans="1:5" x14ac:dyDescent="0.3">
      <c r="A4887" t="s">
        <v>183</v>
      </c>
      <c r="B4887" t="s">
        <v>6</v>
      </c>
      <c r="C4887">
        <v>2020</v>
      </c>
      <c r="D4887">
        <v>14.61953746</v>
      </c>
      <c r="E4887" t="s">
        <v>7</v>
      </c>
    </row>
    <row r="4888" spans="1:5" x14ac:dyDescent="0.3">
      <c r="A4888" t="s">
        <v>183</v>
      </c>
      <c r="B4888" t="s">
        <v>6</v>
      </c>
      <c r="C4888">
        <v>2021</v>
      </c>
      <c r="D4888">
        <v>14.673498560000001</v>
      </c>
      <c r="E4888" t="s">
        <v>7</v>
      </c>
    </row>
    <row r="4889" spans="1:5" x14ac:dyDescent="0.3">
      <c r="A4889" t="s">
        <v>183</v>
      </c>
      <c r="B4889" t="s">
        <v>6</v>
      </c>
      <c r="C4889">
        <v>2022</v>
      </c>
      <c r="D4889">
        <v>14.673498560000001</v>
      </c>
      <c r="E4889" t="s">
        <v>7</v>
      </c>
    </row>
    <row r="4890" spans="1:5" x14ac:dyDescent="0.3">
      <c r="A4890" t="s">
        <v>183</v>
      </c>
      <c r="B4890" t="s">
        <v>6</v>
      </c>
      <c r="C4890">
        <v>2023</v>
      </c>
      <c r="D4890">
        <v>14.673498560000001</v>
      </c>
      <c r="E4890" t="s">
        <v>7</v>
      </c>
    </row>
    <row r="4891" spans="1:5" x14ac:dyDescent="0.3">
      <c r="A4891" t="s">
        <v>183</v>
      </c>
      <c r="B4891" t="s">
        <v>8</v>
      </c>
      <c r="C4891">
        <v>2010</v>
      </c>
      <c r="D4891">
        <v>6.6500000950000002</v>
      </c>
      <c r="E4891" t="s">
        <v>7</v>
      </c>
    </row>
    <row r="4892" spans="1:5" x14ac:dyDescent="0.3">
      <c r="A4892" t="s">
        <v>183</v>
      </c>
      <c r="B4892" t="s">
        <v>8</v>
      </c>
      <c r="C4892">
        <v>2011</v>
      </c>
      <c r="D4892">
        <v>6.8200001720000003</v>
      </c>
      <c r="E4892" t="s">
        <v>7</v>
      </c>
    </row>
    <row r="4893" spans="1:5" x14ac:dyDescent="0.3">
      <c r="A4893" t="s">
        <v>183</v>
      </c>
      <c r="B4893" t="s">
        <v>8</v>
      </c>
      <c r="C4893">
        <v>2012</v>
      </c>
      <c r="D4893">
        <v>6.7399997709999999</v>
      </c>
      <c r="E4893" t="s">
        <v>7</v>
      </c>
    </row>
    <row r="4894" spans="1:5" x14ac:dyDescent="0.3">
      <c r="A4894" t="s">
        <v>183</v>
      </c>
      <c r="B4894" t="s">
        <v>8</v>
      </c>
      <c r="C4894">
        <v>2013</v>
      </c>
      <c r="D4894">
        <v>6.8549997810000001</v>
      </c>
      <c r="E4894" t="s">
        <v>7</v>
      </c>
    </row>
    <row r="4895" spans="1:5" x14ac:dyDescent="0.3">
      <c r="A4895" t="s">
        <v>183</v>
      </c>
      <c r="B4895" t="s">
        <v>8</v>
      </c>
      <c r="C4895">
        <v>2014</v>
      </c>
      <c r="D4895">
        <v>6.9699997900000001</v>
      </c>
      <c r="E4895" t="s">
        <v>7</v>
      </c>
    </row>
    <row r="4896" spans="1:5" x14ac:dyDescent="0.3">
      <c r="A4896" t="s">
        <v>183</v>
      </c>
      <c r="B4896" t="s">
        <v>8</v>
      </c>
      <c r="C4896">
        <v>2015</v>
      </c>
      <c r="D4896">
        <v>7.0849998000000003</v>
      </c>
      <c r="E4896" t="s">
        <v>7</v>
      </c>
    </row>
    <row r="4897" spans="1:5" x14ac:dyDescent="0.3">
      <c r="A4897" t="s">
        <v>183</v>
      </c>
      <c r="B4897" t="s">
        <v>8</v>
      </c>
      <c r="C4897">
        <v>2016</v>
      </c>
      <c r="D4897">
        <v>7.1999998090000004</v>
      </c>
      <c r="E4897" t="s">
        <v>7</v>
      </c>
    </row>
    <row r="4898" spans="1:5" x14ac:dyDescent="0.3">
      <c r="A4898" t="s">
        <v>183</v>
      </c>
      <c r="B4898" t="s">
        <v>8</v>
      </c>
      <c r="C4898">
        <v>2017</v>
      </c>
      <c r="D4898">
        <v>7.411304951</v>
      </c>
      <c r="E4898" t="s">
        <v>7</v>
      </c>
    </row>
    <row r="4899" spans="1:5" x14ac:dyDescent="0.3">
      <c r="A4899" t="s">
        <v>183</v>
      </c>
      <c r="B4899" t="s">
        <v>8</v>
      </c>
      <c r="C4899">
        <v>2018</v>
      </c>
      <c r="D4899">
        <v>7.6226100920000004</v>
      </c>
      <c r="E4899" t="s">
        <v>7</v>
      </c>
    </row>
    <row r="4900" spans="1:5" x14ac:dyDescent="0.3">
      <c r="A4900" t="s">
        <v>183</v>
      </c>
      <c r="B4900" t="s">
        <v>8</v>
      </c>
      <c r="C4900">
        <v>2019</v>
      </c>
      <c r="D4900">
        <v>7.2899999619999996</v>
      </c>
      <c r="E4900" t="s">
        <v>7</v>
      </c>
    </row>
    <row r="4901" spans="1:5" x14ac:dyDescent="0.3">
      <c r="A4901" t="s">
        <v>183</v>
      </c>
      <c r="B4901" t="s">
        <v>8</v>
      </c>
      <c r="C4901">
        <v>2020</v>
      </c>
      <c r="D4901">
        <v>7.3916400270000002</v>
      </c>
      <c r="E4901" t="s">
        <v>7</v>
      </c>
    </row>
    <row r="4902" spans="1:5" x14ac:dyDescent="0.3">
      <c r="A4902" t="s">
        <v>183</v>
      </c>
      <c r="B4902" t="s">
        <v>8</v>
      </c>
      <c r="C4902">
        <v>2021</v>
      </c>
      <c r="D4902">
        <v>7.4932800930000001</v>
      </c>
      <c r="E4902" t="s">
        <v>7</v>
      </c>
    </row>
    <row r="4903" spans="1:5" x14ac:dyDescent="0.3">
      <c r="A4903" t="s">
        <v>183</v>
      </c>
      <c r="B4903" t="s">
        <v>8</v>
      </c>
      <c r="C4903">
        <v>2022</v>
      </c>
      <c r="D4903">
        <v>7.5949201579999999</v>
      </c>
      <c r="E4903" t="s">
        <v>7</v>
      </c>
    </row>
    <row r="4904" spans="1:5" x14ac:dyDescent="0.3">
      <c r="A4904" t="s">
        <v>183</v>
      </c>
      <c r="B4904" t="s">
        <v>8</v>
      </c>
      <c r="C4904">
        <v>2023</v>
      </c>
      <c r="D4904">
        <v>7.5949201579999999</v>
      </c>
      <c r="E4904" t="s">
        <v>7</v>
      </c>
    </row>
    <row r="4905" spans="1:5" x14ac:dyDescent="0.3">
      <c r="A4905" t="s">
        <v>184</v>
      </c>
      <c r="B4905" t="s">
        <v>8</v>
      </c>
      <c r="C4905">
        <v>2010</v>
      </c>
      <c r="D4905">
        <v>7.0900001530000001</v>
      </c>
      <c r="E4905" t="s">
        <v>7</v>
      </c>
    </row>
    <row r="4906" spans="1:5" x14ac:dyDescent="0.3">
      <c r="A4906" t="s">
        <v>184</v>
      </c>
      <c r="B4906" t="s">
        <v>8</v>
      </c>
      <c r="C4906">
        <v>2011</v>
      </c>
      <c r="D4906">
        <v>7.3600001339999999</v>
      </c>
      <c r="E4906" t="s">
        <v>7</v>
      </c>
    </row>
    <row r="4907" spans="1:5" x14ac:dyDescent="0.3">
      <c r="A4907" t="s">
        <v>184</v>
      </c>
      <c r="B4907" t="s">
        <v>8</v>
      </c>
      <c r="C4907">
        <v>2012</v>
      </c>
      <c r="D4907">
        <v>7.4899997709999999</v>
      </c>
      <c r="E4907" t="s">
        <v>7</v>
      </c>
    </row>
    <row r="4908" spans="1:5" x14ac:dyDescent="0.3">
      <c r="A4908" t="s">
        <v>184</v>
      </c>
      <c r="B4908" t="s">
        <v>8</v>
      </c>
      <c r="C4908">
        <v>2013</v>
      </c>
      <c r="D4908">
        <v>7.6300001139999996</v>
      </c>
      <c r="E4908" t="s">
        <v>7</v>
      </c>
    </row>
    <row r="4909" spans="1:5" x14ac:dyDescent="0.3">
      <c r="A4909" t="s">
        <v>184</v>
      </c>
      <c r="B4909" t="s">
        <v>8</v>
      </c>
      <c r="C4909">
        <v>2014</v>
      </c>
      <c r="D4909">
        <v>7.8000001909999996</v>
      </c>
      <c r="E4909" t="s">
        <v>7</v>
      </c>
    </row>
    <row r="4910" spans="1:5" x14ac:dyDescent="0.3">
      <c r="A4910" t="s">
        <v>184</v>
      </c>
      <c r="B4910" t="s">
        <v>8</v>
      </c>
      <c r="C4910">
        <v>2015</v>
      </c>
      <c r="D4910">
        <v>7.9600000380000004</v>
      </c>
      <c r="E4910" t="s">
        <v>7</v>
      </c>
    </row>
    <row r="4911" spans="1:5" x14ac:dyDescent="0.3">
      <c r="A4911" t="s">
        <v>184</v>
      </c>
      <c r="B4911" t="s">
        <v>8</v>
      </c>
      <c r="C4911">
        <v>2016</v>
      </c>
      <c r="D4911">
        <v>8.1000003809999992</v>
      </c>
      <c r="E4911" t="s">
        <v>7</v>
      </c>
    </row>
    <row r="4912" spans="1:5" x14ac:dyDescent="0.3">
      <c r="A4912" t="s">
        <v>184</v>
      </c>
      <c r="B4912" t="s">
        <v>8</v>
      </c>
      <c r="C4912">
        <v>2017</v>
      </c>
      <c r="D4912">
        <v>8.2700004580000002</v>
      </c>
      <c r="E4912" t="s">
        <v>7</v>
      </c>
    </row>
    <row r="4913" spans="1:5" x14ac:dyDescent="0.3">
      <c r="A4913" t="s">
        <v>184</v>
      </c>
      <c r="B4913" t="s">
        <v>8</v>
      </c>
      <c r="C4913">
        <v>2018</v>
      </c>
      <c r="D4913">
        <v>8.4500002859999999</v>
      </c>
      <c r="E4913" t="s">
        <v>7</v>
      </c>
    </row>
    <row r="4914" spans="1:5" x14ac:dyDescent="0.3">
      <c r="A4914" t="s">
        <v>184</v>
      </c>
      <c r="B4914" t="s">
        <v>8</v>
      </c>
      <c r="C4914">
        <v>2019</v>
      </c>
      <c r="D4914">
        <v>8.6300001139999996</v>
      </c>
      <c r="E4914" t="s">
        <v>7</v>
      </c>
    </row>
    <row r="4915" spans="1:5" x14ac:dyDescent="0.3">
      <c r="A4915" t="s">
        <v>184</v>
      </c>
      <c r="B4915" t="s">
        <v>8</v>
      </c>
      <c r="C4915">
        <v>2020</v>
      </c>
      <c r="D4915">
        <v>8.8063206740000002</v>
      </c>
      <c r="E4915" t="s">
        <v>7</v>
      </c>
    </row>
    <row r="4916" spans="1:5" x14ac:dyDescent="0.3">
      <c r="A4916" t="s">
        <v>184</v>
      </c>
      <c r="B4916" t="s">
        <v>8</v>
      </c>
      <c r="C4916">
        <v>2021</v>
      </c>
      <c r="D4916">
        <v>8.9862436599999995</v>
      </c>
      <c r="E4916" t="s">
        <v>7</v>
      </c>
    </row>
    <row r="4917" spans="1:5" x14ac:dyDescent="0.3">
      <c r="A4917" t="s">
        <v>184</v>
      </c>
      <c r="B4917" t="s">
        <v>8</v>
      </c>
      <c r="C4917">
        <v>2022</v>
      </c>
      <c r="D4917">
        <v>8.9862436599999995</v>
      </c>
      <c r="E4917" t="s">
        <v>7</v>
      </c>
    </row>
    <row r="4918" spans="1:5" x14ac:dyDescent="0.3">
      <c r="A4918" t="s">
        <v>184</v>
      </c>
      <c r="B4918" t="s">
        <v>8</v>
      </c>
      <c r="C4918">
        <v>2023</v>
      </c>
      <c r="D4918">
        <v>8.9862436599999995</v>
      </c>
      <c r="E4918" t="s">
        <v>7</v>
      </c>
    </row>
    <row r="4919" spans="1:5" x14ac:dyDescent="0.3">
      <c r="A4919" t="s">
        <v>184</v>
      </c>
      <c r="B4919" t="s">
        <v>6</v>
      </c>
      <c r="C4919">
        <v>2010</v>
      </c>
      <c r="D4919">
        <v>13.95011044</v>
      </c>
      <c r="E4919" t="s">
        <v>7</v>
      </c>
    </row>
    <row r="4920" spans="1:5" x14ac:dyDescent="0.3">
      <c r="A4920" t="s">
        <v>184</v>
      </c>
      <c r="B4920" t="s">
        <v>6</v>
      </c>
      <c r="C4920">
        <v>2011</v>
      </c>
      <c r="D4920">
        <v>14.50026035</v>
      </c>
      <c r="E4920" t="s">
        <v>7</v>
      </c>
    </row>
    <row r="4921" spans="1:5" x14ac:dyDescent="0.3">
      <c r="A4921" t="s">
        <v>184</v>
      </c>
      <c r="B4921" t="s">
        <v>6</v>
      </c>
      <c r="C4921">
        <v>2012</v>
      </c>
      <c r="D4921">
        <v>14.673259740000001</v>
      </c>
      <c r="E4921" t="s">
        <v>7</v>
      </c>
    </row>
    <row r="4922" spans="1:5" x14ac:dyDescent="0.3">
      <c r="A4922" t="s">
        <v>184</v>
      </c>
      <c r="B4922" t="s">
        <v>6</v>
      </c>
      <c r="C4922">
        <v>2013</v>
      </c>
      <c r="D4922">
        <v>16.79644966</v>
      </c>
      <c r="E4922" t="s">
        <v>7</v>
      </c>
    </row>
    <row r="4923" spans="1:5" x14ac:dyDescent="0.3">
      <c r="A4923" t="s">
        <v>184</v>
      </c>
      <c r="B4923" t="s">
        <v>6</v>
      </c>
      <c r="C4923">
        <v>2014</v>
      </c>
      <c r="D4923">
        <v>17.317079540000002</v>
      </c>
      <c r="E4923" t="s">
        <v>7</v>
      </c>
    </row>
    <row r="4924" spans="1:5" x14ac:dyDescent="0.3">
      <c r="A4924" t="s">
        <v>184</v>
      </c>
      <c r="B4924" t="s">
        <v>6</v>
      </c>
      <c r="C4924">
        <v>2015</v>
      </c>
      <c r="D4924">
        <v>17.788379670000001</v>
      </c>
      <c r="E4924" t="s">
        <v>7</v>
      </c>
    </row>
    <row r="4925" spans="1:5" x14ac:dyDescent="0.3">
      <c r="A4925" t="s">
        <v>184</v>
      </c>
      <c r="B4925" t="s">
        <v>6</v>
      </c>
      <c r="C4925">
        <v>2016</v>
      </c>
      <c r="D4925">
        <v>18.274829860000001</v>
      </c>
      <c r="E4925" t="s">
        <v>7</v>
      </c>
    </row>
    <row r="4926" spans="1:5" x14ac:dyDescent="0.3">
      <c r="A4926" t="s">
        <v>184</v>
      </c>
      <c r="B4926" t="s">
        <v>6</v>
      </c>
      <c r="C4926">
        <v>2017</v>
      </c>
      <c r="D4926">
        <v>18.672559740000001</v>
      </c>
      <c r="E4926" t="s">
        <v>7</v>
      </c>
    </row>
    <row r="4927" spans="1:5" x14ac:dyDescent="0.3">
      <c r="A4927" t="s">
        <v>184</v>
      </c>
      <c r="B4927" t="s">
        <v>6</v>
      </c>
      <c r="C4927">
        <v>2018</v>
      </c>
      <c r="D4927">
        <v>18.97455978</v>
      </c>
      <c r="E4927" t="s">
        <v>7</v>
      </c>
    </row>
    <row r="4928" spans="1:5" x14ac:dyDescent="0.3">
      <c r="A4928" t="s">
        <v>184</v>
      </c>
      <c r="B4928" t="s">
        <v>6</v>
      </c>
      <c r="C4928">
        <v>2019</v>
      </c>
      <c r="D4928">
        <v>19.185230260000001</v>
      </c>
      <c r="E4928" t="s">
        <v>7</v>
      </c>
    </row>
    <row r="4929" spans="1:5" x14ac:dyDescent="0.3">
      <c r="A4929" t="s">
        <v>184</v>
      </c>
      <c r="B4929" t="s">
        <v>6</v>
      </c>
      <c r="C4929">
        <v>2020</v>
      </c>
      <c r="D4929">
        <v>19.295349120000001</v>
      </c>
      <c r="E4929" t="s">
        <v>7</v>
      </c>
    </row>
    <row r="4930" spans="1:5" x14ac:dyDescent="0.3">
      <c r="A4930" t="s">
        <v>184</v>
      </c>
      <c r="B4930" t="s">
        <v>6</v>
      </c>
      <c r="C4930">
        <v>2021</v>
      </c>
      <c r="D4930">
        <v>19.684949870000001</v>
      </c>
      <c r="E4930" t="s">
        <v>7</v>
      </c>
    </row>
    <row r="4931" spans="1:5" x14ac:dyDescent="0.3">
      <c r="A4931" t="s">
        <v>184</v>
      </c>
      <c r="B4931" t="s">
        <v>6</v>
      </c>
      <c r="C4931">
        <v>2022</v>
      </c>
      <c r="D4931">
        <v>19.8307991</v>
      </c>
      <c r="E4931" t="s">
        <v>7</v>
      </c>
    </row>
    <row r="4932" spans="1:5" x14ac:dyDescent="0.3">
      <c r="A4932" t="s">
        <v>184</v>
      </c>
      <c r="B4932" t="s">
        <v>6</v>
      </c>
      <c r="C4932">
        <v>2023</v>
      </c>
      <c r="D4932">
        <v>19.8307991</v>
      </c>
      <c r="E4932" t="s">
        <v>7</v>
      </c>
    </row>
    <row r="4933" spans="1:5" x14ac:dyDescent="0.3">
      <c r="A4933" t="s">
        <v>185</v>
      </c>
      <c r="B4933" t="s">
        <v>6</v>
      </c>
      <c r="C4933">
        <v>2010</v>
      </c>
      <c r="D4933">
        <v>11.41385947</v>
      </c>
      <c r="E4933" t="s">
        <v>7</v>
      </c>
    </row>
    <row r="4934" spans="1:5" x14ac:dyDescent="0.3">
      <c r="A4934" t="s">
        <v>185</v>
      </c>
      <c r="B4934" t="s">
        <v>6</v>
      </c>
      <c r="C4934">
        <v>2011</v>
      </c>
      <c r="D4934">
        <v>11.50727721</v>
      </c>
      <c r="E4934" t="s">
        <v>7</v>
      </c>
    </row>
    <row r="4935" spans="1:5" x14ac:dyDescent="0.3">
      <c r="A4935" t="s">
        <v>185</v>
      </c>
      <c r="B4935" t="s">
        <v>6</v>
      </c>
      <c r="C4935">
        <v>2012</v>
      </c>
      <c r="D4935">
        <v>11.601878810000001</v>
      </c>
      <c r="E4935" t="s">
        <v>7</v>
      </c>
    </row>
    <row r="4936" spans="1:5" x14ac:dyDescent="0.3">
      <c r="A4936" t="s">
        <v>185</v>
      </c>
      <c r="B4936" t="s">
        <v>6</v>
      </c>
      <c r="C4936">
        <v>2013</v>
      </c>
      <c r="D4936">
        <v>11.697680950000001</v>
      </c>
      <c r="E4936" t="s">
        <v>7</v>
      </c>
    </row>
    <row r="4937" spans="1:5" x14ac:dyDescent="0.3">
      <c r="A4937" t="s">
        <v>185</v>
      </c>
      <c r="B4937" t="s">
        <v>6</v>
      </c>
      <c r="C4937">
        <v>2014</v>
      </c>
      <c r="D4937">
        <v>11.79470055</v>
      </c>
      <c r="E4937" t="s">
        <v>7</v>
      </c>
    </row>
    <row r="4938" spans="1:5" x14ac:dyDescent="0.3">
      <c r="A4938" t="s">
        <v>185</v>
      </c>
      <c r="B4938" t="s">
        <v>6</v>
      </c>
      <c r="C4938">
        <v>2015</v>
      </c>
      <c r="D4938">
        <v>11.891720149999999</v>
      </c>
      <c r="E4938" t="s">
        <v>7</v>
      </c>
    </row>
    <row r="4939" spans="1:5" x14ac:dyDescent="0.3">
      <c r="A4939" t="s">
        <v>185</v>
      </c>
      <c r="B4939" t="s">
        <v>6</v>
      </c>
      <c r="C4939">
        <v>2016</v>
      </c>
      <c r="D4939">
        <v>11.988739750000001</v>
      </c>
      <c r="E4939" t="s">
        <v>7</v>
      </c>
    </row>
    <row r="4940" spans="1:5" x14ac:dyDescent="0.3">
      <c r="A4940" t="s">
        <v>185</v>
      </c>
      <c r="B4940" t="s">
        <v>6</v>
      </c>
      <c r="C4940">
        <v>2017</v>
      </c>
      <c r="D4940">
        <v>12.08575935</v>
      </c>
      <c r="E4940" t="s">
        <v>7</v>
      </c>
    </row>
    <row r="4941" spans="1:5" x14ac:dyDescent="0.3">
      <c r="A4941" t="s">
        <v>185</v>
      </c>
      <c r="B4941" t="s">
        <v>6</v>
      </c>
      <c r="C4941">
        <v>2018</v>
      </c>
      <c r="D4941">
        <v>12.182778949999999</v>
      </c>
      <c r="E4941" t="s">
        <v>7</v>
      </c>
    </row>
    <row r="4942" spans="1:5" x14ac:dyDescent="0.3">
      <c r="A4942" t="s">
        <v>185</v>
      </c>
      <c r="B4942" t="s">
        <v>6</v>
      </c>
      <c r="C4942">
        <v>2019</v>
      </c>
      <c r="D4942">
        <v>12.246875510000001</v>
      </c>
      <c r="E4942" t="s">
        <v>7</v>
      </c>
    </row>
    <row r="4943" spans="1:5" x14ac:dyDescent="0.3">
      <c r="A4943" t="s">
        <v>185</v>
      </c>
      <c r="B4943" t="s">
        <v>6</v>
      </c>
      <c r="C4943">
        <v>2020</v>
      </c>
      <c r="D4943">
        <v>12.310972059999999</v>
      </c>
      <c r="E4943" t="s">
        <v>7</v>
      </c>
    </row>
    <row r="4944" spans="1:5" x14ac:dyDescent="0.3">
      <c r="A4944" t="s">
        <v>185</v>
      </c>
      <c r="B4944" t="s">
        <v>6</v>
      </c>
      <c r="C4944">
        <v>2021</v>
      </c>
      <c r="D4944">
        <v>12.37506862</v>
      </c>
      <c r="E4944" t="s">
        <v>7</v>
      </c>
    </row>
    <row r="4945" spans="1:5" x14ac:dyDescent="0.3">
      <c r="A4945" t="s">
        <v>185</v>
      </c>
      <c r="B4945" t="s">
        <v>6</v>
      </c>
      <c r="C4945">
        <v>2022</v>
      </c>
      <c r="D4945">
        <v>12.37506862</v>
      </c>
      <c r="E4945" t="s">
        <v>7</v>
      </c>
    </row>
    <row r="4946" spans="1:5" x14ac:dyDescent="0.3">
      <c r="A4946" t="s">
        <v>185</v>
      </c>
      <c r="B4946" t="s">
        <v>6</v>
      </c>
      <c r="C4946">
        <v>2023</v>
      </c>
      <c r="D4946">
        <v>12.37506862</v>
      </c>
      <c r="E4946" t="s">
        <v>7</v>
      </c>
    </row>
    <row r="4947" spans="1:5" x14ac:dyDescent="0.3">
      <c r="A4947" t="s">
        <v>185</v>
      </c>
      <c r="B4947" t="s">
        <v>8</v>
      </c>
      <c r="C4947">
        <v>2010</v>
      </c>
      <c r="D4947">
        <v>9.4679943830000006</v>
      </c>
      <c r="E4947" t="s">
        <v>7</v>
      </c>
    </row>
    <row r="4948" spans="1:5" x14ac:dyDescent="0.3">
      <c r="A4948" t="s">
        <v>185</v>
      </c>
      <c r="B4948" t="s">
        <v>8</v>
      </c>
      <c r="C4948">
        <v>2011</v>
      </c>
      <c r="D4948">
        <v>9.5852572580000004</v>
      </c>
      <c r="E4948" t="s">
        <v>7</v>
      </c>
    </row>
    <row r="4949" spans="1:5" x14ac:dyDescent="0.3">
      <c r="A4949" t="s">
        <v>185</v>
      </c>
      <c r="B4949" t="s">
        <v>8</v>
      </c>
      <c r="C4949">
        <v>2012</v>
      </c>
      <c r="D4949">
        <v>9.7025201320000001</v>
      </c>
      <c r="E4949" t="s">
        <v>7</v>
      </c>
    </row>
    <row r="4950" spans="1:5" x14ac:dyDescent="0.3">
      <c r="A4950" t="s">
        <v>185</v>
      </c>
      <c r="B4950" t="s">
        <v>8</v>
      </c>
      <c r="C4950">
        <v>2013</v>
      </c>
      <c r="D4950">
        <v>9.8197830059999998</v>
      </c>
      <c r="E4950" t="s">
        <v>7</v>
      </c>
    </row>
    <row r="4951" spans="1:5" x14ac:dyDescent="0.3">
      <c r="A4951" t="s">
        <v>185</v>
      </c>
      <c r="B4951" t="s">
        <v>8</v>
      </c>
      <c r="C4951">
        <v>2014</v>
      </c>
      <c r="D4951">
        <v>9.9370458809999995</v>
      </c>
      <c r="E4951" t="s">
        <v>7</v>
      </c>
    </row>
    <row r="4952" spans="1:5" x14ac:dyDescent="0.3">
      <c r="A4952" t="s">
        <v>185</v>
      </c>
      <c r="B4952" t="s">
        <v>8</v>
      </c>
      <c r="C4952">
        <v>2015</v>
      </c>
      <c r="D4952">
        <v>10.05430876</v>
      </c>
      <c r="E4952" t="s">
        <v>7</v>
      </c>
    </row>
    <row r="4953" spans="1:5" x14ac:dyDescent="0.3">
      <c r="A4953" t="s">
        <v>185</v>
      </c>
      <c r="B4953" t="s">
        <v>8</v>
      </c>
      <c r="C4953">
        <v>2016</v>
      </c>
      <c r="D4953">
        <v>10.171571630000001</v>
      </c>
      <c r="E4953" t="s">
        <v>7</v>
      </c>
    </row>
    <row r="4954" spans="1:5" x14ac:dyDescent="0.3">
      <c r="A4954" t="s">
        <v>185</v>
      </c>
      <c r="B4954" t="s">
        <v>8</v>
      </c>
      <c r="C4954">
        <v>2017</v>
      </c>
      <c r="D4954">
        <v>10.2888345</v>
      </c>
      <c r="E4954" t="s">
        <v>7</v>
      </c>
    </row>
    <row r="4955" spans="1:5" x14ac:dyDescent="0.3">
      <c r="A4955" t="s">
        <v>185</v>
      </c>
      <c r="B4955" t="s">
        <v>8</v>
      </c>
      <c r="C4955">
        <v>2018</v>
      </c>
      <c r="D4955">
        <v>10.40609738</v>
      </c>
      <c r="E4955" t="s">
        <v>7</v>
      </c>
    </row>
    <row r="4956" spans="1:5" x14ac:dyDescent="0.3">
      <c r="A4956" t="s">
        <v>185</v>
      </c>
      <c r="B4956" t="s">
        <v>8</v>
      </c>
      <c r="C4956">
        <v>2019</v>
      </c>
      <c r="D4956">
        <v>10.52336025</v>
      </c>
      <c r="E4956" t="s">
        <v>7</v>
      </c>
    </row>
    <row r="4957" spans="1:5" x14ac:dyDescent="0.3">
      <c r="A4957" t="s">
        <v>185</v>
      </c>
      <c r="B4957" t="s">
        <v>8</v>
      </c>
      <c r="C4957">
        <v>2020</v>
      </c>
      <c r="D4957">
        <v>10.644710979999999</v>
      </c>
      <c r="E4957" t="s">
        <v>7</v>
      </c>
    </row>
    <row r="4958" spans="1:5" x14ac:dyDescent="0.3">
      <c r="A4958" t="s">
        <v>185</v>
      </c>
      <c r="B4958" t="s">
        <v>8</v>
      </c>
      <c r="C4958">
        <v>2021</v>
      </c>
      <c r="D4958">
        <v>10.76746107</v>
      </c>
      <c r="E4958" t="s">
        <v>7</v>
      </c>
    </row>
    <row r="4959" spans="1:5" x14ac:dyDescent="0.3">
      <c r="A4959" t="s">
        <v>185</v>
      </c>
      <c r="B4959" t="s">
        <v>8</v>
      </c>
      <c r="C4959">
        <v>2022</v>
      </c>
      <c r="D4959">
        <v>10.76746107</v>
      </c>
      <c r="E4959" t="s">
        <v>7</v>
      </c>
    </row>
    <row r="4960" spans="1:5" x14ac:dyDescent="0.3">
      <c r="A4960" t="s">
        <v>185</v>
      </c>
      <c r="B4960" t="s">
        <v>8</v>
      </c>
      <c r="C4960">
        <v>2023</v>
      </c>
      <c r="D4960">
        <v>10.76746107</v>
      </c>
      <c r="E4960" t="s">
        <v>7</v>
      </c>
    </row>
    <row r="4961" spans="1:5" x14ac:dyDescent="0.3">
      <c r="A4961" t="s">
        <v>186</v>
      </c>
      <c r="B4961" t="s">
        <v>8</v>
      </c>
      <c r="C4961">
        <v>2010</v>
      </c>
      <c r="D4961">
        <v>5.2199998860000001</v>
      </c>
      <c r="E4961" t="s">
        <v>7</v>
      </c>
    </row>
    <row r="4962" spans="1:5" x14ac:dyDescent="0.3">
      <c r="A4962" t="s">
        <v>186</v>
      </c>
      <c r="B4962" t="s">
        <v>8</v>
      </c>
      <c r="C4962">
        <v>2011</v>
      </c>
      <c r="D4962">
        <v>5.3349998469999997</v>
      </c>
      <c r="E4962" t="s">
        <v>7</v>
      </c>
    </row>
    <row r="4963" spans="1:5" x14ac:dyDescent="0.3">
      <c r="A4963" t="s">
        <v>186</v>
      </c>
      <c r="B4963" t="s">
        <v>8</v>
      </c>
      <c r="C4963">
        <v>2012</v>
      </c>
      <c r="D4963">
        <v>5.4499998090000004</v>
      </c>
      <c r="E4963" t="s">
        <v>7</v>
      </c>
    </row>
    <row r="4964" spans="1:5" x14ac:dyDescent="0.3">
      <c r="A4964" t="s">
        <v>186</v>
      </c>
      <c r="B4964" t="s">
        <v>8</v>
      </c>
      <c r="C4964">
        <v>2013</v>
      </c>
      <c r="D4964">
        <v>5.4645231560000003</v>
      </c>
      <c r="E4964" t="s">
        <v>7</v>
      </c>
    </row>
    <row r="4965" spans="1:5" x14ac:dyDescent="0.3">
      <c r="A4965" t="s">
        <v>186</v>
      </c>
      <c r="B4965" t="s">
        <v>8</v>
      </c>
      <c r="C4965">
        <v>2014</v>
      </c>
      <c r="D4965">
        <v>5.4790465040000003</v>
      </c>
      <c r="E4965" t="s">
        <v>7</v>
      </c>
    </row>
    <row r="4966" spans="1:5" x14ac:dyDescent="0.3">
      <c r="A4966" t="s">
        <v>186</v>
      </c>
      <c r="B4966" t="s">
        <v>8</v>
      </c>
      <c r="C4966">
        <v>2015</v>
      </c>
      <c r="D4966">
        <v>5.4935698510000002</v>
      </c>
      <c r="E4966" t="s">
        <v>7</v>
      </c>
    </row>
    <row r="4967" spans="1:5" x14ac:dyDescent="0.3">
      <c r="A4967" t="s">
        <v>186</v>
      </c>
      <c r="B4967" t="s">
        <v>8</v>
      </c>
      <c r="C4967">
        <v>2016</v>
      </c>
      <c r="D4967">
        <v>5.5254298850000003</v>
      </c>
      <c r="E4967" t="s">
        <v>7</v>
      </c>
    </row>
    <row r="4968" spans="1:5" x14ac:dyDescent="0.3">
      <c r="A4968" t="s">
        <v>186</v>
      </c>
      <c r="B4968" t="s">
        <v>8</v>
      </c>
      <c r="C4968">
        <v>2017</v>
      </c>
      <c r="D4968">
        <v>5.5572899180000004</v>
      </c>
      <c r="E4968" t="s">
        <v>7</v>
      </c>
    </row>
    <row r="4969" spans="1:5" x14ac:dyDescent="0.3">
      <c r="A4969" t="s">
        <v>186</v>
      </c>
      <c r="B4969" t="s">
        <v>8</v>
      </c>
      <c r="C4969">
        <v>2018</v>
      </c>
      <c r="D4969">
        <v>5.5891499519999996</v>
      </c>
      <c r="E4969" t="s">
        <v>7</v>
      </c>
    </row>
    <row r="4970" spans="1:5" x14ac:dyDescent="0.3">
      <c r="A4970" t="s">
        <v>186</v>
      </c>
      <c r="B4970" t="s">
        <v>8</v>
      </c>
      <c r="C4970">
        <v>2019</v>
      </c>
      <c r="D4970">
        <v>5.7081999779999997</v>
      </c>
      <c r="E4970" t="s">
        <v>7</v>
      </c>
    </row>
    <row r="4971" spans="1:5" x14ac:dyDescent="0.3">
      <c r="A4971" t="s">
        <v>186</v>
      </c>
      <c r="B4971" t="s">
        <v>8</v>
      </c>
      <c r="C4971">
        <v>2020</v>
      </c>
      <c r="D4971">
        <v>5.8272500039999997</v>
      </c>
      <c r="E4971" t="s">
        <v>7</v>
      </c>
    </row>
    <row r="4972" spans="1:5" x14ac:dyDescent="0.3">
      <c r="A4972" t="s">
        <v>186</v>
      </c>
      <c r="B4972" t="s">
        <v>8</v>
      </c>
      <c r="C4972">
        <v>2021</v>
      </c>
      <c r="D4972">
        <v>5.9463000299999997</v>
      </c>
      <c r="E4972" t="s">
        <v>7</v>
      </c>
    </row>
    <row r="4973" spans="1:5" x14ac:dyDescent="0.3">
      <c r="A4973" t="s">
        <v>186</v>
      </c>
      <c r="B4973" t="s">
        <v>8</v>
      </c>
      <c r="C4973">
        <v>2022</v>
      </c>
      <c r="D4973">
        <v>6.0653500559999998</v>
      </c>
      <c r="E4973" t="s">
        <v>7</v>
      </c>
    </row>
    <row r="4974" spans="1:5" x14ac:dyDescent="0.3">
      <c r="A4974" t="s">
        <v>186</v>
      </c>
      <c r="B4974" t="s">
        <v>8</v>
      </c>
      <c r="C4974">
        <v>2023</v>
      </c>
      <c r="D4974">
        <v>6.0653500559999998</v>
      </c>
      <c r="E4974" t="s">
        <v>7</v>
      </c>
    </row>
    <row r="4975" spans="1:5" x14ac:dyDescent="0.3">
      <c r="A4975" t="s">
        <v>186</v>
      </c>
      <c r="B4975" t="s">
        <v>6</v>
      </c>
      <c r="C4975">
        <v>2010</v>
      </c>
      <c r="D4975">
        <v>9.3592901229999992</v>
      </c>
      <c r="E4975" t="s">
        <v>7</v>
      </c>
    </row>
    <row r="4976" spans="1:5" x14ac:dyDescent="0.3">
      <c r="A4976" t="s">
        <v>186</v>
      </c>
      <c r="B4976" t="s">
        <v>6</v>
      </c>
      <c r="C4976">
        <v>2011</v>
      </c>
      <c r="D4976">
        <v>9.1313368480000001</v>
      </c>
      <c r="E4976" t="s">
        <v>7</v>
      </c>
    </row>
    <row r="4977" spans="1:5" x14ac:dyDescent="0.3">
      <c r="A4977" t="s">
        <v>186</v>
      </c>
      <c r="B4977" t="s">
        <v>6</v>
      </c>
      <c r="C4977">
        <v>2012</v>
      </c>
      <c r="D4977">
        <v>8.9033835729999993</v>
      </c>
      <c r="E4977" t="s">
        <v>7</v>
      </c>
    </row>
    <row r="4978" spans="1:5" x14ac:dyDescent="0.3">
      <c r="A4978" t="s">
        <v>186</v>
      </c>
      <c r="B4978" t="s">
        <v>6</v>
      </c>
      <c r="C4978">
        <v>2013</v>
      </c>
      <c r="D4978">
        <v>8.6754302980000002</v>
      </c>
      <c r="E4978" t="s">
        <v>7</v>
      </c>
    </row>
    <row r="4979" spans="1:5" x14ac:dyDescent="0.3">
      <c r="A4979" t="s">
        <v>186</v>
      </c>
      <c r="B4979" t="s">
        <v>6</v>
      </c>
      <c r="C4979">
        <v>2014</v>
      </c>
      <c r="D4979">
        <v>8.297380209</v>
      </c>
      <c r="E4979" t="s">
        <v>7</v>
      </c>
    </row>
    <row r="4980" spans="1:5" x14ac:dyDescent="0.3">
      <c r="A4980" t="s">
        <v>186</v>
      </c>
      <c r="B4980" t="s">
        <v>6</v>
      </c>
      <c r="C4980">
        <v>2015</v>
      </c>
      <c r="D4980">
        <v>7.9193301199999997</v>
      </c>
      <c r="E4980" t="s">
        <v>7</v>
      </c>
    </row>
    <row r="4981" spans="1:5" x14ac:dyDescent="0.3">
      <c r="A4981" t="s">
        <v>186</v>
      </c>
      <c r="B4981" t="s">
        <v>6</v>
      </c>
      <c r="C4981">
        <v>2016</v>
      </c>
      <c r="D4981">
        <v>7.6668300629999999</v>
      </c>
      <c r="E4981" t="s">
        <v>7</v>
      </c>
    </row>
    <row r="4982" spans="1:5" x14ac:dyDescent="0.3">
      <c r="A4982" t="s">
        <v>186</v>
      </c>
      <c r="B4982" t="s">
        <v>6</v>
      </c>
      <c r="C4982">
        <v>2017</v>
      </c>
      <c r="D4982">
        <v>7.9613199229999996</v>
      </c>
      <c r="E4982" t="s">
        <v>7</v>
      </c>
    </row>
    <row r="4983" spans="1:5" x14ac:dyDescent="0.3">
      <c r="A4983" t="s">
        <v>186</v>
      </c>
      <c r="B4983" t="s">
        <v>6</v>
      </c>
      <c r="C4983">
        <v>2018</v>
      </c>
      <c r="D4983">
        <v>8.3309850690000005</v>
      </c>
      <c r="E4983" t="s">
        <v>7</v>
      </c>
    </row>
    <row r="4984" spans="1:5" x14ac:dyDescent="0.3">
      <c r="A4984" t="s">
        <v>186</v>
      </c>
      <c r="B4984" t="s">
        <v>6</v>
      </c>
      <c r="C4984">
        <v>2019</v>
      </c>
      <c r="D4984">
        <v>8.7006502149999996</v>
      </c>
      <c r="E4984" t="s">
        <v>7</v>
      </c>
    </row>
    <row r="4985" spans="1:5" x14ac:dyDescent="0.3">
      <c r="A4985" t="s">
        <v>186</v>
      </c>
      <c r="B4985" t="s">
        <v>6</v>
      </c>
      <c r="C4985">
        <v>2020</v>
      </c>
      <c r="D4985">
        <v>9.0753231050000007</v>
      </c>
      <c r="E4985" t="s">
        <v>7</v>
      </c>
    </row>
    <row r="4986" spans="1:5" x14ac:dyDescent="0.3">
      <c r="A4986" t="s">
        <v>186</v>
      </c>
      <c r="B4986" t="s">
        <v>6</v>
      </c>
      <c r="C4986">
        <v>2021</v>
      </c>
      <c r="D4986">
        <v>8.5857400889999997</v>
      </c>
      <c r="E4986" t="s">
        <v>7</v>
      </c>
    </row>
    <row r="4987" spans="1:5" x14ac:dyDescent="0.3">
      <c r="A4987" t="s">
        <v>186</v>
      </c>
      <c r="B4987" t="s">
        <v>6</v>
      </c>
      <c r="C4987">
        <v>2022</v>
      </c>
      <c r="D4987">
        <v>8.5857400889999997</v>
      </c>
      <c r="E4987" t="s">
        <v>7</v>
      </c>
    </row>
    <row r="4988" spans="1:5" x14ac:dyDescent="0.3">
      <c r="A4988" t="s">
        <v>186</v>
      </c>
      <c r="B4988" t="s">
        <v>6</v>
      </c>
      <c r="C4988">
        <v>2023</v>
      </c>
      <c r="D4988">
        <v>8.5857400889999997</v>
      </c>
      <c r="E4988" t="s">
        <v>7</v>
      </c>
    </row>
    <row r="4989" spans="1:5" x14ac:dyDescent="0.3">
      <c r="A4989" t="s">
        <v>187</v>
      </c>
      <c r="B4989" t="s">
        <v>6</v>
      </c>
      <c r="C4989">
        <v>2010</v>
      </c>
      <c r="D4989">
        <v>10.833069780000001</v>
      </c>
      <c r="E4989" t="s">
        <v>7</v>
      </c>
    </row>
    <row r="4990" spans="1:5" x14ac:dyDescent="0.3">
      <c r="A4990" t="s">
        <v>187</v>
      </c>
      <c r="B4990" t="s">
        <v>6</v>
      </c>
      <c r="C4990">
        <v>2011</v>
      </c>
      <c r="D4990">
        <v>10.8968721</v>
      </c>
      <c r="E4990" t="s">
        <v>7</v>
      </c>
    </row>
    <row r="4991" spans="1:5" x14ac:dyDescent="0.3">
      <c r="A4991" t="s">
        <v>187</v>
      </c>
      <c r="B4991" t="s">
        <v>6</v>
      </c>
      <c r="C4991">
        <v>2012</v>
      </c>
      <c r="D4991">
        <v>10.96181977</v>
      </c>
      <c r="E4991" t="s">
        <v>7</v>
      </c>
    </row>
    <row r="4992" spans="1:5" x14ac:dyDescent="0.3">
      <c r="A4992" t="s">
        <v>187</v>
      </c>
      <c r="B4992" t="s">
        <v>6</v>
      </c>
      <c r="C4992">
        <v>2013</v>
      </c>
      <c r="D4992">
        <v>11.027154550000001</v>
      </c>
      <c r="E4992" t="s">
        <v>7</v>
      </c>
    </row>
    <row r="4993" spans="1:5" x14ac:dyDescent="0.3">
      <c r="A4993" t="s">
        <v>187</v>
      </c>
      <c r="B4993" t="s">
        <v>6</v>
      </c>
      <c r="C4993">
        <v>2014</v>
      </c>
      <c r="D4993">
        <v>11.092878730000001</v>
      </c>
      <c r="E4993" t="s">
        <v>7</v>
      </c>
    </row>
    <row r="4994" spans="1:5" x14ac:dyDescent="0.3">
      <c r="A4994" t="s">
        <v>187</v>
      </c>
      <c r="B4994" t="s">
        <v>6</v>
      </c>
      <c r="C4994">
        <v>2015</v>
      </c>
      <c r="D4994">
        <v>11.15899464</v>
      </c>
      <c r="E4994" t="s">
        <v>7</v>
      </c>
    </row>
    <row r="4995" spans="1:5" x14ac:dyDescent="0.3">
      <c r="A4995" t="s">
        <v>187</v>
      </c>
      <c r="B4995" t="s">
        <v>6</v>
      </c>
      <c r="C4995">
        <v>2016</v>
      </c>
      <c r="D4995">
        <v>11.225504620000001</v>
      </c>
      <c r="E4995" t="s">
        <v>7</v>
      </c>
    </row>
    <row r="4996" spans="1:5" x14ac:dyDescent="0.3">
      <c r="A4996" t="s">
        <v>187</v>
      </c>
      <c r="B4996" t="s">
        <v>6</v>
      </c>
      <c r="C4996">
        <v>2017</v>
      </c>
      <c r="D4996">
        <v>11.292411019999999</v>
      </c>
      <c r="E4996" t="s">
        <v>7</v>
      </c>
    </row>
    <row r="4997" spans="1:5" x14ac:dyDescent="0.3">
      <c r="A4997" t="s">
        <v>187</v>
      </c>
      <c r="B4997" t="s">
        <v>6</v>
      </c>
      <c r="C4997">
        <v>2018</v>
      </c>
      <c r="D4997">
        <v>11.359716179999999</v>
      </c>
      <c r="E4997" t="s">
        <v>7</v>
      </c>
    </row>
    <row r="4998" spans="1:5" x14ac:dyDescent="0.3">
      <c r="A4998" t="s">
        <v>187</v>
      </c>
      <c r="B4998" t="s">
        <v>6</v>
      </c>
      <c r="C4998">
        <v>2019</v>
      </c>
      <c r="D4998">
        <v>11.42742251</v>
      </c>
      <c r="E4998" t="s">
        <v>7</v>
      </c>
    </row>
    <row r="4999" spans="1:5" x14ac:dyDescent="0.3">
      <c r="A4999" t="s">
        <v>187</v>
      </c>
      <c r="B4999" t="s">
        <v>6</v>
      </c>
      <c r="C4999">
        <v>2020</v>
      </c>
      <c r="D4999">
        <v>11.495532369999999</v>
      </c>
      <c r="E4999" t="s">
        <v>7</v>
      </c>
    </row>
    <row r="5000" spans="1:5" x14ac:dyDescent="0.3">
      <c r="A5000" t="s">
        <v>187</v>
      </c>
      <c r="B5000" t="s">
        <v>6</v>
      </c>
      <c r="C5000">
        <v>2021</v>
      </c>
      <c r="D5000">
        <v>11.564048189999999</v>
      </c>
      <c r="E5000" t="s">
        <v>7</v>
      </c>
    </row>
    <row r="5001" spans="1:5" x14ac:dyDescent="0.3">
      <c r="A5001" t="s">
        <v>187</v>
      </c>
      <c r="B5001" t="s">
        <v>6</v>
      </c>
      <c r="C5001">
        <v>2022</v>
      </c>
      <c r="D5001">
        <v>11.564048189999999</v>
      </c>
      <c r="E5001" t="s">
        <v>7</v>
      </c>
    </row>
    <row r="5002" spans="1:5" x14ac:dyDescent="0.3">
      <c r="A5002" t="s">
        <v>187</v>
      </c>
      <c r="B5002" t="s">
        <v>6</v>
      </c>
      <c r="C5002">
        <v>2023</v>
      </c>
      <c r="D5002">
        <v>11.564048189999999</v>
      </c>
      <c r="E5002" t="s">
        <v>7</v>
      </c>
    </row>
    <row r="5003" spans="1:5" x14ac:dyDescent="0.3">
      <c r="A5003" t="s">
        <v>187</v>
      </c>
      <c r="B5003" t="s">
        <v>8</v>
      </c>
      <c r="C5003">
        <v>2010</v>
      </c>
      <c r="D5003">
        <v>5.1400001050000004</v>
      </c>
      <c r="E5003" t="s">
        <v>7</v>
      </c>
    </row>
    <row r="5004" spans="1:5" x14ac:dyDescent="0.3">
      <c r="A5004" t="s">
        <v>187</v>
      </c>
      <c r="B5004" t="s">
        <v>8</v>
      </c>
      <c r="C5004">
        <v>2011</v>
      </c>
      <c r="D5004">
        <v>5.13500011</v>
      </c>
      <c r="E5004" t="s">
        <v>7</v>
      </c>
    </row>
    <row r="5005" spans="1:5" x14ac:dyDescent="0.3">
      <c r="A5005" t="s">
        <v>187</v>
      </c>
      <c r="B5005" t="s">
        <v>8</v>
      </c>
      <c r="C5005">
        <v>2012</v>
      </c>
      <c r="D5005">
        <v>5.1300001139999996</v>
      </c>
      <c r="E5005" t="s">
        <v>7</v>
      </c>
    </row>
    <row r="5006" spans="1:5" x14ac:dyDescent="0.3">
      <c r="A5006" t="s">
        <v>187</v>
      </c>
      <c r="B5006" t="s">
        <v>8</v>
      </c>
      <c r="C5006">
        <v>2013</v>
      </c>
      <c r="D5006">
        <v>5.3199626210000002</v>
      </c>
      <c r="E5006" t="s">
        <v>7</v>
      </c>
    </row>
    <row r="5007" spans="1:5" x14ac:dyDescent="0.3">
      <c r="A5007" t="s">
        <v>187</v>
      </c>
      <c r="B5007" t="s">
        <v>8</v>
      </c>
      <c r="C5007">
        <v>2014</v>
      </c>
      <c r="D5007">
        <v>5.5099251269999998</v>
      </c>
      <c r="E5007" t="s">
        <v>7</v>
      </c>
    </row>
    <row r="5008" spans="1:5" x14ac:dyDescent="0.3">
      <c r="A5008" t="s">
        <v>187</v>
      </c>
      <c r="B5008" t="s">
        <v>8</v>
      </c>
      <c r="C5008">
        <v>2015</v>
      </c>
      <c r="D5008">
        <v>5.6998876330000003</v>
      </c>
      <c r="E5008" t="s">
        <v>7</v>
      </c>
    </row>
    <row r="5009" spans="1:5" x14ac:dyDescent="0.3">
      <c r="A5009" t="s">
        <v>187</v>
      </c>
      <c r="B5009" t="s">
        <v>8</v>
      </c>
      <c r="C5009">
        <v>2016</v>
      </c>
      <c r="D5009">
        <v>5.8898501400000001</v>
      </c>
      <c r="E5009" t="s">
        <v>7</v>
      </c>
    </row>
    <row r="5010" spans="1:5" x14ac:dyDescent="0.3">
      <c r="A5010" t="s">
        <v>187</v>
      </c>
      <c r="B5010" t="s">
        <v>8</v>
      </c>
      <c r="C5010">
        <v>2017</v>
      </c>
      <c r="D5010">
        <v>5.974164</v>
      </c>
      <c r="E5010" t="s">
        <v>7</v>
      </c>
    </row>
    <row r="5011" spans="1:5" x14ac:dyDescent="0.3">
      <c r="A5011" t="s">
        <v>187</v>
      </c>
      <c r="B5011" t="s">
        <v>8</v>
      </c>
      <c r="C5011">
        <v>2018</v>
      </c>
      <c r="D5011">
        <v>6.0596848220000004</v>
      </c>
      <c r="E5011" t="s">
        <v>7</v>
      </c>
    </row>
    <row r="5012" spans="1:5" x14ac:dyDescent="0.3">
      <c r="A5012" t="s">
        <v>187</v>
      </c>
      <c r="B5012" t="s">
        <v>8</v>
      </c>
      <c r="C5012">
        <v>2019</v>
      </c>
      <c r="D5012">
        <v>6.1464298849999999</v>
      </c>
      <c r="E5012" t="s">
        <v>7</v>
      </c>
    </row>
    <row r="5013" spans="1:5" x14ac:dyDescent="0.3">
      <c r="A5013" t="s">
        <v>187</v>
      </c>
      <c r="B5013" t="s">
        <v>8</v>
      </c>
      <c r="C5013">
        <v>2020</v>
      </c>
      <c r="D5013">
        <v>6.2344167129999999</v>
      </c>
      <c r="E5013" t="s">
        <v>7</v>
      </c>
    </row>
    <row r="5014" spans="1:5" x14ac:dyDescent="0.3">
      <c r="A5014" t="s">
        <v>187</v>
      </c>
      <c r="B5014" t="s">
        <v>8</v>
      </c>
      <c r="C5014">
        <v>2021</v>
      </c>
      <c r="D5014">
        <v>6.3236630820000004</v>
      </c>
      <c r="E5014" t="s">
        <v>7</v>
      </c>
    </row>
    <row r="5015" spans="1:5" x14ac:dyDescent="0.3">
      <c r="A5015" t="s">
        <v>187</v>
      </c>
      <c r="B5015" t="s">
        <v>8</v>
      </c>
      <c r="C5015">
        <v>2022</v>
      </c>
      <c r="D5015">
        <v>6.3236630820000004</v>
      </c>
      <c r="E5015" t="s">
        <v>7</v>
      </c>
    </row>
    <row r="5016" spans="1:5" x14ac:dyDescent="0.3">
      <c r="A5016" t="s">
        <v>187</v>
      </c>
      <c r="B5016" t="s">
        <v>8</v>
      </c>
      <c r="C5016">
        <v>2023</v>
      </c>
      <c r="D5016">
        <v>6.3236630820000004</v>
      </c>
      <c r="E5016" t="s">
        <v>7</v>
      </c>
    </row>
    <row r="5017" spans="1:5" x14ac:dyDescent="0.3">
      <c r="A5017" t="s">
        <v>188</v>
      </c>
      <c r="B5017" t="s">
        <v>8</v>
      </c>
      <c r="C5017">
        <v>2010</v>
      </c>
      <c r="D5017">
        <v>11.512583080000001</v>
      </c>
      <c r="E5017" t="s">
        <v>7</v>
      </c>
    </row>
    <row r="5018" spans="1:5" x14ac:dyDescent="0.3">
      <c r="A5018" t="s">
        <v>188</v>
      </c>
      <c r="B5018" t="s">
        <v>8</v>
      </c>
      <c r="C5018">
        <v>2011</v>
      </c>
      <c r="D5018">
        <v>11.44354819</v>
      </c>
      <c r="E5018" t="s">
        <v>7</v>
      </c>
    </row>
    <row r="5019" spans="1:5" x14ac:dyDescent="0.3">
      <c r="A5019" t="s">
        <v>188</v>
      </c>
      <c r="B5019" t="s">
        <v>8</v>
      </c>
      <c r="C5019">
        <v>2012</v>
      </c>
      <c r="D5019">
        <v>11.3745133</v>
      </c>
      <c r="E5019" t="s">
        <v>7</v>
      </c>
    </row>
    <row r="5020" spans="1:5" x14ac:dyDescent="0.3">
      <c r="A5020" t="s">
        <v>188</v>
      </c>
      <c r="B5020" t="s">
        <v>8</v>
      </c>
      <c r="C5020">
        <v>2013</v>
      </c>
      <c r="D5020">
        <v>11.305478409999999</v>
      </c>
      <c r="E5020" t="s">
        <v>7</v>
      </c>
    </row>
    <row r="5021" spans="1:5" x14ac:dyDescent="0.3">
      <c r="A5021" t="s">
        <v>188</v>
      </c>
      <c r="B5021" t="s">
        <v>8</v>
      </c>
      <c r="C5021">
        <v>2014</v>
      </c>
      <c r="D5021">
        <v>11.23644352</v>
      </c>
      <c r="E5021" t="s">
        <v>7</v>
      </c>
    </row>
    <row r="5022" spans="1:5" x14ac:dyDescent="0.3">
      <c r="A5022" t="s">
        <v>188</v>
      </c>
      <c r="B5022" t="s">
        <v>8</v>
      </c>
      <c r="C5022">
        <v>2015</v>
      </c>
      <c r="D5022">
        <v>11.167408630000001</v>
      </c>
      <c r="E5022" t="s">
        <v>7</v>
      </c>
    </row>
    <row r="5023" spans="1:5" x14ac:dyDescent="0.3">
      <c r="A5023" t="s">
        <v>188</v>
      </c>
      <c r="B5023" t="s">
        <v>8</v>
      </c>
      <c r="C5023">
        <v>2016</v>
      </c>
      <c r="D5023">
        <v>11.15928688</v>
      </c>
      <c r="E5023" t="s">
        <v>7</v>
      </c>
    </row>
    <row r="5024" spans="1:5" x14ac:dyDescent="0.3">
      <c r="A5024" t="s">
        <v>188</v>
      </c>
      <c r="B5024" t="s">
        <v>8</v>
      </c>
      <c r="C5024">
        <v>2017</v>
      </c>
      <c r="D5024">
        <v>11.151165130000001</v>
      </c>
      <c r="E5024" t="s">
        <v>7</v>
      </c>
    </row>
    <row r="5025" spans="1:5" x14ac:dyDescent="0.3">
      <c r="A5025" t="s">
        <v>188</v>
      </c>
      <c r="B5025" t="s">
        <v>8</v>
      </c>
      <c r="C5025">
        <v>2018</v>
      </c>
      <c r="D5025">
        <v>11.143043369999999</v>
      </c>
      <c r="E5025" t="s">
        <v>7</v>
      </c>
    </row>
    <row r="5026" spans="1:5" x14ac:dyDescent="0.3">
      <c r="A5026" t="s">
        <v>188</v>
      </c>
      <c r="B5026" t="s">
        <v>8</v>
      </c>
      <c r="C5026">
        <v>2019</v>
      </c>
      <c r="D5026">
        <v>11.13492162</v>
      </c>
      <c r="E5026" t="s">
        <v>7</v>
      </c>
    </row>
    <row r="5027" spans="1:5" x14ac:dyDescent="0.3">
      <c r="A5027" t="s">
        <v>188</v>
      </c>
      <c r="B5027" t="s">
        <v>8</v>
      </c>
      <c r="C5027">
        <v>2020</v>
      </c>
      <c r="D5027">
        <v>11.126799869999999</v>
      </c>
      <c r="E5027" t="s">
        <v>7</v>
      </c>
    </row>
    <row r="5028" spans="1:5" x14ac:dyDescent="0.3">
      <c r="A5028" t="s">
        <v>188</v>
      </c>
      <c r="B5028" t="s">
        <v>8</v>
      </c>
      <c r="C5028">
        <v>2021</v>
      </c>
      <c r="D5028">
        <v>11.12273899</v>
      </c>
      <c r="E5028" t="s">
        <v>7</v>
      </c>
    </row>
    <row r="5029" spans="1:5" x14ac:dyDescent="0.3">
      <c r="A5029" t="s">
        <v>188</v>
      </c>
      <c r="B5029" t="s">
        <v>8</v>
      </c>
      <c r="C5029">
        <v>2022</v>
      </c>
      <c r="D5029">
        <v>11.12273899</v>
      </c>
      <c r="E5029" t="s">
        <v>7</v>
      </c>
    </row>
    <row r="5030" spans="1:5" x14ac:dyDescent="0.3">
      <c r="A5030" t="s">
        <v>188</v>
      </c>
      <c r="B5030" t="s">
        <v>8</v>
      </c>
      <c r="C5030">
        <v>2023</v>
      </c>
      <c r="D5030">
        <v>11.12273899</v>
      </c>
      <c r="E5030" t="s">
        <v>7</v>
      </c>
    </row>
    <row r="5031" spans="1:5" x14ac:dyDescent="0.3">
      <c r="A5031" t="s">
        <v>188</v>
      </c>
      <c r="B5031" t="s">
        <v>6</v>
      </c>
      <c r="C5031">
        <v>2010</v>
      </c>
      <c r="D5031">
        <v>15.05955982</v>
      </c>
      <c r="E5031" t="s">
        <v>7</v>
      </c>
    </row>
    <row r="5032" spans="1:5" x14ac:dyDescent="0.3">
      <c r="A5032" t="s">
        <v>188</v>
      </c>
      <c r="B5032" t="s">
        <v>6</v>
      </c>
      <c r="C5032">
        <v>2011</v>
      </c>
      <c r="D5032">
        <v>15.036000250000001</v>
      </c>
      <c r="E5032" t="s">
        <v>7</v>
      </c>
    </row>
    <row r="5033" spans="1:5" x14ac:dyDescent="0.3">
      <c r="A5033" t="s">
        <v>188</v>
      </c>
      <c r="B5033" t="s">
        <v>6</v>
      </c>
      <c r="C5033">
        <v>2012</v>
      </c>
      <c r="D5033">
        <v>15.059029580000001</v>
      </c>
      <c r="E5033" t="s">
        <v>7</v>
      </c>
    </row>
    <row r="5034" spans="1:5" x14ac:dyDescent="0.3">
      <c r="A5034" t="s">
        <v>188</v>
      </c>
      <c r="B5034" t="s">
        <v>6</v>
      </c>
      <c r="C5034">
        <v>2013</v>
      </c>
      <c r="D5034">
        <v>14.9281702</v>
      </c>
      <c r="E5034" t="s">
        <v>7</v>
      </c>
    </row>
    <row r="5035" spans="1:5" x14ac:dyDescent="0.3">
      <c r="A5035" t="s">
        <v>188</v>
      </c>
      <c r="B5035" t="s">
        <v>6</v>
      </c>
      <c r="C5035">
        <v>2014</v>
      </c>
      <c r="D5035">
        <v>14.92978001</v>
      </c>
      <c r="E5035" t="s">
        <v>7</v>
      </c>
    </row>
    <row r="5036" spans="1:5" x14ac:dyDescent="0.3">
      <c r="A5036" t="s">
        <v>188</v>
      </c>
      <c r="B5036" t="s">
        <v>6</v>
      </c>
      <c r="C5036">
        <v>2015</v>
      </c>
      <c r="D5036">
        <v>13.770669939999999</v>
      </c>
      <c r="E5036" t="s">
        <v>7</v>
      </c>
    </row>
    <row r="5037" spans="1:5" x14ac:dyDescent="0.3">
      <c r="A5037" t="s">
        <v>188</v>
      </c>
      <c r="B5037" t="s">
        <v>6</v>
      </c>
      <c r="C5037">
        <v>2016</v>
      </c>
      <c r="D5037">
        <v>13.63589954</v>
      </c>
      <c r="E5037" t="s">
        <v>7</v>
      </c>
    </row>
    <row r="5038" spans="1:5" x14ac:dyDescent="0.3">
      <c r="A5038" t="s">
        <v>188</v>
      </c>
      <c r="B5038" t="s">
        <v>6</v>
      </c>
      <c r="C5038">
        <v>2017</v>
      </c>
      <c r="D5038">
        <v>13.67564964</v>
      </c>
      <c r="E5038" t="s">
        <v>7</v>
      </c>
    </row>
    <row r="5039" spans="1:5" x14ac:dyDescent="0.3">
      <c r="A5039" t="s">
        <v>188</v>
      </c>
      <c r="B5039" t="s">
        <v>6</v>
      </c>
      <c r="C5039">
        <v>2018</v>
      </c>
      <c r="D5039">
        <v>13.64286995</v>
      </c>
      <c r="E5039" t="s">
        <v>7</v>
      </c>
    </row>
    <row r="5040" spans="1:5" x14ac:dyDescent="0.3">
      <c r="A5040" t="s">
        <v>188</v>
      </c>
      <c r="B5040" t="s">
        <v>6</v>
      </c>
      <c r="C5040">
        <v>2019</v>
      </c>
      <c r="D5040">
        <v>13.712479589999999</v>
      </c>
      <c r="E5040" t="s">
        <v>7</v>
      </c>
    </row>
    <row r="5041" spans="1:5" x14ac:dyDescent="0.3">
      <c r="A5041" t="s">
        <v>188</v>
      </c>
      <c r="B5041" t="s">
        <v>6</v>
      </c>
      <c r="C5041">
        <v>2020</v>
      </c>
      <c r="D5041">
        <v>13.58794975</v>
      </c>
      <c r="E5041" t="s">
        <v>7</v>
      </c>
    </row>
    <row r="5042" spans="1:5" x14ac:dyDescent="0.3">
      <c r="A5042" t="s">
        <v>188</v>
      </c>
      <c r="B5042" t="s">
        <v>6</v>
      </c>
      <c r="C5042">
        <v>2021</v>
      </c>
      <c r="D5042">
        <v>13.328009610000001</v>
      </c>
      <c r="E5042" t="s">
        <v>7</v>
      </c>
    </row>
    <row r="5043" spans="1:5" x14ac:dyDescent="0.3">
      <c r="A5043" t="s">
        <v>188</v>
      </c>
      <c r="B5043" t="s">
        <v>6</v>
      </c>
      <c r="C5043">
        <v>2022</v>
      </c>
      <c r="D5043">
        <v>13.328009610000001</v>
      </c>
      <c r="E5043" t="s">
        <v>7</v>
      </c>
    </row>
    <row r="5044" spans="1:5" x14ac:dyDescent="0.3">
      <c r="A5044" t="s">
        <v>188</v>
      </c>
      <c r="B5044" t="s">
        <v>6</v>
      </c>
      <c r="C5044">
        <v>2023</v>
      </c>
      <c r="D5044">
        <v>13.328009610000001</v>
      </c>
      <c r="E5044" t="s">
        <v>7</v>
      </c>
    </row>
    <row r="5045" spans="1:5" x14ac:dyDescent="0.3">
      <c r="A5045" t="s">
        <v>189</v>
      </c>
      <c r="B5045" t="s">
        <v>6</v>
      </c>
      <c r="C5045">
        <v>2010</v>
      </c>
      <c r="D5045">
        <v>15.152319909999999</v>
      </c>
      <c r="E5045" t="s">
        <v>7</v>
      </c>
    </row>
    <row r="5046" spans="1:5" x14ac:dyDescent="0.3">
      <c r="A5046" t="s">
        <v>189</v>
      </c>
      <c r="B5046" t="s">
        <v>6</v>
      </c>
      <c r="C5046">
        <v>2011</v>
      </c>
      <c r="D5046">
        <v>15.373419760000001</v>
      </c>
      <c r="E5046" t="s">
        <v>7</v>
      </c>
    </row>
    <row r="5047" spans="1:5" x14ac:dyDescent="0.3">
      <c r="A5047" t="s">
        <v>189</v>
      </c>
      <c r="B5047" t="s">
        <v>6</v>
      </c>
      <c r="C5047">
        <v>2012</v>
      </c>
      <c r="D5047">
        <v>15.4978199</v>
      </c>
      <c r="E5047" t="s">
        <v>7</v>
      </c>
    </row>
    <row r="5048" spans="1:5" x14ac:dyDescent="0.3">
      <c r="A5048" t="s">
        <v>189</v>
      </c>
      <c r="B5048" t="s">
        <v>6</v>
      </c>
      <c r="C5048">
        <v>2013</v>
      </c>
      <c r="D5048">
        <v>15.84080982</v>
      </c>
      <c r="E5048" t="s">
        <v>7</v>
      </c>
    </row>
    <row r="5049" spans="1:5" x14ac:dyDescent="0.3">
      <c r="A5049" t="s">
        <v>189</v>
      </c>
      <c r="B5049" t="s">
        <v>6</v>
      </c>
      <c r="C5049">
        <v>2014</v>
      </c>
      <c r="D5049">
        <v>15.88829994</v>
      </c>
      <c r="E5049" t="s">
        <v>7</v>
      </c>
    </row>
    <row r="5050" spans="1:5" x14ac:dyDescent="0.3">
      <c r="A5050" t="s">
        <v>189</v>
      </c>
      <c r="B5050" t="s">
        <v>6</v>
      </c>
      <c r="C5050">
        <v>2015</v>
      </c>
      <c r="D5050">
        <v>15.8863802</v>
      </c>
      <c r="E5050" t="s">
        <v>7</v>
      </c>
    </row>
    <row r="5051" spans="1:5" x14ac:dyDescent="0.3">
      <c r="A5051" t="s">
        <v>189</v>
      </c>
      <c r="B5051" t="s">
        <v>6</v>
      </c>
      <c r="C5051">
        <v>2016</v>
      </c>
      <c r="D5051">
        <v>16.140600200000002</v>
      </c>
      <c r="E5051" t="s">
        <v>7</v>
      </c>
    </row>
    <row r="5052" spans="1:5" x14ac:dyDescent="0.3">
      <c r="A5052" t="s">
        <v>189</v>
      </c>
      <c r="B5052" t="s">
        <v>6</v>
      </c>
      <c r="C5052">
        <v>2017</v>
      </c>
      <c r="D5052">
        <v>16.335979460000001</v>
      </c>
      <c r="E5052" t="s">
        <v>7</v>
      </c>
    </row>
    <row r="5053" spans="1:5" x14ac:dyDescent="0.3">
      <c r="A5053" t="s">
        <v>189</v>
      </c>
      <c r="B5053" t="s">
        <v>6</v>
      </c>
      <c r="C5053">
        <v>2018</v>
      </c>
      <c r="D5053">
        <v>16.26915932</v>
      </c>
      <c r="E5053" t="s">
        <v>7</v>
      </c>
    </row>
    <row r="5054" spans="1:5" x14ac:dyDescent="0.3">
      <c r="A5054" t="s">
        <v>189</v>
      </c>
      <c r="B5054" t="s">
        <v>6</v>
      </c>
      <c r="C5054">
        <v>2019</v>
      </c>
      <c r="D5054">
        <v>16.457830430000001</v>
      </c>
      <c r="E5054" t="s">
        <v>7</v>
      </c>
    </row>
    <row r="5055" spans="1:5" x14ac:dyDescent="0.3">
      <c r="A5055" t="s">
        <v>189</v>
      </c>
      <c r="B5055" t="s">
        <v>6</v>
      </c>
      <c r="C5055">
        <v>2020</v>
      </c>
      <c r="D5055">
        <v>16.515989300000001</v>
      </c>
      <c r="E5055" t="s">
        <v>7</v>
      </c>
    </row>
    <row r="5056" spans="1:5" x14ac:dyDescent="0.3">
      <c r="A5056" t="s">
        <v>189</v>
      </c>
      <c r="B5056" t="s">
        <v>6</v>
      </c>
      <c r="C5056">
        <v>2021</v>
      </c>
      <c r="D5056">
        <v>17.35183907</v>
      </c>
      <c r="E5056" t="s">
        <v>7</v>
      </c>
    </row>
    <row r="5057" spans="1:5" x14ac:dyDescent="0.3">
      <c r="A5057" t="s">
        <v>189</v>
      </c>
      <c r="B5057" t="s">
        <v>6</v>
      </c>
      <c r="C5057">
        <v>2022</v>
      </c>
      <c r="D5057">
        <v>17.483959200000001</v>
      </c>
      <c r="E5057" t="s">
        <v>7</v>
      </c>
    </row>
    <row r="5058" spans="1:5" x14ac:dyDescent="0.3">
      <c r="A5058" t="s">
        <v>189</v>
      </c>
      <c r="B5058" t="s">
        <v>6</v>
      </c>
      <c r="C5058">
        <v>2023</v>
      </c>
      <c r="D5058">
        <v>17.483959200000001</v>
      </c>
      <c r="E5058" t="s">
        <v>7</v>
      </c>
    </row>
    <row r="5059" spans="1:5" x14ac:dyDescent="0.3">
      <c r="A5059" t="s">
        <v>189</v>
      </c>
      <c r="B5059" t="s">
        <v>8</v>
      </c>
      <c r="C5059">
        <v>2010</v>
      </c>
      <c r="D5059">
        <v>8.3299999239999991</v>
      </c>
      <c r="E5059" t="s">
        <v>7</v>
      </c>
    </row>
    <row r="5060" spans="1:5" x14ac:dyDescent="0.3">
      <c r="A5060" t="s">
        <v>189</v>
      </c>
      <c r="B5060" t="s">
        <v>8</v>
      </c>
      <c r="C5060">
        <v>2011</v>
      </c>
      <c r="D5060">
        <v>8.3999996190000008</v>
      </c>
      <c r="E5060" t="s">
        <v>7</v>
      </c>
    </row>
    <row r="5061" spans="1:5" x14ac:dyDescent="0.3">
      <c r="A5061" t="s">
        <v>189</v>
      </c>
      <c r="B5061" t="s">
        <v>8</v>
      </c>
      <c r="C5061">
        <v>2012</v>
      </c>
      <c r="D5061">
        <v>8.4799995419999998</v>
      </c>
      <c r="E5061" t="s">
        <v>7</v>
      </c>
    </row>
    <row r="5062" spans="1:5" x14ac:dyDescent="0.3">
      <c r="A5062" t="s">
        <v>189</v>
      </c>
      <c r="B5062" t="s">
        <v>8</v>
      </c>
      <c r="C5062">
        <v>2013</v>
      </c>
      <c r="D5062">
        <v>8.5200004580000002</v>
      </c>
      <c r="E5062" t="s">
        <v>7</v>
      </c>
    </row>
    <row r="5063" spans="1:5" x14ac:dyDescent="0.3">
      <c r="A5063" t="s">
        <v>189</v>
      </c>
      <c r="B5063" t="s">
        <v>8</v>
      </c>
      <c r="C5063">
        <v>2014</v>
      </c>
      <c r="D5063">
        <v>8.6099996569999995</v>
      </c>
      <c r="E5063" t="s">
        <v>7</v>
      </c>
    </row>
    <row r="5064" spans="1:5" x14ac:dyDescent="0.3">
      <c r="A5064" t="s">
        <v>189</v>
      </c>
      <c r="B5064" t="s">
        <v>8</v>
      </c>
      <c r="C5064">
        <v>2015</v>
      </c>
      <c r="D5064">
        <v>8.6700000760000009</v>
      </c>
      <c r="E5064" t="s">
        <v>7</v>
      </c>
    </row>
    <row r="5065" spans="1:5" x14ac:dyDescent="0.3">
      <c r="A5065" t="s">
        <v>189</v>
      </c>
      <c r="B5065" t="s">
        <v>8</v>
      </c>
      <c r="C5065">
        <v>2016</v>
      </c>
      <c r="D5065">
        <v>8.6999998089999995</v>
      </c>
      <c r="E5065" t="s">
        <v>7</v>
      </c>
    </row>
    <row r="5066" spans="1:5" x14ac:dyDescent="0.3">
      <c r="A5066" t="s">
        <v>189</v>
      </c>
      <c r="B5066" t="s">
        <v>8</v>
      </c>
      <c r="C5066">
        <v>2017</v>
      </c>
      <c r="D5066">
        <v>8.8299999239999991</v>
      </c>
      <c r="E5066" t="s">
        <v>7</v>
      </c>
    </row>
    <row r="5067" spans="1:5" x14ac:dyDescent="0.3">
      <c r="A5067" t="s">
        <v>189</v>
      </c>
      <c r="B5067" t="s">
        <v>8</v>
      </c>
      <c r="C5067">
        <v>2018</v>
      </c>
      <c r="D5067">
        <v>8.9099998469999999</v>
      </c>
      <c r="E5067" t="s">
        <v>7</v>
      </c>
    </row>
    <row r="5068" spans="1:5" x14ac:dyDescent="0.3">
      <c r="A5068" t="s">
        <v>189</v>
      </c>
      <c r="B5068" t="s">
        <v>8</v>
      </c>
      <c r="C5068">
        <v>2019</v>
      </c>
      <c r="D5068">
        <v>8.9799995419999998</v>
      </c>
      <c r="E5068" t="s">
        <v>7</v>
      </c>
    </row>
    <row r="5069" spans="1:5" x14ac:dyDescent="0.3">
      <c r="A5069" t="s">
        <v>189</v>
      </c>
      <c r="B5069" t="s">
        <v>8</v>
      </c>
      <c r="C5069">
        <v>2020</v>
      </c>
      <c r="D5069">
        <v>9.4999996820000003</v>
      </c>
      <c r="E5069" t="s">
        <v>7</v>
      </c>
    </row>
    <row r="5070" spans="1:5" x14ac:dyDescent="0.3">
      <c r="A5070" t="s">
        <v>189</v>
      </c>
      <c r="B5070" t="s">
        <v>8</v>
      </c>
      <c r="C5070">
        <v>2021</v>
      </c>
      <c r="D5070">
        <v>10.019999820000001</v>
      </c>
      <c r="E5070" t="s">
        <v>7</v>
      </c>
    </row>
    <row r="5071" spans="1:5" x14ac:dyDescent="0.3">
      <c r="A5071" t="s">
        <v>189</v>
      </c>
      <c r="B5071" t="s">
        <v>8</v>
      </c>
      <c r="C5071">
        <v>2022</v>
      </c>
      <c r="D5071">
        <v>10.539999959999999</v>
      </c>
      <c r="E5071" t="s">
        <v>7</v>
      </c>
    </row>
    <row r="5072" spans="1:5" x14ac:dyDescent="0.3">
      <c r="A5072" t="s">
        <v>189</v>
      </c>
      <c r="B5072" t="s">
        <v>8</v>
      </c>
      <c r="C5072">
        <v>2023</v>
      </c>
      <c r="D5072">
        <v>10.539999959999999</v>
      </c>
      <c r="E5072" t="s">
        <v>7</v>
      </c>
    </row>
    <row r="5073" spans="1:5" x14ac:dyDescent="0.3">
      <c r="A5073" t="s">
        <v>190</v>
      </c>
      <c r="B5073" t="s">
        <v>8</v>
      </c>
      <c r="C5073">
        <v>2010</v>
      </c>
      <c r="D5073">
        <v>13.05000019</v>
      </c>
      <c r="E5073" t="s">
        <v>7</v>
      </c>
    </row>
    <row r="5074" spans="1:5" x14ac:dyDescent="0.3">
      <c r="A5074" t="s">
        <v>190</v>
      </c>
      <c r="B5074" t="s">
        <v>8</v>
      </c>
      <c r="C5074">
        <v>2011</v>
      </c>
      <c r="D5074">
        <v>13.100000380000001</v>
      </c>
      <c r="E5074" t="s">
        <v>7</v>
      </c>
    </row>
    <row r="5075" spans="1:5" x14ac:dyDescent="0.3">
      <c r="A5075" t="s">
        <v>190</v>
      </c>
      <c r="B5075" t="s">
        <v>8</v>
      </c>
      <c r="C5075">
        <v>2012</v>
      </c>
      <c r="D5075">
        <v>13.14000034</v>
      </c>
      <c r="E5075" t="s">
        <v>7</v>
      </c>
    </row>
    <row r="5076" spans="1:5" x14ac:dyDescent="0.3">
      <c r="A5076" t="s">
        <v>190</v>
      </c>
      <c r="B5076" t="s">
        <v>8</v>
      </c>
      <c r="C5076">
        <v>2013</v>
      </c>
      <c r="D5076">
        <v>13.19999981</v>
      </c>
      <c r="E5076" t="s">
        <v>7</v>
      </c>
    </row>
    <row r="5077" spans="1:5" x14ac:dyDescent="0.3">
      <c r="A5077" t="s">
        <v>190</v>
      </c>
      <c r="B5077" t="s">
        <v>8</v>
      </c>
      <c r="C5077">
        <v>2014</v>
      </c>
      <c r="D5077">
        <v>13.22000027</v>
      </c>
      <c r="E5077" t="s">
        <v>7</v>
      </c>
    </row>
    <row r="5078" spans="1:5" x14ac:dyDescent="0.3">
      <c r="A5078" t="s">
        <v>190</v>
      </c>
      <c r="B5078" t="s">
        <v>8</v>
      </c>
      <c r="C5078">
        <v>2015</v>
      </c>
      <c r="D5078">
        <v>13.25</v>
      </c>
      <c r="E5078" t="s">
        <v>7</v>
      </c>
    </row>
    <row r="5079" spans="1:5" x14ac:dyDescent="0.3">
      <c r="A5079" t="s">
        <v>190</v>
      </c>
      <c r="B5079" t="s">
        <v>8</v>
      </c>
      <c r="C5079">
        <v>2016</v>
      </c>
      <c r="D5079">
        <v>13.34000015</v>
      </c>
      <c r="E5079" t="s">
        <v>7</v>
      </c>
    </row>
    <row r="5080" spans="1:5" x14ac:dyDescent="0.3">
      <c r="A5080" t="s">
        <v>190</v>
      </c>
      <c r="B5080" t="s">
        <v>8</v>
      </c>
      <c r="C5080">
        <v>2017</v>
      </c>
      <c r="D5080">
        <v>13.41329002</v>
      </c>
      <c r="E5080" t="s">
        <v>7</v>
      </c>
    </row>
    <row r="5081" spans="1:5" x14ac:dyDescent="0.3">
      <c r="A5081" t="s">
        <v>190</v>
      </c>
      <c r="B5081" t="s">
        <v>8</v>
      </c>
      <c r="C5081">
        <v>2018</v>
      </c>
      <c r="D5081">
        <v>13.5</v>
      </c>
      <c r="E5081" t="s">
        <v>7</v>
      </c>
    </row>
    <row r="5082" spans="1:5" x14ac:dyDescent="0.3">
      <c r="A5082" t="s">
        <v>190</v>
      </c>
      <c r="B5082" t="s">
        <v>8</v>
      </c>
      <c r="C5082">
        <v>2019</v>
      </c>
      <c r="D5082">
        <v>13.59000015</v>
      </c>
      <c r="E5082" t="s">
        <v>7</v>
      </c>
    </row>
    <row r="5083" spans="1:5" x14ac:dyDescent="0.3">
      <c r="A5083" t="s">
        <v>190</v>
      </c>
      <c r="B5083" t="s">
        <v>8</v>
      </c>
      <c r="C5083">
        <v>2020</v>
      </c>
      <c r="D5083">
        <v>13.68000031</v>
      </c>
      <c r="E5083" t="s">
        <v>7</v>
      </c>
    </row>
    <row r="5084" spans="1:5" x14ac:dyDescent="0.3">
      <c r="A5084" t="s">
        <v>190</v>
      </c>
      <c r="B5084" t="s">
        <v>8</v>
      </c>
      <c r="C5084">
        <v>2021</v>
      </c>
      <c r="D5084">
        <v>13.57549953</v>
      </c>
      <c r="E5084" t="s">
        <v>7</v>
      </c>
    </row>
    <row r="5085" spans="1:5" x14ac:dyDescent="0.3">
      <c r="A5085" t="s">
        <v>190</v>
      </c>
      <c r="B5085" t="s">
        <v>8</v>
      </c>
      <c r="C5085">
        <v>2022</v>
      </c>
      <c r="D5085">
        <v>13.90999985</v>
      </c>
      <c r="E5085" t="s">
        <v>7</v>
      </c>
    </row>
    <row r="5086" spans="1:5" x14ac:dyDescent="0.3">
      <c r="A5086" t="s">
        <v>190</v>
      </c>
      <c r="B5086" t="s">
        <v>8</v>
      </c>
      <c r="C5086">
        <v>2023</v>
      </c>
      <c r="D5086">
        <v>13.90999985</v>
      </c>
      <c r="E5086" t="s">
        <v>7</v>
      </c>
    </row>
    <row r="5087" spans="1:5" x14ac:dyDescent="0.3">
      <c r="A5087" t="s">
        <v>190</v>
      </c>
      <c r="B5087" t="s">
        <v>6</v>
      </c>
      <c r="C5087">
        <v>2010</v>
      </c>
      <c r="D5087">
        <v>16.396074769999998</v>
      </c>
      <c r="E5087" t="s">
        <v>7</v>
      </c>
    </row>
    <row r="5088" spans="1:5" x14ac:dyDescent="0.3">
      <c r="A5088" t="s">
        <v>190</v>
      </c>
      <c r="B5088" t="s">
        <v>6</v>
      </c>
      <c r="C5088">
        <v>2011</v>
      </c>
      <c r="D5088">
        <v>16.453669550000001</v>
      </c>
      <c r="E5088" t="s">
        <v>7</v>
      </c>
    </row>
    <row r="5089" spans="1:5" x14ac:dyDescent="0.3">
      <c r="A5089" t="s">
        <v>190</v>
      </c>
      <c r="B5089" t="s">
        <v>6</v>
      </c>
      <c r="C5089">
        <v>2012</v>
      </c>
      <c r="D5089">
        <v>16.511264319999999</v>
      </c>
      <c r="E5089" t="s">
        <v>7</v>
      </c>
    </row>
    <row r="5090" spans="1:5" x14ac:dyDescent="0.3">
      <c r="A5090" t="s">
        <v>190</v>
      </c>
      <c r="B5090" t="s">
        <v>6</v>
      </c>
      <c r="C5090">
        <v>2013</v>
      </c>
      <c r="D5090">
        <v>16.568859100000001</v>
      </c>
      <c r="E5090" t="s">
        <v>7</v>
      </c>
    </row>
    <row r="5091" spans="1:5" x14ac:dyDescent="0.3">
      <c r="A5091" t="s">
        <v>190</v>
      </c>
      <c r="B5091" t="s">
        <v>6</v>
      </c>
      <c r="C5091">
        <v>2014</v>
      </c>
      <c r="D5091">
        <v>16.559549329999999</v>
      </c>
      <c r="E5091" t="s">
        <v>7</v>
      </c>
    </row>
    <row r="5092" spans="1:5" x14ac:dyDescent="0.3">
      <c r="A5092" t="s">
        <v>190</v>
      </c>
      <c r="B5092" t="s">
        <v>6</v>
      </c>
      <c r="C5092">
        <v>2015</v>
      </c>
      <c r="D5092">
        <v>16.596040729999999</v>
      </c>
      <c r="E5092" t="s">
        <v>7</v>
      </c>
    </row>
    <row r="5093" spans="1:5" x14ac:dyDescent="0.3">
      <c r="A5093" t="s">
        <v>190</v>
      </c>
      <c r="B5093" t="s">
        <v>6</v>
      </c>
      <c r="C5093">
        <v>2016</v>
      </c>
      <c r="D5093">
        <v>16.672950740000001</v>
      </c>
      <c r="E5093" t="s">
        <v>7</v>
      </c>
    </row>
    <row r="5094" spans="1:5" x14ac:dyDescent="0.3">
      <c r="A5094" t="s">
        <v>190</v>
      </c>
      <c r="B5094" t="s">
        <v>6</v>
      </c>
      <c r="C5094">
        <v>2017</v>
      </c>
      <c r="D5094">
        <v>16.671600340000001</v>
      </c>
      <c r="E5094" t="s">
        <v>7</v>
      </c>
    </row>
    <row r="5095" spans="1:5" x14ac:dyDescent="0.3">
      <c r="A5095" t="s">
        <v>190</v>
      </c>
      <c r="B5095" t="s">
        <v>6</v>
      </c>
      <c r="C5095">
        <v>2018</v>
      </c>
      <c r="D5095">
        <v>16.642850880000001</v>
      </c>
      <c r="E5095" t="s">
        <v>7</v>
      </c>
    </row>
    <row r="5096" spans="1:5" x14ac:dyDescent="0.3">
      <c r="A5096" t="s">
        <v>190</v>
      </c>
      <c r="B5096" t="s">
        <v>6</v>
      </c>
      <c r="C5096">
        <v>2019</v>
      </c>
      <c r="D5096">
        <v>16.635530469999999</v>
      </c>
      <c r="E5096" t="s">
        <v>7</v>
      </c>
    </row>
    <row r="5097" spans="1:5" x14ac:dyDescent="0.3">
      <c r="A5097" t="s">
        <v>190</v>
      </c>
      <c r="B5097" t="s">
        <v>6</v>
      </c>
      <c r="C5097">
        <v>2020</v>
      </c>
      <c r="D5097">
        <v>16.626630779999999</v>
      </c>
      <c r="E5097" t="s">
        <v>7</v>
      </c>
    </row>
    <row r="5098" spans="1:5" x14ac:dyDescent="0.3">
      <c r="A5098" t="s">
        <v>190</v>
      </c>
      <c r="B5098" t="s">
        <v>6</v>
      </c>
      <c r="C5098">
        <v>2021</v>
      </c>
      <c r="D5098">
        <v>16.412740710000001</v>
      </c>
      <c r="E5098" t="s">
        <v>7</v>
      </c>
    </row>
    <row r="5099" spans="1:5" x14ac:dyDescent="0.3">
      <c r="A5099" t="s">
        <v>190</v>
      </c>
      <c r="B5099" t="s">
        <v>6</v>
      </c>
      <c r="C5099">
        <v>2022</v>
      </c>
      <c r="D5099">
        <v>15.92300034</v>
      </c>
      <c r="E5099" t="s">
        <v>7</v>
      </c>
    </row>
    <row r="5100" spans="1:5" x14ac:dyDescent="0.3">
      <c r="A5100" t="s">
        <v>190</v>
      </c>
      <c r="B5100" t="s">
        <v>6</v>
      </c>
      <c r="C5100">
        <v>2023</v>
      </c>
      <c r="D5100">
        <v>15.92300034</v>
      </c>
      <c r="E5100" t="s">
        <v>7</v>
      </c>
    </row>
    <row r="5101" spans="1:5" x14ac:dyDescent="0.3">
      <c r="A5101" t="s">
        <v>191</v>
      </c>
      <c r="B5101" t="s">
        <v>6</v>
      </c>
      <c r="C5101">
        <v>2010</v>
      </c>
      <c r="D5101">
        <v>11.60091972</v>
      </c>
      <c r="E5101" t="s">
        <v>7</v>
      </c>
    </row>
    <row r="5102" spans="1:5" x14ac:dyDescent="0.3">
      <c r="A5102" t="s">
        <v>191</v>
      </c>
      <c r="B5102" t="s">
        <v>6</v>
      </c>
      <c r="C5102">
        <v>2011</v>
      </c>
      <c r="D5102">
        <v>11.47235012</v>
      </c>
      <c r="E5102" t="s">
        <v>7</v>
      </c>
    </row>
    <row r="5103" spans="1:5" x14ac:dyDescent="0.3">
      <c r="A5103" t="s">
        <v>191</v>
      </c>
      <c r="B5103" t="s">
        <v>6</v>
      </c>
      <c r="C5103">
        <v>2012</v>
      </c>
      <c r="D5103">
        <v>11.59099007</v>
      </c>
      <c r="E5103" t="s">
        <v>7</v>
      </c>
    </row>
    <row r="5104" spans="1:5" x14ac:dyDescent="0.3">
      <c r="A5104" t="s">
        <v>191</v>
      </c>
      <c r="B5104" t="s">
        <v>6</v>
      </c>
      <c r="C5104">
        <v>2013</v>
      </c>
      <c r="D5104">
        <v>11.60252953</v>
      </c>
      <c r="E5104" t="s">
        <v>7</v>
      </c>
    </row>
    <row r="5105" spans="1:5" x14ac:dyDescent="0.3">
      <c r="A5105" t="s">
        <v>191</v>
      </c>
      <c r="B5105" t="s">
        <v>6</v>
      </c>
      <c r="C5105">
        <v>2014</v>
      </c>
      <c r="D5105">
        <v>11.63768005</v>
      </c>
      <c r="E5105" t="s">
        <v>7</v>
      </c>
    </row>
    <row r="5106" spans="1:5" x14ac:dyDescent="0.3">
      <c r="A5106" t="s">
        <v>191</v>
      </c>
      <c r="B5106" t="s">
        <v>6</v>
      </c>
      <c r="C5106">
        <v>2015</v>
      </c>
      <c r="D5106">
        <v>11.663229940000001</v>
      </c>
      <c r="E5106" t="s">
        <v>7</v>
      </c>
    </row>
    <row r="5107" spans="1:5" x14ac:dyDescent="0.3">
      <c r="A5107" t="s">
        <v>191</v>
      </c>
      <c r="B5107" t="s">
        <v>6</v>
      </c>
      <c r="C5107">
        <v>2016</v>
      </c>
      <c r="D5107">
        <v>11.744859699999999</v>
      </c>
      <c r="E5107" t="s">
        <v>7</v>
      </c>
    </row>
    <row r="5108" spans="1:5" x14ac:dyDescent="0.3">
      <c r="A5108" t="s">
        <v>191</v>
      </c>
      <c r="B5108" t="s">
        <v>6</v>
      </c>
      <c r="C5108">
        <v>2017</v>
      </c>
      <c r="D5108">
        <v>11.86118984</v>
      </c>
      <c r="E5108" t="s">
        <v>7</v>
      </c>
    </row>
    <row r="5109" spans="1:5" x14ac:dyDescent="0.3">
      <c r="A5109" t="s">
        <v>191</v>
      </c>
      <c r="B5109" t="s">
        <v>6</v>
      </c>
      <c r="C5109">
        <v>2018</v>
      </c>
      <c r="D5109">
        <v>12.002129549999999</v>
      </c>
      <c r="E5109" t="s">
        <v>7</v>
      </c>
    </row>
    <row r="5110" spans="1:5" x14ac:dyDescent="0.3">
      <c r="A5110" t="s">
        <v>191</v>
      </c>
      <c r="B5110" t="s">
        <v>6</v>
      </c>
      <c r="C5110">
        <v>2019</v>
      </c>
      <c r="D5110">
        <v>12.21872044</v>
      </c>
      <c r="E5110" t="s">
        <v>7</v>
      </c>
    </row>
    <row r="5111" spans="1:5" x14ac:dyDescent="0.3">
      <c r="A5111" t="s">
        <v>191</v>
      </c>
      <c r="B5111" t="s">
        <v>6</v>
      </c>
      <c r="C5111">
        <v>2020</v>
      </c>
      <c r="D5111">
        <v>11.890469550000001</v>
      </c>
      <c r="E5111" t="s">
        <v>7</v>
      </c>
    </row>
    <row r="5112" spans="1:5" x14ac:dyDescent="0.3">
      <c r="A5112" t="s">
        <v>191</v>
      </c>
      <c r="B5112" t="s">
        <v>6</v>
      </c>
      <c r="C5112">
        <v>2021</v>
      </c>
      <c r="D5112">
        <v>11.829540250000001</v>
      </c>
      <c r="E5112" t="s">
        <v>7</v>
      </c>
    </row>
    <row r="5113" spans="1:5" x14ac:dyDescent="0.3">
      <c r="A5113" t="s">
        <v>191</v>
      </c>
      <c r="B5113" t="s">
        <v>6</v>
      </c>
      <c r="C5113">
        <v>2022</v>
      </c>
      <c r="D5113">
        <v>12.46086979</v>
      </c>
      <c r="E5113" t="s">
        <v>7</v>
      </c>
    </row>
    <row r="5114" spans="1:5" x14ac:dyDescent="0.3">
      <c r="A5114" t="s">
        <v>191</v>
      </c>
      <c r="B5114" t="s">
        <v>6</v>
      </c>
      <c r="C5114">
        <v>2023</v>
      </c>
      <c r="D5114">
        <v>12.46086979</v>
      </c>
      <c r="E5114" t="s">
        <v>7</v>
      </c>
    </row>
    <row r="5115" spans="1:5" x14ac:dyDescent="0.3">
      <c r="A5115" t="s">
        <v>191</v>
      </c>
      <c r="B5115" t="s">
        <v>8</v>
      </c>
      <c r="C5115">
        <v>2010</v>
      </c>
      <c r="D5115">
        <v>10.9788458</v>
      </c>
      <c r="E5115" t="s">
        <v>7</v>
      </c>
    </row>
    <row r="5116" spans="1:5" x14ac:dyDescent="0.3">
      <c r="A5116" t="s">
        <v>191</v>
      </c>
      <c r="B5116" t="s">
        <v>8</v>
      </c>
      <c r="C5116">
        <v>2011</v>
      </c>
      <c r="D5116">
        <v>11.075051849999999</v>
      </c>
      <c r="E5116" t="s">
        <v>7</v>
      </c>
    </row>
    <row r="5117" spans="1:5" x14ac:dyDescent="0.3">
      <c r="A5117" t="s">
        <v>191</v>
      </c>
      <c r="B5117" t="s">
        <v>8</v>
      </c>
      <c r="C5117">
        <v>2012</v>
      </c>
      <c r="D5117">
        <v>11.17210094</v>
      </c>
      <c r="E5117" t="s">
        <v>7</v>
      </c>
    </row>
    <row r="5118" spans="1:5" x14ac:dyDescent="0.3">
      <c r="A5118" t="s">
        <v>191</v>
      </c>
      <c r="B5118" t="s">
        <v>8</v>
      </c>
      <c r="C5118">
        <v>2013</v>
      </c>
      <c r="D5118">
        <v>11.27000046</v>
      </c>
      <c r="E5118" t="s">
        <v>7</v>
      </c>
    </row>
    <row r="5119" spans="1:5" x14ac:dyDescent="0.3">
      <c r="A5119" t="s">
        <v>191</v>
      </c>
      <c r="B5119" t="s">
        <v>8</v>
      </c>
      <c r="C5119">
        <v>2014</v>
      </c>
      <c r="D5119">
        <v>11.34000015</v>
      </c>
      <c r="E5119" t="s">
        <v>7</v>
      </c>
    </row>
    <row r="5120" spans="1:5" x14ac:dyDescent="0.3">
      <c r="A5120" t="s">
        <v>191</v>
      </c>
      <c r="B5120" t="s">
        <v>8</v>
      </c>
      <c r="C5120">
        <v>2015</v>
      </c>
      <c r="D5120">
        <v>11.35999966</v>
      </c>
      <c r="E5120" t="s">
        <v>7</v>
      </c>
    </row>
    <row r="5121" spans="1:5" x14ac:dyDescent="0.3">
      <c r="A5121" t="s">
        <v>191</v>
      </c>
      <c r="B5121" t="s">
        <v>8</v>
      </c>
      <c r="C5121">
        <v>2016</v>
      </c>
      <c r="D5121">
        <v>11.670000079999999</v>
      </c>
      <c r="E5121" t="s">
        <v>7</v>
      </c>
    </row>
    <row r="5122" spans="1:5" x14ac:dyDescent="0.3">
      <c r="A5122" t="s">
        <v>191</v>
      </c>
      <c r="B5122" t="s">
        <v>8</v>
      </c>
      <c r="C5122">
        <v>2017</v>
      </c>
      <c r="D5122">
        <v>11.72000027</v>
      </c>
      <c r="E5122" t="s">
        <v>7</v>
      </c>
    </row>
    <row r="5123" spans="1:5" x14ac:dyDescent="0.3">
      <c r="A5123" t="s">
        <v>191</v>
      </c>
      <c r="B5123" t="s">
        <v>8</v>
      </c>
      <c r="C5123">
        <v>2018</v>
      </c>
      <c r="D5123">
        <v>11.77000046</v>
      </c>
      <c r="E5123" t="s">
        <v>7</v>
      </c>
    </row>
    <row r="5124" spans="1:5" x14ac:dyDescent="0.3">
      <c r="A5124" t="s">
        <v>191</v>
      </c>
      <c r="B5124" t="s">
        <v>8</v>
      </c>
      <c r="C5124">
        <v>2019</v>
      </c>
      <c r="D5124">
        <v>11.899999619999999</v>
      </c>
      <c r="E5124" t="s">
        <v>7</v>
      </c>
    </row>
    <row r="5125" spans="1:5" x14ac:dyDescent="0.3">
      <c r="A5125" t="s">
        <v>191</v>
      </c>
      <c r="B5125" t="s">
        <v>8</v>
      </c>
      <c r="C5125">
        <v>2020</v>
      </c>
      <c r="D5125">
        <v>11.88999987</v>
      </c>
      <c r="E5125" t="s">
        <v>7</v>
      </c>
    </row>
    <row r="5126" spans="1:5" x14ac:dyDescent="0.3">
      <c r="A5126" t="s">
        <v>191</v>
      </c>
      <c r="B5126" t="s">
        <v>8</v>
      </c>
      <c r="C5126">
        <v>2021</v>
      </c>
      <c r="D5126">
        <v>11.880000109999999</v>
      </c>
      <c r="E5126" t="s">
        <v>7</v>
      </c>
    </row>
    <row r="5127" spans="1:5" x14ac:dyDescent="0.3">
      <c r="A5127" t="s">
        <v>191</v>
      </c>
      <c r="B5127" t="s">
        <v>8</v>
      </c>
      <c r="C5127">
        <v>2022</v>
      </c>
      <c r="D5127">
        <v>11.90999985</v>
      </c>
      <c r="E5127" t="s">
        <v>7</v>
      </c>
    </row>
    <row r="5128" spans="1:5" x14ac:dyDescent="0.3">
      <c r="A5128" t="s">
        <v>191</v>
      </c>
      <c r="B5128" t="s">
        <v>8</v>
      </c>
      <c r="C5128">
        <v>2023</v>
      </c>
      <c r="D5128">
        <v>11.90999985</v>
      </c>
      <c r="E5128" t="s">
        <v>7</v>
      </c>
    </row>
    <row r="5129" spans="1:5" x14ac:dyDescent="0.3">
      <c r="A5129" t="s">
        <v>192</v>
      </c>
      <c r="B5129" t="s">
        <v>8</v>
      </c>
      <c r="C5129">
        <v>2010</v>
      </c>
      <c r="D5129">
        <v>10.2174041</v>
      </c>
      <c r="E5129" t="s">
        <v>7</v>
      </c>
    </row>
    <row r="5130" spans="1:5" x14ac:dyDescent="0.3">
      <c r="A5130" t="s">
        <v>192</v>
      </c>
      <c r="B5130" t="s">
        <v>8</v>
      </c>
      <c r="C5130">
        <v>2011</v>
      </c>
      <c r="D5130">
        <v>10.303357030000001</v>
      </c>
      <c r="E5130" t="s">
        <v>7</v>
      </c>
    </row>
    <row r="5131" spans="1:5" x14ac:dyDescent="0.3">
      <c r="A5131" t="s">
        <v>192</v>
      </c>
      <c r="B5131" t="s">
        <v>8</v>
      </c>
      <c r="C5131">
        <v>2012</v>
      </c>
      <c r="D5131">
        <v>10.390033020000001</v>
      </c>
      <c r="E5131" t="s">
        <v>7</v>
      </c>
    </row>
    <row r="5132" spans="1:5" x14ac:dyDescent="0.3">
      <c r="A5132" t="s">
        <v>192</v>
      </c>
      <c r="B5132" t="s">
        <v>8</v>
      </c>
      <c r="C5132">
        <v>2013</v>
      </c>
      <c r="D5132">
        <v>10.477438169999999</v>
      </c>
      <c r="E5132" t="s">
        <v>7</v>
      </c>
    </row>
    <row r="5133" spans="1:5" x14ac:dyDescent="0.3">
      <c r="A5133" t="s">
        <v>192</v>
      </c>
      <c r="B5133" t="s">
        <v>8</v>
      </c>
      <c r="C5133">
        <v>2014</v>
      </c>
      <c r="D5133">
        <v>10.565578609999999</v>
      </c>
      <c r="E5133" t="s">
        <v>7</v>
      </c>
    </row>
    <row r="5134" spans="1:5" x14ac:dyDescent="0.3">
      <c r="A5134" t="s">
        <v>192</v>
      </c>
      <c r="B5134" t="s">
        <v>8</v>
      </c>
      <c r="C5134">
        <v>2015</v>
      </c>
      <c r="D5134">
        <v>10.653719049999999</v>
      </c>
      <c r="E5134" t="s">
        <v>7</v>
      </c>
    </row>
    <row r="5135" spans="1:5" x14ac:dyDescent="0.3">
      <c r="A5135" t="s">
        <v>192</v>
      </c>
      <c r="B5135" t="s">
        <v>8</v>
      </c>
      <c r="C5135">
        <v>2016</v>
      </c>
      <c r="D5135">
        <v>10.74185949</v>
      </c>
      <c r="E5135" t="s">
        <v>7</v>
      </c>
    </row>
    <row r="5136" spans="1:5" x14ac:dyDescent="0.3">
      <c r="A5136" t="s">
        <v>192</v>
      </c>
      <c r="B5136" t="s">
        <v>8</v>
      </c>
      <c r="C5136">
        <v>2017</v>
      </c>
      <c r="D5136">
        <v>10.829999920000001</v>
      </c>
      <c r="E5136" t="s">
        <v>7</v>
      </c>
    </row>
    <row r="5137" spans="1:5" x14ac:dyDescent="0.3">
      <c r="A5137" t="s">
        <v>192</v>
      </c>
      <c r="B5137" t="s">
        <v>8</v>
      </c>
      <c r="C5137">
        <v>2018</v>
      </c>
      <c r="D5137">
        <v>10.918140360000001</v>
      </c>
      <c r="E5137" t="s">
        <v>7</v>
      </c>
    </row>
    <row r="5138" spans="1:5" x14ac:dyDescent="0.3">
      <c r="A5138" t="s">
        <v>192</v>
      </c>
      <c r="B5138" t="s">
        <v>8</v>
      </c>
      <c r="C5138">
        <v>2019</v>
      </c>
      <c r="D5138">
        <v>11.0438768</v>
      </c>
      <c r="E5138" t="s">
        <v>7</v>
      </c>
    </row>
    <row r="5139" spans="1:5" x14ac:dyDescent="0.3">
      <c r="A5139" t="s">
        <v>192</v>
      </c>
      <c r="B5139" t="s">
        <v>8</v>
      </c>
      <c r="C5139">
        <v>2020</v>
      </c>
      <c r="D5139">
        <v>11.16961324</v>
      </c>
      <c r="E5139" t="s">
        <v>7</v>
      </c>
    </row>
    <row r="5140" spans="1:5" x14ac:dyDescent="0.3">
      <c r="A5140" t="s">
        <v>192</v>
      </c>
      <c r="B5140" t="s">
        <v>8</v>
      </c>
      <c r="C5140">
        <v>2021</v>
      </c>
      <c r="D5140">
        <v>11.295349679999999</v>
      </c>
      <c r="E5140" t="s">
        <v>7</v>
      </c>
    </row>
    <row r="5141" spans="1:5" x14ac:dyDescent="0.3">
      <c r="A5141" t="s">
        <v>192</v>
      </c>
      <c r="B5141" t="s">
        <v>8</v>
      </c>
      <c r="C5141">
        <v>2022</v>
      </c>
      <c r="D5141">
        <v>11.295349679999999</v>
      </c>
      <c r="E5141" t="s">
        <v>7</v>
      </c>
    </row>
    <row r="5142" spans="1:5" x14ac:dyDescent="0.3">
      <c r="A5142" t="s">
        <v>192</v>
      </c>
      <c r="B5142" t="s">
        <v>8</v>
      </c>
      <c r="C5142">
        <v>2023</v>
      </c>
      <c r="D5142">
        <v>11.295349679999999</v>
      </c>
      <c r="E5142" t="s">
        <v>7</v>
      </c>
    </row>
    <row r="5143" spans="1:5" x14ac:dyDescent="0.3">
      <c r="A5143" t="s">
        <v>192</v>
      </c>
      <c r="B5143" t="s">
        <v>6</v>
      </c>
      <c r="C5143">
        <v>2010</v>
      </c>
      <c r="D5143">
        <v>14.012218089999999</v>
      </c>
      <c r="E5143" t="s">
        <v>7</v>
      </c>
    </row>
    <row r="5144" spans="1:5" x14ac:dyDescent="0.3">
      <c r="A5144" t="s">
        <v>192</v>
      </c>
      <c r="B5144" t="s">
        <v>6</v>
      </c>
      <c r="C5144">
        <v>2011</v>
      </c>
      <c r="D5144">
        <v>14.232986159999999</v>
      </c>
      <c r="E5144" t="s">
        <v>7</v>
      </c>
    </row>
    <row r="5145" spans="1:5" x14ac:dyDescent="0.3">
      <c r="A5145" t="s">
        <v>192</v>
      </c>
      <c r="B5145" t="s">
        <v>6</v>
      </c>
      <c r="C5145">
        <v>2012</v>
      </c>
      <c r="D5145">
        <v>14.453754229999999</v>
      </c>
      <c r="E5145" t="s">
        <v>7</v>
      </c>
    </row>
    <row r="5146" spans="1:5" x14ac:dyDescent="0.3">
      <c r="A5146" t="s">
        <v>192</v>
      </c>
      <c r="B5146" t="s">
        <v>6</v>
      </c>
      <c r="C5146">
        <v>2013</v>
      </c>
      <c r="D5146">
        <v>14.6745223</v>
      </c>
      <c r="E5146" t="s">
        <v>7</v>
      </c>
    </row>
    <row r="5147" spans="1:5" x14ac:dyDescent="0.3">
      <c r="A5147" t="s">
        <v>192</v>
      </c>
      <c r="B5147" t="s">
        <v>6</v>
      </c>
      <c r="C5147">
        <v>2014</v>
      </c>
      <c r="D5147">
        <v>14.89529037</v>
      </c>
      <c r="E5147" t="s">
        <v>7</v>
      </c>
    </row>
    <row r="5148" spans="1:5" x14ac:dyDescent="0.3">
      <c r="A5148" t="s">
        <v>192</v>
      </c>
      <c r="B5148" t="s">
        <v>6</v>
      </c>
      <c r="C5148">
        <v>2015</v>
      </c>
      <c r="D5148">
        <v>15.091070179999999</v>
      </c>
      <c r="E5148" t="s">
        <v>7</v>
      </c>
    </row>
    <row r="5149" spans="1:5" x14ac:dyDescent="0.3">
      <c r="A5149" t="s">
        <v>192</v>
      </c>
      <c r="B5149" t="s">
        <v>6</v>
      </c>
      <c r="C5149">
        <v>2016</v>
      </c>
      <c r="D5149">
        <v>15.31661697</v>
      </c>
      <c r="E5149" t="s">
        <v>7</v>
      </c>
    </row>
    <row r="5150" spans="1:5" x14ac:dyDescent="0.3">
      <c r="A5150" t="s">
        <v>192</v>
      </c>
      <c r="B5150" t="s">
        <v>6</v>
      </c>
      <c r="C5150">
        <v>2017</v>
      </c>
      <c r="D5150">
        <v>15.545534719999999</v>
      </c>
      <c r="E5150" t="s">
        <v>7</v>
      </c>
    </row>
    <row r="5151" spans="1:5" x14ac:dyDescent="0.3">
      <c r="A5151" t="s">
        <v>192</v>
      </c>
      <c r="B5151" t="s">
        <v>6</v>
      </c>
      <c r="C5151">
        <v>2018</v>
      </c>
      <c r="D5151">
        <v>15.7778738</v>
      </c>
      <c r="E5151" t="s">
        <v>7</v>
      </c>
    </row>
    <row r="5152" spans="1:5" x14ac:dyDescent="0.3">
      <c r="A5152" t="s">
        <v>192</v>
      </c>
      <c r="B5152" t="s">
        <v>6</v>
      </c>
      <c r="C5152">
        <v>2019</v>
      </c>
      <c r="D5152">
        <v>16.013685370000001</v>
      </c>
      <c r="E5152" t="s">
        <v>7</v>
      </c>
    </row>
    <row r="5153" spans="1:5" x14ac:dyDescent="0.3">
      <c r="A5153" t="s">
        <v>192</v>
      </c>
      <c r="B5153" t="s">
        <v>6</v>
      </c>
      <c r="C5153">
        <v>2020</v>
      </c>
      <c r="D5153">
        <v>16.2530213</v>
      </c>
      <c r="E5153" t="s">
        <v>7</v>
      </c>
    </row>
    <row r="5154" spans="1:5" x14ac:dyDescent="0.3">
      <c r="A5154" t="s">
        <v>192</v>
      </c>
      <c r="B5154" t="s">
        <v>6</v>
      </c>
      <c r="C5154">
        <v>2021</v>
      </c>
      <c r="D5154">
        <v>16.2530213</v>
      </c>
      <c r="E5154" t="s">
        <v>7</v>
      </c>
    </row>
    <row r="5155" spans="1:5" x14ac:dyDescent="0.3">
      <c r="A5155" t="s">
        <v>192</v>
      </c>
      <c r="B5155" t="s">
        <v>6</v>
      </c>
      <c r="C5155">
        <v>2022</v>
      </c>
      <c r="D5155">
        <v>16.2530213</v>
      </c>
      <c r="E5155" t="s">
        <v>7</v>
      </c>
    </row>
    <row r="5156" spans="1:5" x14ac:dyDescent="0.3">
      <c r="A5156" t="s">
        <v>192</v>
      </c>
      <c r="B5156" t="s">
        <v>6</v>
      </c>
      <c r="C5156">
        <v>2023</v>
      </c>
      <c r="D5156">
        <v>16.2530213</v>
      </c>
      <c r="E5156" t="s">
        <v>7</v>
      </c>
    </row>
    <row r="5157" spans="1:5" x14ac:dyDescent="0.3">
      <c r="A5157" t="s">
        <v>193</v>
      </c>
      <c r="B5157" t="s">
        <v>6</v>
      </c>
      <c r="C5157">
        <v>2010</v>
      </c>
      <c r="D5157">
        <v>14.02840114</v>
      </c>
      <c r="E5157" t="s">
        <v>7</v>
      </c>
    </row>
    <row r="5158" spans="1:5" x14ac:dyDescent="0.3">
      <c r="A5158" t="s">
        <v>193</v>
      </c>
      <c r="B5158" t="s">
        <v>6</v>
      </c>
      <c r="C5158">
        <v>2011</v>
      </c>
      <c r="D5158">
        <v>13.936675579999999</v>
      </c>
      <c r="E5158" t="s">
        <v>7</v>
      </c>
    </row>
    <row r="5159" spans="1:5" x14ac:dyDescent="0.3">
      <c r="A5159" t="s">
        <v>193</v>
      </c>
      <c r="B5159" t="s">
        <v>6</v>
      </c>
      <c r="C5159">
        <v>2012</v>
      </c>
      <c r="D5159">
        <v>13.845549780000001</v>
      </c>
      <c r="E5159" t="s">
        <v>7</v>
      </c>
    </row>
    <row r="5160" spans="1:5" x14ac:dyDescent="0.3">
      <c r="A5160" t="s">
        <v>193</v>
      </c>
      <c r="B5160" t="s">
        <v>6</v>
      </c>
      <c r="C5160">
        <v>2013</v>
      </c>
      <c r="D5160">
        <v>13.75501981</v>
      </c>
      <c r="E5160" t="s">
        <v>7</v>
      </c>
    </row>
    <row r="5161" spans="1:5" x14ac:dyDescent="0.3">
      <c r="A5161" t="s">
        <v>193</v>
      </c>
      <c r="B5161" t="s">
        <v>6</v>
      </c>
      <c r="C5161">
        <v>2014</v>
      </c>
      <c r="D5161">
        <v>13.66508177</v>
      </c>
      <c r="E5161" t="s">
        <v>7</v>
      </c>
    </row>
    <row r="5162" spans="1:5" x14ac:dyDescent="0.3">
      <c r="A5162" t="s">
        <v>193</v>
      </c>
      <c r="B5162" t="s">
        <v>6</v>
      </c>
      <c r="C5162">
        <v>2015</v>
      </c>
      <c r="D5162">
        <v>13.575143730000001</v>
      </c>
      <c r="E5162" t="s">
        <v>7</v>
      </c>
    </row>
    <row r="5163" spans="1:5" x14ac:dyDescent="0.3">
      <c r="A5163" t="s">
        <v>193</v>
      </c>
      <c r="B5163" t="s">
        <v>6</v>
      </c>
      <c r="C5163">
        <v>2016</v>
      </c>
      <c r="D5163">
        <v>13.485205690000001</v>
      </c>
      <c r="E5163" t="s">
        <v>7</v>
      </c>
    </row>
    <row r="5164" spans="1:5" x14ac:dyDescent="0.3">
      <c r="A5164" t="s">
        <v>193</v>
      </c>
      <c r="B5164" t="s">
        <v>6</v>
      </c>
      <c r="C5164">
        <v>2017</v>
      </c>
      <c r="D5164">
        <v>13.395267649999999</v>
      </c>
      <c r="E5164" t="s">
        <v>7</v>
      </c>
    </row>
    <row r="5165" spans="1:5" x14ac:dyDescent="0.3">
      <c r="A5165" t="s">
        <v>193</v>
      </c>
      <c r="B5165" t="s">
        <v>6</v>
      </c>
      <c r="C5165">
        <v>2018</v>
      </c>
      <c r="D5165">
        <v>13.30532962</v>
      </c>
      <c r="E5165" t="s">
        <v>7</v>
      </c>
    </row>
    <row r="5166" spans="1:5" x14ac:dyDescent="0.3">
      <c r="A5166" t="s">
        <v>193</v>
      </c>
      <c r="B5166" t="s">
        <v>6</v>
      </c>
      <c r="C5166">
        <v>2019</v>
      </c>
      <c r="D5166">
        <v>13.19201193</v>
      </c>
      <c r="E5166" t="s">
        <v>7</v>
      </c>
    </row>
    <row r="5167" spans="1:5" x14ac:dyDescent="0.3">
      <c r="A5167" t="s">
        <v>193</v>
      </c>
      <c r="B5167" t="s">
        <v>6</v>
      </c>
      <c r="C5167">
        <v>2020</v>
      </c>
      <c r="D5167">
        <v>13.078694240000001</v>
      </c>
      <c r="E5167" t="s">
        <v>7</v>
      </c>
    </row>
    <row r="5168" spans="1:5" x14ac:dyDescent="0.3">
      <c r="A5168" t="s">
        <v>193</v>
      </c>
      <c r="B5168" t="s">
        <v>6</v>
      </c>
      <c r="C5168">
        <v>2021</v>
      </c>
      <c r="D5168">
        <v>12.965376539999999</v>
      </c>
      <c r="E5168" t="s">
        <v>7</v>
      </c>
    </row>
    <row r="5169" spans="1:5" x14ac:dyDescent="0.3">
      <c r="A5169" t="s">
        <v>193</v>
      </c>
      <c r="B5169" t="s">
        <v>6</v>
      </c>
      <c r="C5169">
        <v>2022</v>
      </c>
      <c r="D5169">
        <v>12.965376539999999</v>
      </c>
      <c r="E5169" t="s">
        <v>7</v>
      </c>
    </row>
    <row r="5170" spans="1:5" x14ac:dyDescent="0.3">
      <c r="A5170" t="s">
        <v>193</v>
      </c>
      <c r="B5170" t="s">
        <v>6</v>
      </c>
      <c r="C5170">
        <v>2023</v>
      </c>
      <c r="D5170">
        <v>12.965376539999999</v>
      </c>
      <c r="E5170" t="s">
        <v>7</v>
      </c>
    </row>
    <row r="5171" spans="1:5" x14ac:dyDescent="0.3">
      <c r="A5171" t="s">
        <v>193</v>
      </c>
      <c r="B5171" t="s">
        <v>8</v>
      </c>
      <c r="C5171">
        <v>2010</v>
      </c>
      <c r="D5171">
        <v>8.6849999429999993</v>
      </c>
      <c r="E5171" t="s">
        <v>7</v>
      </c>
    </row>
    <row r="5172" spans="1:5" x14ac:dyDescent="0.3">
      <c r="A5172" t="s">
        <v>193</v>
      </c>
      <c r="B5172" t="s">
        <v>8</v>
      </c>
      <c r="C5172">
        <v>2011</v>
      </c>
      <c r="D5172">
        <v>9.1199998860000004</v>
      </c>
      <c r="E5172" t="s">
        <v>7</v>
      </c>
    </row>
    <row r="5173" spans="1:5" x14ac:dyDescent="0.3">
      <c r="A5173" t="s">
        <v>193</v>
      </c>
      <c r="B5173" t="s">
        <v>8</v>
      </c>
      <c r="C5173">
        <v>2012</v>
      </c>
      <c r="D5173">
        <v>9.25</v>
      </c>
      <c r="E5173" t="s">
        <v>7</v>
      </c>
    </row>
    <row r="5174" spans="1:5" x14ac:dyDescent="0.3">
      <c r="A5174" t="s">
        <v>193</v>
      </c>
      <c r="B5174" t="s">
        <v>8</v>
      </c>
      <c r="C5174">
        <v>2013</v>
      </c>
      <c r="D5174">
        <v>9.3800001139999996</v>
      </c>
      <c r="E5174" t="s">
        <v>7</v>
      </c>
    </row>
    <row r="5175" spans="1:5" x14ac:dyDescent="0.3">
      <c r="A5175" t="s">
        <v>193</v>
      </c>
      <c r="B5175" t="s">
        <v>8</v>
      </c>
      <c r="C5175">
        <v>2014</v>
      </c>
      <c r="D5175">
        <v>9.5100002289999992</v>
      </c>
      <c r="E5175" t="s">
        <v>7</v>
      </c>
    </row>
    <row r="5176" spans="1:5" x14ac:dyDescent="0.3">
      <c r="A5176" t="s">
        <v>193</v>
      </c>
      <c r="B5176" t="s">
        <v>8</v>
      </c>
      <c r="C5176">
        <v>2015</v>
      </c>
      <c r="D5176">
        <v>9.6400003430000005</v>
      </c>
      <c r="E5176" t="s">
        <v>7</v>
      </c>
    </row>
    <row r="5177" spans="1:5" x14ac:dyDescent="0.3">
      <c r="A5177" t="s">
        <v>193</v>
      </c>
      <c r="B5177" t="s">
        <v>8</v>
      </c>
      <c r="C5177">
        <v>2016</v>
      </c>
      <c r="D5177">
        <v>10.31000042</v>
      </c>
      <c r="E5177" t="s">
        <v>7</v>
      </c>
    </row>
    <row r="5178" spans="1:5" x14ac:dyDescent="0.3">
      <c r="A5178" t="s">
        <v>193</v>
      </c>
      <c r="B5178" t="s">
        <v>8</v>
      </c>
      <c r="C5178">
        <v>2017</v>
      </c>
      <c r="D5178">
        <v>10.13614271</v>
      </c>
      <c r="E5178" t="s">
        <v>7</v>
      </c>
    </row>
    <row r="5179" spans="1:5" x14ac:dyDescent="0.3">
      <c r="A5179" t="s">
        <v>193</v>
      </c>
      <c r="B5179" t="s">
        <v>8</v>
      </c>
      <c r="C5179">
        <v>2018</v>
      </c>
      <c r="D5179">
        <v>9.9622850080000003</v>
      </c>
      <c r="E5179" t="s">
        <v>7</v>
      </c>
    </row>
    <row r="5180" spans="1:5" x14ac:dyDescent="0.3">
      <c r="A5180" t="s">
        <v>193</v>
      </c>
      <c r="B5180" t="s">
        <v>8</v>
      </c>
      <c r="C5180">
        <v>2019</v>
      </c>
      <c r="D5180">
        <v>9.8203351909999999</v>
      </c>
      <c r="E5180" t="s">
        <v>7</v>
      </c>
    </row>
    <row r="5181" spans="1:5" x14ac:dyDescent="0.3">
      <c r="A5181" t="s">
        <v>193</v>
      </c>
      <c r="B5181" t="s">
        <v>8</v>
      </c>
      <c r="C5181">
        <v>2020</v>
      </c>
      <c r="D5181">
        <v>9.6783853729999993</v>
      </c>
      <c r="E5181" t="s">
        <v>7</v>
      </c>
    </row>
    <row r="5182" spans="1:5" x14ac:dyDescent="0.3">
      <c r="A5182" t="s">
        <v>193</v>
      </c>
      <c r="B5182" t="s">
        <v>8</v>
      </c>
      <c r="C5182">
        <v>2021</v>
      </c>
      <c r="D5182">
        <v>9.6783853729999993</v>
      </c>
      <c r="E5182" t="s">
        <v>7</v>
      </c>
    </row>
    <row r="5183" spans="1:5" x14ac:dyDescent="0.3">
      <c r="A5183" t="s">
        <v>193</v>
      </c>
      <c r="B5183" t="s">
        <v>8</v>
      </c>
      <c r="C5183">
        <v>2022</v>
      </c>
      <c r="D5183">
        <v>9.6783853729999993</v>
      </c>
      <c r="E5183" t="s">
        <v>7</v>
      </c>
    </row>
    <row r="5184" spans="1:5" x14ac:dyDescent="0.3">
      <c r="A5184" t="s">
        <v>193</v>
      </c>
      <c r="B5184" t="s">
        <v>8</v>
      </c>
      <c r="C5184">
        <v>2023</v>
      </c>
      <c r="D5184">
        <v>9.6783853729999993</v>
      </c>
      <c r="E5184" t="s">
        <v>7</v>
      </c>
    </row>
    <row r="5185" spans="1:5" x14ac:dyDescent="0.3">
      <c r="A5185" t="s">
        <v>194</v>
      </c>
      <c r="B5185" t="s">
        <v>8</v>
      </c>
      <c r="C5185">
        <v>2010</v>
      </c>
      <c r="D5185">
        <v>7.6299999239999998</v>
      </c>
      <c r="E5185" t="s">
        <v>7</v>
      </c>
    </row>
    <row r="5186" spans="1:5" x14ac:dyDescent="0.3">
      <c r="A5186" t="s">
        <v>194</v>
      </c>
      <c r="B5186" t="s">
        <v>8</v>
      </c>
      <c r="C5186">
        <v>2011</v>
      </c>
      <c r="D5186">
        <v>7.7199998860000001</v>
      </c>
      <c r="E5186" t="s">
        <v>7</v>
      </c>
    </row>
    <row r="5187" spans="1:5" x14ac:dyDescent="0.3">
      <c r="A5187" t="s">
        <v>194</v>
      </c>
      <c r="B5187" t="s">
        <v>8</v>
      </c>
      <c r="C5187">
        <v>2012</v>
      </c>
      <c r="D5187">
        <v>7.8099998470000003</v>
      </c>
      <c r="E5187" t="s">
        <v>7</v>
      </c>
    </row>
    <row r="5188" spans="1:5" x14ac:dyDescent="0.3">
      <c r="A5188" t="s">
        <v>194</v>
      </c>
      <c r="B5188" t="s">
        <v>8</v>
      </c>
      <c r="C5188">
        <v>2013</v>
      </c>
      <c r="D5188">
        <v>7.8999998089999997</v>
      </c>
      <c r="E5188" t="s">
        <v>7</v>
      </c>
    </row>
    <row r="5189" spans="1:5" x14ac:dyDescent="0.3">
      <c r="A5189" t="s">
        <v>194</v>
      </c>
      <c r="B5189" t="s">
        <v>8</v>
      </c>
      <c r="C5189">
        <v>2014</v>
      </c>
      <c r="D5189">
        <v>7.9899997709999999</v>
      </c>
      <c r="E5189" t="s">
        <v>7</v>
      </c>
    </row>
    <row r="5190" spans="1:5" x14ac:dyDescent="0.3">
      <c r="A5190" t="s">
        <v>194</v>
      </c>
      <c r="B5190" t="s">
        <v>8</v>
      </c>
      <c r="C5190">
        <v>2015</v>
      </c>
      <c r="D5190">
        <v>8.0799997329999993</v>
      </c>
      <c r="E5190" t="s">
        <v>7</v>
      </c>
    </row>
    <row r="5191" spans="1:5" x14ac:dyDescent="0.3">
      <c r="A5191" t="s">
        <v>194</v>
      </c>
      <c r="B5191" t="s">
        <v>8</v>
      </c>
      <c r="C5191">
        <v>2016</v>
      </c>
      <c r="D5191">
        <v>8.1699996949999996</v>
      </c>
      <c r="E5191" t="s">
        <v>7</v>
      </c>
    </row>
    <row r="5192" spans="1:5" x14ac:dyDescent="0.3">
      <c r="A5192" t="s">
        <v>194</v>
      </c>
      <c r="B5192" t="s">
        <v>8</v>
      </c>
      <c r="C5192">
        <v>2017</v>
      </c>
      <c r="D5192">
        <v>8.2599996569999998</v>
      </c>
      <c r="E5192" t="s">
        <v>7</v>
      </c>
    </row>
    <row r="5193" spans="1:5" x14ac:dyDescent="0.3">
      <c r="A5193" t="s">
        <v>194</v>
      </c>
      <c r="B5193" t="s">
        <v>8</v>
      </c>
      <c r="C5193">
        <v>2018</v>
      </c>
      <c r="D5193">
        <v>8.3499996190000001</v>
      </c>
      <c r="E5193" t="s">
        <v>7</v>
      </c>
    </row>
    <row r="5194" spans="1:5" x14ac:dyDescent="0.3">
      <c r="A5194" t="s">
        <v>194</v>
      </c>
      <c r="B5194" t="s">
        <v>8</v>
      </c>
      <c r="C5194">
        <v>2019</v>
      </c>
      <c r="D5194">
        <v>8.4399995800000003</v>
      </c>
      <c r="E5194" t="s">
        <v>7</v>
      </c>
    </row>
    <row r="5195" spans="1:5" x14ac:dyDescent="0.3">
      <c r="A5195" t="s">
        <v>194</v>
      </c>
      <c r="B5195" t="s">
        <v>8</v>
      </c>
      <c r="C5195">
        <v>2020</v>
      </c>
      <c r="D5195">
        <v>8.6199995680000008</v>
      </c>
      <c r="E5195" t="s">
        <v>7</v>
      </c>
    </row>
    <row r="5196" spans="1:5" x14ac:dyDescent="0.3">
      <c r="A5196" t="s">
        <v>194</v>
      </c>
      <c r="B5196" t="s">
        <v>8</v>
      </c>
      <c r="C5196">
        <v>2021</v>
      </c>
      <c r="D5196">
        <v>8.7999995549999994</v>
      </c>
      <c r="E5196" t="s">
        <v>7</v>
      </c>
    </row>
    <row r="5197" spans="1:5" x14ac:dyDescent="0.3">
      <c r="A5197" t="s">
        <v>194</v>
      </c>
      <c r="B5197" t="s">
        <v>8</v>
      </c>
      <c r="C5197">
        <v>2022</v>
      </c>
      <c r="D5197">
        <v>8.9799995419999998</v>
      </c>
      <c r="E5197" t="s">
        <v>7</v>
      </c>
    </row>
    <row r="5198" spans="1:5" x14ac:dyDescent="0.3">
      <c r="A5198" t="s">
        <v>194</v>
      </c>
      <c r="B5198" t="s">
        <v>8</v>
      </c>
      <c r="C5198">
        <v>2023</v>
      </c>
      <c r="D5198">
        <v>8.9799995419999998</v>
      </c>
      <c r="E5198" t="s">
        <v>7</v>
      </c>
    </row>
    <row r="5199" spans="1:5" x14ac:dyDescent="0.3">
      <c r="A5199" t="s">
        <v>194</v>
      </c>
      <c r="B5199" t="s">
        <v>6</v>
      </c>
      <c r="C5199">
        <v>2010</v>
      </c>
      <c r="D5199">
        <v>12.742032050000001</v>
      </c>
      <c r="E5199" t="s">
        <v>7</v>
      </c>
    </row>
    <row r="5200" spans="1:5" x14ac:dyDescent="0.3">
      <c r="A5200" t="s">
        <v>194</v>
      </c>
      <c r="B5200" t="s">
        <v>6</v>
      </c>
      <c r="C5200">
        <v>2011</v>
      </c>
      <c r="D5200">
        <v>12.96833897</v>
      </c>
      <c r="E5200" t="s">
        <v>7</v>
      </c>
    </row>
    <row r="5201" spans="1:5" x14ac:dyDescent="0.3">
      <c r="A5201" t="s">
        <v>194</v>
      </c>
      <c r="B5201" t="s">
        <v>6</v>
      </c>
      <c r="C5201">
        <v>2012</v>
      </c>
      <c r="D5201">
        <v>13.194645879999999</v>
      </c>
      <c r="E5201" t="s">
        <v>7</v>
      </c>
    </row>
    <row r="5202" spans="1:5" x14ac:dyDescent="0.3">
      <c r="A5202" t="s">
        <v>194</v>
      </c>
      <c r="B5202" t="s">
        <v>6</v>
      </c>
      <c r="C5202">
        <v>2013</v>
      </c>
      <c r="D5202">
        <v>13.4209528</v>
      </c>
      <c r="E5202" t="s">
        <v>7</v>
      </c>
    </row>
    <row r="5203" spans="1:5" x14ac:dyDescent="0.3">
      <c r="A5203" t="s">
        <v>194</v>
      </c>
      <c r="B5203" t="s">
        <v>6</v>
      </c>
      <c r="C5203">
        <v>2014</v>
      </c>
      <c r="D5203">
        <v>13.64725971</v>
      </c>
      <c r="E5203" t="s">
        <v>7</v>
      </c>
    </row>
    <row r="5204" spans="1:5" x14ac:dyDescent="0.3">
      <c r="A5204" t="s">
        <v>194</v>
      </c>
      <c r="B5204" t="s">
        <v>6</v>
      </c>
      <c r="C5204">
        <v>2015</v>
      </c>
      <c r="D5204">
        <v>13.873566629999999</v>
      </c>
      <c r="E5204" t="s">
        <v>7</v>
      </c>
    </row>
    <row r="5205" spans="1:5" x14ac:dyDescent="0.3">
      <c r="A5205" t="s">
        <v>194</v>
      </c>
      <c r="B5205" t="s">
        <v>6</v>
      </c>
      <c r="C5205">
        <v>2016</v>
      </c>
      <c r="D5205">
        <v>14.099873540000001</v>
      </c>
      <c r="E5205" t="s">
        <v>7</v>
      </c>
    </row>
    <row r="5206" spans="1:5" x14ac:dyDescent="0.3">
      <c r="A5206" t="s">
        <v>194</v>
      </c>
      <c r="B5206" t="s">
        <v>6</v>
      </c>
      <c r="C5206">
        <v>2017</v>
      </c>
      <c r="D5206">
        <v>14.32618046</v>
      </c>
      <c r="E5206" t="s">
        <v>7</v>
      </c>
    </row>
    <row r="5207" spans="1:5" x14ac:dyDescent="0.3">
      <c r="A5207" t="s">
        <v>194</v>
      </c>
      <c r="B5207" t="s">
        <v>6</v>
      </c>
      <c r="C5207">
        <v>2018</v>
      </c>
      <c r="D5207">
        <v>14.55248737</v>
      </c>
      <c r="E5207" t="s">
        <v>7</v>
      </c>
    </row>
    <row r="5208" spans="1:5" x14ac:dyDescent="0.3">
      <c r="A5208" t="s">
        <v>194</v>
      </c>
      <c r="B5208" t="s">
        <v>6</v>
      </c>
      <c r="C5208">
        <v>2019</v>
      </c>
      <c r="D5208">
        <v>14.77879429</v>
      </c>
      <c r="E5208" t="s">
        <v>7</v>
      </c>
    </row>
    <row r="5209" spans="1:5" x14ac:dyDescent="0.3">
      <c r="A5209" t="s">
        <v>194</v>
      </c>
      <c r="B5209" t="s">
        <v>6</v>
      </c>
      <c r="C5209">
        <v>2020</v>
      </c>
      <c r="D5209">
        <v>15.0051012</v>
      </c>
      <c r="E5209" t="s">
        <v>7</v>
      </c>
    </row>
    <row r="5210" spans="1:5" x14ac:dyDescent="0.3">
      <c r="A5210" t="s">
        <v>194</v>
      </c>
      <c r="B5210" t="s">
        <v>6</v>
      </c>
      <c r="C5210">
        <v>2021</v>
      </c>
      <c r="D5210">
        <v>15.231408119999999</v>
      </c>
      <c r="E5210" t="s">
        <v>7</v>
      </c>
    </row>
    <row r="5211" spans="1:5" x14ac:dyDescent="0.3">
      <c r="A5211" t="s">
        <v>194</v>
      </c>
      <c r="B5211" t="s">
        <v>6</v>
      </c>
      <c r="C5211">
        <v>2022</v>
      </c>
      <c r="D5211">
        <v>15.457715029999999</v>
      </c>
      <c r="E5211" t="s">
        <v>7</v>
      </c>
    </row>
    <row r="5212" spans="1:5" x14ac:dyDescent="0.3">
      <c r="A5212" t="s">
        <v>194</v>
      </c>
      <c r="B5212" t="s">
        <v>6</v>
      </c>
      <c r="C5212">
        <v>2023</v>
      </c>
      <c r="D5212">
        <v>15.457715029999999</v>
      </c>
      <c r="E5212" t="s">
        <v>7</v>
      </c>
    </row>
    <row r="5213" spans="1:5" x14ac:dyDescent="0.3">
      <c r="A5213" t="s">
        <v>195</v>
      </c>
      <c r="B5213" t="s">
        <v>6</v>
      </c>
      <c r="C5213">
        <v>2010</v>
      </c>
      <c r="D5213">
        <v>10.68646182</v>
      </c>
      <c r="E5213" t="s">
        <v>7</v>
      </c>
    </row>
    <row r="5214" spans="1:5" x14ac:dyDescent="0.3">
      <c r="A5214" t="s">
        <v>195</v>
      </c>
      <c r="B5214" t="s">
        <v>6</v>
      </c>
      <c r="C5214">
        <v>2011</v>
      </c>
      <c r="D5214">
        <v>10.81587549</v>
      </c>
      <c r="E5214" t="s">
        <v>7</v>
      </c>
    </row>
    <row r="5215" spans="1:5" x14ac:dyDescent="0.3">
      <c r="A5215" t="s">
        <v>195</v>
      </c>
      <c r="B5215" t="s">
        <v>6</v>
      </c>
      <c r="C5215">
        <v>2012</v>
      </c>
      <c r="D5215">
        <v>10.94528916</v>
      </c>
      <c r="E5215" t="s">
        <v>7</v>
      </c>
    </row>
    <row r="5216" spans="1:5" x14ac:dyDescent="0.3">
      <c r="A5216" t="s">
        <v>195</v>
      </c>
      <c r="B5216" t="s">
        <v>6</v>
      </c>
      <c r="C5216">
        <v>2013</v>
      </c>
      <c r="D5216">
        <v>11.074702820000001</v>
      </c>
      <c r="E5216" t="s">
        <v>7</v>
      </c>
    </row>
    <row r="5217" spans="1:5" x14ac:dyDescent="0.3">
      <c r="A5217" t="s">
        <v>195</v>
      </c>
      <c r="B5217" t="s">
        <v>6</v>
      </c>
      <c r="C5217">
        <v>2014</v>
      </c>
      <c r="D5217">
        <v>11.204116490000001</v>
      </c>
      <c r="E5217" t="s">
        <v>7</v>
      </c>
    </row>
    <row r="5218" spans="1:5" x14ac:dyDescent="0.3">
      <c r="A5218" t="s">
        <v>195</v>
      </c>
      <c r="B5218" t="s">
        <v>6</v>
      </c>
      <c r="C5218">
        <v>2015</v>
      </c>
      <c r="D5218">
        <v>11.33353016</v>
      </c>
      <c r="E5218" t="s">
        <v>7</v>
      </c>
    </row>
    <row r="5219" spans="1:5" x14ac:dyDescent="0.3">
      <c r="A5219" t="s">
        <v>195</v>
      </c>
      <c r="B5219" t="s">
        <v>6</v>
      </c>
      <c r="C5219">
        <v>2016</v>
      </c>
      <c r="D5219">
        <v>11.41321012</v>
      </c>
      <c r="E5219" t="s">
        <v>7</v>
      </c>
    </row>
    <row r="5220" spans="1:5" x14ac:dyDescent="0.3">
      <c r="A5220" t="s">
        <v>195</v>
      </c>
      <c r="B5220" t="s">
        <v>6</v>
      </c>
      <c r="C5220">
        <v>2017</v>
      </c>
      <c r="D5220">
        <v>11.49289008</v>
      </c>
      <c r="E5220" t="s">
        <v>7</v>
      </c>
    </row>
    <row r="5221" spans="1:5" x14ac:dyDescent="0.3">
      <c r="A5221" t="s">
        <v>195</v>
      </c>
      <c r="B5221" t="s">
        <v>6</v>
      </c>
      <c r="C5221">
        <v>2018</v>
      </c>
      <c r="D5221">
        <v>11.57257004</v>
      </c>
      <c r="E5221" t="s">
        <v>7</v>
      </c>
    </row>
    <row r="5222" spans="1:5" x14ac:dyDescent="0.3">
      <c r="A5222" t="s">
        <v>195</v>
      </c>
      <c r="B5222" t="s">
        <v>6</v>
      </c>
      <c r="C5222">
        <v>2019</v>
      </c>
      <c r="D5222">
        <v>11.65225</v>
      </c>
      <c r="E5222" t="s">
        <v>7</v>
      </c>
    </row>
    <row r="5223" spans="1:5" x14ac:dyDescent="0.3">
      <c r="A5223" t="s">
        <v>195</v>
      </c>
      <c r="B5223" t="s">
        <v>6</v>
      </c>
      <c r="C5223">
        <v>2020</v>
      </c>
      <c r="D5223">
        <v>11.73192996</v>
      </c>
      <c r="E5223" t="s">
        <v>7</v>
      </c>
    </row>
    <row r="5224" spans="1:5" x14ac:dyDescent="0.3">
      <c r="A5224" t="s">
        <v>195</v>
      </c>
      <c r="B5224" t="s">
        <v>6</v>
      </c>
      <c r="C5224">
        <v>2021</v>
      </c>
      <c r="D5224">
        <v>11.81160992</v>
      </c>
      <c r="E5224" t="s">
        <v>7</v>
      </c>
    </row>
    <row r="5225" spans="1:5" x14ac:dyDescent="0.3">
      <c r="A5225" t="s">
        <v>195</v>
      </c>
      <c r="B5225" t="s">
        <v>6</v>
      </c>
      <c r="C5225">
        <v>2022</v>
      </c>
      <c r="D5225">
        <v>11.81160992</v>
      </c>
      <c r="E5225" t="s">
        <v>7</v>
      </c>
    </row>
    <row r="5226" spans="1:5" x14ac:dyDescent="0.3">
      <c r="A5226" t="s">
        <v>195</v>
      </c>
      <c r="B5226" t="s">
        <v>6</v>
      </c>
      <c r="C5226">
        <v>2023</v>
      </c>
      <c r="D5226">
        <v>11.81160992</v>
      </c>
      <c r="E5226" t="s">
        <v>7</v>
      </c>
    </row>
    <row r="5227" spans="1:5" x14ac:dyDescent="0.3">
      <c r="A5227" t="s">
        <v>195</v>
      </c>
      <c r="B5227" t="s">
        <v>8</v>
      </c>
      <c r="C5227">
        <v>2010</v>
      </c>
      <c r="D5227">
        <v>6.052020819</v>
      </c>
      <c r="E5227" t="s">
        <v>7</v>
      </c>
    </row>
    <row r="5228" spans="1:5" x14ac:dyDescent="0.3">
      <c r="A5228" t="s">
        <v>195</v>
      </c>
      <c r="B5228" t="s">
        <v>8</v>
      </c>
      <c r="C5228">
        <v>2011</v>
      </c>
      <c r="D5228">
        <v>6.1521015410000004</v>
      </c>
      <c r="E5228" t="s">
        <v>7</v>
      </c>
    </row>
    <row r="5229" spans="1:5" x14ac:dyDescent="0.3">
      <c r="A5229" t="s">
        <v>195</v>
      </c>
      <c r="B5229" t="s">
        <v>8</v>
      </c>
      <c r="C5229">
        <v>2012</v>
      </c>
      <c r="D5229">
        <v>6.2538372730000003</v>
      </c>
      <c r="E5229" t="s">
        <v>7</v>
      </c>
    </row>
    <row r="5230" spans="1:5" x14ac:dyDescent="0.3">
      <c r="A5230" t="s">
        <v>195</v>
      </c>
      <c r="B5230" t="s">
        <v>8</v>
      </c>
      <c r="C5230">
        <v>2013</v>
      </c>
      <c r="D5230">
        <v>6.357255382</v>
      </c>
      <c r="E5230" t="s">
        <v>7</v>
      </c>
    </row>
    <row r="5231" spans="1:5" x14ac:dyDescent="0.3">
      <c r="A5231" t="s">
        <v>195</v>
      </c>
      <c r="B5231" t="s">
        <v>8</v>
      </c>
      <c r="C5231">
        <v>2014</v>
      </c>
      <c r="D5231">
        <v>6.4606734909999997</v>
      </c>
      <c r="E5231" t="s">
        <v>7</v>
      </c>
    </row>
    <row r="5232" spans="1:5" x14ac:dyDescent="0.3">
      <c r="A5232" t="s">
        <v>195</v>
      </c>
      <c r="B5232" t="s">
        <v>8</v>
      </c>
      <c r="C5232">
        <v>2015</v>
      </c>
      <c r="D5232">
        <v>6.5640916000000002</v>
      </c>
      <c r="E5232" t="s">
        <v>7</v>
      </c>
    </row>
    <row r="5233" spans="1:5" x14ac:dyDescent="0.3">
      <c r="A5233" t="s">
        <v>195</v>
      </c>
      <c r="B5233" t="s">
        <v>8</v>
      </c>
      <c r="C5233">
        <v>2016</v>
      </c>
      <c r="D5233">
        <v>6.667509709</v>
      </c>
      <c r="E5233" t="s">
        <v>7</v>
      </c>
    </row>
    <row r="5234" spans="1:5" x14ac:dyDescent="0.3">
      <c r="A5234" t="s">
        <v>195</v>
      </c>
      <c r="B5234" t="s">
        <v>8</v>
      </c>
      <c r="C5234">
        <v>2017</v>
      </c>
      <c r="D5234">
        <v>6.7709278179999997</v>
      </c>
      <c r="E5234" t="s">
        <v>7</v>
      </c>
    </row>
    <row r="5235" spans="1:5" x14ac:dyDescent="0.3">
      <c r="A5235" t="s">
        <v>195</v>
      </c>
      <c r="B5235" t="s">
        <v>8</v>
      </c>
      <c r="C5235">
        <v>2018</v>
      </c>
      <c r="D5235">
        <v>6.9083551209999996</v>
      </c>
      <c r="E5235" t="s">
        <v>7</v>
      </c>
    </row>
    <row r="5236" spans="1:5" x14ac:dyDescent="0.3">
      <c r="A5236" t="s">
        <v>195</v>
      </c>
      <c r="B5236" t="s">
        <v>8</v>
      </c>
      <c r="C5236">
        <v>2019</v>
      </c>
      <c r="D5236">
        <v>7.0457824240000004</v>
      </c>
      <c r="E5236" t="s">
        <v>7</v>
      </c>
    </row>
    <row r="5237" spans="1:5" x14ac:dyDescent="0.3">
      <c r="A5237" t="s">
        <v>195</v>
      </c>
      <c r="B5237" t="s">
        <v>8</v>
      </c>
      <c r="C5237">
        <v>2020</v>
      </c>
      <c r="D5237">
        <v>7.1832097270000004</v>
      </c>
      <c r="E5237" t="s">
        <v>7</v>
      </c>
    </row>
    <row r="5238" spans="1:5" x14ac:dyDescent="0.3">
      <c r="A5238" t="s">
        <v>195</v>
      </c>
      <c r="B5238" t="s">
        <v>8</v>
      </c>
      <c r="C5238">
        <v>2021</v>
      </c>
      <c r="D5238">
        <v>7.1832097270000004</v>
      </c>
      <c r="E5238" t="s">
        <v>7</v>
      </c>
    </row>
    <row r="5239" spans="1:5" x14ac:dyDescent="0.3">
      <c r="A5239" t="s">
        <v>195</v>
      </c>
      <c r="B5239" t="s">
        <v>8</v>
      </c>
      <c r="C5239">
        <v>2022</v>
      </c>
      <c r="D5239">
        <v>7.1832097270000004</v>
      </c>
      <c r="E5239" t="s">
        <v>7</v>
      </c>
    </row>
    <row r="5240" spans="1:5" x14ac:dyDescent="0.3">
      <c r="A5240" t="s">
        <v>195</v>
      </c>
      <c r="B5240" t="s">
        <v>8</v>
      </c>
      <c r="C5240">
        <v>2023</v>
      </c>
      <c r="D5240">
        <v>7.1832097270000004</v>
      </c>
      <c r="E5240" t="s">
        <v>7</v>
      </c>
    </row>
    <row r="5241" spans="1:5" x14ac:dyDescent="0.3">
      <c r="A5241" t="s">
        <v>196</v>
      </c>
      <c r="B5241" t="s">
        <v>8</v>
      </c>
      <c r="C5241">
        <v>2010</v>
      </c>
      <c r="D5241">
        <v>11.604000279999999</v>
      </c>
      <c r="E5241" t="s">
        <v>7</v>
      </c>
    </row>
    <row r="5242" spans="1:5" x14ac:dyDescent="0.3">
      <c r="A5242" t="s">
        <v>196</v>
      </c>
      <c r="B5242" t="s">
        <v>8</v>
      </c>
      <c r="C5242">
        <v>2011</v>
      </c>
      <c r="D5242">
        <v>11.68000031</v>
      </c>
      <c r="E5242" t="s">
        <v>7</v>
      </c>
    </row>
    <row r="5243" spans="1:5" x14ac:dyDescent="0.3">
      <c r="A5243" t="s">
        <v>196</v>
      </c>
      <c r="B5243" t="s">
        <v>8</v>
      </c>
      <c r="C5243">
        <v>2012</v>
      </c>
      <c r="D5243">
        <v>11.645225290000001</v>
      </c>
      <c r="E5243" t="s">
        <v>7</v>
      </c>
    </row>
    <row r="5244" spans="1:5" x14ac:dyDescent="0.3">
      <c r="A5244" t="s">
        <v>196</v>
      </c>
      <c r="B5244" t="s">
        <v>8</v>
      </c>
      <c r="C5244">
        <v>2013</v>
      </c>
      <c r="D5244">
        <v>11.610450269999999</v>
      </c>
      <c r="E5244" t="s">
        <v>7</v>
      </c>
    </row>
    <row r="5245" spans="1:5" x14ac:dyDescent="0.3">
      <c r="A5245" t="s">
        <v>196</v>
      </c>
      <c r="B5245" t="s">
        <v>8</v>
      </c>
      <c r="C5245">
        <v>2014</v>
      </c>
      <c r="D5245">
        <v>11.57567525</v>
      </c>
      <c r="E5245" t="s">
        <v>7</v>
      </c>
    </row>
    <row r="5246" spans="1:5" x14ac:dyDescent="0.3">
      <c r="A5246" t="s">
        <v>196</v>
      </c>
      <c r="B5246" t="s">
        <v>8</v>
      </c>
      <c r="C5246">
        <v>2015</v>
      </c>
      <c r="D5246">
        <v>11.54090023</v>
      </c>
      <c r="E5246" t="s">
        <v>7</v>
      </c>
    </row>
    <row r="5247" spans="1:5" x14ac:dyDescent="0.3">
      <c r="A5247" t="s">
        <v>196</v>
      </c>
      <c r="B5247" t="s">
        <v>8</v>
      </c>
      <c r="C5247">
        <v>2016</v>
      </c>
      <c r="D5247">
        <v>11.50612521</v>
      </c>
      <c r="E5247" t="s">
        <v>7</v>
      </c>
    </row>
    <row r="5248" spans="1:5" x14ac:dyDescent="0.3">
      <c r="A5248" t="s">
        <v>196</v>
      </c>
      <c r="B5248" t="s">
        <v>8</v>
      </c>
      <c r="C5248">
        <v>2017</v>
      </c>
      <c r="D5248">
        <v>11.471350190000001</v>
      </c>
      <c r="E5248" t="s">
        <v>7</v>
      </c>
    </row>
    <row r="5249" spans="1:5" x14ac:dyDescent="0.3">
      <c r="A5249" t="s">
        <v>196</v>
      </c>
      <c r="B5249" t="s">
        <v>8</v>
      </c>
      <c r="C5249">
        <v>2018</v>
      </c>
      <c r="D5249">
        <v>11.436575169999999</v>
      </c>
      <c r="E5249" t="s">
        <v>7</v>
      </c>
    </row>
    <row r="5250" spans="1:5" x14ac:dyDescent="0.3">
      <c r="A5250" t="s">
        <v>196</v>
      </c>
      <c r="B5250" t="s">
        <v>8</v>
      </c>
      <c r="C5250">
        <v>2019</v>
      </c>
      <c r="D5250">
        <v>11.401800160000001</v>
      </c>
      <c r="E5250" t="s">
        <v>7</v>
      </c>
    </row>
    <row r="5251" spans="1:5" x14ac:dyDescent="0.3">
      <c r="A5251" t="s">
        <v>196</v>
      </c>
      <c r="B5251" t="s">
        <v>8</v>
      </c>
      <c r="C5251">
        <v>2020</v>
      </c>
      <c r="D5251">
        <v>11.367339810000001</v>
      </c>
      <c r="E5251" t="s">
        <v>7</v>
      </c>
    </row>
    <row r="5252" spans="1:5" x14ac:dyDescent="0.3">
      <c r="A5252" t="s">
        <v>196</v>
      </c>
      <c r="B5252" t="s">
        <v>8</v>
      </c>
      <c r="C5252">
        <v>2021</v>
      </c>
      <c r="D5252">
        <v>11.332983609999999</v>
      </c>
      <c r="E5252" t="s">
        <v>7</v>
      </c>
    </row>
    <row r="5253" spans="1:5" x14ac:dyDescent="0.3">
      <c r="A5253" t="s">
        <v>196</v>
      </c>
      <c r="B5253" t="s">
        <v>8</v>
      </c>
      <c r="C5253">
        <v>2022</v>
      </c>
      <c r="D5253">
        <v>11.332983609999999</v>
      </c>
      <c r="E5253" t="s">
        <v>7</v>
      </c>
    </row>
    <row r="5254" spans="1:5" x14ac:dyDescent="0.3">
      <c r="A5254" t="s">
        <v>196</v>
      </c>
      <c r="B5254" t="s">
        <v>8</v>
      </c>
      <c r="C5254">
        <v>2023</v>
      </c>
      <c r="D5254">
        <v>11.332983609999999</v>
      </c>
      <c r="E5254" t="s">
        <v>7</v>
      </c>
    </row>
    <row r="5255" spans="1:5" x14ac:dyDescent="0.3">
      <c r="A5255" t="s">
        <v>196</v>
      </c>
      <c r="B5255" t="s">
        <v>6</v>
      </c>
      <c r="C5255">
        <v>2010</v>
      </c>
      <c r="D5255">
        <v>12.023070130000001</v>
      </c>
      <c r="E5255" t="s">
        <v>7</v>
      </c>
    </row>
    <row r="5256" spans="1:5" x14ac:dyDescent="0.3">
      <c r="A5256" t="s">
        <v>196</v>
      </c>
      <c r="B5256" t="s">
        <v>6</v>
      </c>
      <c r="C5256">
        <v>2011</v>
      </c>
      <c r="D5256">
        <v>12.06440312</v>
      </c>
      <c r="E5256" t="s">
        <v>7</v>
      </c>
    </row>
    <row r="5257" spans="1:5" x14ac:dyDescent="0.3">
      <c r="A5257" t="s">
        <v>196</v>
      </c>
      <c r="B5257" t="s">
        <v>6</v>
      </c>
      <c r="C5257">
        <v>2012</v>
      </c>
      <c r="D5257">
        <v>12.1057361</v>
      </c>
      <c r="E5257" t="s">
        <v>7</v>
      </c>
    </row>
    <row r="5258" spans="1:5" x14ac:dyDescent="0.3">
      <c r="A5258" t="s">
        <v>196</v>
      </c>
      <c r="B5258" t="s">
        <v>6</v>
      </c>
      <c r="C5258">
        <v>2013</v>
      </c>
      <c r="D5258">
        <v>12.14706909</v>
      </c>
      <c r="E5258" t="s">
        <v>7</v>
      </c>
    </row>
    <row r="5259" spans="1:5" x14ac:dyDescent="0.3">
      <c r="A5259" t="s">
        <v>196</v>
      </c>
      <c r="B5259" t="s">
        <v>6</v>
      </c>
      <c r="C5259">
        <v>2014</v>
      </c>
      <c r="D5259">
        <v>12.188402079999999</v>
      </c>
      <c r="E5259" t="s">
        <v>7</v>
      </c>
    </row>
    <row r="5260" spans="1:5" x14ac:dyDescent="0.3">
      <c r="A5260" t="s">
        <v>196</v>
      </c>
      <c r="B5260" t="s">
        <v>6</v>
      </c>
      <c r="C5260">
        <v>2015</v>
      </c>
      <c r="D5260">
        <v>12.229735059999999</v>
      </c>
      <c r="E5260" t="s">
        <v>7</v>
      </c>
    </row>
    <row r="5261" spans="1:5" x14ac:dyDescent="0.3">
      <c r="A5261" t="s">
        <v>196</v>
      </c>
      <c r="B5261" t="s">
        <v>6</v>
      </c>
      <c r="C5261">
        <v>2016</v>
      </c>
      <c r="D5261">
        <v>12.27106805</v>
      </c>
      <c r="E5261" t="s">
        <v>7</v>
      </c>
    </row>
    <row r="5262" spans="1:5" x14ac:dyDescent="0.3">
      <c r="A5262" t="s">
        <v>196</v>
      </c>
      <c r="B5262" t="s">
        <v>6</v>
      </c>
      <c r="C5262">
        <v>2017</v>
      </c>
      <c r="D5262">
        <v>12.312401039999999</v>
      </c>
      <c r="E5262" t="s">
        <v>7</v>
      </c>
    </row>
    <row r="5263" spans="1:5" x14ac:dyDescent="0.3">
      <c r="A5263" t="s">
        <v>196</v>
      </c>
      <c r="B5263" t="s">
        <v>6</v>
      </c>
      <c r="C5263">
        <v>2018</v>
      </c>
      <c r="D5263">
        <v>12.35373403</v>
      </c>
      <c r="E5263" t="s">
        <v>7</v>
      </c>
    </row>
    <row r="5264" spans="1:5" x14ac:dyDescent="0.3">
      <c r="A5264" t="s">
        <v>196</v>
      </c>
      <c r="B5264" t="s">
        <v>6</v>
      </c>
      <c r="C5264">
        <v>2019</v>
      </c>
      <c r="D5264">
        <v>12.39506701</v>
      </c>
      <c r="E5264" t="s">
        <v>7</v>
      </c>
    </row>
    <row r="5265" spans="1:5" x14ac:dyDescent="0.3">
      <c r="A5265" t="s">
        <v>196</v>
      </c>
      <c r="B5265" t="s">
        <v>6</v>
      </c>
      <c r="C5265">
        <v>2020</v>
      </c>
      <c r="D5265">
        <v>12.436400000000001</v>
      </c>
      <c r="E5265" t="s">
        <v>7</v>
      </c>
    </row>
    <row r="5266" spans="1:5" x14ac:dyDescent="0.3">
      <c r="A5266" t="s">
        <v>196</v>
      </c>
      <c r="B5266" t="s">
        <v>6</v>
      </c>
      <c r="C5266">
        <v>2021</v>
      </c>
      <c r="D5266">
        <v>12.436400000000001</v>
      </c>
      <c r="E5266" t="s">
        <v>7</v>
      </c>
    </row>
    <row r="5267" spans="1:5" x14ac:dyDescent="0.3">
      <c r="A5267" t="s">
        <v>196</v>
      </c>
      <c r="B5267" t="s">
        <v>6</v>
      </c>
      <c r="C5267">
        <v>2022</v>
      </c>
      <c r="D5267">
        <v>12.436400000000001</v>
      </c>
      <c r="E5267" t="s">
        <v>7</v>
      </c>
    </row>
    <row r="5268" spans="1:5" x14ac:dyDescent="0.3">
      <c r="A5268" t="s">
        <v>196</v>
      </c>
      <c r="B5268" t="s">
        <v>6</v>
      </c>
      <c r="C5268">
        <v>2023</v>
      </c>
      <c r="D5268">
        <v>12.436400000000001</v>
      </c>
      <c r="E5268" t="s">
        <v>7</v>
      </c>
    </row>
    <row r="5269" spans="1:5" x14ac:dyDescent="0.3">
      <c r="A5269" t="s">
        <v>197</v>
      </c>
      <c r="B5269" t="s">
        <v>6</v>
      </c>
      <c r="C5269">
        <v>2010</v>
      </c>
      <c r="D5269">
        <v>8.0182504649999995</v>
      </c>
      <c r="E5269" t="s">
        <v>7</v>
      </c>
    </row>
    <row r="5270" spans="1:5" x14ac:dyDescent="0.3">
      <c r="A5270" t="s">
        <v>197</v>
      </c>
      <c r="B5270" t="s">
        <v>6</v>
      </c>
      <c r="C5270">
        <v>2011</v>
      </c>
      <c r="D5270">
        <v>8.3685703280000006</v>
      </c>
      <c r="E5270" t="s">
        <v>7</v>
      </c>
    </row>
    <row r="5271" spans="1:5" x14ac:dyDescent="0.3">
      <c r="A5271" t="s">
        <v>197</v>
      </c>
      <c r="B5271" t="s">
        <v>6</v>
      </c>
      <c r="C5271">
        <v>2012</v>
      </c>
      <c r="D5271">
        <v>8.2310550809999992</v>
      </c>
      <c r="E5271" t="s">
        <v>7</v>
      </c>
    </row>
    <row r="5272" spans="1:5" x14ac:dyDescent="0.3">
      <c r="A5272" t="s">
        <v>197</v>
      </c>
      <c r="B5272" t="s">
        <v>6</v>
      </c>
      <c r="C5272">
        <v>2013</v>
      </c>
      <c r="D5272">
        <v>8.0957995319999991</v>
      </c>
      <c r="E5272" t="s">
        <v>7</v>
      </c>
    </row>
    <row r="5273" spans="1:5" x14ac:dyDescent="0.3">
      <c r="A5273" t="s">
        <v>197</v>
      </c>
      <c r="B5273" t="s">
        <v>6</v>
      </c>
      <c r="C5273">
        <v>2014</v>
      </c>
      <c r="D5273">
        <v>7.9627665490000004</v>
      </c>
      <c r="E5273" t="s">
        <v>7</v>
      </c>
    </row>
    <row r="5274" spans="1:5" x14ac:dyDescent="0.3">
      <c r="A5274" t="s">
        <v>197</v>
      </c>
      <c r="B5274" t="s">
        <v>6</v>
      </c>
      <c r="C5274">
        <v>2015</v>
      </c>
      <c r="D5274">
        <v>7.8297335669999999</v>
      </c>
      <c r="E5274" t="s">
        <v>7</v>
      </c>
    </row>
    <row r="5275" spans="1:5" x14ac:dyDescent="0.3">
      <c r="A5275" t="s">
        <v>197</v>
      </c>
      <c r="B5275" t="s">
        <v>6</v>
      </c>
      <c r="C5275">
        <v>2016</v>
      </c>
      <c r="D5275">
        <v>7.6967005840000002</v>
      </c>
      <c r="E5275" t="s">
        <v>7</v>
      </c>
    </row>
    <row r="5276" spans="1:5" x14ac:dyDescent="0.3">
      <c r="A5276" t="s">
        <v>197</v>
      </c>
      <c r="B5276" t="s">
        <v>6</v>
      </c>
      <c r="C5276">
        <v>2017</v>
      </c>
      <c r="D5276">
        <v>7.5636676009999997</v>
      </c>
      <c r="E5276" t="s">
        <v>7</v>
      </c>
    </row>
    <row r="5277" spans="1:5" x14ac:dyDescent="0.3">
      <c r="A5277" t="s">
        <v>197</v>
      </c>
      <c r="B5277" t="s">
        <v>6</v>
      </c>
      <c r="C5277">
        <v>2018</v>
      </c>
      <c r="D5277">
        <v>7.430634618</v>
      </c>
      <c r="E5277" t="s">
        <v>7</v>
      </c>
    </row>
    <row r="5278" spans="1:5" x14ac:dyDescent="0.3">
      <c r="A5278" t="s">
        <v>197</v>
      </c>
      <c r="B5278" t="s">
        <v>6</v>
      </c>
      <c r="C5278">
        <v>2019</v>
      </c>
      <c r="D5278">
        <v>7.4949027350000001</v>
      </c>
      <c r="E5278" t="s">
        <v>7</v>
      </c>
    </row>
    <row r="5279" spans="1:5" x14ac:dyDescent="0.3">
      <c r="A5279" t="s">
        <v>197</v>
      </c>
      <c r="B5279" t="s">
        <v>6</v>
      </c>
      <c r="C5279">
        <v>2020</v>
      </c>
      <c r="D5279">
        <v>7.4949027350000001</v>
      </c>
      <c r="E5279" t="s">
        <v>7</v>
      </c>
    </row>
    <row r="5280" spans="1:5" x14ac:dyDescent="0.3">
      <c r="A5280" t="s">
        <v>197</v>
      </c>
      <c r="B5280" t="s">
        <v>6</v>
      </c>
      <c r="C5280">
        <v>2021</v>
      </c>
      <c r="D5280">
        <v>7.4949027350000001</v>
      </c>
      <c r="E5280" t="s">
        <v>7</v>
      </c>
    </row>
    <row r="5281" spans="1:5" x14ac:dyDescent="0.3">
      <c r="A5281" t="s">
        <v>197</v>
      </c>
      <c r="B5281" t="s">
        <v>6</v>
      </c>
      <c r="C5281">
        <v>2022</v>
      </c>
      <c r="D5281">
        <v>7.4949027350000001</v>
      </c>
      <c r="E5281" t="s">
        <v>7</v>
      </c>
    </row>
    <row r="5282" spans="1:5" x14ac:dyDescent="0.3">
      <c r="A5282" t="s">
        <v>197</v>
      </c>
      <c r="B5282" t="s">
        <v>6</v>
      </c>
      <c r="C5282">
        <v>2023</v>
      </c>
      <c r="D5282">
        <v>7.4949027350000001</v>
      </c>
      <c r="E5282" t="s">
        <v>7</v>
      </c>
    </row>
    <row r="5283" spans="1:5" x14ac:dyDescent="0.3">
      <c r="A5283" t="s">
        <v>197</v>
      </c>
      <c r="B5283" t="s">
        <v>8</v>
      </c>
      <c r="C5283">
        <v>2010</v>
      </c>
      <c r="D5283">
        <v>2.8969503909999998</v>
      </c>
      <c r="E5283" t="s">
        <v>7</v>
      </c>
    </row>
    <row r="5284" spans="1:5" x14ac:dyDescent="0.3">
      <c r="A5284" t="s">
        <v>197</v>
      </c>
      <c r="B5284" t="s">
        <v>8</v>
      </c>
      <c r="C5284">
        <v>2011</v>
      </c>
      <c r="D5284">
        <v>3.1197927289999998</v>
      </c>
      <c r="E5284" t="s">
        <v>7</v>
      </c>
    </row>
    <row r="5285" spans="1:5" x14ac:dyDescent="0.3">
      <c r="A5285" t="s">
        <v>197</v>
      </c>
      <c r="B5285" t="s">
        <v>8</v>
      </c>
      <c r="C5285">
        <v>2012</v>
      </c>
      <c r="D5285">
        <v>3.3426350669999998</v>
      </c>
      <c r="E5285" t="s">
        <v>7</v>
      </c>
    </row>
    <row r="5286" spans="1:5" x14ac:dyDescent="0.3">
      <c r="A5286" t="s">
        <v>197</v>
      </c>
      <c r="B5286" t="s">
        <v>8</v>
      </c>
      <c r="C5286">
        <v>2013</v>
      </c>
      <c r="D5286">
        <v>3.5654774050000002</v>
      </c>
      <c r="E5286" t="s">
        <v>7</v>
      </c>
    </row>
    <row r="5287" spans="1:5" x14ac:dyDescent="0.3">
      <c r="A5287" t="s">
        <v>197</v>
      </c>
      <c r="B5287" t="s">
        <v>8</v>
      </c>
      <c r="C5287">
        <v>2014</v>
      </c>
      <c r="D5287">
        <v>3.7883197420000001</v>
      </c>
      <c r="E5287" t="s">
        <v>7</v>
      </c>
    </row>
    <row r="5288" spans="1:5" x14ac:dyDescent="0.3">
      <c r="A5288" t="s">
        <v>197</v>
      </c>
      <c r="B5288" t="s">
        <v>8</v>
      </c>
      <c r="C5288">
        <v>2015</v>
      </c>
      <c r="D5288">
        <v>4.0111620800000001</v>
      </c>
      <c r="E5288" t="s">
        <v>7</v>
      </c>
    </row>
    <row r="5289" spans="1:5" x14ac:dyDescent="0.3">
      <c r="A5289" t="s">
        <v>197</v>
      </c>
      <c r="B5289" t="s">
        <v>8</v>
      </c>
      <c r="C5289">
        <v>2016</v>
      </c>
      <c r="D5289">
        <v>4.1760654099999996</v>
      </c>
      <c r="E5289" t="s">
        <v>7</v>
      </c>
    </row>
    <row r="5290" spans="1:5" x14ac:dyDescent="0.3">
      <c r="A5290" t="s">
        <v>197</v>
      </c>
      <c r="B5290" t="s">
        <v>8</v>
      </c>
      <c r="C5290">
        <v>2017</v>
      </c>
      <c r="D5290">
        <v>4.3409687400000001</v>
      </c>
      <c r="E5290" t="s">
        <v>7</v>
      </c>
    </row>
    <row r="5291" spans="1:5" x14ac:dyDescent="0.3">
      <c r="A5291" t="s">
        <v>197</v>
      </c>
      <c r="B5291" t="s">
        <v>8</v>
      </c>
      <c r="C5291">
        <v>2018</v>
      </c>
      <c r="D5291">
        <v>4.5058720699999997</v>
      </c>
      <c r="E5291" t="s">
        <v>7</v>
      </c>
    </row>
    <row r="5292" spans="1:5" x14ac:dyDescent="0.3">
      <c r="A5292" t="s">
        <v>197</v>
      </c>
      <c r="B5292" t="s">
        <v>8</v>
      </c>
      <c r="C5292">
        <v>2019</v>
      </c>
      <c r="D5292">
        <v>4.6707754000000001</v>
      </c>
      <c r="E5292" t="s">
        <v>7</v>
      </c>
    </row>
    <row r="5293" spans="1:5" x14ac:dyDescent="0.3">
      <c r="A5293" t="s">
        <v>197</v>
      </c>
      <c r="B5293" t="s">
        <v>8</v>
      </c>
      <c r="C5293">
        <v>2020</v>
      </c>
      <c r="D5293">
        <v>4.8356787299999997</v>
      </c>
      <c r="E5293" t="s">
        <v>7</v>
      </c>
    </row>
    <row r="5294" spans="1:5" x14ac:dyDescent="0.3">
      <c r="A5294" t="s">
        <v>197</v>
      </c>
      <c r="B5294" t="s">
        <v>8</v>
      </c>
      <c r="C5294">
        <v>2021</v>
      </c>
      <c r="D5294">
        <v>5.0518357979999999</v>
      </c>
      <c r="E5294" t="s">
        <v>7</v>
      </c>
    </row>
    <row r="5295" spans="1:5" x14ac:dyDescent="0.3">
      <c r="A5295" t="s">
        <v>197</v>
      </c>
      <c r="B5295" t="s">
        <v>8</v>
      </c>
      <c r="C5295">
        <v>2022</v>
      </c>
      <c r="D5295">
        <v>5.2679928650000001</v>
      </c>
      <c r="E5295" t="s">
        <v>7</v>
      </c>
    </row>
    <row r="5296" spans="1:5" x14ac:dyDescent="0.3">
      <c r="A5296" t="s">
        <v>197</v>
      </c>
      <c r="B5296" t="s">
        <v>8</v>
      </c>
      <c r="C5296">
        <v>2023</v>
      </c>
      <c r="D5296">
        <v>5.4841499330000003</v>
      </c>
      <c r="E5296" t="s">
        <v>7</v>
      </c>
    </row>
    <row r="5297" spans="1:5" x14ac:dyDescent="0.3">
      <c r="A5297" t="s">
        <v>198</v>
      </c>
      <c r="B5297" t="s">
        <v>8</v>
      </c>
      <c r="C5297">
        <v>2010</v>
      </c>
      <c r="D5297">
        <v>9.6700000760000009</v>
      </c>
      <c r="E5297" t="s">
        <v>7</v>
      </c>
    </row>
    <row r="5298" spans="1:5" x14ac:dyDescent="0.3">
      <c r="A5298" t="s">
        <v>198</v>
      </c>
      <c r="B5298" t="s">
        <v>8</v>
      </c>
      <c r="C5298">
        <v>2011</v>
      </c>
      <c r="D5298">
        <v>9.6899995800000003</v>
      </c>
      <c r="E5298" t="s">
        <v>7</v>
      </c>
    </row>
    <row r="5299" spans="1:5" x14ac:dyDescent="0.3">
      <c r="A5299" t="s">
        <v>198</v>
      </c>
      <c r="B5299" t="s">
        <v>8</v>
      </c>
      <c r="C5299">
        <v>2012</v>
      </c>
      <c r="D5299">
        <v>9.9300003050000001</v>
      </c>
      <c r="E5299" t="s">
        <v>7</v>
      </c>
    </row>
    <row r="5300" spans="1:5" x14ac:dyDescent="0.3">
      <c r="A5300" t="s">
        <v>198</v>
      </c>
      <c r="B5300" t="s">
        <v>8</v>
      </c>
      <c r="C5300">
        <v>2013</v>
      </c>
      <c r="D5300">
        <v>10.039999959999999</v>
      </c>
      <c r="E5300" t="s">
        <v>7</v>
      </c>
    </row>
    <row r="5301" spans="1:5" x14ac:dyDescent="0.3">
      <c r="A5301" t="s">
        <v>198</v>
      </c>
      <c r="B5301" t="s">
        <v>8</v>
      </c>
      <c r="C5301">
        <v>2014</v>
      </c>
      <c r="D5301">
        <v>10.149999619999999</v>
      </c>
      <c r="E5301" t="s">
        <v>7</v>
      </c>
    </row>
    <row r="5302" spans="1:5" x14ac:dyDescent="0.3">
      <c r="A5302" t="s">
        <v>198</v>
      </c>
      <c r="B5302" t="s">
        <v>8</v>
      </c>
      <c r="C5302">
        <v>2015</v>
      </c>
      <c r="D5302">
        <v>10.22999954</v>
      </c>
      <c r="E5302" t="s">
        <v>7</v>
      </c>
    </row>
    <row r="5303" spans="1:5" x14ac:dyDescent="0.3">
      <c r="A5303" t="s">
        <v>198</v>
      </c>
      <c r="B5303" t="s">
        <v>8</v>
      </c>
      <c r="C5303">
        <v>2016</v>
      </c>
      <c r="D5303">
        <v>10.184999940000001</v>
      </c>
      <c r="E5303" t="s">
        <v>7</v>
      </c>
    </row>
    <row r="5304" spans="1:5" x14ac:dyDescent="0.3">
      <c r="A5304" t="s">
        <v>198</v>
      </c>
      <c r="B5304" t="s">
        <v>8</v>
      </c>
      <c r="C5304">
        <v>2017</v>
      </c>
      <c r="D5304">
        <v>10.14000034</v>
      </c>
      <c r="E5304" t="s">
        <v>7</v>
      </c>
    </row>
    <row r="5305" spans="1:5" x14ac:dyDescent="0.3">
      <c r="A5305" t="s">
        <v>198</v>
      </c>
      <c r="B5305" t="s">
        <v>8</v>
      </c>
      <c r="C5305">
        <v>2018</v>
      </c>
      <c r="D5305">
        <v>10.755000109999999</v>
      </c>
      <c r="E5305" t="s">
        <v>7</v>
      </c>
    </row>
    <row r="5306" spans="1:5" x14ac:dyDescent="0.3">
      <c r="A5306" t="s">
        <v>198</v>
      </c>
      <c r="B5306" t="s">
        <v>8</v>
      </c>
      <c r="C5306">
        <v>2019</v>
      </c>
      <c r="D5306">
        <v>11.369999890000001</v>
      </c>
      <c r="E5306" t="s">
        <v>7</v>
      </c>
    </row>
    <row r="5307" spans="1:5" x14ac:dyDescent="0.3">
      <c r="A5307" t="s">
        <v>198</v>
      </c>
      <c r="B5307" t="s">
        <v>8</v>
      </c>
      <c r="C5307">
        <v>2020</v>
      </c>
      <c r="D5307">
        <v>10.554659839999999</v>
      </c>
      <c r="E5307" t="s">
        <v>7</v>
      </c>
    </row>
    <row r="5308" spans="1:5" x14ac:dyDescent="0.3">
      <c r="A5308" t="s">
        <v>198</v>
      </c>
      <c r="B5308" t="s">
        <v>8</v>
      </c>
      <c r="C5308">
        <v>2021</v>
      </c>
      <c r="D5308">
        <v>11.60999966</v>
      </c>
      <c r="E5308" t="s">
        <v>7</v>
      </c>
    </row>
    <row r="5309" spans="1:5" x14ac:dyDescent="0.3">
      <c r="A5309" t="s">
        <v>198</v>
      </c>
      <c r="B5309" t="s">
        <v>8</v>
      </c>
      <c r="C5309">
        <v>2022</v>
      </c>
      <c r="D5309">
        <v>11.60999966</v>
      </c>
      <c r="E5309" t="s">
        <v>7</v>
      </c>
    </row>
    <row r="5310" spans="1:5" x14ac:dyDescent="0.3">
      <c r="A5310" t="s">
        <v>198</v>
      </c>
      <c r="B5310" t="s">
        <v>8</v>
      </c>
      <c r="C5310">
        <v>2023</v>
      </c>
      <c r="D5310">
        <v>11.60999966</v>
      </c>
      <c r="E5310" t="s">
        <v>7</v>
      </c>
    </row>
    <row r="5311" spans="1:5" x14ac:dyDescent="0.3">
      <c r="A5311" t="s">
        <v>198</v>
      </c>
      <c r="B5311" t="s">
        <v>6</v>
      </c>
      <c r="C5311">
        <v>2010</v>
      </c>
      <c r="D5311">
        <v>12.841349599999999</v>
      </c>
      <c r="E5311" t="s">
        <v>7</v>
      </c>
    </row>
    <row r="5312" spans="1:5" x14ac:dyDescent="0.3">
      <c r="A5312" t="s">
        <v>198</v>
      </c>
      <c r="B5312" t="s">
        <v>6</v>
      </c>
      <c r="C5312">
        <v>2011</v>
      </c>
      <c r="D5312">
        <v>13.106849670000001</v>
      </c>
      <c r="E5312" t="s">
        <v>7</v>
      </c>
    </row>
    <row r="5313" spans="1:5" x14ac:dyDescent="0.3">
      <c r="A5313" t="s">
        <v>198</v>
      </c>
      <c r="B5313" t="s">
        <v>6</v>
      </c>
      <c r="C5313">
        <v>2012</v>
      </c>
      <c r="D5313">
        <v>13.542920110000001</v>
      </c>
      <c r="E5313" t="s">
        <v>7</v>
      </c>
    </row>
    <row r="5314" spans="1:5" x14ac:dyDescent="0.3">
      <c r="A5314" t="s">
        <v>198</v>
      </c>
      <c r="B5314" t="s">
        <v>6</v>
      </c>
      <c r="C5314">
        <v>2013</v>
      </c>
      <c r="D5314">
        <v>13.912260059999999</v>
      </c>
      <c r="E5314" t="s">
        <v>7</v>
      </c>
    </row>
    <row r="5315" spans="1:5" x14ac:dyDescent="0.3">
      <c r="A5315" t="s">
        <v>198</v>
      </c>
      <c r="B5315" t="s">
        <v>6</v>
      </c>
      <c r="C5315">
        <v>2014</v>
      </c>
      <c r="D5315">
        <v>14.281599999999999</v>
      </c>
      <c r="E5315" t="s">
        <v>7</v>
      </c>
    </row>
    <row r="5316" spans="1:5" x14ac:dyDescent="0.3">
      <c r="A5316" t="s">
        <v>198</v>
      </c>
      <c r="B5316" t="s">
        <v>6</v>
      </c>
      <c r="C5316">
        <v>2015</v>
      </c>
      <c r="D5316">
        <v>14.60560989</v>
      </c>
      <c r="E5316" t="s">
        <v>7</v>
      </c>
    </row>
    <row r="5317" spans="1:5" x14ac:dyDescent="0.3">
      <c r="A5317" t="s">
        <v>198</v>
      </c>
      <c r="B5317" t="s">
        <v>6</v>
      </c>
      <c r="C5317">
        <v>2016</v>
      </c>
      <c r="D5317">
        <v>14.244520189999999</v>
      </c>
      <c r="E5317" t="s">
        <v>7</v>
      </c>
    </row>
    <row r="5318" spans="1:5" x14ac:dyDescent="0.3">
      <c r="A5318" t="s">
        <v>198</v>
      </c>
      <c r="B5318" t="s">
        <v>6</v>
      </c>
      <c r="C5318">
        <v>2017</v>
      </c>
      <c r="D5318">
        <v>14.26511002</v>
      </c>
      <c r="E5318" t="s">
        <v>7</v>
      </c>
    </row>
    <row r="5319" spans="1:5" x14ac:dyDescent="0.3">
      <c r="A5319" t="s">
        <v>198</v>
      </c>
      <c r="B5319" t="s">
        <v>6</v>
      </c>
      <c r="C5319">
        <v>2018</v>
      </c>
      <c r="D5319">
        <v>14.080539699999999</v>
      </c>
      <c r="E5319" t="s">
        <v>7</v>
      </c>
    </row>
    <row r="5320" spans="1:5" x14ac:dyDescent="0.3">
      <c r="A5320" t="s">
        <v>198</v>
      </c>
      <c r="B5320" t="s">
        <v>6</v>
      </c>
      <c r="C5320">
        <v>2019</v>
      </c>
      <c r="D5320">
        <v>14.21393013</v>
      </c>
      <c r="E5320" t="s">
        <v>7</v>
      </c>
    </row>
    <row r="5321" spans="1:5" x14ac:dyDescent="0.3">
      <c r="A5321" t="s">
        <v>198</v>
      </c>
      <c r="B5321" t="s">
        <v>6</v>
      </c>
      <c r="C5321">
        <v>2020</v>
      </c>
      <c r="D5321">
        <v>13.98349953</v>
      </c>
      <c r="E5321" t="s">
        <v>7</v>
      </c>
    </row>
    <row r="5322" spans="1:5" x14ac:dyDescent="0.3">
      <c r="A5322" t="s">
        <v>198</v>
      </c>
      <c r="B5322" t="s">
        <v>6</v>
      </c>
      <c r="C5322">
        <v>2021</v>
      </c>
      <c r="D5322">
        <v>14.11433983</v>
      </c>
      <c r="E5322" t="s">
        <v>7</v>
      </c>
    </row>
    <row r="5323" spans="1:5" x14ac:dyDescent="0.3">
      <c r="A5323" t="s">
        <v>198</v>
      </c>
      <c r="B5323" t="s">
        <v>6</v>
      </c>
      <c r="C5323">
        <v>2022</v>
      </c>
      <c r="D5323">
        <v>13.79325008</v>
      </c>
      <c r="E5323" t="s">
        <v>7</v>
      </c>
    </row>
    <row r="5324" spans="1:5" x14ac:dyDescent="0.3">
      <c r="A5324" t="s">
        <v>198</v>
      </c>
      <c r="B5324" t="s">
        <v>6</v>
      </c>
      <c r="C5324">
        <v>2023</v>
      </c>
      <c r="D5324">
        <v>13.79325008</v>
      </c>
      <c r="E5324" t="s">
        <v>7</v>
      </c>
    </row>
    <row r="5325" spans="1:5" x14ac:dyDescent="0.3">
      <c r="A5325" t="s">
        <v>199</v>
      </c>
      <c r="B5325" t="s">
        <v>6</v>
      </c>
      <c r="C5325">
        <v>2010</v>
      </c>
      <c r="D5325">
        <v>10.99241965</v>
      </c>
      <c r="E5325" t="s">
        <v>7</v>
      </c>
    </row>
    <row r="5326" spans="1:5" x14ac:dyDescent="0.3">
      <c r="A5326" t="s">
        <v>199</v>
      </c>
      <c r="B5326" t="s">
        <v>6</v>
      </c>
      <c r="C5326">
        <v>2011</v>
      </c>
      <c r="D5326">
        <v>10.99497277</v>
      </c>
      <c r="E5326" t="s">
        <v>7</v>
      </c>
    </row>
    <row r="5327" spans="1:5" x14ac:dyDescent="0.3">
      <c r="A5327" t="s">
        <v>199</v>
      </c>
      <c r="B5327" t="s">
        <v>6</v>
      </c>
      <c r="C5327">
        <v>2012</v>
      </c>
      <c r="D5327">
        <v>10.99752589</v>
      </c>
      <c r="E5327" t="s">
        <v>7</v>
      </c>
    </row>
    <row r="5328" spans="1:5" x14ac:dyDescent="0.3">
      <c r="A5328" t="s">
        <v>199</v>
      </c>
      <c r="B5328" t="s">
        <v>6</v>
      </c>
      <c r="C5328">
        <v>2013</v>
      </c>
      <c r="D5328">
        <v>11.000079019999999</v>
      </c>
      <c r="E5328" t="s">
        <v>7</v>
      </c>
    </row>
    <row r="5329" spans="1:5" x14ac:dyDescent="0.3">
      <c r="A5329" t="s">
        <v>199</v>
      </c>
      <c r="B5329" t="s">
        <v>6</v>
      </c>
      <c r="C5329">
        <v>2014</v>
      </c>
      <c r="D5329">
        <v>11.002632139999999</v>
      </c>
      <c r="E5329" t="s">
        <v>7</v>
      </c>
    </row>
    <row r="5330" spans="1:5" x14ac:dyDescent="0.3">
      <c r="A5330" t="s">
        <v>199</v>
      </c>
      <c r="B5330" t="s">
        <v>6</v>
      </c>
      <c r="C5330">
        <v>2015</v>
      </c>
      <c r="D5330">
        <v>11.005187039999999</v>
      </c>
      <c r="E5330" t="s">
        <v>7</v>
      </c>
    </row>
    <row r="5331" spans="1:5" x14ac:dyDescent="0.3">
      <c r="A5331" t="s">
        <v>199</v>
      </c>
      <c r="B5331" t="s">
        <v>6</v>
      </c>
      <c r="C5331">
        <v>2016</v>
      </c>
      <c r="D5331">
        <v>11.007742540000001</v>
      </c>
      <c r="E5331" t="s">
        <v>7</v>
      </c>
    </row>
    <row r="5332" spans="1:5" x14ac:dyDescent="0.3">
      <c r="A5332" t="s">
        <v>199</v>
      </c>
      <c r="B5332" t="s">
        <v>6</v>
      </c>
      <c r="C5332">
        <v>2017</v>
      </c>
      <c r="D5332">
        <v>11.010298629999999</v>
      </c>
      <c r="E5332" t="s">
        <v>7</v>
      </c>
    </row>
    <row r="5333" spans="1:5" x14ac:dyDescent="0.3">
      <c r="A5333" t="s">
        <v>199</v>
      </c>
      <c r="B5333" t="s">
        <v>6</v>
      </c>
      <c r="C5333">
        <v>2018</v>
      </c>
      <c r="D5333">
        <v>11.012855310000001</v>
      </c>
      <c r="E5333" t="s">
        <v>7</v>
      </c>
    </row>
    <row r="5334" spans="1:5" x14ac:dyDescent="0.3">
      <c r="A5334" t="s">
        <v>199</v>
      </c>
      <c r="B5334" t="s">
        <v>6</v>
      </c>
      <c r="C5334">
        <v>2019</v>
      </c>
      <c r="D5334">
        <v>11.01541258</v>
      </c>
      <c r="E5334" t="s">
        <v>7</v>
      </c>
    </row>
    <row r="5335" spans="1:5" x14ac:dyDescent="0.3">
      <c r="A5335" t="s">
        <v>199</v>
      </c>
      <c r="B5335" t="s">
        <v>6</v>
      </c>
      <c r="C5335">
        <v>2020</v>
      </c>
      <c r="D5335">
        <v>11.01797045</v>
      </c>
      <c r="E5335" t="s">
        <v>7</v>
      </c>
    </row>
    <row r="5336" spans="1:5" x14ac:dyDescent="0.3">
      <c r="A5336" t="s">
        <v>199</v>
      </c>
      <c r="B5336" t="s">
        <v>6</v>
      </c>
      <c r="C5336">
        <v>2021</v>
      </c>
      <c r="D5336">
        <v>11.02052892</v>
      </c>
      <c r="E5336" t="s">
        <v>7</v>
      </c>
    </row>
    <row r="5337" spans="1:5" x14ac:dyDescent="0.3">
      <c r="A5337" t="s">
        <v>199</v>
      </c>
      <c r="B5337" t="s">
        <v>6</v>
      </c>
      <c r="C5337">
        <v>2022</v>
      </c>
      <c r="D5337">
        <v>11.02052892</v>
      </c>
      <c r="E5337" t="s">
        <v>7</v>
      </c>
    </row>
    <row r="5338" spans="1:5" x14ac:dyDescent="0.3">
      <c r="A5338" t="s">
        <v>199</v>
      </c>
      <c r="B5338" t="s">
        <v>6</v>
      </c>
      <c r="C5338">
        <v>2023</v>
      </c>
      <c r="D5338">
        <v>11.02052892</v>
      </c>
      <c r="E5338" t="s">
        <v>7</v>
      </c>
    </row>
    <row r="5339" spans="1:5" x14ac:dyDescent="0.3">
      <c r="A5339" t="s">
        <v>199</v>
      </c>
      <c r="B5339" t="s">
        <v>8</v>
      </c>
      <c r="C5339">
        <v>2010</v>
      </c>
      <c r="D5339">
        <v>6.3009641509999996</v>
      </c>
      <c r="E5339" t="s">
        <v>7</v>
      </c>
    </row>
    <row r="5340" spans="1:5" x14ac:dyDescent="0.3">
      <c r="A5340" t="s">
        <v>199</v>
      </c>
      <c r="B5340" t="s">
        <v>8</v>
      </c>
      <c r="C5340">
        <v>2011</v>
      </c>
      <c r="D5340">
        <v>6.3920123579999997</v>
      </c>
      <c r="E5340" t="s">
        <v>7</v>
      </c>
    </row>
    <row r="5341" spans="1:5" x14ac:dyDescent="0.3">
      <c r="A5341" t="s">
        <v>199</v>
      </c>
      <c r="B5341" t="s">
        <v>8</v>
      </c>
      <c r="C5341">
        <v>2012</v>
      </c>
      <c r="D5341">
        <v>6.4830605639999996</v>
      </c>
      <c r="E5341" t="s">
        <v>7</v>
      </c>
    </row>
    <row r="5342" spans="1:5" x14ac:dyDescent="0.3">
      <c r="A5342" t="s">
        <v>199</v>
      </c>
      <c r="B5342" t="s">
        <v>8</v>
      </c>
      <c r="C5342">
        <v>2013</v>
      </c>
      <c r="D5342">
        <v>6.5741087709999997</v>
      </c>
      <c r="E5342" t="s">
        <v>7</v>
      </c>
    </row>
    <row r="5343" spans="1:5" x14ac:dyDescent="0.3">
      <c r="A5343" t="s">
        <v>199</v>
      </c>
      <c r="B5343" t="s">
        <v>8</v>
      </c>
      <c r="C5343">
        <v>2014</v>
      </c>
      <c r="D5343">
        <v>6.6651569779999997</v>
      </c>
      <c r="E5343" t="s">
        <v>7</v>
      </c>
    </row>
    <row r="5344" spans="1:5" x14ac:dyDescent="0.3">
      <c r="A5344" t="s">
        <v>199</v>
      </c>
      <c r="B5344" t="s">
        <v>8</v>
      </c>
      <c r="C5344">
        <v>2015</v>
      </c>
      <c r="D5344">
        <v>6.7562051839999997</v>
      </c>
      <c r="E5344" t="s">
        <v>7</v>
      </c>
    </row>
    <row r="5345" spans="1:5" x14ac:dyDescent="0.3">
      <c r="A5345" t="s">
        <v>199</v>
      </c>
      <c r="B5345" t="s">
        <v>8</v>
      </c>
      <c r="C5345">
        <v>2016</v>
      </c>
      <c r="D5345">
        <v>6.8472533909999997</v>
      </c>
      <c r="E5345" t="s">
        <v>7</v>
      </c>
    </row>
    <row r="5346" spans="1:5" x14ac:dyDescent="0.3">
      <c r="A5346" t="s">
        <v>199</v>
      </c>
      <c r="B5346" t="s">
        <v>8</v>
      </c>
      <c r="C5346">
        <v>2017</v>
      </c>
      <c r="D5346">
        <v>6.9383015969999997</v>
      </c>
      <c r="E5346" t="s">
        <v>7</v>
      </c>
    </row>
    <row r="5347" spans="1:5" x14ac:dyDescent="0.3">
      <c r="A5347" t="s">
        <v>199</v>
      </c>
      <c r="B5347" t="s">
        <v>8</v>
      </c>
      <c r="C5347">
        <v>2018</v>
      </c>
      <c r="D5347">
        <v>7.0293498039999998</v>
      </c>
      <c r="E5347" t="s">
        <v>7</v>
      </c>
    </row>
    <row r="5348" spans="1:5" x14ac:dyDescent="0.3">
      <c r="A5348" t="s">
        <v>199</v>
      </c>
      <c r="B5348" t="s">
        <v>8</v>
      </c>
      <c r="C5348">
        <v>2019</v>
      </c>
      <c r="D5348">
        <v>7.1571214909999998</v>
      </c>
      <c r="E5348" t="s">
        <v>7</v>
      </c>
    </row>
    <row r="5349" spans="1:5" x14ac:dyDescent="0.3">
      <c r="A5349" t="s">
        <v>199</v>
      </c>
      <c r="B5349" t="s">
        <v>8</v>
      </c>
      <c r="C5349">
        <v>2020</v>
      </c>
      <c r="D5349">
        <v>7.2848931769999998</v>
      </c>
      <c r="E5349" t="s">
        <v>7</v>
      </c>
    </row>
    <row r="5350" spans="1:5" x14ac:dyDescent="0.3">
      <c r="A5350" t="s">
        <v>199</v>
      </c>
      <c r="B5350" t="s">
        <v>8</v>
      </c>
      <c r="C5350">
        <v>2021</v>
      </c>
      <c r="D5350">
        <v>7.3974085430000001</v>
      </c>
      <c r="E5350" t="s">
        <v>7</v>
      </c>
    </row>
    <row r="5351" spans="1:5" x14ac:dyDescent="0.3">
      <c r="A5351" t="s">
        <v>199</v>
      </c>
      <c r="B5351" t="s">
        <v>8</v>
      </c>
      <c r="C5351">
        <v>2022</v>
      </c>
      <c r="D5351">
        <v>7.3974085430000001</v>
      </c>
      <c r="E5351" t="s">
        <v>7</v>
      </c>
    </row>
    <row r="5352" spans="1:5" x14ac:dyDescent="0.3">
      <c r="A5352" t="s">
        <v>199</v>
      </c>
      <c r="B5352" t="s">
        <v>8</v>
      </c>
      <c r="C5352">
        <v>2023</v>
      </c>
      <c r="D5352">
        <v>7.3974085430000001</v>
      </c>
      <c r="E5352" t="s">
        <v>7</v>
      </c>
    </row>
    <row r="5353" spans="1:5" x14ac:dyDescent="0.3">
      <c r="A5353" t="s">
        <v>200</v>
      </c>
      <c r="B5353" t="s">
        <v>8</v>
      </c>
      <c r="C5353">
        <v>2010</v>
      </c>
      <c r="D5353">
        <v>7.6659998890000001</v>
      </c>
      <c r="E5353" t="s">
        <v>7</v>
      </c>
    </row>
    <row r="5354" spans="1:5" x14ac:dyDescent="0.3">
      <c r="A5354" t="s">
        <v>200</v>
      </c>
      <c r="B5354" t="s">
        <v>8</v>
      </c>
      <c r="C5354">
        <v>2011</v>
      </c>
      <c r="D5354">
        <v>7.7679998870000002</v>
      </c>
      <c r="E5354" t="s">
        <v>7</v>
      </c>
    </row>
    <row r="5355" spans="1:5" x14ac:dyDescent="0.3">
      <c r="A5355" t="s">
        <v>200</v>
      </c>
      <c r="B5355" t="s">
        <v>8</v>
      </c>
      <c r="C5355">
        <v>2012</v>
      </c>
      <c r="D5355">
        <v>7.8699998860000004</v>
      </c>
      <c r="E5355" t="s">
        <v>7</v>
      </c>
    </row>
    <row r="5356" spans="1:5" x14ac:dyDescent="0.3">
      <c r="A5356" t="s">
        <v>200</v>
      </c>
      <c r="B5356" t="s">
        <v>8</v>
      </c>
      <c r="C5356">
        <v>2013</v>
      </c>
      <c r="D5356">
        <v>7.9899997709999999</v>
      </c>
      <c r="E5356" t="s">
        <v>7</v>
      </c>
    </row>
    <row r="5357" spans="1:5" x14ac:dyDescent="0.3">
      <c r="A5357" t="s">
        <v>200</v>
      </c>
      <c r="B5357" t="s">
        <v>8</v>
      </c>
      <c r="C5357">
        <v>2014</v>
      </c>
      <c r="D5357">
        <v>8.1099996569999995</v>
      </c>
      <c r="E5357" t="s">
        <v>7</v>
      </c>
    </row>
    <row r="5358" spans="1:5" x14ac:dyDescent="0.3">
      <c r="A5358" t="s">
        <v>200</v>
      </c>
      <c r="B5358" t="s">
        <v>8</v>
      </c>
      <c r="C5358">
        <v>2015</v>
      </c>
      <c r="D5358">
        <v>8.3890495299999994</v>
      </c>
      <c r="E5358" t="s">
        <v>7</v>
      </c>
    </row>
    <row r="5359" spans="1:5" x14ac:dyDescent="0.3">
      <c r="A5359" t="s">
        <v>200</v>
      </c>
      <c r="B5359" t="s">
        <v>8</v>
      </c>
      <c r="C5359">
        <v>2016</v>
      </c>
      <c r="D5359">
        <v>8.4245247840000008</v>
      </c>
      <c r="E5359" t="s">
        <v>7</v>
      </c>
    </row>
    <row r="5360" spans="1:5" x14ac:dyDescent="0.3">
      <c r="A5360" t="s">
        <v>200</v>
      </c>
      <c r="B5360" t="s">
        <v>8</v>
      </c>
      <c r="C5360">
        <v>2017</v>
      </c>
      <c r="D5360">
        <v>8.4600000380000004</v>
      </c>
      <c r="E5360" t="s">
        <v>7</v>
      </c>
    </row>
    <row r="5361" spans="1:5" x14ac:dyDescent="0.3">
      <c r="A5361" t="s">
        <v>200</v>
      </c>
      <c r="B5361" t="s">
        <v>8</v>
      </c>
      <c r="C5361">
        <v>2018</v>
      </c>
      <c r="D5361">
        <v>8.5737299920000005</v>
      </c>
      <c r="E5361" t="s">
        <v>7</v>
      </c>
    </row>
    <row r="5362" spans="1:5" x14ac:dyDescent="0.3">
      <c r="A5362" t="s">
        <v>200</v>
      </c>
      <c r="B5362" t="s">
        <v>8</v>
      </c>
      <c r="C5362">
        <v>2019</v>
      </c>
      <c r="D5362">
        <v>8.6874599460000006</v>
      </c>
      <c r="E5362" t="s">
        <v>7</v>
      </c>
    </row>
    <row r="5363" spans="1:5" x14ac:dyDescent="0.3">
      <c r="A5363" t="s">
        <v>200</v>
      </c>
      <c r="B5363" t="s">
        <v>8</v>
      </c>
      <c r="C5363">
        <v>2020</v>
      </c>
      <c r="D5363">
        <v>8.8083129749999998</v>
      </c>
      <c r="E5363" t="s">
        <v>7</v>
      </c>
    </row>
    <row r="5364" spans="1:5" x14ac:dyDescent="0.3">
      <c r="A5364" t="s">
        <v>200</v>
      </c>
      <c r="B5364" t="s">
        <v>8</v>
      </c>
      <c r="C5364">
        <v>2021</v>
      </c>
      <c r="D5364">
        <v>8.9308472160000001</v>
      </c>
      <c r="E5364" t="s">
        <v>7</v>
      </c>
    </row>
    <row r="5365" spans="1:5" x14ac:dyDescent="0.3">
      <c r="A5365" t="s">
        <v>200</v>
      </c>
      <c r="B5365" t="s">
        <v>8</v>
      </c>
      <c r="C5365">
        <v>2022</v>
      </c>
      <c r="D5365">
        <v>8.9308472160000001</v>
      </c>
      <c r="E5365" t="s">
        <v>7</v>
      </c>
    </row>
    <row r="5366" spans="1:5" x14ac:dyDescent="0.3">
      <c r="A5366" t="s">
        <v>200</v>
      </c>
      <c r="B5366" t="s">
        <v>8</v>
      </c>
      <c r="C5366">
        <v>2023</v>
      </c>
      <c r="D5366">
        <v>8.9308472160000001</v>
      </c>
      <c r="E5366" t="s">
        <v>7</v>
      </c>
    </row>
    <row r="5367" spans="1:5" x14ac:dyDescent="0.3">
      <c r="A5367" t="s">
        <v>200</v>
      </c>
      <c r="B5367" t="s">
        <v>6</v>
      </c>
      <c r="C5367">
        <v>2010</v>
      </c>
      <c r="D5367">
        <v>10.79711024</v>
      </c>
      <c r="E5367" t="s">
        <v>7</v>
      </c>
    </row>
    <row r="5368" spans="1:5" x14ac:dyDescent="0.3">
      <c r="A5368" t="s">
        <v>200</v>
      </c>
      <c r="B5368" t="s">
        <v>6</v>
      </c>
      <c r="C5368">
        <v>2011</v>
      </c>
      <c r="D5368">
        <v>10.86973031</v>
      </c>
      <c r="E5368" t="s">
        <v>7</v>
      </c>
    </row>
    <row r="5369" spans="1:5" x14ac:dyDescent="0.3">
      <c r="A5369" t="s">
        <v>200</v>
      </c>
      <c r="B5369" t="s">
        <v>6</v>
      </c>
      <c r="C5369">
        <v>2012</v>
      </c>
      <c r="D5369">
        <v>10.94235039</v>
      </c>
      <c r="E5369" t="s">
        <v>7</v>
      </c>
    </row>
    <row r="5370" spans="1:5" x14ac:dyDescent="0.3">
      <c r="A5370" t="s">
        <v>200</v>
      </c>
      <c r="B5370" t="s">
        <v>6</v>
      </c>
      <c r="C5370">
        <v>2013</v>
      </c>
      <c r="D5370">
        <v>10.80508041</v>
      </c>
      <c r="E5370" t="s">
        <v>7</v>
      </c>
    </row>
    <row r="5371" spans="1:5" x14ac:dyDescent="0.3">
      <c r="A5371" t="s">
        <v>200</v>
      </c>
      <c r="B5371" t="s">
        <v>6</v>
      </c>
      <c r="C5371">
        <v>2014</v>
      </c>
      <c r="D5371">
        <v>10.836309269999999</v>
      </c>
      <c r="E5371" t="s">
        <v>7</v>
      </c>
    </row>
    <row r="5372" spans="1:5" x14ac:dyDescent="0.3">
      <c r="A5372" t="s">
        <v>200</v>
      </c>
      <c r="B5372" t="s">
        <v>6</v>
      </c>
      <c r="C5372">
        <v>2015</v>
      </c>
      <c r="D5372">
        <v>10.867628379999999</v>
      </c>
      <c r="E5372" t="s">
        <v>7</v>
      </c>
    </row>
    <row r="5373" spans="1:5" x14ac:dyDescent="0.3">
      <c r="A5373" t="s">
        <v>200</v>
      </c>
      <c r="B5373" t="s">
        <v>6</v>
      </c>
      <c r="C5373">
        <v>2016</v>
      </c>
      <c r="D5373">
        <v>10.89903801</v>
      </c>
      <c r="E5373" t="s">
        <v>7</v>
      </c>
    </row>
    <row r="5374" spans="1:5" x14ac:dyDescent="0.3">
      <c r="A5374" t="s">
        <v>200</v>
      </c>
      <c r="B5374" t="s">
        <v>6</v>
      </c>
      <c r="C5374">
        <v>2017</v>
      </c>
      <c r="D5374">
        <v>10.93053842</v>
      </c>
      <c r="E5374" t="s">
        <v>7</v>
      </c>
    </row>
    <row r="5375" spans="1:5" x14ac:dyDescent="0.3">
      <c r="A5375" t="s">
        <v>200</v>
      </c>
      <c r="B5375" t="s">
        <v>6</v>
      </c>
      <c r="C5375">
        <v>2018</v>
      </c>
      <c r="D5375">
        <v>10.96212987</v>
      </c>
      <c r="E5375" t="s">
        <v>7</v>
      </c>
    </row>
    <row r="5376" spans="1:5" x14ac:dyDescent="0.3">
      <c r="A5376" t="s">
        <v>200</v>
      </c>
      <c r="B5376" t="s">
        <v>6</v>
      </c>
      <c r="C5376">
        <v>2019</v>
      </c>
      <c r="D5376">
        <v>10.993812630000001</v>
      </c>
      <c r="E5376" t="s">
        <v>7</v>
      </c>
    </row>
    <row r="5377" spans="1:5" x14ac:dyDescent="0.3">
      <c r="A5377" t="s">
        <v>200</v>
      </c>
      <c r="B5377" t="s">
        <v>6</v>
      </c>
      <c r="C5377">
        <v>2020</v>
      </c>
      <c r="D5377">
        <v>11.02558696</v>
      </c>
      <c r="E5377" t="s">
        <v>7</v>
      </c>
    </row>
    <row r="5378" spans="1:5" x14ac:dyDescent="0.3">
      <c r="A5378" t="s">
        <v>200</v>
      </c>
      <c r="B5378" t="s">
        <v>6</v>
      </c>
      <c r="C5378">
        <v>2021</v>
      </c>
      <c r="D5378">
        <v>11.05745312</v>
      </c>
      <c r="E5378" t="s">
        <v>7</v>
      </c>
    </row>
    <row r="5379" spans="1:5" x14ac:dyDescent="0.3">
      <c r="A5379" t="s">
        <v>200</v>
      </c>
      <c r="B5379" t="s">
        <v>6</v>
      </c>
      <c r="C5379">
        <v>2022</v>
      </c>
      <c r="D5379">
        <v>11.05745312</v>
      </c>
      <c r="E5379" t="s">
        <v>7</v>
      </c>
    </row>
    <row r="5380" spans="1:5" x14ac:dyDescent="0.3">
      <c r="A5380" t="s">
        <v>200</v>
      </c>
      <c r="B5380" t="s">
        <v>6</v>
      </c>
      <c r="C5380">
        <v>2023</v>
      </c>
      <c r="D5380">
        <v>11.05745312</v>
      </c>
      <c r="E5380" t="s">
        <v>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D0D5-2489-4B8E-8CB8-519E61DBB0D6}">
  <dimension ref="B4:R28"/>
  <sheetViews>
    <sheetView zoomScale="70" zoomScaleNormal="70" workbookViewId="0"/>
  </sheetViews>
  <sheetFormatPr defaultRowHeight="14.4" x14ac:dyDescent="0.3"/>
  <cols>
    <col min="2" max="2" width="9.33203125" customWidth="1"/>
    <col min="17" max="17" width="11.6640625" bestFit="1" customWidth="1"/>
    <col min="18" max="18" width="14.44140625" bestFit="1" customWidth="1"/>
  </cols>
  <sheetData>
    <row r="4" spans="2:18" x14ac:dyDescent="0.3">
      <c r="B4" s="40" t="s">
        <v>784</v>
      </c>
    </row>
    <row r="5" spans="2:18" x14ac:dyDescent="0.3">
      <c r="B5" s="44" t="s">
        <v>660</v>
      </c>
      <c r="C5" s="45" t="s">
        <v>269</v>
      </c>
      <c r="D5" s="45" t="s">
        <v>270</v>
      </c>
      <c r="E5" s="45" t="s">
        <v>271</v>
      </c>
      <c r="F5" s="45" t="s">
        <v>272</v>
      </c>
      <c r="G5" s="45" t="s">
        <v>273</v>
      </c>
      <c r="H5" s="45" t="s">
        <v>274</v>
      </c>
      <c r="I5" s="45" t="s">
        <v>275</v>
      </c>
      <c r="J5" s="45" t="s">
        <v>276</v>
      </c>
      <c r="K5" s="45" t="s">
        <v>277</v>
      </c>
      <c r="L5" s="45" t="s">
        <v>278</v>
      </c>
      <c r="M5" s="45" t="s">
        <v>279</v>
      </c>
      <c r="N5" s="45" t="s">
        <v>280</v>
      </c>
      <c r="O5" s="45" t="s">
        <v>281</v>
      </c>
      <c r="P5" s="46" t="s">
        <v>282</v>
      </c>
      <c r="Q5" s="45" t="s">
        <v>759</v>
      </c>
      <c r="R5" s="45" t="s">
        <v>786</v>
      </c>
    </row>
    <row r="6" spans="2:18" x14ac:dyDescent="0.3">
      <c r="B6" s="43" t="s">
        <v>16</v>
      </c>
      <c r="C6" s="42">
        <f>(((Years!Q13/15) + (Years!C13/18)) / 2)</f>
        <v>1.0239186557222222</v>
      </c>
      <c r="D6" s="42">
        <f>(((Years!R13/15) + (Years!D13/18)) / 2)</f>
        <v>1.0314887096666667</v>
      </c>
      <c r="E6" s="42">
        <f>(((Years!S13/15) + (Years!E13/18)) / 2)</f>
        <v>1.042058768</v>
      </c>
      <c r="F6" s="42">
        <f>(((Years!T13/15) + (Years!F13/18)) / 2)</f>
        <v>1.0372954922777777</v>
      </c>
      <c r="G6" s="42">
        <f>(((Years!U13/15) + (Years!G13/18)) / 2)</f>
        <v>1.0468655282222221</v>
      </c>
      <c r="H6" s="42">
        <f>(((Years!V13/15) + (Years!H13/18)) / 2)</f>
        <v>1.0541022405555556</v>
      </c>
      <c r="I6" s="42">
        <f>(((Years!W13/15) + (Years!I13/18)) / 2)</f>
        <v>1.0465652890555557</v>
      </c>
      <c r="J6" s="42">
        <f>(((Years!X13/15) + (Years!J13/18)) / 2)</f>
        <v>1.0204177749444443</v>
      </c>
      <c r="K6" s="42">
        <f>(((Years!Y13/15) + (Years!K13/18)) / 2)</f>
        <v>0.98279164633333327</v>
      </c>
      <c r="L6" s="42">
        <f>(((Years!Z13/15) + (Years!L13/18)) / 2)</f>
        <v>1.0124338998333333</v>
      </c>
      <c r="M6" s="42">
        <f>(((Years!AA13/15) + (Years!M13/18)) / 2)</f>
        <v>1.0029844493888889</v>
      </c>
      <c r="N6" s="42">
        <f>(((Years!AB13/15) + (Years!N13/18)) / 2)</f>
        <v>1.0115561271111111</v>
      </c>
      <c r="O6" s="42">
        <f>(((Years!AC13/15) + (Years!O13/18)) / 2)</f>
        <v>1.002743869388889</v>
      </c>
      <c r="P6" s="42">
        <f>(((Years!AD13/15) + (Years!P13/18)) / 2)</f>
        <v>1.002743869388889</v>
      </c>
      <c r="Q6" s="52">
        <f>_xlfn.RANK.EQ(Table10[[#This Row],[2023]], Table10[2023], 0)</f>
        <v>1</v>
      </c>
      <c r="R6" s="64">
        <f>Table10[[#This Row],[2023]] - Table10[[#This Row],[2010]]</f>
        <v>-2.117478633333314E-2</v>
      </c>
    </row>
    <row r="7" spans="2:18" x14ac:dyDescent="0.3">
      <c r="B7" s="43" t="s">
        <v>90</v>
      </c>
      <c r="C7" s="42">
        <f>(((Years!Q67/15) + (Years!C67/18)) / 2)</f>
        <v>0.94518667644444443</v>
      </c>
      <c r="D7" s="42">
        <f>(((Years!R67/15) + (Years!D67/18)) / 2)</f>
        <v>0.95436362311111111</v>
      </c>
      <c r="E7" s="42">
        <f>(((Years!S67/15) + (Years!E67/18)) / 2)</f>
        <v>0.96943443611111113</v>
      </c>
      <c r="F7" s="42">
        <f>(((Years!T67/15) + (Years!F67/18)) / 2)</f>
        <v>0.98859137277777775</v>
      </c>
      <c r="G7" s="42">
        <f>(((Years!U67/15) + (Years!G67/18)) / 2)</f>
        <v>0.99017945611111102</v>
      </c>
      <c r="H7" s="42">
        <f>(((Years!V67/15) + (Years!H67/18)) / 2)</f>
        <v>0.98325748000000002</v>
      </c>
      <c r="I7" s="42">
        <f>(((Years!W67/15) + (Years!I67/18)) / 2)</f>
        <v>0.97830330472222227</v>
      </c>
      <c r="J7" s="42">
        <f>(((Years!X67/15) + (Years!J67/18)) / 2)</f>
        <v>0.97221219055555552</v>
      </c>
      <c r="K7" s="42">
        <f>(((Years!Y67/15) + (Years!K67/18)) / 2)</f>
        <v>0.96856831050000003</v>
      </c>
      <c r="L7" s="42">
        <f>(((Years!Z67/15) + (Years!L67/18)) / 2)</f>
        <v>0.96419412827777773</v>
      </c>
      <c r="M7" s="42">
        <f>(((Years!AA67/15) + (Years!M67/18)) / 2)</f>
        <v>0.96565947005555552</v>
      </c>
      <c r="N7" s="42">
        <f>(((Years!AB67/15) + (Years!N67/18)) / 2)</f>
        <v>0.99437336238888885</v>
      </c>
      <c r="O7" s="42">
        <f>(((Years!AC67/15) + (Years!O67/18)) / 2)</f>
        <v>0.98725836905555553</v>
      </c>
      <c r="P7" s="42">
        <f>(((Years!AD67/15) + (Years!P67/18)) / 2)</f>
        <v>0.98725836905555553</v>
      </c>
      <c r="Q7" s="53">
        <f>_xlfn.RANK.EQ(Table10[[#This Row],[2023]], Table10[2023], 0)</f>
        <v>2</v>
      </c>
      <c r="R7" s="42">
        <f>Table10[[#This Row],[2023]] - Table10[[#This Row],[2010]]</f>
        <v>4.20716926111111E-2</v>
      </c>
    </row>
    <row r="8" spans="2:18" x14ac:dyDescent="0.3">
      <c r="B8" s="48" t="s">
        <v>64</v>
      </c>
      <c r="C8" s="42">
        <f>(((Years!Q51/15) + (Years!C51/18)) / 2)</f>
        <v>0.88686304100000002</v>
      </c>
      <c r="D8" s="42">
        <f>(((Years!R51/15) + (Years!D51/18)) / 2)</f>
        <v>0.89071529188888887</v>
      </c>
      <c r="E8" s="42">
        <f>(((Years!S51/15) + (Years!E51/18)) / 2)</f>
        <v>0.89150833538888896</v>
      </c>
      <c r="F8" s="42">
        <f>(((Years!T51/15) + (Years!F51/18)) / 2)</f>
        <v>0.95516943411111122</v>
      </c>
      <c r="G8" s="42">
        <f>(((Years!U51/15) + (Years!G51/18)) / 2)</f>
        <v>0.95484027850000008</v>
      </c>
      <c r="H8" s="42">
        <f>(((Years!V51/15) + (Years!H51/18)) / 2)</f>
        <v>0.95741303755555562</v>
      </c>
      <c r="I8" s="42">
        <f>(((Years!W51/15) + (Years!I51/18)) / 2)</f>
        <v>0.95924445772222222</v>
      </c>
      <c r="J8" s="42">
        <f>(((Years!X51/15) + (Years!J51/18)) / 2)</f>
        <v>0.96285305011111111</v>
      </c>
      <c r="K8" s="42">
        <f>(((Years!Y51/15) + (Years!K51/18)) / 2)</f>
        <v>0.96714307461111115</v>
      </c>
      <c r="L8" s="42">
        <f>(((Years!Z51/15) + (Years!L51/18)) / 2)</f>
        <v>0.95797527105555558</v>
      </c>
      <c r="M8" s="42">
        <f>(((Years!AA51/15) + (Years!M51/18)) / 2)</f>
        <v>0.95995044194444445</v>
      </c>
      <c r="N8" s="42">
        <f>(((Years!AB51/15) + (Years!N51/18)) / 2)</f>
        <v>0.96678168261111108</v>
      </c>
      <c r="O8" s="42">
        <f>(((Years!AC51/15) + (Years!O51/18)) / 2)</f>
        <v>0.97415665816666674</v>
      </c>
      <c r="P8" s="42">
        <f>(((Years!AD51/15) + (Years!P51/18)) / 2)</f>
        <v>0.97415665816666674</v>
      </c>
      <c r="Q8" s="53">
        <f>_xlfn.RANK.EQ(Table10[[#This Row],[2023]], Table10[2023], 0)</f>
        <v>3</v>
      </c>
      <c r="R8" s="42">
        <f>Table10[[#This Row],[2023]] - Table10[[#This Row],[2010]]</f>
        <v>8.7293617166666726E-2</v>
      </c>
    </row>
    <row r="9" spans="2:18" x14ac:dyDescent="0.3">
      <c r="B9" s="48" t="s">
        <v>140</v>
      </c>
      <c r="C9" s="49">
        <f>(((Years!Q98/15) + (Years!C98/18)) / 2)</f>
        <v>0.98593635977777794</v>
      </c>
      <c r="D9" s="49">
        <f>(((Years!R98/15) + (Years!D98/18)) / 2)</f>
        <v>0.98816780494444445</v>
      </c>
      <c r="E9" s="49">
        <f>(((Years!S98/15) + (Years!E98/18)) / 2)</f>
        <v>0.98318389783333338</v>
      </c>
      <c r="F9" s="49">
        <f>(((Years!T98/15) + (Years!F98/18)) / 2)</f>
        <v>0.97686665844444442</v>
      </c>
      <c r="G9" s="49">
        <f>(((Years!U98/15) + (Years!G98/18)) / 2)</f>
        <v>0.97246664877777778</v>
      </c>
      <c r="H9" s="49">
        <f>(((Years!V98/15) + (Years!H98/18)) / 2)</f>
        <v>0.96738052355555559</v>
      </c>
      <c r="I9" s="49">
        <f>(((Years!W98/15) + (Years!I98/18)) / 2)</f>
        <v>0.94389501122222219</v>
      </c>
      <c r="J9" s="49">
        <f>(((Years!X98/15) + (Years!J98/18)) / 2)</f>
        <v>0.95404943105555562</v>
      </c>
      <c r="K9" s="49">
        <f>(((Years!Y98/15) + (Years!K98/18)) / 2)</f>
        <v>0.94680803611111108</v>
      </c>
      <c r="L9" s="49">
        <f>(((Years!Z98/15) + (Years!L98/18)) / 2)</f>
        <v>0.97548000288888881</v>
      </c>
      <c r="M9" s="49">
        <f>(((Years!AA98/15) + (Years!M98/18)) / 2)</f>
        <v>0.96439222766666677</v>
      </c>
      <c r="N9" s="49">
        <f>(((Years!AB98/15) + (Years!N98/18)) / 2)</f>
        <v>0.97616495288888894</v>
      </c>
      <c r="O9" s="49">
        <f>(((Years!AC98/15) + (Years!O98/18)) / 2)</f>
        <v>0.96554578955555548</v>
      </c>
      <c r="P9" s="49">
        <f>(((Years!AD98/15) + (Years!P98/18)) / 2)</f>
        <v>0.96554578955555548</v>
      </c>
      <c r="Q9" s="53">
        <f>_xlfn.RANK.EQ(Table10[[#This Row],[2023]], Table10[2023], 0)</f>
        <v>4</v>
      </c>
      <c r="R9" s="63">
        <f>Table10[[#This Row],[2023]] - Table10[[#This Row],[2010]]</f>
        <v>-2.0390570222222459E-2</v>
      </c>
    </row>
    <row r="10" spans="2:18" x14ac:dyDescent="0.3">
      <c r="B10" s="48" t="s">
        <v>76</v>
      </c>
      <c r="C10" s="49">
        <f>(((Years!Q58/15) + (Years!C58/18)) / 2)</f>
        <v>0.80875860855555559</v>
      </c>
      <c r="D10" s="49">
        <f>(((Years!R58/15) + (Years!D58/18)) / 2)</f>
        <v>0.81719029455555559</v>
      </c>
      <c r="E10" s="49">
        <f>(((Years!S58/15) + (Years!E58/18)) / 2)</f>
        <v>0.82589669227777784</v>
      </c>
      <c r="F10" s="49">
        <f>(((Years!T58/15) + (Years!F58/18)) / 2)</f>
        <v>0.83363028916666659</v>
      </c>
      <c r="G10" s="49">
        <f>(((Years!U58/15) + (Years!G58/18)) / 2)</f>
        <v>0.84985307044444447</v>
      </c>
      <c r="H10" s="49">
        <f>(((Years!V58/15) + (Years!H58/18)) / 2)</f>
        <v>0.86620360483333336</v>
      </c>
      <c r="I10" s="49">
        <f>(((Years!W58/15) + (Years!I58/18)) / 2)</f>
        <v>0.86155416694444442</v>
      </c>
      <c r="J10" s="49">
        <f>(((Years!X58/15) + (Years!J58/18)) / 2)</f>
        <v>0.88003442533333343</v>
      </c>
      <c r="K10" s="49">
        <f>(((Years!Y58/15) + (Years!K58/18)) / 2)</f>
        <v>0.89695192955555569</v>
      </c>
      <c r="L10" s="49">
        <f>(((Years!Z58/15) + (Years!L58/18)) / 2)</f>
        <v>0.91643359938888902</v>
      </c>
      <c r="M10" s="49">
        <f>(((Years!AA58/15) + (Years!M58/18)) / 2)</f>
        <v>0.92140914083333336</v>
      </c>
      <c r="N10" s="49">
        <f>(((Years!AB58/15) + (Years!N58/18)) / 2)</f>
        <v>0.93440410455555556</v>
      </c>
      <c r="O10" s="49">
        <f>(((Years!AC58/15) + (Years!O58/18)) / 2)</f>
        <v>0.96417024038888899</v>
      </c>
      <c r="P10" s="49">
        <f>(((Years!AD58/15) + (Years!P58/18)) / 2)</f>
        <v>0.96417024038888899</v>
      </c>
      <c r="Q10" s="53">
        <f>_xlfn.RANK.EQ(Table10[[#This Row],[2023]], Table10[2023], 0)</f>
        <v>5</v>
      </c>
      <c r="R10" s="62">
        <f>Table10[[#This Row],[2023]] - Table10[[#This Row],[2010]]</f>
        <v>0.1554116318333334</v>
      </c>
    </row>
    <row r="11" spans="2:18" x14ac:dyDescent="0.3">
      <c r="B11" s="43" t="s">
        <v>137</v>
      </c>
      <c r="C11" s="42">
        <f>(((Years!Q101/15) + (Years!C101/18)) / 2)</f>
        <v>0.90522392050000011</v>
      </c>
      <c r="D11" s="42">
        <f>(((Years!R101/15) + (Years!D101/18)) / 2)</f>
        <v>0.90708053394444454</v>
      </c>
      <c r="E11" s="42">
        <f>(((Years!S101/15) + (Years!E101/18)) / 2)</f>
        <v>0.90630358594444438</v>
      </c>
      <c r="F11" s="42">
        <f>(((Years!T101/15) + (Years!F101/18)) / 2)</f>
        <v>0.91300026572222215</v>
      </c>
      <c r="G11" s="42">
        <f>(((Years!U101/15) + (Years!G101/18)) / 2)</f>
        <v>0.9149011293888889</v>
      </c>
      <c r="H11" s="42">
        <f>(((Years!V101/15) + (Years!H101/18)) / 2)</f>
        <v>0.91963946033333333</v>
      </c>
      <c r="I11" s="42">
        <f>(((Years!W101/15) + (Years!I101/18)) / 2)</f>
        <v>0.92597110522222226</v>
      </c>
      <c r="J11" s="42">
        <f>(((Years!X101/15) + (Years!J101/18)) / 2)</f>
        <v>0.93332552394444446</v>
      </c>
      <c r="K11" s="42">
        <f>(((Years!Y101/15) + (Years!K101/18)) / 2)</f>
        <v>0.93653112499999991</v>
      </c>
      <c r="L11" s="42">
        <f>(((Years!Z101/15) + (Years!L101/18)) / 2)</f>
        <v>0.93987108861111113</v>
      </c>
      <c r="M11" s="42">
        <f>(((Years!AA101/15) + (Years!M101/18)) / 2)</f>
        <v>0.94393437166666683</v>
      </c>
      <c r="N11" s="42">
        <f>(((Years!AB101/15) + (Years!N101/18)) / 2)</f>
        <v>0.95500041044444439</v>
      </c>
      <c r="O11" s="42">
        <f>(((Years!AC101/15) + (Years!O101/18)) / 2)</f>
        <v>0.95928903072222216</v>
      </c>
      <c r="P11" s="42">
        <f>(((Years!AD101/15) + (Years!P101/18)) / 2)</f>
        <v>0.95928903072222216</v>
      </c>
      <c r="Q11" s="53">
        <f>_xlfn.RANK.EQ(Table10[[#This Row],[2023]], Table10[2023], 0)</f>
        <v>6</v>
      </c>
      <c r="R11" s="42">
        <f>Table10[[#This Row],[2023]] - Table10[[#This Row],[2010]]</f>
        <v>5.4065110222222046E-2</v>
      </c>
    </row>
    <row r="12" spans="2:18" x14ac:dyDescent="0.3">
      <c r="B12" s="43" t="s">
        <v>52</v>
      </c>
      <c r="C12" s="42">
        <f>(((Years!Q56/15) + (Years!C56/18)) / 2)</f>
        <v>0.93055196711111121</v>
      </c>
      <c r="D12" s="42">
        <f>(((Years!R56/15) + (Years!D56/18)) / 2)</f>
        <v>0.93520899422222226</v>
      </c>
      <c r="E12" s="42">
        <f>(((Years!S56/15) + (Years!E56/18)) / 2)</f>
        <v>0.93886599827777784</v>
      </c>
      <c r="F12" s="42">
        <f>(((Years!T56/15) + (Years!F56/18)) / 2)</f>
        <v>0.94185638433333341</v>
      </c>
      <c r="G12" s="42">
        <f>(((Years!U56/15) + (Years!G56/18)) / 2)</f>
        <v>0.94351112561111106</v>
      </c>
      <c r="H12" s="42">
        <f>(((Years!V56/15) + (Years!H56/18)) / 2)</f>
        <v>0.94467168372222221</v>
      </c>
      <c r="I12" s="42">
        <f>(((Years!W56/15) + (Years!I56/18)) / 2)</f>
        <v>0.9397547189444444</v>
      </c>
      <c r="J12" s="42">
        <f>(((Years!X56/15) + (Years!J56/18)) / 2)</f>
        <v>0.94210946288888886</v>
      </c>
      <c r="K12" s="42">
        <f>(((Years!Y56/15) + (Years!K56/18)) / 2)</f>
        <v>0.94271998927777778</v>
      </c>
      <c r="L12" s="42">
        <f>(((Years!Z56/15) + (Years!L56/18)) / 2)</f>
        <v>0.95078834961111114</v>
      </c>
      <c r="M12" s="42">
        <f>(((Years!AA56/15) + (Years!M56/18)) / 2)</f>
        <v>0.95383280655555547</v>
      </c>
      <c r="N12" s="42">
        <f>(((Years!AB56/15) + (Years!N56/18)) / 2)</f>
        <v>0.95830542822222209</v>
      </c>
      <c r="O12" s="42">
        <f>(((Years!AC56/15) + (Years!O56/18)) / 2)</f>
        <v>0.95735736988888887</v>
      </c>
      <c r="P12" s="42">
        <f>(((Years!AD56/15) + (Years!P56/18)) / 2)</f>
        <v>0.95735736988888887</v>
      </c>
      <c r="Q12" s="53">
        <f>_xlfn.RANK.EQ(Table10[[#This Row],[2023]], Table10[2023], 0)</f>
        <v>7</v>
      </c>
      <c r="R12" s="42">
        <f>Table10[[#This Row],[2023]] - Table10[[#This Row],[2010]]</f>
        <v>2.6805402777777654E-2</v>
      </c>
    </row>
    <row r="13" spans="2:18" x14ac:dyDescent="0.3">
      <c r="B13" s="43" t="s">
        <v>55</v>
      </c>
      <c r="C13" s="42">
        <f>(((Years!Q43/15) + (Years!C43/18)) / 2)</f>
        <v>0.88350804672222227</v>
      </c>
      <c r="D13" s="42">
        <f>(((Years!R43/15) + (Years!D43/18)) / 2)</f>
        <v>0.92551002511111125</v>
      </c>
      <c r="E13" s="42">
        <f>(((Years!S43/15) + (Years!E43/18)) / 2)</f>
        <v>0.94214720199999991</v>
      </c>
      <c r="F13" s="42">
        <f>(((Years!T43/15) + (Years!F43/18)) / 2)</f>
        <v>0.95758556777777781</v>
      </c>
      <c r="G13" s="42">
        <f>(((Years!U43/15) + (Years!G43/18)) / 2)</f>
        <v>0.94658306966666683</v>
      </c>
      <c r="H13" s="42">
        <f>(((Years!V43/15) + (Years!H43/18)) / 2)</f>
        <v>0.95735833911111112</v>
      </c>
      <c r="I13" s="42">
        <f>(((Years!W43/15) + (Years!I43/18)) / 2)</f>
        <v>0.96754248944444443</v>
      </c>
      <c r="J13" s="42">
        <f>(((Years!X43/15) + (Years!J43/18)) / 2)</f>
        <v>0.95656469666666677</v>
      </c>
      <c r="K13" s="42">
        <f>(((Years!Y43/15) + (Years!K43/18)) / 2)</f>
        <v>0.9487166511666667</v>
      </c>
      <c r="L13" s="42">
        <f>(((Years!Z43/15) + (Years!L43/18)) / 2)</f>
        <v>0.94755917666666667</v>
      </c>
      <c r="M13" s="42">
        <f>(((Years!AA43/15) + (Years!M43/18)) / 2)</f>
        <v>0.94978666300000003</v>
      </c>
      <c r="N13" s="42">
        <f>(((Years!AB43/15) + (Years!N43/18)) / 2)</f>
        <v>0.95574487249999995</v>
      </c>
      <c r="O13" s="42">
        <f>(((Years!AC43/15) + (Years!O43/18)) / 2)</f>
        <v>0.95379985361111119</v>
      </c>
      <c r="P13" s="42">
        <f>(((Years!AD43/15) + (Years!P43/18)) / 2)</f>
        <v>0.95379985361111119</v>
      </c>
      <c r="Q13" s="53">
        <f>_xlfn.RANK.EQ(Table10[[#This Row],[2023]], Table10[2023], 0)</f>
        <v>8</v>
      </c>
      <c r="R13" s="42">
        <f>Table10[[#This Row],[2023]] - Table10[[#This Row],[2010]]</f>
        <v>7.0291806888888919E-2</v>
      </c>
    </row>
    <row r="14" spans="2:18" x14ac:dyDescent="0.3">
      <c r="B14" s="48" t="s">
        <v>171</v>
      </c>
      <c r="C14" s="49">
        <f>(((Years!Q121/15) + (Years!C121/18)) / 2)</f>
        <v>0.85111251411111111</v>
      </c>
      <c r="D14" s="49">
        <f>(((Years!R121/15) + (Years!D121/18)) / 2)</f>
        <v>0.85024999488888886</v>
      </c>
      <c r="E14" s="49">
        <f>(((Years!S121/15) + (Years!E121/18)) / 2)</f>
        <v>0.85333862833333329</v>
      </c>
      <c r="F14" s="49">
        <f>(((Years!T121/15) + (Years!F121/18)) / 2)</f>
        <v>0.91277723299999991</v>
      </c>
      <c r="G14" s="49">
        <f>(((Years!U121/15) + (Years!G121/18)) / 2)</f>
        <v>0.91226442116666662</v>
      </c>
      <c r="H14" s="49">
        <f>(((Years!V121/15) + (Years!H121/18)) / 2)</f>
        <v>0.92058003738888894</v>
      </c>
      <c r="I14" s="49">
        <f>(((Years!W121/15) + (Years!I121/18)) / 2)</f>
        <v>0.92542832694444443</v>
      </c>
      <c r="J14" s="49">
        <f>(((Years!X121/15) + (Years!J121/18)) / 2)</f>
        <v>0.94033889761111111</v>
      </c>
      <c r="K14" s="49">
        <f>(((Years!Y121/15) + (Years!K121/18)) / 2)</f>
        <v>0.94319969283333338</v>
      </c>
      <c r="L14" s="49">
        <f>(((Years!Z121/15) + (Years!L121/18)) / 2)</f>
        <v>0.9348433178333333</v>
      </c>
      <c r="M14" s="49">
        <f>(((Years!AA121/15) + (Years!M121/18)) / 2)</f>
        <v>0.9406134527222223</v>
      </c>
      <c r="N14" s="49">
        <f>(((Years!AB121/15) + (Years!N121/18)) / 2)</f>
        <v>0.95347668772222216</v>
      </c>
      <c r="O14" s="49">
        <f>(((Years!AC121/15) + (Years!O121/18)) / 2)</f>
        <v>0.95221836744444444</v>
      </c>
      <c r="P14" s="49">
        <f>(((Years!AD121/15) + (Years!P121/18)) / 2)</f>
        <v>0.95221836744444444</v>
      </c>
      <c r="Q14" s="53">
        <f>_xlfn.RANK.EQ(Table10[[#This Row],[2023]], Table10[2023], 0)</f>
        <v>9</v>
      </c>
      <c r="R14" s="42">
        <f>Table10[[#This Row],[2023]] - Table10[[#This Row],[2010]]</f>
        <v>0.10110585333333333</v>
      </c>
    </row>
    <row r="15" spans="2:18" x14ac:dyDescent="0.3">
      <c r="B15" s="50" t="s">
        <v>20</v>
      </c>
      <c r="C15" s="51">
        <f>(((Years!Q20/15) + (Years!C20/18)) / 2)</f>
        <v>0.91449111322222221</v>
      </c>
      <c r="D15" s="51">
        <f>(((Years!R20/15) + (Years!D20/18)) / 2)</f>
        <v>0.91146888733333342</v>
      </c>
      <c r="E15" s="51">
        <f>(((Years!S20/15) + (Years!E20/18)) / 2)</f>
        <v>0.91555835944444453</v>
      </c>
      <c r="F15" s="51">
        <f>(((Years!T20/15) + (Years!F20/18)) / 2)</f>
        <v>0.9221933258888888</v>
      </c>
      <c r="G15" s="51">
        <f>(((Years!U20/15) + (Years!G20/18)) / 2)</f>
        <v>0.93543804994444435</v>
      </c>
      <c r="H15" s="51">
        <f>(((Years!V20/15) + (Years!H20/18)) / 2)</f>
        <v>0.94611000466666673</v>
      </c>
      <c r="I15" s="51">
        <f>(((Years!W20/15) + (Years!I20/18)) / 2)</f>
        <v>0.94569193511111105</v>
      </c>
      <c r="J15" s="51">
        <f>(((Years!X20/15) + (Years!J20/18)) / 2)</f>
        <v>0.95691723288888886</v>
      </c>
      <c r="K15" s="51">
        <f>(((Years!Y20/15) + (Years!K20/18)) / 2)</f>
        <v>0.95370802883333339</v>
      </c>
      <c r="L15" s="51">
        <f>(((Years!Z20/15) + (Years!L20/18)) / 2)</f>
        <v>0.95623305616666654</v>
      </c>
      <c r="M15" s="51">
        <f>(((Years!AA20/15) + (Years!M20/18)) / 2)</f>
        <v>0.95321981544444456</v>
      </c>
      <c r="N15" s="51">
        <f>(((Years!AB20/15) + (Years!N20/18)) / 2)</f>
        <v>0.94925889694444443</v>
      </c>
      <c r="O15" s="51">
        <f>(((Years!AC20/15) + (Years!O20/18)) / 2)</f>
        <v>0.95065587083333336</v>
      </c>
      <c r="P15" s="51">
        <f>(((Years!AD20/15) + (Years!P20/18)) / 2)</f>
        <v>0.95065587083333336</v>
      </c>
      <c r="Q15" s="54">
        <f>_xlfn.RANK.EQ(Table10[[#This Row],[2023]], Table10[2023], 0)</f>
        <v>10</v>
      </c>
      <c r="R15" s="47">
        <f>Table10[[#This Row],[2023]] - Table10[[#This Row],[2010]]</f>
        <v>3.6164757611111154E-2</v>
      </c>
    </row>
    <row r="17" spans="2:18" x14ac:dyDescent="0.3">
      <c r="B17" s="41" t="s">
        <v>787</v>
      </c>
    </row>
    <row r="18" spans="2:18" x14ac:dyDescent="0.3">
      <c r="B18" s="68" t="s">
        <v>660</v>
      </c>
      <c r="C18" s="69" t="s">
        <v>269</v>
      </c>
      <c r="D18" s="69" t="s">
        <v>270</v>
      </c>
      <c r="E18" s="69" t="s">
        <v>271</v>
      </c>
      <c r="F18" s="69" t="s">
        <v>272</v>
      </c>
      <c r="G18" s="69" t="s">
        <v>273</v>
      </c>
      <c r="H18" s="69" t="s">
        <v>274</v>
      </c>
      <c r="I18" s="69" t="s">
        <v>275</v>
      </c>
      <c r="J18" s="69" t="s">
        <v>276</v>
      </c>
      <c r="K18" s="69" t="s">
        <v>277</v>
      </c>
      <c r="L18" s="69" t="s">
        <v>278</v>
      </c>
      <c r="M18" s="69" t="s">
        <v>279</v>
      </c>
      <c r="N18" s="69" t="s">
        <v>280</v>
      </c>
      <c r="O18" s="69" t="s">
        <v>281</v>
      </c>
      <c r="P18" s="70" t="s">
        <v>282</v>
      </c>
      <c r="Q18" s="69" t="s">
        <v>759</v>
      </c>
      <c r="R18" s="69" t="s">
        <v>761</v>
      </c>
    </row>
    <row r="19" spans="2:18" x14ac:dyDescent="0.3">
      <c r="B19" s="65" t="s">
        <v>122</v>
      </c>
      <c r="C19" s="39">
        <v>0.27</v>
      </c>
      <c r="D19" s="39">
        <v>0.27</v>
      </c>
      <c r="E19" s="39">
        <v>0.27</v>
      </c>
      <c r="F19" s="39">
        <v>0.26</v>
      </c>
      <c r="G19" s="39">
        <v>0.26</v>
      </c>
      <c r="H19" s="39">
        <v>0.26</v>
      </c>
      <c r="I19" s="39">
        <v>0.25</v>
      </c>
      <c r="J19" s="39">
        <v>0.25</v>
      </c>
      <c r="K19" s="39">
        <v>0.26</v>
      </c>
      <c r="L19" s="39">
        <v>0.26</v>
      </c>
      <c r="M19" s="39">
        <v>0.25</v>
      </c>
      <c r="N19" s="39">
        <v>0.25</v>
      </c>
      <c r="O19" s="39">
        <v>0.25</v>
      </c>
      <c r="P19" s="66">
        <v>0.25</v>
      </c>
      <c r="Q19" s="74">
        <f>_xlfn.RANK.EQ(Table12[[#This Row],[2023]], Table12[2023], 0)</f>
        <v>10</v>
      </c>
      <c r="R19" s="75">
        <f>Table12[[#This Row],[2023]] - Table12[[#This Row],[2010]]</f>
        <v>-2.0000000000000018E-2</v>
      </c>
    </row>
    <row r="20" spans="2:18" x14ac:dyDescent="0.3">
      <c r="B20" s="55" t="s">
        <v>53</v>
      </c>
      <c r="C20" s="31">
        <v>0.22</v>
      </c>
      <c r="D20" s="31">
        <v>0.23</v>
      </c>
      <c r="E20" s="31">
        <v>0.24</v>
      </c>
      <c r="F20" s="31">
        <v>0.24</v>
      </c>
      <c r="G20" s="31">
        <v>0.25</v>
      </c>
      <c r="H20" s="31">
        <v>0.26</v>
      </c>
      <c r="I20" s="31">
        <v>0.27</v>
      </c>
      <c r="J20" s="31">
        <v>0.28000000000000003</v>
      </c>
      <c r="K20" s="31">
        <v>0.28999999999999998</v>
      </c>
      <c r="L20" s="31">
        <v>0.28999999999999998</v>
      </c>
      <c r="M20" s="31">
        <v>0.3</v>
      </c>
      <c r="N20" s="31">
        <v>0.3</v>
      </c>
      <c r="O20" s="31">
        <v>0.3</v>
      </c>
      <c r="P20" s="67">
        <v>0.3</v>
      </c>
      <c r="Q20" s="31">
        <f>_xlfn.RANK.EQ(Table12[[#This Row],[2023]], Table12[2023], 0)</f>
        <v>9</v>
      </c>
      <c r="R20" s="31">
        <f>Table12[[#This Row],[2023]] - Table12[[#This Row],[2010]]</f>
        <v>7.9999999999999988E-2</v>
      </c>
    </row>
    <row r="21" spans="2:18" x14ac:dyDescent="0.3">
      <c r="B21" s="65" t="s">
        <v>175</v>
      </c>
      <c r="C21" s="39">
        <v>0.25</v>
      </c>
      <c r="D21" s="39">
        <v>0.27</v>
      </c>
      <c r="E21" s="39">
        <v>0.27</v>
      </c>
      <c r="F21" s="39">
        <v>0.28000000000000003</v>
      </c>
      <c r="G21" s="39">
        <v>0.28999999999999998</v>
      </c>
      <c r="H21" s="39">
        <v>0.27</v>
      </c>
      <c r="I21" s="39">
        <v>0.28000000000000003</v>
      </c>
      <c r="J21" s="39">
        <v>0.28999999999999998</v>
      </c>
      <c r="K21" s="39">
        <v>0.28999999999999998</v>
      </c>
      <c r="L21" s="39">
        <v>0.3</v>
      </c>
      <c r="M21" s="39">
        <v>0.3</v>
      </c>
      <c r="N21" s="39">
        <v>0.31</v>
      </c>
      <c r="O21" s="39">
        <v>0.31</v>
      </c>
      <c r="P21" s="66">
        <v>0.31</v>
      </c>
      <c r="Q21" s="31">
        <f>_xlfn.RANK.EQ(Table12[[#This Row],[2023]], Table12[2023], 0)</f>
        <v>8</v>
      </c>
      <c r="R21" s="31">
        <f>Table12[[#This Row],[2023]] - Table12[[#This Row],[2010]]</f>
        <v>0.06</v>
      </c>
    </row>
    <row r="22" spans="2:18" x14ac:dyDescent="0.3">
      <c r="B22" s="55" t="s">
        <v>22</v>
      </c>
      <c r="C22" s="31">
        <v>0.22</v>
      </c>
      <c r="D22" s="31">
        <v>0.23</v>
      </c>
      <c r="E22" s="31">
        <v>0.24</v>
      </c>
      <c r="F22" s="31">
        <v>0.25</v>
      </c>
      <c r="G22" s="31">
        <v>0.26</v>
      </c>
      <c r="H22" s="31">
        <v>0.27</v>
      </c>
      <c r="I22" s="31">
        <v>0.28000000000000003</v>
      </c>
      <c r="J22" s="31">
        <v>0.3</v>
      </c>
      <c r="K22" s="31">
        <v>0.31</v>
      </c>
      <c r="L22" s="31">
        <v>0.32</v>
      </c>
      <c r="M22" s="31">
        <v>0.32</v>
      </c>
      <c r="N22" s="31">
        <v>0.32</v>
      </c>
      <c r="O22" s="31">
        <v>0.32</v>
      </c>
      <c r="P22" s="67">
        <v>0.32</v>
      </c>
      <c r="Q22" s="31">
        <f>_xlfn.RANK.EQ(Table12[[#This Row],[2023]], Table12[2023], 0)</f>
        <v>7</v>
      </c>
      <c r="R22" s="76">
        <f>Table12[[#This Row],[2023]] - Table12[[#This Row],[2010]]</f>
        <v>0.1</v>
      </c>
    </row>
    <row r="23" spans="2:18" x14ac:dyDescent="0.3">
      <c r="B23" s="65" t="s">
        <v>142</v>
      </c>
      <c r="C23" s="39">
        <v>0.32</v>
      </c>
      <c r="D23" s="39">
        <v>0.33</v>
      </c>
      <c r="E23" s="39">
        <v>0.33</v>
      </c>
      <c r="F23" s="39">
        <v>0.34</v>
      </c>
      <c r="G23" s="39">
        <v>0.35</v>
      </c>
      <c r="H23" s="39">
        <v>0.36</v>
      </c>
      <c r="I23" s="39">
        <v>0.37</v>
      </c>
      <c r="J23" s="39">
        <v>0.37</v>
      </c>
      <c r="K23" s="39">
        <v>0.36</v>
      </c>
      <c r="L23" s="39">
        <v>0.36</v>
      </c>
      <c r="M23" s="39">
        <v>0.37</v>
      </c>
      <c r="N23" s="39">
        <v>0.36</v>
      </c>
      <c r="O23" s="39">
        <v>0.36</v>
      </c>
      <c r="P23" s="66">
        <v>0.36</v>
      </c>
      <c r="Q23" s="31">
        <f>_xlfn.RANK.EQ(Table12[[#This Row],[2023]], Table12[2023], 0)</f>
        <v>6</v>
      </c>
      <c r="R23" s="31">
        <f>Table12[[#This Row],[2023]] - Table12[[#This Row],[2010]]</f>
        <v>3.999999999999998E-2</v>
      </c>
    </row>
    <row r="24" spans="2:18" x14ac:dyDescent="0.3">
      <c r="B24" s="55" t="s">
        <v>72</v>
      </c>
      <c r="C24" s="31">
        <v>0.28999999999999998</v>
      </c>
      <c r="D24" s="31">
        <v>0.3</v>
      </c>
      <c r="E24" s="31">
        <v>0.3</v>
      </c>
      <c r="F24" s="31">
        <v>0.31</v>
      </c>
      <c r="G24" s="31">
        <v>0.32</v>
      </c>
      <c r="H24" s="31">
        <v>0.34</v>
      </c>
      <c r="I24" s="31">
        <v>0.36</v>
      </c>
      <c r="J24" s="31">
        <v>0.35</v>
      </c>
      <c r="K24" s="31">
        <v>0.34</v>
      </c>
      <c r="L24" s="31">
        <v>0.35</v>
      </c>
      <c r="M24" s="31">
        <v>0.36</v>
      </c>
      <c r="N24" s="31">
        <v>0.37</v>
      </c>
      <c r="O24" s="31">
        <v>0.37</v>
      </c>
      <c r="P24" s="67">
        <v>0.37</v>
      </c>
      <c r="Q24" s="31">
        <f>_xlfn.RANK.EQ(Table12[[#This Row],[2023]], Table12[2023], 0)</f>
        <v>4</v>
      </c>
      <c r="R24" s="31">
        <f>Table12[[#This Row],[2023]] - Table12[[#This Row],[2010]]</f>
        <v>8.0000000000000016E-2</v>
      </c>
    </row>
    <row r="25" spans="2:18" x14ac:dyDescent="0.3">
      <c r="B25" s="65" t="s">
        <v>60</v>
      </c>
      <c r="C25" s="39">
        <v>0.35</v>
      </c>
      <c r="D25" s="39">
        <v>0.36</v>
      </c>
      <c r="E25" s="39">
        <v>0.36</v>
      </c>
      <c r="F25" s="39">
        <v>0.36</v>
      </c>
      <c r="G25" s="39">
        <v>0.37</v>
      </c>
      <c r="H25" s="39">
        <v>0.36</v>
      </c>
      <c r="I25" s="39">
        <v>0.36</v>
      </c>
      <c r="J25" s="39">
        <v>0.36</v>
      </c>
      <c r="K25" s="39">
        <v>0.36</v>
      </c>
      <c r="L25" s="39">
        <v>0.37</v>
      </c>
      <c r="M25" s="39">
        <v>0.37</v>
      </c>
      <c r="N25" s="39">
        <v>0.37</v>
      </c>
      <c r="O25" s="39">
        <v>0.37</v>
      </c>
      <c r="P25" s="66">
        <v>0.37</v>
      </c>
      <c r="Q25" s="31">
        <f>_xlfn.RANK.EQ(Table12[[#This Row],[2023]], Table12[2023], 0)</f>
        <v>4</v>
      </c>
      <c r="R25" s="31">
        <f>Table12[[#This Row],[2023]] - Table12[[#This Row],[2010]]</f>
        <v>2.0000000000000018E-2</v>
      </c>
    </row>
    <row r="26" spans="2:18" x14ac:dyDescent="0.3">
      <c r="B26" s="55" t="s">
        <v>5</v>
      </c>
      <c r="C26" s="31">
        <v>0.32</v>
      </c>
      <c r="D26" s="31">
        <v>0.33</v>
      </c>
      <c r="E26" s="31">
        <v>0.34</v>
      </c>
      <c r="F26" s="31">
        <v>0.35</v>
      </c>
      <c r="G26" s="31">
        <v>0.36</v>
      </c>
      <c r="H26" s="31">
        <v>0.36</v>
      </c>
      <c r="I26" s="31">
        <v>0.37</v>
      </c>
      <c r="J26" s="31">
        <v>0.37</v>
      </c>
      <c r="K26" s="31">
        <v>0.38</v>
      </c>
      <c r="L26" s="31">
        <v>0.39</v>
      </c>
      <c r="M26" s="31">
        <v>0.39</v>
      </c>
      <c r="N26" s="31">
        <v>0.4</v>
      </c>
      <c r="O26" s="31">
        <v>0.38</v>
      </c>
      <c r="P26" s="67">
        <v>0.38</v>
      </c>
      <c r="Q26" s="31">
        <f>_xlfn.RANK.EQ(Table12[[#This Row],[2023]], Table12[2023], 0)</f>
        <v>3</v>
      </c>
      <c r="R26" s="31">
        <f>Table12[[#This Row],[2023]] - Table12[[#This Row],[2010]]</f>
        <v>0.06</v>
      </c>
    </row>
    <row r="27" spans="2:18" x14ac:dyDescent="0.3">
      <c r="B27" s="65" t="s">
        <v>19</v>
      </c>
      <c r="C27" s="39">
        <v>0.37</v>
      </c>
      <c r="D27" s="39">
        <v>0.37</v>
      </c>
      <c r="E27" s="39">
        <v>0.37</v>
      </c>
      <c r="F27" s="39">
        <v>0.38</v>
      </c>
      <c r="G27" s="39">
        <v>0.38</v>
      </c>
      <c r="H27" s="39">
        <v>0.39</v>
      </c>
      <c r="I27" s="39">
        <v>0.39</v>
      </c>
      <c r="J27" s="39">
        <v>0.38</v>
      </c>
      <c r="K27" s="39">
        <v>0.38</v>
      </c>
      <c r="L27" s="39">
        <v>0.38</v>
      </c>
      <c r="M27" s="39">
        <v>0.39</v>
      </c>
      <c r="N27" s="39">
        <v>0.39</v>
      </c>
      <c r="O27" s="39">
        <v>0.39</v>
      </c>
      <c r="P27" s="66">
        <v>0.39</v>
      </c>
      <c r="Q27" s="31">
        <f>_xlfn.RANK.EQ(Table12[[#This Row],[2023]], Table12[2023], 0)</f>
        <v>2</v>
      </c>
      <c r="R27" s="31">
        <f>Table12[[#This Row],[2023]] - Table12[[#This Row],[2010]]</f>
        <v>2.0000000000000018E-2</v>
      </c>
    </row>
    <row r="28" spans="2:18" x14ac:dyDescent="0.3">
      <c r="B28" s="71" t="s">
        <v>21</v>
      </c>
      <c r="C28" s="72">
        <v>0.38</v>
      </c>
      <c r="D28" s="72">
        <v>0.39</v>
      </c>
      <c r="E28" s="72">
        <v>0.41</v>
      </c>
      <c r="F28" s="72">
        <v>0.42</v>
      </c>
      <c r="G28" s="72">
        <v>0.42</v>
      </c>
      <c r="H28" s="72">
        <v>0.43</v>
      </c>
      <c r="I28" s="72">
        <v>0.43</v>
      </c>
      <c r="J28" s="72">
        <v>0.41</v>
      </c>
      <c r="K28" s="72">
        <v>0.41</v>
      </c>
      <c r="L28" s="72">
        <v>0.4</v>
      </c>
      <c r="M28" s="72">
        <v>0.39</v>
      </c>
      <c r="N28" s="72">
        <v>0.39</v>
      </c>
      <c r="O28" s="72">
        <v>0.4</v>
      </c>
      <c r="P28" s="73">
        <v>0.4</v>
      </c>
      <c r="Q28" s="72">
        <f>_xlfn.RANK.EQ(Table12[[#This Row],[2023]], Table12[2023], 0)</f>
        <v>1</v>
      </c>
      <c r="R28" s="72">
        <f>Table12[[#This Row],[2023]] - Table12[[#This Row],[2010]]</f>
        <v>2.0000000000000018E-2</v>
      </c>
    </row>
  </sheetData>
  <pageMargins left="0.7" right="0.7" top="0.75" bottom="0.75" header="0.3" footer="0.3"/>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F168-CB2E-4BE6-859F-AAF38E3B665F}">
  <dimension ref="B1:S39"/>
  <sheetViews>
    <sheetView zoomScale="59" zoomScaleNormal="85" workbookViewId="0"/>
  </sheetViews>
  <sheetFormatPr defaultRowHeight="14.4" x14ac:dyDescent="0.3"/>
  <cols>
    <col min="2" max="2" width="15" bestFit="1" customWidth="1"/>
    <col min="6" max="6" width="12.5546875" bestFit="1" customWidth="1"/>
    <col min="19" max="19" width="13.5546875" bestFit="1" customWidth="1"/>
  </cols>
  <sheetData>
    <row r="1" spans="2:19" x14ac:dyDescent="0.3">
      <c r="G1" s="29" t="s">
        <v>788</v>
      </c>
    </row>
    <row r="2" spans="2:19" x14ac:dyDescent="0.3">
      <c r="F2" s="77" t="s">
        <v>789</v>
      </c>
      <c r="G2" t="s">
        <v>790</v>
      </c>
    </row>
    <row r="3" spans="2:19" x14ac:dyDescent="0.3">
      <c r="F3" s="77">
        <f>CORREL('2023(EI;IU;HDI)'!C6:C137, '2023(EI;IU;HDI)'!E6:E137)</f>
        <v>0.92643613851269302</v>
      </c>
      <c r="G3" t="s">
        <v>791</v>
      </c>
    </row>
    <row r="4" spans="2:19" x14ac:dyDescent="0.3">
      <c r="B4" s="166" t="s">
        <v>792</v>
      </c>
      <c r="F4" s="77">
        <f>CORREL('2023(EI;IU;HDI)'!D6:D137, '2023(EI;IU;HDI)'!E6:E137)</f>
        <v>0.89695661472553689</v>
      </c>
      <c r="G4" t="s">
        <v>793</v>
      </c>
    </row>
    <row r="5" spans="2:19" x14ac:dyDescent="0.3">
      <c r="B5" s="102" t="s">
        <v>215</v>
      </c>
      <c r="C5" s="102" t="s">
        <v>269</v>
      </c>
      <c r="D5" s="102" t="s">
        <v>270</v>
      </c>
      <c r="E5" s="102" t="s">
        <v>271</v>
      </c>
      <c r="F5" s="102" t="s">
        <v>272</v>
      </c>
      <c r="G5" s="102" t="s">
        <v>273</v>
      </c>
      <c r="H5" s="102" t="s">
        <v>274</v>
      </c>
      <c r="I5" s="102" t="s">
        <v>275</v>
      </c>
      <c r="J5" s="102" t="s">
        <v>276</v>
      </c>
      <c r="K5" s="102" t="s">
        <v>277</v>
      </c>
      <c r="L5" s="102" t="s">
        <v>278</v>
      </c>
      <c r="M5" s="102" t="s">
        <v>279</v>
      </c>
      <c r="N5" s="102" t="s">
        <v>280</v>
      </c>
      <c r="O5" s="102" t="s">
        <v>281</v>
      </c>
      <c r="P5" s="103" t="s">
        <v>282</v>
      </c>
      <c r="Q5" s="102" t="s">
        <v>785</v>
      </c>
      <c r="R5" s="102" t="s">
        <v>763</v>
      </c>
      <c r="S5" s="102" t="s">
        <v>786</v>
      </c>
    </row>
    <row r="6" spans="2:19" x14ac:dyDescent="0.3">
      <c r="B6" s="173" t="s">
        <v>89</v>
      </c>
      <c r="C6" s="86">
        <v>2.5</v>
      </c>
      <c r="D6" s="86">
        <v>5</v>
      </c>
      <c r="E6" s="86">
        <v>7.1</v>
      </c>
      <c r="F6" s="86">
        <v>9.1999999999999993</v>
      </c>
      <c r="G6" s="86">
        <v>11.645300000000001</v>
      </c>
      <c r="H6" s="86">
        <v>15.2</v>
      </c>
      <c r="I6" s="86">
        <v>19.899999999999999</v>
      </c>
      <c r="J6" s="86">
        <v>49.36</v>
      </c>
      <c r="K6" s="86">
        <v>33.9</v>
      </c>
      <c r="L6" s="86">
        <v>44.326300000000003</v>
      </c>
      <c r="M6" s="86">
        <v>53.677799999999998</v>
      </c>
      <c r="N6" s="86">
        <v>65.002200000000002</v>
      </c>
      <c r="O6" s="86">
        <v>78.715599999999995</v>
      </c>
      <c r="P6" s="83">
        <v>81.729100000000003</v>
      </c>
      <c r="Q6" s="174">
        <f>_xlfn.RANK.EQ(Table11[[#This Row],[2023]], Table11[2023], 0)</f>
        <v>129</v>
      </c>
      <c r="R6" s="174" t="str">
        <f>IF(Table11[[#This Row],[2023]]&gt;=80,"4",
 IF(Table11[[#This Row],[2023]]&gt;=70,"3",
 IF(Table11[[#This Row],[2023]]&gt;=50,"2","1")))</f>
        <v>1</v>
      </c>
      <c r="S6" s="174">
        <f>P6-C6</f>
        <v>79.229100000000003</v>
      </c>
    </row>
    <row r="7" spans="2:19" x14ac:dyDescent="0.3">
      <c r="B7" s="173" t="s">
        <v>35</v>
      </c>
      <c r="C7" s="86">
        <v>6</v>
      </c>
      <c r="D7" s="86">
        <v>9</v>
      </c>
      <c r="E7" s="86">
        <v>16</v>
      </c>
      <c r="F7" s="86">
        <v>30</v>
      </c>
      <c r="G7" s="86">
        <v>36.744700000000002</v>
      </c>
      <c r="H7" s="86">
        <v>37.312100000000001</v>
      </c>
      <c r="I7" s="86">
        <v>42.257599999999996</v>
      </c>
      <c r="J7" s="86">
        <v>47.858699999999999</v>
      </c>
      <c r="K7" s="86">
        <v>54.202199999999998</v>
      </c>
      <c r="L7" s="86">
        <v>61.386499999999998</v>
      </c>
      <c r="M7" s="86">
        <v>69.522999999999996</v>
      </c>
      <c r="N7" s="86">
        <v>78.738</v>
      </c>
      <c r="O7" s="86">
        <v>80.369600000000005</v>
      </c>
      <c r="P7" s="83">
        <v>81.36</v>
      </c>
      <c r="Q7" s="86">
        <f>_xlfn.RANK.EQ(Table11[[#This Row],[2023]], Table11[2023], 0)</f>
        <v>69</v>
      </c>
      <c r="R7" s="86" t="str">
        <f>IF(Table11[[#This Row],[2023]]&gt;=80,"4",
 IF(Table11[[#This Row],[2023]]&gt;=70,"3",
 IF(Table11[[#This Row],[2023]]&gt;=50,"2","1")))</f>
        <v>4</v>
      </c>
      <c r="S7" s="174">
        <f t="shared" ref="S7:S15" si="0">P7-C7</f>
        <v>75.36</v>
      </c>
    </row>
    <row r="8" spans="2:19" x14ac:dyDescent="0.3">
      <c r="B8" s="77" t="s">
        <v>34</v>
      </c>
      <c r="C8" s="181">
        <v>13.6</v>
      </c>
      <c r="D8" s="181">
        <v>14.4</v>
      </c>
      <c r="E8" s="181">
        <v>15.6</v>
      </c>
      <c r="F8" s="181">
        <v>22.4</v>
      </c>
      <c r="G8" s="181">
        <v>30.3</v>
      </c>
      <c r="H8" s="181">
        <v>39.799999999999997</v>
      </c>
      <c r="I8" s="181">
        <v>46.5</v>
      </c>
      <c r="J8" s="181">
        <v>54.3</v>
      </c>
      <c r="K8" s="181">
        <v>63.5</v>
      </c>
      <c r="L8" s="181">
        <v>74.179400000000001</v>
      </c>
      <c r="M8" s="181">
        <v>76.850800000000007</v>
      </c>
      <c r="N8" s="181">
        <v>85.636899999999997</v>
      </c>
      <c r="O8" s="181">
        <v>86.290300000000002</v>
      </c>
      <c r="P8" s="182">
        <v>88.426000000000002</v>
      </c>
      <c r="Q8" s="181">
        <f>_xlfn.RANK.EQ(Table11[[#This Row],[2023]], Table11[2023], 0)</f>
        <v>18</v>
      </c>
      <c r="R8" s="181" t="str">
        <f>IF(Table11[[#This Row],[2023]]&gt;=80,"4",
 IF(Table11[[#This Row],[2023]]&gt;=70,"3",
 IF(Table11[[#This Row],[2023]]&gt;=50,"2","1")))</f>
        <v>4</v>
      </c>
      <c r="S8" s="183">
        <f t="shared" si="0"/>
        <v>74.826000000000008</v>
      </c>
    </row>
    <row r="9" spans="2:19" x14ac:dyDescent="0.3">
      <c r="B9" s="173" t="s">
        <v>191</v>
      </c>
      <c r="C9" s="86">
        <v>15.9</v>
      </c>
      <c r="D9" s="86">
        <v>18.600000000000001</v>
      </c>
      <c r="E9" s="86">
        <v>23.6</v>
      </c>
      <c r="F9" s="86">
        <v>26.8</v>
      </c>
      <c r="G9" s="86">
        <v>35.5</v>
      </c>
      <c r="H9" s="86">
        <v>42.8</v>
      </c>
      <c r="I9" s="86">
        <v>46.7913</v>
      </c>
      <c r="J9" s="86">
        <v>48.7</v>
      </c>
      <c r="K9" s="86">
        <v>55.2</v>
      </c>
      <c r="L9" s="86">
        <v>70.400000000000006</v>
      </c>
      <c r="M9" s="86">
        <v>71.099999999999994</v>
      </c>
      <c r="N9" s="86">
        <v>76.590400000000002</v>
      </c>
      <c r="O9" s="86">
        <v>83.9</v>
      </c>
      <c r="P9" s="83">
        <v>89.013599999999997</v>
      </c>
      <c r="Q9" s="86">
        <f>_xlfn.RANK.EQ(Table11[[#This Row],[2023]], Table11[2023], 0)</f>
        <v>108</v>
      </c>
      <c r="R9" s="86" t="str">
        <f>IF(Table11[[#This Row],[2023]]&gt;=80,"4",
 IF(Table11[[#This Row],[2023]]&gt;=70,"3",
 IF(Table11[[#This Row],[2023]]&gt;=50,"2","1")))</f>
        <v>1</v>
      </c>
      <c r="S9" s="174">
        <f t="shared" si="0"/>
        <v>73.113599999999991</v>
      </c>
    </row>
    <row r="10" spans="2:19" x14ac:dyDescent="0.3">
      <c r="B10" s="175" t="s">
        <v>126</v>
      </c>
      <c r="C10" s="176">
        <v>10.199999999999999</v>
      </c>
      <c r="D10" s="176">
        <v>12.5</v>
      </c>
      <c r="E10" s="176">
        <v>16.399999999999999</v>
      </c>
      <c r="F10" s="176">
        <v>17.7</v>
      </c>
      <c r="G10" s="176">
        <v>19.942399999999999</v>
      </c>
      <c r="H10" s="176">
        <v>22.5</v>
      </c>
      <c r="I10" s="176">
        <v>22.265799999999999</v>
      </c>
      <c r="J10" s="176">
        <v>23.714300000000001</v>
      </c>
      <c r="K10" s="176">
        <v>47.13</v>
      </c>
      <c r="L10" s="176">
        <v>51.08</v>
      </c>
      <c r="M10" s="176">
        <v>62.5</v>
      </c>
      <c r="N10" s="176">
        <v>81.606800000000007</v>
      </c>
      <c r="O10" s="176">
        <v>82.172499999999999</v>
      </c>
      <c r="P10" s="84">
        <v>83.016199999999998</v>
      </c>
      <c r="Q10" s="86">
        <f>_xlfn.RANK.EQ(Table11[[#This Row],[2023]], Table11[2023], 0)</f>
        <v>86</v>
      </c>
      <c r="R10" s="86" t="str">
        <f>IF(Table11[[#This Row],[2023]]&gt;=80,"4",
 IF(Table11[[#This Row],[2023]]&gt;=70,"3",
 IF(Table11[[#This Row],[2023]]&gt;=50,"2","1")))</f>
        <v>3</v>
      </c>
      <c r="S10" s="174">
        <f t="shared" si="0"/>
        <v>72.816199999999995</v>
      </c>
    </row>
    <row r="11" spans="2:19" x14ac:dyDescent="0.3">
      <c r="B11" s="173" t="s">
        <v>177</v>
      </c>
      <c r="C11" s="86">
        <v>22.4</v>
      </c>
      <c r="D11" s="86">
        <v>23.669899999999998</v>
      </c>
      <c r="E11" s="86">
        <v>26.46</v>
      </c>
      <c r="F11" s="86">
        <v>28.94</v>
      </c>
      <c r="G11" s="86">
        <v>34.886099999999999</v>
      </c>
      <c r="H11" s="86">
        <v>39.316099999999999</v>
      </c>
      <c r="I11" s="86">
        <v>47.505000000000003</v>
      </c>
      <c r="J11" s="86">
        <v>52.8919</v>
      </c>
      <c r="K11" s="86">
        <v>56.817500000000003</v>
      </c>
      <c r="L11" s="86">
        <v>66.6524</v>
      </c>
      <c r="M11" s="86">
        <v>77.843699999999998</v>
      </c>
      <c r="N11" s="86">
        <v>85.269599999999997</v>
      </c>
      <c r="O11" s="86">
        <v>87.977199999999996</v>
      </c>
      <c r="P11" s="83">
        <v>89.535300000000007</v>
      </c>
      <c r="Q11" s="86">
        <f>_xlfn.RANK.EQ(Table11[[#This Row],[2023]], Table11[2023], 0)</f>
        <v>44</v>
      </c>
      <c r="R11" s="86" t="str">
        <f>IF(Table11[[#This Row],[2023]]&gt;=80,"4",
 IF(Table11[[#This Row],[2023]]&gt;=70,"3",
 IF(Table11[[#This Row],[2023]]&gt;=50,"2","1")))</f>
        <v>4</v>
      </c>
      <c r="S11" s="174">
        <f t="shared" si="0"/>
        <v>67.135300000000001</v>
      </c>
    </row>
    <row r="12" spans="2:19" x14ac:dyDescent="0.3">
      <c r="B12" s="173" t="s">
        <v>94</v>
      </c>
      <c r="C12" s="86">
        <v>27.2</v>
      </c>
      <c r="D12" s="86">
        <v>34.9</v>
      </c>
      <c r="E12" s="86">
        <v>37</v>
      </c>
      <c r="F12" s="86">
        <v>41.4</v>
      </c>
      <c r="G12" s="86">
        <v>46.2</v>
      </c>
      <c r="H12" s="86">
        <v>54.22</v>
      </c>
      <c r="I12" s="86">
        <v>56.15</v>
      </c>
      <c r="J12" s="86">
        <v>64.5</v>
      </c>
      <c r="K12" s="86">
        <v>65.2</v>
      </c>
      <c r="L12" s="86">
        <v>70.084699999999998</v>
      </c>
      <c r="M12" s="86">
        <v>78.4178</v>
      </c>
      <c r="N12" s="86">
        <v>86</v>
      </c>
      <c r="O12" s="86">
        <v>90.5</v>
      </c>
      <c r="P12" s="83">
        <v>92.534400000000005</v>
      </c>
      <c r="Q12" s="86">
        <f>_xlfn.RANK.EQ(Table11[[#This Row],[2023]], Table11[2023], 0)</f>
        <v>79</v>
      </c>
      <c r="R12" s="86" t="str">
        <f>IF(Table11[[#This Row],[2023]]&gt;=80,"4",
 IF(Table11[[#This Row],[2023]]&gt;=70,"3",
 IF(Table11[[#This Row],[2023]]&gt;=50,"2","1")))</f>
        <v>3</v>
      </c>
      <c r="S12" s="174">
        <f t="shared" si="0"/>
        <v>65.334400000000002</v>
      </c>
    </row>
    <row r="13" spans="2:19" x14ac:dyDescent="0.3">
      <c r="B13" s="173" t="s">
        <v>439</v>
      </c>
      <c r="C13" s="86">
        <v>15.9</v>
      </c>
      <c r="D13" s="86">
        <v>19</v>
      </c>
      <c r="E13" s="86">
        <v>22.73</v>
      </c>
      <c r="F13" s="86">
        <v>29.95</v>
      </c>
      <c r="G13" s="86">
        <v>39.3536</v>
      </c>
      <c r="H13" s="86">
        <v>45.335000000000001</v>
      </c>
      <c r="I13" s="86">
        <v>53.226799999999997</v>
      </c>
      <c r="J13" s="86">
        <v>64.043999999999997</v>
      </c>
      <c r="K13" s="86">
        <v>70.200599999999994</v>
      </c>
      <c r="L13" s="86">
        <v>72.450900000000004</v>
      </c>
      <c r="M13" s="86">
        <v>75.569900000000004</v>
      </c>
      <c r="N13" s="86">
        <v>78.595699999999994</v>
      </c>
      <c r="O13" s="86">
        <v>79.061000000000007</v>
      </c>
      <c r="P13" s="83">
        <v>79.630899999999997</v>
      </c>
      <c r="Q13" s="86">
        <f>_xlfn.RANK.EQ(Table11[[#This Row],[2023]], Table11[2023], 0)</f>
        <v>12</v>
      </c>
      <c r="R13" s="86" t="str">
        <f>IF(Table11[[#This Row],[2023]]&gt;=80,"4",
 IF(Table11[[#This Row],[2023]]&gt;=70,"3",
 IF(Table11[[#This Row],[2023]]&gt;=50,"2","1")))</f>
        <v>4</v>
      </c>
      <c r="S13" s="174">
        <f t="shared" si="0"/>
        <v>63.730899999999998</v>
      </c>
    </row>
    <row r="14" spans="2:19" x14ac:dyDescent="0.3">
      <c r="B14" s="173" t="s">
        <v>71</v>
      </c>
      <c r="C14" s="86">
        <v>7.8</v>
      </c>
      <c r="D14" s="86">
        <v>9</v>
      </c>
      <c r="E14" s="86">
        <v>10.6</v>
      </c>
      <c r="F14" s="86">
        <v>15</v>
      </c>
      <c r="G14" s="86">
        <v>19</v>
      </c>
      <c r="H14" s="86">
        <v>23</v>
      </c>
      <c r="I14" s="86">
        <v>28</v>
      </c>
      <c r="J14" s="86">
        <v>37.8842</v>
      </c>
      <c r="K14" s="86">
        <v>43</v>
      </c>
      <c r="L14" s="86">
        <v>22.0732</v>
      </c>
      <c r="M14" s="86">
        <v>62.517600000000002</v>
      </c>
      <c r="N14" s="86">
        <v>68.599999999999994</v>
      </c>
      <c r="O14" s="86">
        <v>69.360699999999994</v>
      </c>
      <c r="P14" s="83">
        <v>69.944500000000005</v>
      </c>
      <c r="Q14" s="86">
        <f>_xlfn.RANK.EQ(Table11[[#This Row],[2023]], Table11[2023], 0)</f>
        <v>19</v>
      </c>
      <c r="R14" s="86" t="str">
        <f>IF(Table11[[#This Row],[2023]]&gt;=80,"4",
 IF(Table11[[#This Row],[2023]]&gt;=70,"3",
 IF(Table11[[#This Row],[2023]]&gt;=50,"2","1")))</f>
        <v>4</v>
      </c>
      <c r="S14" s="174">
        <f t="shared" si="0"/>
        <v>62.144500000000008</v>
      </c>
    </row>
    <row r="15" spans="2:19" x14ac:dyDescent="0.3">
      <c r="B15" s="173" t="s">
        <v>93</v>
      </c>
      <c r="C15" s="86">
        <v>27.67</v>
      </c>
      <c r="D15" s="86">
        <v>37.438600000000001</v>
      </c>
      <c r="E15" s="86">
        <v>33.79</v>
      </c>
      <c r="F15" s="86">
        <v>37.1</v>
      </c>
      <c r="G15" s="86">
        <v>40.402700000000003</v>
      </c>
      <c r="H15" s="86">
        <v>42.221200000000003</v>
      </c>
      <c r="I15" s="86">
        <v>44.366900000000001</v>
      </c>
      <c r="J15" s="86">
        <v>55.072099999999999</v>
      </c>
      <c r="K15" s="86">
        <v>68.214500000000001</v>
      </c>
      <c r="L15" s="86">
        <v>70.840999999999994</v>
      </c>
      <c r="M15" s="86">
        <v>76.384</v>
      </c>
      <c r="N15" s="86">
        <v>82.360699999999994</v>
      </c>
      <c r="O15" s="86">
        <v>82.445300000000003</v>
      </c>
      <c r="P15" s="83">
        <v>89.472999999999999</v>
      </c>
      <c r="Q15" s="86">
        <f>_xlfn.RANK.EQ(Table11[[#This Row],[2023]], Table11[2023], 0)</f>
        <v>47</v>
      </c>
      <c r="R15" s="86" t="str">
        <f>IF(Table11[[#This Row],[2023]]&gt;=80,"4",
 IF(Table11[[#This Row],[2023]]&gt;=70,"3",
 IF(Table11[[#This Row],[2023]]&gt;=50,"2","1")))</f>
        <v>4</v>
      </c>
      <c r="S15" s="174">
        <f t="shared" si="0"/>
        <v>61.802999999999997</v>
      </c>
    </row>
    <row r="16" spans="2:19" x14ac:dyDescent="0.3">
      <c r="B16" s="166" t="s">
        <v>794</v>
      </c>
    </row>
    <row r="17" spans="2:19" x14ac:dyDescent="0.3">
      <c r="B17" s="162" t="s">
        <v>660</v>
      </c>
      <c r="C17" s="163" t="s">
        <v>269</v>
      </c>
      <c r="D17" s="163" t="s">
        <v>270</v>
      </c>
      <c r="E17" s="163" t="s">
        <v>271</v>
      </c>
      <c r="F17" s="163" t="s">
        <v>272</v>
      </c>
      <c r="G17" s="163" t="s">
        <v>273</v>
      </c>
      <c r="H17" s="163" t="s">
        <v>274</v>
      </c>
      <c r="I17" s="163" t="s">
        <v>275</v>
      </c>
      <c r="J17" s="163" t="s">
        <v>276</v>
      </c>
      <c r="K17" s="163" t="s">
        <v>277</v>
      </c>
      <c r="L17" s="163" t="s">
        <v>278</v>
      </c>
      <c r="M17" s="163" t="s">
        <v>279</v>
      </c>
      <c r="N17" s="163" t="s">
        <v>280</v>
      </c>
      <c r="O17" s="163" t="s">
        <v>281</v>
      </c>
      <c r="P17" s="163" t="s">
        <v>282</v>
      </c>
      <c r="Q17" s="163" t="s">
        <v>759</v>
      </c>
      <c r="R17" s="163" t="s">
        <v>760</v>
      </c>
      <c r="S17" s="163" t="s">
        <v>761</v>
      </c>
    </row>
    <row r="18" spans="2:19" x14ac:dyDescent="0.3">
      <c r="B18" s="194" t="s">
        <v>184</v>
      </c>
      <c r="C18" s="195">
        <f>(((Years!Q128/15) + (Years!C128/18)) / 2)</f>
        <v>0.62383640621111114</v>
      </c>
      <c r="D18" s="195">
        <f>(((Years!R128/15) + (Years!D128/18)) / 2)</f>
        <v>0.64811834752222219</v>
      </c>
      <c r="E18" s="195">
        <f>(((Years!S128/15) + (Years!E128/18)) / 2)</f>
        <v>0.65725720736666671</v>
      </c>
      <c r="F18" s="195">
        <f>(((Years!T128/15) + (Years!F128/18)) / 2)</f>
        <v>0.72090138324444442</v>
      </c>
      <c r="G18" s="195">
        <f>(((Years!U128/15) + (Years!G128/18)) / 2)</f>
        <v>0.74102999358888888</v>
      </c>
      <c r="H18" s="195">
        <f>(((Years!V128/15) + (Years!H128/18)) / 2)</f>
        <v>0.7594549921</v>
      </c>
      <c r="I18" s="195">
        <f>(((Years!W128/15) + (Years!I128/18)) / 2)</f>
        <v>0.7776341754777778</v>
      </c>
      <c r="J18" s="195">
        <f>(((Years!X128/15) + (Years!J128/18)) / 2)</f>
        <v>0.79434889693333333</v>
      </c>
      <c r="K18" s="195">
        <f>(((Years!Y128/15) + (Years!K128/18)) / 2)</f>
        <v>0.80873778120000006</v>
      </c>
      <c r="L18" s="195">
        <f>(((Years!Z128/15) + (Years!L128/18)) / 2)</f>
        <v>0.82058973324444451</v>
      </c>
      <c r="M18" s="195">
        <f>(((Years!AA128/15) + (Years!M128/18)) / 2)</f>
        <v>0.82952594246666667</v>
      </c>
      <c r="N18" s="195">
        <f>(((Years!AB128/15) + (Years!N128/18)) / 2)</f>
        <v>0.84634561838888889</v>
      </c>
      <c r="O18" s="195">
        <f>(((Years!AC128/15) + (Years!O128/18)) / 2)</f>
        <v>0.8503969858888889</v>
      </c>
      <c r="P18" s="195">
        <f>(((Years!AD128/15) + (Years!P128/18)) / 2)</f>
        <v>0.8503969858888889</v>
      </c>
      <c r="Q18" s="196">
        <f>_xlfn.RANK.EQ(Table4[[#This Row],[2023]], Table4[2023], 0)</f>
        <v>102</v>
      </c>
      <c r="R18" s="196">
        <f>IF(Table4[[#This Row],[2023]]&gt;=0.8,4,
 IF(Table4[[#This Row],[2023]]&gt;=0.7,3,
 IF(Table4[[#This Row],[2023]]&gt;=0.5,2,1)))</f>
        <v>2</v>
      </c>
      <c r="S18" s="197">
        <f>P18-C18</f>
        <v>0.22656057967777776</v>
      </c>
    </row>
    <row r="19" spans="2:19" x14ac:dyDescent="0.3">
      <c r="B19" s="169" t="s">
        <v>173</v>
      </c>
      <c r="C19" s="170">
        <f>(((Years!Q116/15) + (Years!C116/18)) / 2)</f>
        <v>0.66965101444444441</v>
      </c>
      <c r="D19" s="170">
        <f>(((Years!R116/15) + (Years!D116/18)) / 2)</f>
        <v>0.69571588633333326</v>
      </c>
      <c r="E19" s="170">
        <f>(((Years!S116/15) + (Years!E116/18)) / 2)</f>
        <v>0.75162685855555555</v>
      </c>
      <c r="F19" s="170">
        <f>(((Years!T116/15) + (Years!F116/18)) / 2)</f>
        <v>0.76268366627777784</v>
      </c>
      <c r="G19" s="170">
        <f>(((Years!U116/15) + (Years!G116/18)) / 2)</f>
        <v>0.81070629516666659</v>
      </c>
      <c r="H19" s="170">
        <f>(((Years!V116/15) + (Years!H116/18)) / 2)</f>
        <v>0.81538667733333325</v>
      </c>
      <c r="I19" s="170">
        <f>(((Years!W116/15) + (Years!I116/18)) / 2)</f>
        <v>0.85459849455555559</v>
      </c>
      <c r="J19" s="170">
        <f>(((Years!X116/15) + (Years!J116/18)) / 2)</f>
        <v>0.91713559561111113</v>
      </c>
      <c r="K19" s="170">
        <f>(((Years!Y116/15) + (Years!K116/18)) / 2)</f>
        <v>0.90502044894444444</v>
      </c>
      <c r="L19" s="170">
        <f>(((Years!Z116/15) + (Years!L116/18)) / 2)</f>
        <v>0.89213303805555544</v>
      </c>
      <c r="M19" s="170">
        <f>(((Years!AA116/15) + (Years!M116/18)) / 2)</f>
        <v>0.86919388583333324</v>
      </c>
      <c r="N19" s="170">
        <f>(((Years!AB116/15) + (Years!N116/18)) / 2)</f>
        <v>0.87957886916666661</v>
      </c>
      <c r="O19" s="170">
        <f>(((Years!AC116/15) + (Years!O116/18)) / 2)</f>
        <v>0.87957886916666661</v>
      </c>
      <c r="P19" s="170">
        <f>(((Years!AD116/15) + (Years!P116/18)) / 2)</f>
        <v>0.87957886916666661</v>
      </c>
      <c r="Q19" s="171">
        <f>_xlfn.RANK.EQ(Table4[[#This Row],[2023]], Table4[2023], 0)</f>
        <v>49</v>
      </c>
      <c r="R19" s="171">
        <f>IF(Table4[[#This Row],[2023]]&gt;=0.8,4,
 IF(Table4[[#This Row],[2023]]&gt;=0.7,3,
 IF(Table4[[#This Row],[2023]]&gt;=0.5,2,1)))</f>
        <v>3</v>
      </c>
      <c r="S19" s="172">
        <f t="shared" ref="S19:S27" si="1">P19-C19</f>
        <v>0.2099278547222222</v>
      </c>
    </row>
    <row r="20" spans="2:19" x14ac:dyDescent="0.3">
      <c r="B20" s="169" t="s">
        <v>156</v>
      </c>
      <c r="C20" s="170">
        <f>(((Years!Q114/15) + (Years!C114/18)) / 2)</f>
        <v>0.65971813057777773</v>
      </c>
      <c r="D20" s="170">
        <f>(((Years!R114/15) + (Years!D114/18)) / 2)</f>
        <v>0.67309384795555549</v>
      </c>
      <c r="E20" s="170">
        <f>(((Years!S114/15) + (Years!E114/18)) / 2)</f>
        <v>0.68646956502222212</v>
      </c>
      <c r="F20" s="170">
        <f>(((Years!T114/15) + (Years!F114/18)) / 2)</f>
        <v>0.69984528212222219</v>
      </c>
      <c r="G20" s="170">
        <f>(((Years!U114/15) + (Years!G114/18)) / 2)</f>
        <v>0.72661277173333338</v>
      </c>
      <c r="H20" s="170">
        <f>(((Years!V114/15) + (Years!H114/18)) / 2)</f>
        <v>0.74158485995555556</v>
      </c>
      <c r="I20" s="170">
        <f>(((Years!W114/15) + (Years!I114/18)) / 2)</f>
        <v>0.75655694783333338</v>
      </c>
      <c r="J20" s="170">
        <f>(((Years!X114/15) + (Years!J114/18)) / 2)</f>
        <v>0.77747417566666666</v>
      </c>
      <c r="K20" s="170">
        <f>(((Years!Y114/15) + (Years!K114/18)) / 2)</f>
        <v>0.79322501277777779</v>
      </c>
      <c r="L20" s="170">
        <f>(((Years!Z114/15) + (Years!L114/18)) / 2)</f>
        <v>0.80886474744444437</v>
      </c>
      <c r="M20" s="170">
        <f>(((Years!AA114/15) + (Years!M114/18)) / 2)</f>
        <v>0.81477223511111108</v>
      </c>
      <c r="N20" s="170">
        <f>(((Years!AB114/15) + (Years!N114/18)) / 2)</f>
        <v>0.82491593738888891</v>
      </c>
      <c r="O20" s="170">
        <f>(((Years!AC114/15) + (Years!O114/18)) / 2)</f>
        <v>0.85769843905555554</v>
      </c>
      <c r="P20" s="170">
        <f>(((Years!AD114/15) + (Years!P114/18)) / 2)</f>
        <v>0.85769843905555554</v>
      </c>
      <c r="Q20" s="171">
        <f>_xlfn.RANK.EQ(Table4[[#This Row],[2023]], Table4[2023], 0)</f>
        <v>10</v>
      </c>
      <c r="R20" s="171">
        <f>IF(Table4[[#This Row],[2023]]&gt;=0.8,4,
 IF(Table4[[#This Row],[2023]]&gt;=0.7,3,
 IF(Table4[[#This Row],[2023]]&gt;=0.5,2,1)))</f>
        <v>4</v>
      </c>
      <c r="S20" s="172">
        <f t="shared" si="1"/>
        <v>0.19798030847777781</v>
      </c>
    </row>
    <row r="21" spans="2:19" x14ac:dyDescent="0.3">
      <c r="B21" s="169" t="s">
        <v>115</v>
      </c>
      <c r="C21" s="170">
        <f>(((Years!Q92/15) + (Years!C92/18)) / 2)</f>
        <v>0.44449611999999994</v>
      </c>
      <c r="D21" s="170">
        <f>(((Years!R92/15) + (Years!D92/18)) / 2)</f>
        <v>0.46245304972222223</v>
      </c>
      <c r="E21" s="170">
        <f>(((Years!S92/15) + (Years!E92/18)) / 2)</f>
        <v>0.47955416250000005</v>
      </c>
      <c r="F21" s="170">
        <f>(((Years!T92/15) + (Years!F92/18)) / 2)</f>
        <v>0.49615955</v>
      </c>
      <c r="G21" s="170">
        <f>(((Years!U92/15) + (Years!G92/18)) / 2)</f>
        <v>0.51276493777777787</v>
      </c>
      <c r="H21" s="170">
        <f>(((Years!V92/15) + (Years!H92/18)) / 2)</f>
        <v>0.52937032527777772</v>
      </c>
      <c r="I21" s="170">
        <f>(((Years!W92/15) + (Years!I92/18)) / 2)</f>
        <v>0.54284237972222227</v>
      </c>
      <c r="J21" s="170">
        <f>(((Years!X92/15) + (Years!J92/18)) / 2)</f>
        <v>0.5563144338888889</v>
      </c>
      <c r="K21" s="170">
        <f>(((Years!Y92/15) + (Years!K92/18)) / 2)</f>
        <v>0.56634388277777781</v>
      </c>
      <c r="L21" s="170">
        <f>(((Years!Z92/15) + (Years!L92/18)) / 2)</f>
        <v>0.57780861166666664</v>
      </c>
      <c r="M21" s="170">
        <f>(((Years!AA92/15) + (Years!M92/18)) / 2)</f>
        <v>0.58859609916666666</v>
      </c>
      <c r="N21" s="170">
        <f>(((Years!AB92/15) + (Years!N92/18)) / 2)</f>
        <v>0.59658055444444447</v>
      </c>
      <c r="O21" s="170">
        <f>(((Years!AC92/15) + (Years!O92/18)) / 2)</f>
        <v>0.61200056749999998</v>
      </c>
      <c r="P21" s="170">
        <f>(((Years!AD92/15) + (Years!P92/18)) / 2)</f>
        <v>0.62534972972222225</v>
      </c>
      <c r="Q21" s="171">
        <f>_xlfn.RANK.EQ(Table4[[#This Row],[2023]], Table4[2023], 0)</f>
        <v>123</v>
      </c>
      <c r="R21" s="171">
        <f>IF(Table4[[#This Row],[2023]]&gt;=0.8,4,
 IF(Table4[[#This Row],[2023]]&gt;=0.7,3,
 IF(Table4[[#This Row],[2023]]&gt;=0.5,2,1)))</f>
        <v>1</v>
      </c>
      <c r="S21" s="172">
        <f t="shared" si="1"/>
        <v>0.18085360972222231</v>
      </c>
    </row>
    <row r="22" spans="2:19" x14ac:dyDescent="0.3">
      <c r="B22" s="169" t="s">
        <v>25</v>
      </c>
      <c r="C22" s="170">
        <f>(((Years!Q17/15) + (Years!C17/18)) / 2)</f>
        <v>0.63959605415555565</v>
      </c>
      <c r="D22" s="170">
        <f>(((Years!R17/15) + (Years!D17/18)) / 2)</f>
        <v>0.65358611201111105</v>
      </c>
      <c r="E22" s="170">
        <f>(((Years!S17/15) + (Years!E17/18)) / 2)</f>
        <v>0.67216333288888896</v>
      </c>
      <c r="F22" s="170">
        <f>(((Years!T17/15) + (Years!F17/18)) / 2)</f>
        <v>0.69646249352222223</v>
      </c>
      <c r="G22" s="170">
        <f>(((Years!U17/15) + (Years!G17/18)) / 2)</f>
        <v>0.69764053554444438</v>
      </c>
      <c r="H22" s="170">
        <f>(((Years!V17/15) + (Years!H17/18)) / 2)</f>
        <v>0.74985554475555549</v>
      </c>
      <c r="I22" s="170">
        <f>(((Years!W17/15) + (Years!I17/18)) / 2)</f>
        <v>0.75641721094444447</v>
      </c>
      <c r="J22" s="170">
        <f>(((Years!X17/15) + (Years!J17/18)) / 2)</f>
        <v>0.76582169010000012</v>
      </c>
      <c r="K22" s="170">
        <f>(((Years!Y17/15) + (Years!K17/18)) / 2)</f>
        <v>0.7962530347222222</v>
      </c>
      <c r="L22" s="170">
        <f>(((Years!Z17/15) + (Years!L17/18)) / 2)</f>
        <v>0.81491667416666669</v>
      </c>
      <c r="M22" s="170">
        <f>(((Years!AA17/15) + (Years!M17/18)) / 2)</f>
        <v>0.82197853027777779</v>
      </c>
      <c r="N22" s="170">
        <f>(((Years!AB17/15) + (Years!N17/18)) / 2)</f>
        <v>0.82320704644444442</v>
      </c>
      <c r="O22" s="170">
        <f>(((Years!AC17/15) + (Years!O17/18)) / 2)</f>
        <v>0.82443556261111106</v>
      </c>
      <c r="P22" s="170">
        <f>(((Years!AD17/15) + (Years!P17/18)) / 2)</f>
        <v>0.81342194338888885</v>
      </c>
      <c r="Q22" s="171">
        <f>_xlfn.RANK.EQ(Table4[[#This Row],[2023]], Table4[2023], 0)</f>
        <v>104</v>
      </c>
      <c r="R22" s="171">
        <f>IF(Table4[[#This Row],[2023]]&gt;=0.8,4,
 IF(Table4[[#This Row],[2023]]&gt;=0.7,3,
 IF(Table4[[#This Row],[2023]]&gt;=0.5,2,1)))</f>
        <v>2</v>
      </c>
      <c r="S22" s="172">
        <f t="shared" si="1"/>
        <v>0.1738258892333332</v>
      </c>
    </row>
    <row r="23" spans="2:19" x14ac:dyDescent="0.3">
      <c r="B23" s="194" t="s">
        <v>9</v>
      </c>
      <c r="C23" s="195">
        <f>(((Years!Q9/15) + (Years!C9/18)) / 2)</f>
        <v>0.38015825359444444</v>
      </c>
      <c r="D23" s="195">
        <f>(((Years!R9/15) + (Years!D9/18)) / 2)</f>
        <v>0.40876047849999997</v>
      </c>
      <c r="E23" s="195">
        <f>(((Years!S9/15) + (Years!E9/18)) / 2)</f>
        <v>0.42174550965555552</v>
      </c>
      <c r="F23" s="195">
        <f>(((Years!T9/15) + (Years!F9/18)) / 2)</f>
        <v>0.43472831053333333</v>
      </c>
      <c r="G23" s="195">
        <f>(((Years!U9/15) + (Years!G9/18)) / 2)</f>
        <v>0.44771388922222222</v>
      </c>
      <c r="H23" s="195">
        <f>(((Years!V9/15) + (Years!H9/18)) / 2)</f>
        <v>0.50354044307777779</v>
      </c>
      <c r="I23" s="195">
        <f>(((Years!W9/15) + (Years!I9/18)) / 2)</f>
        <v>0.51856960715555556</v>
      </c>
      <c r="J23" s="195">
        <f>(((Years!X9/15) + (Years!J9/18)) / 2)</f>
        <v>0.52202554782222221</v>
      </c>
      <c r="K23" s="195">
        <f>(((Years!Y9/15) + (Years!K9/18)) / 2)</f>
        <v>0.52554869175555563</v>
      </c>
      <c r="L23" s="195">
        <f>(((Years!Z9/15) + (Years!L9/18)) / 2)</f>
        <v>0.52913928172222224</v>
      </c>
      <c r="M23" s="195">
        <f>(((Years!AA9/15) + (Years!M9/18)) / 2)</f>
        <v>0.53279860892222219</v>
      </c>
      <c r="N23" s="195">
        <f>(((Years!AB9/15) + (Years!N9/18)) / 2)</f>
        <v>0.53652798918888889</v>
      </c>
      <c r="O23" s="195">
        <f>(((Years!AC9/15) + (Years!O9/18)) / 2)</f>
        <v>0.53652798918888889</v>
      </c>
      <c r="P23" s="195">
        <f>(((Years!AD9/15) + (Years!P9/18)) / 2)</f>
        <v>0.53652798918888889</v>
      </c>
      <c r="Q23" s="196">
        <f>_xlfn.RANK.EQ(Table4[[#This Row],[2023]], Table4[2023], 0)</f>
        <v>56</v>
      </c>
      <c r="R23" s="196">
        <f>IF(Table4[[#This Row],[2023]]&gt;=0.8,4,
 IF(Table4[[#This Row],[2023]]&gt;=0.7,3,
 IF(Table4[[#This Row],[2023]]&gt;=0.5,2,1)))</f>
        <v>3</v>
      </c>
      <c r="S23" s="197">
        <f t="shared" si="1"/>
        <v>0.15636973559444445</v>
      </c>
    </row>
    <row r="24" spans="2:19" x14ac:dyDescent="0.3">
      <c r="B24" s="169" t="s">
        <v>76</v>
      </c>
      <c r="C24" s="170">
        <f>(((Years!Q58/15) + (Years!C58/18)) / 2)</f>
        <v>0.80875860855555559</v>
      </c>
      <c r="D24" s="170">
        <f>(((Years!R58/15) + (Years!D58/18)) / 2)</f>
        <v>0.81719029455555559</v>
      </c>
      <c r="E24" s="170">
        <f>(((Years!S58/15) + (Years!E58/18)) / 2)</f>
        <v>0.82589669227777784</v>
      </c>
      <c r="F24" s="170">
        <f>(((Years!T58/15) + (Years!F58/18)) / 2)</f>
        <v>0.83363028916666659</v>
      </c>
      <c r="G24" s="170">
        <f>(((Years!U58/15) + (Years!G58/18)) / 2)</f>
        <v>0.84985307044444447</v>
      </c>
      <c r="H24" s="170">
        <f>(((Years!V58/15) + (Years!H58/18)) / 2)</f>
        <v>0.86620360483333336</v>
      </c>
      <c r="I24" s="170">
        <f>(((Years!W58/15) + (Years!I58/18)) / 2)</f>
        <v>0.86155416694444442</v>
      </c>
      <c r="J24" s="170">
        <f>(((Years!X58/15) + (Years!J58/18)) / 2)</f>
        <v>0.88003442533333343</v>
      </c>
      <c r="K24" s="170">
        <f>(((Years!Y58/15) + (Years!K58/18)) / 2)</f>
        <v>0.89695192955555569</v>
      </c>
      <c r="L24" s="170">
        <f>(((Years!Z58/15) + (Years!L58/18)) / 2)</f>
        <v>0.91643359938888902</v>
      </c>
      <c r="M24" s="170">
        <f>(((Years!AA58/15) + (Years!M58/18)) / 2)</f>
        <v>0.92140914083333336</v>
      </c>
      <c r="N24" s="170">
        <f>(((Years!AB58/15) + (Years!N58/18)) / 2)</f>
        <v>0.93440410455555556</v>
      </c>
      <c r="O24" s="170">
        <f>(((Years!AC58/15) + (Years!O58/18)) / 2)</f>
        <v>0.96417024038888899</v>
      </c>
      <c r="P24" s="170">
        <f>(((Years!AD58/15) + (Years!P58/18)) / 2)</f>
        <v>0.96417024038888899</v>
      </c>
      <c r="Q24" s="171">
        <f>_xlfn.RANK.EQ(Table4[[#This Row],[2023]], Table4[2023], 0)</f>
        <v>66</v>
      </c>
      <c r="R24" s="171">
        <f>IF(Table4[[#This Row],[2023]]&gt;=0.8,4,
 IF(Table4[[#This Row],[2023]]&gt;=0.7,3,
 IF(Table4[[#This Row],[2023]]&gt;=0.5,2,1)))</f>
        <v>3</v>
      </c>
      <c r="S24" s="172">
        <f t="shared" si="1"/>
        <v>0.1554116318333334</v>
      </c>
    </row>
    <row r="25" spans="2:19" x14ac:dyDescent="0.3">
      <c r="B25" s="177" t="s">
        <v>34</v>
      </c>
      <c r="C25" s="178">
        <f>(((Years!Q22/15) + (Years!C22/18)) / 2)</f>
        <v>0.4065044436111111</v>
      </c>
      <c r="D25" s="178">
        <f>(((Years!R22/15) + (Years!D22/18)) / 2)</f>
        <v>0.41542976191111108</v>
      </c>
      <c r="E25" s="178">
        <f>(((Years!S22/15) + (Years!E22/18)) / 2)</f>
        <v>0.42256417541111113</v>
      </c>
      <c r="F25" s="178">
        <f>(((Years!T22/15) + (Years!F22/18)) / 2)</f>
        <v>0.43246360981111115</v>
      </c>
      <c r="G25" s="178">
        <f>(((Years!U22/15) + (Years!G22/18)) / 2)</f>
        <v>0.44710066535555554</v>
      </c>
      <c r="H25" s="178">
        <f>(((Years!V22/15) + (Years!H22/18)) / 2)</f>
        <v>0.46173772062222224</v>
      </c>
      <c r="I25" s="178">
        <f>(((Years!W22/15) + (Years!I22/18)) / 2)</f>
        <v>0.47637477616666668</v>
      </c>
      <c r="J25" s="178">
        <f>(((Years!X22/15) + (Years!J22/18)) / 2)</f>
        <v>0.49101183143333338</v>
      </c>
      <c r="K25" s="178">
        <f>(((Years!Y22/15) + (Years!K22/18)) / 2)</f>
        <v>0.51073653314444445</v>
      </c>
      <c r="L25" s="178">
        <f>(((Years!Z22/15) + (Years!L22/18)) / 2)</f>
        <v>0.53280960748888895</v>
      </c>
      <c r="M25" s="178">
        <f>(((Years!AA22/15) + (Years!M22/18)) / 2)</f>
        <v>0.55742900012222218</v>
      </c>
      <c r="N25" s="178">
        <f>(((Years!AB22/15) + (Years!N22/18)) / 2)</f>
        <v>0.55988042873333332</v>
      </c>
      <c r="O25" s="178">
        <f>(((Years!AC22/15) + (Years!O22/18)) / 2)</f>
        <v>0.55988042873333332</v>
      </c>
      <c r="P25" s="178">
        <f>(((Years!AD22/15) + (Years!P22/18)) / 2)</f>
        <v>0.55988042873333332</v>
      </c>
      <c r="Q25" s="179">
        <f>_xlfn.RANK.EQ(Table4[[#This Row],[2023]], Table4[2023], 0)</f>
        <v>90</v>
      </c>
      <c r="R25" s="179">
        <f>IF(Table4[[#This Row],[2023]]&gt;=0.8,4,
 IF(Table4[[#This Row],[2023]]&gt;=0.7,3,
 IF(Table4[[#This Row],[2023]]&gt;=0.5,2,1)))</f>
        <v>2</v>
      </c>
      <c r="S25" s="180">
        <f t="shared" si="1"/>
        <v>0.15337598512222222</v>
      </c>
    </row>
    <row r="26" spans="2:19" x14ac:dyDescent="0.3">
      <c r="B26" s="169" t="s">
        <v>59</v>
      </c>
      <c r="C26" s="170">
        <f>(((Years!Q47/15) + (Years!C47/18)) / 2)</f>
        <v>0.55697824152222219</v>
      </c>
      <c r="D26" s="170">
        <f>(((Years!R47/15) + (Years!D47/18)) / 2)</f>
        <v>0.56524376330000003</v>
      </c>
      <c r="E26" s="170">
        <f>(((Years!S47/15) + (Years!E47/18)) / 2)</f>
        <v>0.58340513976666664</v>
      </c>
      <c r="F26" s="170">
        <f>(((Years!T47/15) + (Years!F47/18)) / 2)</f>
        <v>0.59783065571111116</v>
      </c>
      <c r="G26" s="170">
        <f>(((Years!U47/15) + (Years!G47/18)) / 2)</f>
        <v>0.6038550694</v>
      </c>
      <c r="H26" s="170">
        <f>(((Years!V47/15) + (Years!H47/18)) / 2)</f>
        <v>0.61593380506666662</v>
      </c>
      <c r="I26" s="170">
        <f>(((Years!W47/15) + (Years!I47/18)) / 2)</f>
        <v>0.62801254070000001</v>
      </c>
      <c r="J26" s="170">
        <f>(((Years!X47/15) + (Years!J47/18)) / 2)</f>
        <v>0.63957973581111105</v>
      </c>
      <c r="K26" s="170">
        <f>(((Years!Y47/15) + (Years!K47/18)) / 2)</f>
        <v>0.65570252838888887</v>
      </c>
      <c r="L26" s="170">
        <f>(((Years!Z47/15) + (Years!L47/18)) / 2)</f>
        <v>0.67126949314444451</v>
      </c>
      <c r="M26" s="170">
        <f>(((Years!AA47/15) + (Years!M47/18)) / 2)</f>
        <v>0.68709279886666663</v>
      </c>
      <c r="N26" s="170">
        <f>(((Years!AB47/15) + (Years!N47/18)) / 2)</f>
        <v>0.70251404094444436</v>
      </c>
      <c r="O26" s="170">
        <f>(((Years!AC47/15) + (Years!O47/18)) / 2)</f>
        <v>0.70251404094444436</v>
      </c>
      <c r="P26" s="170">
        <f>(((Years!AD47/15) + (Years!P47/18)) / 2)</f>
        <v>0.70251404094444436</v>
      </c>
      <c r="Q26" s="171">
        <f>_xlfn.RANK.EQ(Table4[[#This Row],[2023]], Table4[2023], 0)</f>
        <v>73</v>
      </c>
      <c r="R26" s="171">
        <f>IF(Table4[[#This Row],[2023]]&gt;=0.8,4,
 IF(Table4[[#This Row],[2023]]&gt;=0.7,3,
 IF(Table4[[#This Row],[2023]]&gt;=0.5,2,1)))</f>
        <v>3</v>
      </c>
      <c r="S26" s="172">
        <f t="shared" si="1"/>
        <v>0.14553579942222217</v>
      </c>
    </row>
    <row r="27" spans="2:19" x14ac:dyDescent="0.3">
      <c r="B27" s="194" t="s">
        <v>124</v>
      </c>
      <c r="C27" s="195">
        <f>(((Years!Q94/15) + (Years!C94/18)) / 2)</f>
        <v>0.38723099475</v>
      </c>
      <c r="D27" s="195">
        <f>(((Years!R94/15) + (Years!D94/18)) / 2)</f>
        <v>0.4009897973444444</v>
      </c>
      <c r="E27" s="195">
        <f>(((Years!S94/15) + (Years!E94/18)) / 2)</f>
        <v>0.41474859990555552</v>
      </c>
      <c r="F27" s="195">
        <f>(((Years!T94/15) + (Years!F94/18)) / 2)</f>
        <v>0.42850740238888885</v>
      </c>
      <c r="G27" s="195">
        <f>(((Years!U94/15) + (Years!G94/18)) / 2)</f>
        <v>0.44226620520000004</v>
      </c>
      <c r="H27" s="195">
        <f>(((Years!V94/15) + (Years!H94/18)) / 2)</f>
        <v>0.45602500776666666</v>
      </c>
      <c r="I27" s="195">
        <f>(((Years!W94/15) + (Years!I94/18)) / 2)</f>
        <v>0.46698107003333333</v>
      </c>
      <c r="J27" s="195">
        <f>(((Years!X94/15) + (Years!J94/18)) / 2)</f>
        <v>0.49110582046666668</v>
      </c>
      <c r="K27" s="195">
        <f>(((Years!Y94/15) + (Years!K94/18)) / 2)</f>
        <v>0.51523057086666668</v>
      </c>
      <c r="L27" s="195">
        <f>(((Years!Z94/15) + (Years!L94/18)) / 2)</f>
        <v>0.53223779463333332</v>
      </c>
      <c r="M27" s="195">
        <f>(((Years!AA94/15) + (Years!M94/18)) / 2)</f>
        <v>0.53223779463333332</v>
      </c>
      <c r="N27" s="195">
        <f>(((Years!AB94/15) + (Years!N94/18)) / 2)</f>
        <v>0.53223779463333332</v>
      </c>
      <c r="O27" s="195">
        <f>(((Years!AC94/15) + (Years!O94/18)) / 2)</f>
        <v>0.53223779463333332</v>
      </c>
      <c r="P27" s="195">
        <f>(((Years!AD94/15) + (Years!P94/18)) / 2)</f>
        <v>0.53223779463333332</v>
      </c>
      <c r="Q27" s="196">
        <f>_xlfn.RANK.EQ(Table4[[#This Row],[2023]], Table4[2023], 0)</f>
        <v>84</v>
      </c>
      <c r="R27" s="196">
        <f>IF(Table4[[#This Row],[2023]]&gt;=0.8,4,
 IF(Table4[[#This Row],[2023]]&gt;=0.7,3,
 IF(Table4[[#This Row],[2023]]&gt;=0.5,2,1)))</f>
        <v>2</v>
      </c>
      <c r="S27" s="197">
        <f t="shared" si="1"/>
        <v>0.14500679988333331</v>
      </c>
    </row>
    <row r="28" spans="2:19" x14ac:dyDescent="0.3">
      <c r="B28" s="166" t="s">
        <v>795</v>
      </c>
      <c r="C28" s="166"/>
    </row>
    <row r="29" spans="2:19" x14ac:dyDescent="0.3">
      <c r="B29" s="167" t="s">
        <v>660</v>
      </c>
      <c r="C29" s="167" t="s">
        <v>269</v>
      </c>
      <c r="D29" s="167" t="s">
        <v>270</v>
      </c>
      <c r="E29" s="167" t="s">
        <v>271</v>
      </c>
      <c r="F29" s="167" t="s">
        <v>272</v>
      </c>
      <c r="G29" s="167" t="s">
        <v>273</v>
      </c>
      <c r="H29" s="167" t="s">
        <v>274</v>
      </c>
      <c r="I29" s="167" t="s">
        <v>275</v>
      </c>
      <c r="J29" s="167" t="s">
        <v>276</v>
      </c>
      <c r="K29" s="167" t="s">
        <v>277</v>
      </c>
      <c r="L29" s="167" t="s">
        <v>278</v>
      </c>
      <c r="M29" s="167" t="s">
        <v>279</v>
      </c>
      <c r="N29" s="167" t="s">
        <v>280</v>
      </c>
      <c r="O29" s="167" t="s">
        <v>281</v>
      </c>
      <c r="P29" s="168" t="s">
        <v>282</v>
      </c>
      <c r="Q29" s="167" t="s">
        <v>759</v>
      </c>
      <c r="R29" s="167" t="s">
        <v>763</v>
      </c>
      <c r="S29" s="167" t="s">
        <v>761</v>
      </c>
    </row>
    <row r="30" spans="2:19" x14ac:dyDescent="0.3">
      <c r="B30" s="184" t="s">
        <v>23</v>
      </c>
      <c r="C30" s="185">
        <v>0.55800000000000005</v>
      </c>
      <c r="D30" s="185">
        <v>0.56599999999999995</v>
      </c>
      <c r="E30" s="185">
        <v>0.57499999999999996</v>
      </c>
      <c r="F30" s="185">
        <v>0.57899999999999996</v>
      </c>
      <c r="G30" s="185">
        <v>0.57899999999999996</v>
      </c>
      <c r="H30" s="185">
        <v>0.60399999999999998</v>
      </c>
      <c r="I30" s="185">
        <v>0.60599999999999998</v>
      </c>
      <c r="J30" s="185">
        <v>0.61599999999999999</v>
      </c>
      <c r="K30" s="185">
        <v>0.63500000000000001</v>
      </c>
      <c r="L30" s="185">
        <v>0.64600000000000002</v>
      </c>
      <c r="M30" s="185">
        <v>0.65700000000000003</v>
      </c>
      <c r="N30" s="185">
        <v>0.66200000000000003</v>
      </c>
      <c r="O30" s="185">
        <v>0.67</v>
      </c>
      <c r="P30" s="186">
        <v>0.68500000000000005</v>
      </c>
      <c r="Q30" s="187">
        <f>_xlfn.RANK.EQ(Table14[[#This Row],[2023]], Table14[2023], 0)</f>
        <v>130</v>
      </c>
      <c r="R30" s="187" t="str">
        <f>IF(Table14[[#This Row],[2023]]&gt;=0.8,"4",
 IF(Table14[[#This Row],[2023]]&gt;=0.7,"3",
 IF(Table14[[#This Row],[2023]]&gt;=0.5,"2","1")))</f>
        <v>1</v>
      </c>
      <c r="S30" s="185">
        <f>Table14[[#This Row],[2023]] - Table14[[#This Row],[2010]]</f>
        <v>3.4999999999999976E-2</v>
      </c>
    </row>
    <row r="31" spans="2:19" x14ac:dyDescent="0.3">
      <c r="B31" s="184" t="s">
        <v>79</v>
      </c>
      <c r="C31" s="185">
        <v>0.65</v>
      </c>
      <c r="D31" s="185">
        <v>0.65800000000000003</v>
      </c>
      <c r="E31" s="185">
        <v>0.66200000000000003</v>
      </c>
      <c r="F31" s="185">
        <v>0.66600000000000004</v>
      </c>
      <c r="G31" s="185">
        <v>0.67100000000000004</v>
      </c>
      <c r="H31" s="185">
        <v>0.68600000000000005</v>
      </c>
      <c r="I31" s="185">
        <v>0.67600000000000005</v>
      </c>
      <c r="J31" s="185">
        <v>0.67700000000000005</v>
      </c>
      <c r="K31" s="185">
        <v>0.70099999999999996</v>
      </c>
      <c r="L31" s="185">
        <v>0.71099999999999997</v>
      </c>
      <c r="M31" s="185">
        <v>0.72699999999999998</v>
      </c>
      <c r="N31" s="185">
        <v>0.72099999999999997</v>
      </c>
      <c r="O31" s="185">
        <v>0.74199999999999999</v>
      </c>
      <c r="P31" s="186">
        <v>0.77600000000000002</v>
      </c>
      <c r="Q31" s="185">
        <f>_xlfn.RANK.EQ(Table14[[#This Row],[2023]], Table14[2023], 0)</f>
        <v>112</v>
      </c>
      <c r="R31" s="185" t="str">
        <f>IF(Table14[[#This Row],[2023]]&gt;=0.8,"4",
 IF(Table14[[#This Row],[2023]]&gt;=0.7,"3",
 IF(Table14[[#This Row],[2023]]&gt;=0.5,"2","1")))</f>
        <v>2</v>
      </c>
      <c r="S31" s="185">
        <f>Table14[[#This Row],[2023]] - Table14[[#This Row],[2010]]</f>
        <v>7.2999999999999954E-2</v>
      </c>
    </row>
    <row r="32" spans="2:19" x14ac:dyDescent="0.3">
      <c r="B32" s="184" t="s">
        <v>200</v>
      </c>
      <c r="C32" s="185">
        <v>0.48099999999999998</v>
      </c>
      <c r="D32" s="185">
        <v>0.499</v>
      </c>
      <c r="E32" s="185">
        <v>0.52500000000000002</v>
      </c>
      <c r="F32" s="185">
        <v>0.53700000000000003</v>
      </c>
      <c r="G32" s="185">
        <v>0.54700000000000004</v>
      </c>
      <c r="H32" s="185">
        <v>0.54400000000000004</v>
      </c>
      <c r="I32" s="185">
        <v>0.55800000000000005</v>
      </c>
      <c r="J32" s="185">
        <v>0.56299999999999994</v>
      </c>
      <c r="K32" s="185">
        <v>0.60199999999999998</v>
      </c>
      <c r="L32" s="185">
        <v>0.56000000000000005</v>
      </c>
      <c r="M32" s="185">
        <v>0.55400000000000005</v>
      </c>
      <c r="N32" s="185">
        <v>0.54900000000000004</v>
      </c>
      <c r="O32" s="185">
        <v>0.55000000000000004</v>
      </c>
      <c r="P32" s="186">
        <v>0.59799999999999998</v>
      </c>
      <c r="Q32" s="185">
        <f>_xlfn.RANK.EQ(Table14[[#This Row],[2023]], Table14[2023], 0)</f>
        <v>14</v>
      </c>
      <c r="R32" s="185" t="str">
        <f>IF(Table14[[#This Row],[2023]]&gt;=0.8,"4",
 IF(Table14[[#This Row],[2023]]&gt;=0.7,"3",
 IF(Table14[[#This Row],[2023]]&gt;=0.5,"2","1")))</f>
        <v>4</v>
      </c>
      <c r="S32" s="185">
        <f>Table14[[#This Row],[2023]] - Table14[[#This Row],[2010]]</f>
        <v>2.7999999999999914E-2</v>
      </c>
    </row>
    <row r="33" spans="2:19" x14ac:dyDescent="0.3">
      <c r="B33" s="188" t="s">
        <v>34</v>
      </c>
      <c r="C33" s="189">
        <v>0.58199999999999996</v>
      </c>
      <c r="D33" s="189">
        <v>0.58499999999999996</v>
      </c>
      <c r="E33" s="189">
        <v>0.59699999999999998</v>
      </c>
      <c r="F33" s="189">
        <v>0.61</v>
      </c>
      <c r="G33" s="189">
        <v>0.61799999999999999</v>
      </c>
      <c r="H33" s="189">
        <v>0.625</v>
      </c>
      <c r="I33" s="189">
        <v>0.63700000000000001</v>
      </c>
      <c r="J33" s="189">
        <v>0.64600000000000002</v>
      </c>
      <c r="K33" s="189">
        <v>0.65800000000000003</v>
      </c>
      <c r="L33" s="189">
        <v>0.66800000000000004</v>
      </c>
      <c r="M33" s="189">
        <v>0.67500000000000004</v>
      </c>
      <c r="N33" s="189">
        <v>0.67700000000000005</v>
      </c>
      <c r="O33" s="189">
        <v>0.68100000000000005</v>
      </c>
      <c r="P33" s="190">
        <v>0.69799999999999995</v>
      </c>
      <c r="Q33" s="189">
        <f>_xlfn.RANK.EQ(Table14[[#This Row],[2023]], Table14[2023], 0)</f>
        <v>132</v>
      </c>
      <c r="R33" s="189" t="str">
        <f>IF(Table14[[#This Row],[2023]]&gt;=0.8,"4",
 IF(Table14[[#This Row],[2023]]&gt;=0.7,"3",
 IF(Table14[[#This Row],[2023]]&gt;=0.5,"2","1")))</f>
        <v>1</v>
      </c>
      <c r="S33" s="189">
        <f>Table14[[#This Row],[2023]] - Table14[[#This Row],[2010]]</f>
        <v>5.1999999999999991E-2</v>
      </c>
    </row>
    <row r="34" spans="2:19" x14ac:dyDescent="0.3">
      <c r="B34" s="184" t="s">
        <v>41</v>
      </c>
      <c r="C34" s="185">
        <v>0.47</v>
      </c>
      <c r="D34" s="185">
        <v>0.47199999999999998</v>
      </c>
      <c r="E34" s="185">
        <v>0.48199999999999998</v>
      </c>
      <c r="F34" s="185">
        <v>0.49</v>
      </c>
      <c r="G34" s="185">
        <v>0.49199999999999999</v>
      </c>
      <c r="H34" s="185">
        <v>0.501</v>
      </c>
      <c r="I34" s="185">
        <v>0.51300000000000001</v>
      </c>
      <c r="J34" s="185">
        <v>0.52500000000000002</v>
      </c>
      <c r="K34" s="185">
        <v>0.54200000000000004</v>
      </c>
      <c r="L34" s="185">
        <v>0.52900000000000003</v>
      </c>
      <c r="M34" s="185">
        <v>0.53</v>
      </c>
      <c r="N34" s="185">
        <v>0.53</v>
      </c>
      <c r="O34" s="185">
        <v>0.53400000000000003</v>
      </c>
      <c r="P34" s="186">
        <v>0.58199999999999996</v>
      </c>
      <c r="Q34" s="185">
        <f>_xlfn.RANK.EQ(Table14[[#This Row],[2023]], Table14[2023], 0)</f>
        <v>38</v>
      </c>
      <c r="R34" s="185" t="str">
        <f>IF(Table14[[#This Row],[2023]]&gt;=0.8,"4",
 IF(Table14[[#This Row],[2023]]&gt;=0.7,"3",
 IF(Table14[[#This Row],[2023]]&gt;=0.5,"2","1")))</f>
        <v>4</v>
      </c>
      <c r="S34" s="185">
        <f>Table14[[#This Row],[2023]] - Table14[[#This Row],[2010]]</f>
        <v>6.5000000000000058E-2</v>
      </c>
    </row>
    <row r="35" spans="2:19" x14ac:dyDescent="0.3">
      <c r="B35" s="184" t="s">
        <v>115</v>
      </c>
      <c r="C35" s="185">
        <v>0.60399999999999998</v>
      </c>
      <c r="D35" s="185">
        <v>0.626</v>
      </c>
      <c r="E35" s="185">
        <v>0.63500000000000001</v>
      </c>
      <c r="F35" s="185">
        <v>0.64400000000000002</v>
      </c>
      <c r="G35" s="185">
        <v>0.65200000000000002</v>
      </c>
      <c r="H35" s="185">
        <v>0.65600000000000003</v>
      </c>
      <c r="I35" s="185">
        <v>0.66700000000000004</v>
      </c>
      <c r="J35" s="185">
        <v>0.67300000000000004</v>
      </c>
      <c r="K35" s="185">
        <v>0.67600000000000005</v>
      </c>
      <c r="L35" s="185">
        <v>0.68400000000000005</v>
      </c>
      <c r="M35" s="185">
        <v>0.68300000000000005</v>
      </c>
      <c r="N35" s="185">
        <v>0.68799999999999994</v>
      </c>
      <c r="O35" s="185">
        <v>0.69799999999999995</v>
      </c>
      <c r="P35" s="186">
        <v>0.71</v>
      </c>
      <c r="Q35" s="185">
        <f>_xlfn.RANK.EQ(Table14[[#This Row],[2023]], Table14[2023], 0)</f>
        <v>65</v>
      </c>
      <c r="R35" s="185" t="str">
        <f>IF(Table14[[#This Row],[2023]]&gt;=0.8,"4",
 IF(Table14[[#This Row],[2023]]&gt;=0.7,"3",
 IF(Table14[[#This Row],[2023]]&gt;=0.5,"2","1")))</f>
        <v>3</v>
      </c>
      <c r="S35" s="185">
        <f>Table14[[#This Row],[2023]] - Table14[[#This Row],[2010]]</f>
        <v>9.9000000000000088E-2</v>
      </c>
    </row>
    <row r="36" spans="2:19" x14ac:dyDescent="0.3">
      <c r="B36" s="191" t="s">
        <v>124</v>
      </c>
      <c r="C36" s="192">
        <v>0.50600000000000001</v>
      </c>
      <c r="D36" s="192">
        <v>0.52600000000000002</v>
      </c>
      <c r="E36" s="192">
        <v>0.53300000000000003</v>
      </c>
      <c r="F36" s="192">
        <v>0.54300000000000004</v>
      </c>
      <c r="G36" s="192">
        <v>0.55000000000000004</v>
      </c>
      <c r="H36" s="192">
        <v>0.55700000000000005</v>
      </c>
      <c r="I36" s="192">
        <v>0.56299999999999994</v>
      </c>
      <c r="J36" s="192">
        <v>0.57199999999999995</v>
      </c>
      <c r="K36" s="192">
        <v>0.59</v>
      </c>
      <c r="L36" s="192">
        <v>0.60799999999999998</v>
      </c>
      <c r="M36" s="192">
        <v>0.61499999999999999</v>
      </c>
      <c r="N36" s="192">
        <v>0.59899999999999998</v>
      </c>
      <c r="O36" s="192">
        <v>0.60799999999999998</v>
      </c>
      <c r="P36" s="193">
        <v>0.60899999999999999</v>
      </c>
      <c r="Q36" s="192">
        <f>_xlfn.RANK.EQ(Table14[[#This Row],[2023]], Table14[2023], 0)</f>
        <v>70</v>
      </c>
      <c r="R36" s="192" t="str">
        <f>IF(Table14[[#This Row],[2023]]&gt;=0.8,"4",
 IF(Table14[[#This Row],[2023]]&gt;=0.7,"3",
 IF(Table14[[#This Row],[2023]]&gt;=0.5,"2","1")))</f>
        <v>3</v>
      </c>
      <c r="S36" s="192">
        <f>Table14[[#This Row],[2023]] - Table14[[#This Row],[2010]]</f>
        <v>5.600000000000005E-2</v>
      </c>
    </row>
    <row r="37" spans="2:19" x14ac:dyDescent="0.3">
      <c r="B37" s="191" t="s">
        <v>184</v>
      </c>
      <c r="C37" s="192">
        <v>0.75</v>
      </c>
      <c r="D37" s="192">
        <v>0.753</v>
      </c>
      <c r="E37" s="192">
        <v>0.76500000000000001</v>
      </c>
      <c r="F37" s="192">
        <v>0.78500000000000003</v>
      </c>
      <c r="G37" s="192">
        <v>0.79600000000000004</v>
      </c>
      <c r="H37" s="192">
        <v>0.82099999999999995</v>
      </c>
      <c r="I37" s="192">
        <v>0.80800000000000005</v>
      </c>
      <c r="J37" s="192">
        <v>0.81399999999999995</v>
      </c>
      <c r="K37" s="192">
        <v>0.83899999999999997</v>
      </c>
      <c r="L37" s="192">
        <v>0.84199999999999997</v>
      </c>
      <c r="M37" s="192">
        <v>0.83499999999999996</v>
      </c>
      <c r="N37" s="192">
        <v>0.84099999999999997</v>
      </c>
      <c r="O37" s="192">
        <v>0.85499999999999998</v>
      </c>
      <c r="P37" s="193">
        <v>0.85299999999999998</v>
      </c>
      <c r="Q37" s="192">
        <f>_xlfn.RANK.EQ(Table14[[#This Row],[2023]], Table14[2023], 0)</f>
        <v>119</v>
      </c>
      <c r="R37" s="192" t="str">
        <f>IF(Table14[[#This Row],[2023]]&gt;=0.8,"4",
 IF(Table14[[#This Row],[2023]]&gt;=0.7,"3",
 IF(Table14[[#This Row],[2023]]&gt;=0.5,"2","1")))</f>
        <v>2</v>
      </c>
      <c r="S37" s="192">
        <f>Table14[[#This Row],[2023]] - Table14[[#This Row],[2010]]</f>
        <v>9.8000000000000032E-2</v>
      </c>
    </row>
    <row r="38" spans="2:19" x14ac:dyDescent="0.3">
      <c r="B38" s="184" t="s">
        <v>176</v>
      </c>
      <c r="C38" s="185">
        <v>0.46899999999999997</v>
      </c>
      <c r="D38" s="185">
        <v>0.47899999999999998</v>
      </c>
      <c r="E38" s="185">
        <v>0.48199999999999998</v>
      </c>
      <c r="F38" s="185">
        <v>0.48799999999999999</v>
      </c>
      <c r="G38" s="185">
        <v>0.49299999999999999</v>
      </c>
      <c r="H38" s="185">
        <v>0.51</v>
      </c>
      <c r="I38" s="185">
        <v>0.502</v>
      </c>
      <c r="J38" s="185">
        <v>0.50600000000000001</v>
      </c>
      <c r="K38" s="185">
        <v>0.52800000000000002</v>
      </c>
      <c r="L38" s="185">
        <v>0.53600000000000003</v>
      </c>
      <c r="M38" s="185">
        <v>0.54</v>
      </c>
      <c r="N38" s="185">
        <v>0.54500000000000004</v>
      </c>
      <c r="O38" s="185">
        <v>0.54700000000000004</v>
      </c>
      <c r="P38" s="186">
        <v>0.57099999999999995</v>
      </c>
      <c r="Q38" s="185">
        <f>_xlfn.RANK.EQ(Table14[[#This Row],[2023]], Table14[2023], 0)</f>
        <v>54</v>
      </c>
      <c r="R38" s="185" t="str">
        <f>IF(Table14[[#This Row],[2023]]&gt;=0.8,"4",
 IF(Table14[[#This Row],[2023]]&gt;=0.7,"3",
 IF(Table14[[#This Row],[2023]]&gt;=0.5,"2","1")))</f>
        <v>4</v>
      </c>
      <c r="S38" s="185">
        <f>Table14[[#This Row],[2023]] - Table14[[#This Row],[2010]]</f>
        <v>6.3999999999999946E-2</v>
      </c>
    </row>
    <row r="39" spans="2:19" x14ac:dyDescent="0.3">
      <c r="B39" s="191" t="s">
        <v>9</v>
      </c>
      <c r="C39" s="192">
        <v>0.51600000000000001</v>
      </c>
      <c r="D39" s="192">
        <v>0.53300000000000003</v>
      </c>
      <c r="E39" s="192">
        <v>0.54400000000000004</v>
      </c>
      <c r="F39" s="192">
        <v>0.55500000000000005</v>
      </c>
      <c r="G39" s="192">
        <v>0.56499999999999995</v>
      </c>
      <c r="H39" s="192">
        <v>0.59099999999999997</v>
      </c>
      <c r="I39" s="192">
        <v>0.57799999999999996</v>
      </c>
      <c r="J39" s="192">
        <v>0.58199999999999996</v>
      </c>
      <c r="K39" s="192">
        <v>0.59499999999999997</v>
      </c>
      <c r="L39" s="192">
        <v>0.59699999999999998</v>
      </c>
      <c r="M39" s="192">
        <v>0.59399999999999997</v>
      </c>
      <c r="N39" s="192">
        <v>0.59</v>
      </c>
      <c r="O39" s="192">
        <v>0.59099999999999997</v>
      </c>
      <c r="P39" s="193">
        <v>0.61599999999999999</v>
      </c>
      <c r="Q39" s="192">
        <f>_xlfn.RANK.EQ(Table14[[#This Row],[2023]], Table14[2023], 0)</f>
        <v>113</v>
      </c>
      <c r="R39" s="192" t="str">
        <f>IF(Table14[[#This Row],[2023]]&gt;=0.8,"4",
 IF(Table14[[#This Row],[2023]]&gt;=0.7,"3",
 IF(Table14[[#This Row],[2023]]&gt;=0.5,"2","1")))</f>
        <v>2</v>
      </c>
      <c r="S39" s="192">
        <f>Table14[[#This Row],[2023]] - Table14[[#This Row],[2010]]</f>
        <v>0.11199999999999999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9AC8-E7D5-448D-A8A6-4E03CBA5E13D}">
  <dimension ref="B1:AI137"/>
  <sheetViews>
    <sheetView tabSelected="1" zoomScale="49" zoomScaleNormal="63" workbookViewId="0"/>
  </sheetViews>
  <sheetFormatPr defaultRowHeight="14.4" customHeight="1" x14ac:dyDescent="0.3"/>
  <cols>
    <col min="2" max="2" width="27.88671875" style="20" bestFit="1" customWidth="1"/>
    <col min="3" max="3" width="18.109375" bestFit="1" customWidth="1"/>
    <col min="4" max="4" width="19.6640625" bestFit="1" customWidth="1"/>
    <col min="6" max="6" width="13.44140625" bestFit="1" customWidth="1"/>
    <col min="7" max="7" width="17" bestFit="1" customWidth="1"/>
    <col min="8" max="8" width="8.33203125" bestFit="1" customWidth="1"/>
    <col min="26" max="26" width="10.33203125" bestFit="1" customWidth="1"/>
    <col min="27" max="27" width="9.6640625" bestFit="1" customWidth="1"/>
    <col min="28" max="28" width="7.88671875" bestFit="1" customWidth="1"/>
    <col min="34" max="34" width="19.88671875" bestFit="1" customWidth="1"/>
  </cols>
  <sheetData>
    <row r="1" spans="2:35" ht="14.4" customHeight="1" x14ac:dyDescent="0.3">
      <c r="M1" s="29" t="s">
        <v>788</v>
      </c>
    </row>
    <row r="2" spans="2:35" ht="14.4" customHeight="1" x14ac:dyDescent="0.3">
      <c r="L2" s="77">
        <f>CORREL(C6:C137, D6:D137)</f>
        <v>0.80042875641651656</v>
      </c>
      <c r="M2" t="s">
        <v>790</v>
      </c>
    </row>
    <row r="3" spans="2:35" ht="14.4" customHeight="1" x14ac:dyDescent="0.3">
      <c r="L3" s="77">
        <f>CORREL(C6:C137, E6:E137)</f>
        <v>0.92643613851269302</v>
      </c>
      <c r="M3" t="s">
        <v>791</v>
      </c>
    </row>
    <row r="4" spans="2:35" ht="14.4" customHeight="1" x14ac:dyDescent="0.3">
      <c r="C4">
        <v>0</v>
      </c>
      <c r="D4">
        <v>0</v>
      </c>
      <c r="E4">
        <v>0</v>
      </c>
      <c r="F4">
        <v>1</v>
      </c>
      <c r="G4">
        <v>1</v>
      </c>
      <c r="H4">
        <v>1</v>
      </c>
      <c r="L4" s="77">
        <f>CORREL(D6:D137, E6:E137)</f>
        <v>0.89695661472553689</v>
      </c>
      <c r="M4" t="s">
        <v>793</v>
      </c>
      <c r="AH4">
        <v>0</v>
      </c>
      <c r="AI4">
        <v>0</v>
      </c>
    </row>
    <row r="5" spans="2:35" ht="14.4" customHeight="1" x14ac:dyDescent="0.3">
      <c r="B5" s="78" t="s">
        <v>660</v>
      </c>
      <c r="C5" s="79" t="s">
        <v>796</v>
      </c>
      <c r="D5" s="79" t="s">
        <v>797</v>
      </c>
      <c r="E5" s="79" t="s">
        <v>798</v>
      </c>
      <c r="F5" s="79" t="s">
        <v>799</v>
      </c>
      <c r="G5" s="79" t="s">
        <v>800</v>
      </c>
      <c r="H5" s="79" t="s">
        <v>801</v>
      </c>
      <c r="S5" s="99" t="s">
        <v>802</v>
      </c>
      <c r="T5" s="99" t="s">
        <v>803</v>
      </c>
      <c r="U5" s="99" t="s">
        <v>804</v>
      </c>
      <c r="V5" s="99" t="s">
        <v>805</v>
      </c>
      <c r="W5" s="99" t="s">
        <v>806</v>
      </c>
      <c r="X5" s="99" t="s">
        <v>807</v>
      </c>
      <c r="Y5" s="100" t="s">
        <v>808</v>
      </c>
      <c r="Z5" s="100" t="s">
        <v>809</v>
      </c>
      <c r="AA5" s="100" t="s">
        <v>810</v>
      </c>
      <c r="AB5" s="100" t="s">
        <v>811</v>
      </c>
      <c r="AH5" s="79" t="s">
        <v>796</v>
      </c>
      <c r="AI5" s="79" t="s">
        <v>798</v>
      </c>
    </row>
    <row r="6" spans="2:35" ht="14.4" customHeight="1" x14ac:dyDescent="0.3">
      <c r="B6" s="142" t="s">
        <v>5</v>
      </c>
      <c r="C6" s="80">
        <f>(((Years!Q6/15) + (Years!C6/18)) / 2)</f>
        <v>0.31803004157222226</v>
      </c>
      <c r="D6" s="81">
        <v>17.7089</v>
      </c>
      <c r="E6" s="125">
        <v>0.496</v>
      </c>
      <c r="F6" s="87">
        <f>_xlfn.RANK.EQ(C6, C6:C137, 0)</f>
        <v>126</v>
      </c>
      <c r="G6" s="87">
        <f>_xlfn.RANK.EQ(D6, D6:D137, 0)</f>
        <v>129</v>
      </c>
      <c r="H6" s="88">
        <f>_xlfn.RANK.EQ(E6, E6:E137, 0)</f>
        <v>126</v>
      </c>
      <c r="S6" s="29">
        <f t="shared" ref="S6:S37" si="0">_xlfn.RANK.EQ(C6, C$6:C$137, C$4)</f>
        <v>126</v>
      </c>
      <c r="T6" s="29">
        <f t="shared" ref="T6:T37" si="1">_xlfn.RANK.EQ(D6, D$6:D$137, D$4)</f>
        <v>129</v>
      </c>
      <c r="U6" s="29">
        <f t="shared" ref="U6:U37" si="2">_xlfn.RANK.EQ(E6, E$6:E$137, E$4)</f>
        <v>126</v>
      </c>
      <c r="V6" s="29">
        <f t="shared" ref="V6:V37" si="3">_xlfn.RANK.EQ(F6, F$6:F$137, F$4)</f>
        <v>132</v>
      </c>
      <c r="W6" s="29">
        <f t="shared" ref="W6:W37" si="4">_xlfn.RANK.EQ(G6, G$6:G$137, G$4)</f>
        <v>132</v>
      </c>
      <c r="X6" s="29">
        <f t="shared" ref="X6:X37" si="5">_xlfn.RANK.EQ(H6, H$6:H$137, H$4)</f>
        <v>132</v>
      </c>
      <c r="Y6" s="29">
        <v>1000</v>
      </c>
      <c r="Z6">
        <f>'COCO(EI;IU;HDI)'!I410</f>
        <v>574.4</v>
      </c>
      <c r="AA6">
        <f>IF('COCO(EI;IU;HDI)'!L410*'COCO(EI;IU;HDI)'!AE410&lt;=0,1,0)</f>
        <v>1</v>
      </c>
      <c r="AB6">
        <f>RANK(Z6,$Z$6:$Z$137)</f>
        <v>128</v>
      </c>
      <c r="AH6" s="80">
        <f>(((Years!Q6/15) + (Years!C6/18)) / 2)</f>
        <v>0.31803004157222226</v>
      </c>
      <c r="AI6" s="125">
        <v>0.496</v>
      </c>
    </row>
    <row r="7" spans="2:35" ht="14.4" customHeight="1" x14ac:dyDescent="0.3">
      <c r="B7" s="142" t="s">
        <v>10</v>
      </c>
      <c r="C7" s="82">
        <f>(((Years!Q7/15) + (Years!C7/18)) / 2)</f>
        <v>0.7013249926666667</v>
      </c>
      <c r="D7" s="83">
        <v>83.135599999999997</v>
      </c>
      <c r="E7" s="125">
        <v>0.81</v>
      </c>
      <c r="F7" s="87">
        <f t="shared" ref="F7:F70" si="6">_xlfn.RANK.EQ(C7, C7:C138, 0)</f>
        <v>54</v>
      </c>
      <c r="G7" s="87">
        <f t="shared" ref="G7:G70" si="7">_xlfn.RANK.EQ(D7, D7:D138, 0)</f>
        <v>69</v>
      </c>
      <c r="H7" s="88">
        <f t="shared" ref="H7:H70" si="8">_xlfn.RANK.EQ(E7, E7:E138, 0)</f>
        <v>60</v>
      </c>
      <c r="S7" s="29">
        <f t="shared" si="0"/>
        <v>54</v>
      </c>
      <c r="T7" s="29">
        <f t="shared" si="1"/>
        <v>69</v>
      </c>
      <c r="U7" s="29">
        <f t="shared" si="2"/>
        <v>60</v>
      </c>
      <c r="V7" s="29">
        <f t="shared" si="3"/>
        <v>100</v>
      </c>
      <c r="W7" s="29">
        <f t="shared" si="4"/>
        <v>112</v>
      </c>
      <c r="X7" s="29">
        <f t="shared" si="5"/>
        <v>110</v>
      </c>
      <c r="Y7" s="29">
        <v>1000</v>
      </c>
      <c r="Z7">
        <f>'COCO(EI;IU;HDI)'!I411</f>
        <v>1022.2</v>
      </c>
      <c r="AA7">
        <f>IF('COCO(EI;IU;HDI)'!L411*'COCO(EI;IU;HDI)'!AE411&lt;=0,1,0)</f>
        <v>1</v>
      </c>
      <c r="AB7">
        <f t="shared" ref="AB7:AB70" si="9">RANK(Z7,$Z$6:$Z$137)</f>
        <v>62</v>
      </c>
      <c r="AH7" s="80">
        <f>(((Years!Q7/15) + (Years!C7/18)) / 2)</f>
        <v>0.7013249926666667</v>
      </c>
      <c r="AI7" s="125">
        <v>0.81</v>
      </c>
    </row>
    <row r="8" spans="2:35" ht="14.4" customHeight="1" x14ac:dyDescent="0.3">
      <c r="B8" s="142" t="s">
        <v>11</v>
      </c>
      <c r="C8" s="80">
        <f>(((Years!Q8/15) + (Years!C8/18)) / 2)</f>
        <v>0.69300124377777783</v>
      </c>
      <c r="D8" s="81">
        <v>95.445599999999999</v>
      </c>
      <c r="E8" s="125">
        <v>0.91300000000000003</v>
      </c>
      <c r="F8" s="87">
        <f t="shared" si="6"/>
        <v>56</v>
      </c>
      <c r="G8" s="87">
        <f t="shared" si="7"/>
        <v>18</v>
      </c>
      <c r="H8" s="88">
        <f t="shared" si="8"/>
        <v>27</v>
      </c>
      <c r="S8" s="29">
        <f t="shared" si="0"/>
        <v>57</v>
      </c>
      <c r="T8" s="29">
        <f t="shared" si="1"/>
        <v>18</v>
      </c>
      <c r="U8" s="29">
        <f t="shared" si="2"/>
        <v>27</v>
      </c>
      <c r="V8" s="29">
        <f t="shared" si="3"/>
        <v>104</v>
      </c>
      <c r="W8" s="29">
        <f t="shared" si="4"/>
        <v>53</v>
      </c>
      <c r="X8" s="29">
        <f t="shared" si="5"/>
        <v>67</v>
      </c>
      <c r="Y8" s="29">
        <v>1000</v>
      </c>
      <c r="Z8">
        <f>'COCO(EI;IU;HDI)'!I412</f>
        <v>1198.2</v>
      </c>
      <c r="AA8">
        <f>IF('COCO(EI;IU;HDI)'!L412*'COCO(EI;IU;HDI)'!AE412&lt;=0,1,0)</f>
        <v>1</v>
      </c>
      <c r="AB8">
        <f t="shared" si="9"/>
        <v>39</v>
      </c>
      <c r="AH8" s="80">
        <f>(((Years!Q8/15) + (Years!C8/18)) / 2)</f>
        <v>0.69300124377777783</v>
      </c>
      <c r="AI8" s="125">
        <v>0.91300000000000003</v>
      </c>
    </row>
    <row r="9" spans="2:35" ht="14.4" customHeight="1" x14ac:dyDescent="0.3">
      <c r="B9" s="142" t="s">
        <v>9</v>
      </c>
      <c r="C9" s="82">
        <f>(((Years!Q9/15) + (Years!C9/18)) / 2)</f>
        <v>0.38015825359444444</v>
      </c>
      <c r="D9" s="83">
        <v>44.758099999999999</v>
      </c>
      <c r="E9" s="125">
        <v>0.61599999999999999</v>
      </c>
      <c r="F9" s="87">
        <f t="shared" si="6"/>
        <v>117</v>
      </c>
      <c r="G9" s="87">
        <f t="shared" si="7"/>
        <v>106</v>
      </c>
      <c r="H9" s="88">
        <f t="shared" si="8"/>
        <v>106</v>
      </c>
      <c r="S9" s="29">
        <f t="shared" si="0"/>
        <v>119</v>
      </c>
      <c r="T9" s="29">
        <f t="shared" si="1"/>
        <v>108</v>
      </c>
      <c r="U9" s="29">
        <f t="shared" si="2"/>
        <v>108</v>
      </c>
      <c r="V9" s="29">
        <f t="shared" si="3"/>
        <v>131</v>
      </c>
      <c r="W9" s="29">
        <f t="shared" si="4"/>
        <v>128</v>
      </c>
      <c r="X9" s="29">
        <f t="shared" si="5"/>
        <v>128</v>
      </c>
      <c r="Y9" s="29">
        <v>1000</v>
      </c>
      <c r="Z9">
        <f>'COCO(EI;IU;HDI)'!I413</f>
        <v>709.8</v>
      </c>
      <c r="AA9">
        <f>IF('COCO(EI;IU;HDI)'!L413*'COCO(EI;IU;HDI)'!AE413&lt;=0,1,0)</f>
        <v>1</v>
      </c>
      <c r="AB9">
        <f t="shared" si="9"/>
        <v>109</v>
      </c>
      <c r="AH9" s="80">
        <f>(((Years!Q9/15) + (Years!C9/18)) / 2)</f>
        <v>0.38015825359444444</v>
      </c>
      <c r="AI9" s="125">
        <v>0.61599999999999999</v>
      </c>
    </row>
    <row r="10" spans="2:35" ht="14.4" customHeight="1" x14ac:dyDescent="0.3">
      <c r="B10" s="142" t="s">
        <v>15</v>
      </c>
      <c r="C10" s="80">
        <f>(((Years!Q10/15) + (Years!C10/18)) / 2)</f>
        <v>0.78457173916666667</v>
      </c>
      <c r="D10" s="81">
        <v>77.575599999999994</v>
      </c>
      <c r="E10" s="125">
        <v>0.85099999999999998</v>
      </c>
      <c r="F10" s="87">
        <f t="shared" si="6"/>
        <v>39</v>
      </c>
      <c r="G10" s="87">
        <f t="shared" si="7"/>
        <v>84</v>
      </c>
      <c r="H10" s="88">
        <f t="shared" si="8"/>
        <v>45</v>
      </c>
      <c r="S10" s="29">
        <f t="shared" si="0"/>
        <v>39</v>
      </c>
      <c r="T10" s="29">
        <f t="shared" si="1"/>
        <v>86</v>
      </c>
      <c r="U10" s="29">
        <f t="shared" si="2"/>
        <v>46</v>
      </c>
      <c r="V10" s="29">
        <f t="shared" si="3"/>
        <v>82</v>
      </c>
      <c r="W10" s="29">
        <f t="shared" si="4"/>
        <v>120</v>
      </c>
      <c r="X10" s="29">
        <f t="shared" si="5"/>
        <v>88</v>
      </c>
      <c r="Y10" s="29">
        <v>1000</v>
      </c>
      <c r="Z10">
        <f>'COCO(EI;IU;HDI)'!I414</f>
        <v>1100.3</v>
      </c>
      <c r="AA10">
        <f>IF('COCO(EI;IU;HDI)'!L414*'COCO(EI;IU;HDI)'!AE414&lt;=0,1,0)</f>
        <v>1</v>
      </c>
      <c r="AB10">
        <f t="shared" si="9"/>
        <v>56</v>
      </c>
      <c r="AH10" s="80">
        <f>(((Years!Q10/15) + (Years!C10/18)) / 2)</f>
        <v>0.78457173916666667</v>
      </c>
      <c r="AI10" s="125">
        <v>0.85099999999999998</v>
      </c>
    </row>
    <row r="11" spans="2:35" ht="14.4" customHeight="1" x14ac:dyDescent="0.3">
      <c r="B11" s="142" t="s">
        <v>13</v>
      </c>
      <c r="C11" s="82">
        <f>(((Years!Q11/15) + (Years!C11/18)) / 2)</f>
        <v>0.82635501211111118</v>
      </c>
      <c r="D11" s="83">
        <v>89.228999999999999</v>
      </c>
      <c r="E11" s="125">
        <v>0.86499999999999999</v>
      </c>
      <c r="F11" s="87">
        <f t="shared" si="6"/>
        <v>27</v>
      </c>
      <c r="G11" s="87">
        <f t="shared" si="7"/>
        <v>43</v>
      </c>
      <c r="H11" s="88">
        <f t="shared" si="8"/>
        <v>39</v>
      </c>
      <c r="S11" s="29">
        <f t="shared" si="0"/>
        <v>27</v>
      </c>
      <c r="T11" s="29">
        <f t="shared" si="1"/>
        <v>44</v>
      </c>
      <c r="U11" s="29">
        <f t="shared" si="2"/>
        <v>40</v>
      </c>
      <c r="V11" s="29">
        <f t="shared" si="3"/>
        <v>66</v>
      </c>
      <c r="W11" s="29">
        <f t="shared" si="4"/>
        <v>87</v>
      </c>
      <c r="X11" s="29">
        <f t="shared" si="5"/>
        <v>83</v>
      </c>
      <c r="Y11" s="29">
        <v>1000</v>
      </c>
      <c r="Z11">
        <f>'COCO(EI;IU;HDI)'!I415</f>
        <v>1227.8</v>
      </c>
      <c r="AA11">
        <f>IF('COCO(EI;IU;HDI)'!L415*'COCO(EI;IU;HDI)'!AE415&lt;=0,1,0)</f>
        <v>1</v>
      </c>
      <c r="AB11">
        <f t="shared" si="9"/>
        <v>33</v>
      </c>
      <c r="AH11" s="80">
        <f>(((Years!Q11/15) + (Years!C11/18)) / 2)</f>
        <v>0.82635501211111118</v>
      </c>
      <c r="AI11" s="125">
        <v>0.86499999999999999</v>
      </c>
    </row>
    <row r="12" spans="2:35" ht="14.4" customHeight="1" x14ac:dyDescent="0.3">
      <c r="B12" s="142" t="s">
        <v>14</v>
      </c>
      <c r="C12" s="80">
        <f>(((Years!Q12/15) + (Years!C12/18)) / 2)</f>
        <v>0.71583386638888891</v>
      </c>
      <c r="D12" s="81">
        <v>79.996600000000001</v>
      </c>
      <c r="E12" s="125">
        <v>0.81100000000000005</v>
      </c>
      <c r="F12" s="87">
        <f t="shared" si="6"/>
        <v>50</v>
      </c>
      <c r="G12" s="87">
        <f t="shared" si="7"/>
        <v>76</v>
      </c>
      <c r="H12" s="88">
        <f t="shared" si="8"/>
        <v>56</v>
      </c>
      <c r="S12" s="29">
        <f t="shared" si="0"/>
        <v>52</v>
      </c>
      <c r="T12" s="29">
        <f t="shared" si="1"/>
        <v>79</v>
      </c>
      <c r="U12" s="29">
        <f t="shared" si="2"/>
        <v>59</v>
      </c>
      <c r="V12" s="29">
        <f t="shared" si="3"/>
        <v>93</v>
      </c>
      <c r="W12" s="29">
        <f t="shared" si="4"/>
        <v>118</v>
      </c>
      <c r="X12" s="29">
        <f t="shared" si="5"/>
        <v>105</v>
      </c>
      <c r="Y12" s="29">
        <v>1000</v>
      </c>
      <c r="Z12">
        <f>'COCO(EI;IU;HDI)'!I416</f>
        <v>1017.2</v>
      </c>
      <c r="AA12">
        <f>IF('COCO(EI;IU;HDI)'!L416*'COCO(EI;IU;HDI)'!AE416&lt;=0,1,0)</f>
        <v>1</v>
      </c>
      <c r="AB12">
        <f t="shared" si="9"/>
        <v>63</v>
      </c>
      <c r="AH12" s="80">
        <f>(((Years!Q12/15) + (Years!C12/18)) / 2)</f>
        <v>0.71583386638888891</v>
      </c>
      <c r="AI12" s="125">
        <v>0.81100000000000005</v>
      </c>
    </row>
    <row r="13" spans="2:35" ht="14.4" customHeight="1" x14ac:dyDescent="0.3">
      <c r="B13" s="142" t="s">
        <v>16</v>
      </c>
      <c r="C13" s="82">
        <f>(((Years!Q13/15) + (Years!C13/18)) / 2)</f>
        <v>1.0239186557222222</v>
      </c>
      <c r="D13" s="83">
        <v>97.063100000000006</v>
      </c>
      <c r="E13" s="125">
        <v>0.95799999999999996</v>
      </c>
      <c r="F13" s="87">
        <f t="shared" si="6"/>
        <v>1</v>
      </c>
      <c r="G13" s="87">
        <f t="shared" si="7"/>
        <v>12</v>
      </c>
      <c r="H13" s="88">
        <f t="shared" si="8"/>
        <v>7</v>
      </c>
      <c r="S13" s="29">
        <f t="shared" si="0"/>
        <v>1</v>
      </c>
      <c r="T13" s="29">
        <f t="shared" si="1"/>
        <v>12</v>
      </c>
      <c r="U13" s="29">
        <f t="shared" si="2"/>
        <v>7</v>
      </c>
      <c r="V13" s="29">
        <f t="shared" si="3"/>
        <v>1</v>
      </c>
      <c r="W13" s="29">
        <f t="shared" si="4"/>
        <v>37</v>
      </c>
      <c r="X13" s="29">
        <f t="shared" si="5"/>
        <v>29</v>
      </c>
      <c r="Y13" s="29">
        <v>1000</v>
      </c>
      <c r="Z13">
        <f>'COCO(EI;IU;HDI)'!I417</f>
        <v>1414.2</v>
      </c>
      <c r="AA13">
        <f>IF('COCO(EI;IU;HDI)'!L417*'COCO(EI;IU;HDI)'!AE417&lt;=0,1,0)</f>
        <v>1</v>
      </c>
      <c r="AB13">
        <f t="shared" si="9"/>
        <v>2</v>
      </c>
      <c r="AH13" s="80">
        <f>(((Years!Q13/15) + (Years!C13/18)) / 2)</f>
        <v>1.0239186557222222</v>
      </c>
      <c r="AI13" s="125">
        <v>0.95799999999999996</v>
      </c>
    </row>
    <row r="14" spans="2:35" ht="14.4" customHeight="1" x14ac:dyDescent="0.3">
      <c r="B14" s="142" t="s">
        <v>17</v>
      </c>
      <c r="C14" s="80">
        <f>(((Years!Q14/15) + (Years!C14/18)) / 2)</f>
        <v>0.83837053522222216</v>
      </c>
      <c r="D14" s="81">
        <v>95.334699999999998</v>
      </c>
      <c r="E14" s="125">
        <v>0.93</v>
      </c>
      <c r="F14" s="87">
        <f t="shared" si="6"/>
        <v>22</v>
      </c>
      <c r="G14" s="87">
        <f t="shared" si="7"/>
        <v>17</v>
      </c>
      <c r="H14" s="88">
        <f t="shared" si="8"/>
        <v>18</v>
      </c>
      <c r="S14" s="29">
        <f t="shared" si="0"/>
        <v>23</v>
      </c>
      <c r="T14" s="29">
        <f t="shared" si="1"/>
        <v>19</v>
      </c>
      <c r="U14" s="29">
        <f t="shared" si="2"/>
        <v>19</v>
      </c>
      <c r="V14" s="29">
        <f t="shared" si="3"/>
        <v>60</v>
      </c>
      <c r="W14" s="29">
        <f t="shared" si="4"/>
        <v>51</v>
      </c>
      <c r="X14" s="29">
        <f t="shared" si="5"/>
        <v>53</v>
      </c>
      <c r="Y14" s="29">
        <v>1000</v>
      </c>
      <c r="Z14">
        <f>'COCO(EI;IU;HDI)'!I418</f>
        <v>1313.8</v>
      </c>
      <c r="AA14">
        <f>IF('COCO(EI;IU;HDI)'!L418*'COCO(EI;IU;HDI)'!AE418&lt;=0,1,0)</f>
        <v>1</v>
      </c>
      <c r="AB14">
        <f t="shared" si="9"/>
        <v>20</v>
      </c>
      <c r="AH14" s="80">
        <f>(((Years!Q14/15) + (Years!C14/18)) / 2)</f>
        <v>0.83837053522222216</v>
      </c>
      <c r="AI14" s="125">
        <v>0.93</v>
      </c>
    </row>
    <row r="15" spans="2:35" ht="14.4" customHeight="1" x14ac:dyDescent="0.3">
      <c r="B15" s="142" t="s">
        <v>18</v>
      </c>
      <c r="C15" s="82">
        <f>(((Years!Q15/15) + (Years!C15/18)) / 2)</f>
        <v>0.67746054338888884</v>
      </c>
      <c r="D15" s="83">
        <v>89</v>
      </c>
      <c r="E15" s="125">
        <v>0.78900000000000003</v>
      </c>
      <c r="F15" s="87">
        <f t="shared" si="6"/>
        <v>55</v>
      </c>
      <c r="G15" s="87">
        <f t="shared" si="7"/>
        <v>43</v>
      </c>
      <c r="H15" s="88">
        <f t="shared" si="8"/>
        <v>61</v>
      </c>
      <c r="S15" s="29">
        <f t="shared" si="0"/>
        <v>62</v>
      </c>
      <c r="T15" s="29">
        <f t="shared" si="1"/>
        <v>47</v>
      </c>
      <c r="U15" s="29">
        <f t="shared" si="2"/>
        <v>68</v>
      </c>
      <c r="V15" s="29">
        <f t="shared" si="3"/>
        <v>102</v>
      </c>
      <c r="W15" s="29">
        <f t="shared" si="4"/>
        <v>87</v>
      </c>
      <c r="X15" s="29">
        <f t="shared" si="5"/>
        <v>112</v>
      </c>
      <c r="Y15" s="29">
        <v>1000</v>
      </c>
      <c r="Z15">
        <f>'COCO(EI;IU;HDI)'!I419</f>
        <v>1034.0999999999999</v>
      </c>
      <c r="AA15">
        <f>IF('COCO(EI;IU;HDI)'!L419*'COCO(EI;IU;HDI)'!AE419&lt;=0,1,0)</f>
        <v>1</v>
      </c>
      <c r="AB15">
        <f t="shared" si="9"/>
        <v>61</v>
      </c>
      <c r="AH15" s="80">
        <f>(((Years!Q15/15) + (Years!C15/18)) / 2)</f>
        <v>0.67746054338888884</v>
      </c>
      <c r="AI15" s="125">
        <v>0.78900000000000003</v>
      </c>
    </row>
    <row r="16" spans="2:35" ht="14.4" customHeight="1" x14ac:dyDescent="0.3">
      <c r="B16" s="142" t="s">
        <v>26</v>
      </c>
      <c r="C16" s="80">
        <f>(((Years!Q16/15) + (Years!C16/18)) / 2)</f>
        <v>0.71859398088888882</v>
      </c>
      <c r="D16" s="81">
        <v>94.818600000000004</v>
      </c>
      <c r="E16" s="125">
        <v>0.82</v>
      </c>
      <c r="F16" s="87">
        <f t="shared" si="6"/>
        <v>46</v>
      </c>
      <c r="G16" s="87">
        <f t="shared" si="7"/>
        <v>18</v>
      </c>
      <c r="H16" s="88">
        <f t="shared" si="8"/>
        <v>53</v>
      </c>
      <c r="S16" s="29">
        <f t="shared" si="0"/>
        <v>50</v>
      </c>
      <c r="T16" s="29">
        <f t="shared" si="1"/>
        <v>21</v>
      </c>
      <c r="U16" s="29">
        <f t="shared" si="2"/>
        <v>58</v>
      </c>
      <c r="V16" s="29">
        <f t="shared" si="3"/>
        <v>90</v>
      </c>
      <c r="W16" s="29">
        <f t="shared" si="4"/>
        <v>53</v>
      </c>
      <c r="X16" s="29">
        <f t="shared" si="5"/>
        <v>101</v>
      </c>
      <c r="Y16" s="29">
        <v>1000</v>
      </c>
      <c r="Z16">
        <f>'COCO(EI;IU;HDI)'!I420</f>
        <v>1130.9000000000001</v>
      </c>
      <c r="AA16">
        <f>IF('COCO(EI;IU;HDI)'!L420*'COCO(EI;IU;HDI)'!AE420&lt;=0,1,0)</f>
        <v>1</v>
      </c>
      <c r="AB16">
        <f t="shared" si="9"/>
        <v>49</v>
      </c>
      <c r="AH16" s="80">
        <f>(((Years!Q16/15) + (Years!C16/18)) / 2)</f>
        <v>0.71859398088888882</v>
      </c>
      <c r="AI16" s="125">
        <v>0.82</v>
      </c>
    </row>
    <row r="17" spans="2:35" ht="14.4" customHeight="1" x14ac:dyDescent="0.3">
      <c r="B17" s="142" t="s">
        <v>25</v>
      </c>
      <c r="C17" s="82">
        <f>(((Years!Q17/15) + (Years!C17/18)) / 2)</f>
        <v>0.63959605415555565</v>
      </c>
      <c r="D17" s="83">
        <v>100</v>
      </c>
      <c r="E17" s="125">
        <v>0.89900000000000002</v>
      </c>
      <c r="F17" s="87">
        <f t="shared" si="6"/>
        <v>66</v>
      </c>
      <c r="G17" s="87">
        <f t="shared" si="7"/>
        <v>1</v>
      </c>
      <c r="H17" s="88">
        <f t="shared" si="8"/>
        <v>30</v>
      </c>
      <c r="S17" s="29">
        <f t="shared" si="0"/>
        <v>75</v>
      </c>
      <c r="T17" s="29">
        <f t="shared" si="1"/>
        <v>1</v>
      </c>
      <c r="U17" s="29">
        <f t="shared" si="2"/>
        <v>33</v>
      </c>
      <c r="V17" s="29">
        <f t="shared" si="3"/>
        <v>111</v>
      </c>
      <c r="W17" s="29">
        <f t="shared" si="4"/>
        <v>1</v>
      </c>
      <c r="X17" s="29">
        <f t="shared" si="5"/>
        <v>69</v>
      </c>
      <c r="Y17" s="29">
        <v>1000</v>
      </c>
      <c r="Z17">
        <f>'COCO(EI;IU;HDI)'!I421</f>
        <v>1330.6</v>
      </c>
      <c r="AA17">
        <f>IF('COCO(EI;IU;HDI)'!L421*'COCO(EI;IU;HDI)'!AE421&lt;=0,1,0)</f>
        <v>1</v>
      </c>
      <c r="AB17">
        <f t="shared" si="9"/>
        <v>18</v>
      </c>
      <c r="AH17" s="80">
        <f>(((Years!Q17/15) + (Years!C17/18)) / 2)</f>
        <v>0.63959605415555565</v>
      </c>
      <c r="AI17" s="125">
        <v>0.89900000000000002</v>
      </c>
    </row>
    <row r="18" spans="2:35" ht="14.4" customHeight="1" x14ac:dyDescent="0.3">
      <c r="B18" s="142" t="s">
        <v>23</v>
      </c>
      <c r="C18" s="80">
        <f>(((Years!Q18/15) + (Years!C18/18)) / 2)</f>
        <v>0.42896819940555553</v>
      </c>
      <c r="D18" s="81">
        <v>44.502699999999997</v>
      </c>
      <c r="E18" s="125">
        <v>0.68500000000000005</v>
      </c>
      <c r="F18" s="87">
        <f t="shared" si="6"/>
        <v>104</v>
      </c>
      <c r="G18" s="87">
        <f t="shared" si="7"/>
        <v>98</v>
      </c>
      <c r="H18" s="88">
        <f t="shared" si="8"/>
        <v>90</v>
      </c>
      <c r="S18" s="29">
        <f t="shared" si="0"/>
        <v>114</v>
      </c>
      <c r="T18" s="29">
        <f t="shared" si="1"/>
        <v>109</v>
      </c>
      <c r="U18" s="29">
        <f t="shared" si="2"/>
        <v>100</v>
      </c>
      <c r="V18" s="29">
        <f t="shared" si="3"/>
        <v>127</v>
      </c>
      <c r="W18" s="29">
        <f t="shared" si="4"/>
        <v>126</v>
      </c>
      <c r="X18" s="29">
        <f t="shared" si="5"/>
        <v>124</v>
      </c>
      <c r="Y18" s="29">
        <v>1000</v>
      </c>
      <c r="Z18">
        <f>'COCO(EI;IU;HDI)'!I422</f>
        <v>736.5</v>
      </c>
      <c r="AA18">
        <f>IF('COCO(EI;IU;HDI)'!L422*'COCO(EI;IU;HDI)'!AE422&lt;=0,1,0)</f>
        <v>1</v>
      </c>
      <c r="AB18">
        <f t="shared" si="9"/>
        <v>104</v>
      </c>
      <c r="AH18" s="80">
        <f>(((Years!Q18/15) + (Years!C18/18)) / 2)</f>
        <v>0.42896819940555553</v>
      </c>
      <c r="AI18" s="125">
        <v>0.68500000000000005</v>
      </c>
    </row>
    <row r="19" spans="2:35" ht="14.4" customHeight="1" x14ac:dyDescent="0.3">
      <c r="B19" s="142" t="s">
        <v>28</v>
      </c>
      <c r="C19" s="82">
        <f>(((Years!Q19/15) + (Years!C19/18)) / 2)</f>
        <v>0.80817333227777777</v>
      </c>
      <c r="D19" s="83">
        <v>91.512500000000003</v>
      </c>
      <c r="E19" s="125">
        <v>0.82399999999999995</v>
      </c>
      <c r="F19" s="87">
        <f t="shared" si="6"/>
        <v>30</v>
      </c>
      <c r="G19" s="87">
        <f t="shared" si="7"/>
        <v>28</v>
      </c>
      <c r="H19" s="88">
        <f t="shared" si="8"/>
        <v>51</v>
      </c>
      <c r="S19" s="29">
        <f t="shared" si="0"/>
        <v>33</v>
      </c>
      <c r="T19" s="29">
        <f t="shared" si="1"/>
        <v>33</v>
      </c>
      <c r="U19" s="29">
        <f t="shared" si="2"/>
        <v>57</v>
      </c>
      <c r="V19" s="29">
        <f t="shared" si="3"/>
        <v>71</v>
      </c>
      <c r="W19" s="29">
        <f t="shared" si="4"/>
        <v>67</v>
      </c>
      <c r="X19" s="29">
        <f t="shared" si="5"/>
        <v>95</v>
      </c>
      <c r="Y19" s="29">
        <v>1000</v>
      </c>
      <c r="Z19">
        <f>'COCO(EI;IU;HDI)'!I423</f>
        <v>1133.9000000000001</v>
      </c>
      <c r="AA19">
        <f>IF('COCO(EI;IU;HDI)'!L423*'COCO(EI;IU;HDI)'!AE423&lt;=0,1,0)</f>
        <v>1</v>
      </c>
      <c r="AB19">
        <f t="shared" si="9"/>
        <v>48</v>
      </c>
      <c r="AH19" s="80">
        <f>(((Years!Q19/15) + (Years!C19/18)) / 2)</f>
        <v>0.80817333227777777</v>
      </c>
      <c r="AI19" s="125">
        <v>0.82399999999999995</v>
      </c>
    </row>
    <row r="20" spans="2:35" ht="14.4" customHeight="1" x14ac:dyDescent="0.3">
      <c r="B20" s="142" t="s">
        <v>20</v>
      </c>
      <c r="C20" s="80">
        <f>(((Years!Q20/15) + (Years!C20/18)) / 2)</f>
        <v>0.91449111322222221</v>
      </c>
      <c r="D20" s="81">
        <v>91.512500000000003</v>
      </c>
      <c r="E20" s="125">
        <v>0.95099999999999996</v>
      </c>
      <c r="F20" s="87">
        <f t="shared" si="6"/>
        <v>4</v>
      </c>
      <c r="G20" s="87">
        <f t="shared" si="7"/>
        <v>28</v>
      </c>
      <c r="H20" s="88">
        <f t="shared" si="8"/>
        <v>9</v>
      </c>
      <c r="J20" t="s">
        <v>812</v>
      </c>
      <c r="S20" s="29">
        <f t="shared" si="0"/>
        <v>5</v>
      </c>
      <c r="T20" s="29">
        <f t="shared" si="1"/>
        <v>33</v>
      </c>
      <c r="U20" s="29">
        <f t="shared" si="2"/>
        <v>10</v>
      </c>
      <c r="V20" s="29">
        <f t="shared" si="3"/>
        <v>18</v>
      </c>
      <c r="W20" s="29">
        <f t="shared" si="4"/>
        <v>67</v>
      </c>
      <c r="X20" s="29">
        <f t="shared" si="5"/>
        <v>33</v>
      </c>
      <c r="Y20" s="29">
        <v>1000</v>
      </c>
      <c r="Z20">
        <f>'COCO(EI;IU;HDI)'!I424</f>
        <v>1340.5</v>
      </c>
      <c r="AA20">
        <f>IF('COCO(EI;IU;HDI)'!L424*'COCO(EI;IU;HDI)'!AE424&lt;=0,1,0)</f>
        <v>1</v>
      </c>
      <c r="AB20">
        <f t="shared" si="9"/>
        <v>14</v>
      </c>
      <c r="AH20" s="80">
        <f>(((Years!Q20/15) + (Years!C20/18)) / 2)</f>
        <v>0.91449111322222221</v>
      </c>
      <c r="AI20" s="125">
        <v>0.95099999999999996</v>
      </c>
    </row>
    <row r="21" spans="2:35" ht="14.4" customHeight="1" x14ac:dyDescent="0.3">
      <c r="B21" s="142" t="s">
        <v>21</v>
      </c>
      <c r="C21" s="82">
        <f>(((Years!Q21/15) + (Years!C21/18)) / 2)</f>
        <v>0.3823306284555556</v>
      </c>
      <c r="D21" s="83">
        <v>32.208300000000001</v>
      </c>
      <c r="E21" s="125">
        <v>0.51500000000000001</v>
      </c>
      <c r="F21" s="87">
        <f t="shared" si="6"/>
        <v>105</v>
      </c>
      <c r="G21" s="87">
        <f t="shared" si="7"/>
        <v>106</v>
      </c>
      <c r="H21" s="88">
        <f t="shared" si="8"/>
        <v>106</v>
      </c>
      <c r="J21" t="s">
        <v>813</v>
      </c>
      <c r="S21" s="29">
        <f t="shared" si="0"/>
        <v>118</v>
      </c>
      <c r="T21" s="29">
        <f t="shared" si="1"/>
        <v>120</v>
      </c>
      <c r="U21" s="29">
        <f t="shared" si="2"/>
        <v>120</v>
      </c>
      <c r="V21" s="29">
        <f t="shared" si="3"/>
        <v>129</v>
      </c>
      <c r="W21" s="29">
        <f t="shared" si="4"/>
        <v>128</v>
      </c>
      <c r="X21" s="29">
        <f t="shared" si="5"/>
        <v>128</v>
      </c>
      <c r="Y21" s="29">
        <v>1000</v>
      </c>
      <c r="Z21">
        <f>'COCO(EI;IU;HDI)'!I425</f>
        <v>613.9</v>
      </c>
      <c r="AA21">
        <f>IF('COCO(EI;IU;HDI)'!L425*'COCO(EI;IU;HDI)'!AE425&lt;=0,1,0)</f>
        <v>1</v>
      </c>
      <c r="AB21">
        <f t="shared" si="9"/>
        <v>119</v>
      </c>
      <c r="AH21" s="80">
        <f>(((Years!Q21/15) + (Years!C21/18)) / 2)</f>
        <v>0.3823306284555556</v>
      </c>
      <c r="AI21" s="125">
        <v>0.51500000000000001</v>
      </c>
    </row>
    <row r="22" spans="2:35" ht="14.4" customHeight="1" x14ac:dyDescent="0.3">
      <c r="B22" s="142" t="s">
        <v>34</v>
      </c>
      <c r="C22" s="80">
        <f>(((Years!Q22/15) + (Years!C22/18)) / 2)</f>
        <v>0.4065044436111111</v>
      </c>
      <c r="D22" s="81">
        <v>88.426000000000002</v>
      </c>
      <c r="E22" s="125">
        <v>0.69799999999999995</v>
      </c>
      <c r="F22" s="87">
        <f t="shared" si="6"/>
        <v>103</v>
      </c>
      <c r="G22" s="87">
        <f t="shared" si="7"/>
        <v>40</v>
      </c>
      <c r="H22" s="88">
        <f t="shared" si="8"/>
        <v>85</v>
      </c>
      <c r="J22" t="s">
        <v>814</v>
      </c>
      <c r="S22" s="29">
        <f t="shared" si="0"/>
        <v>116</v>
      </c>
      <c r="T22" s="29">
        <f t="shared" si="1"/>
        <v>49</v>
      </c>
      <c r="U22" s="29">
        <f t="shared" si="2"/>
        <v>97</v>
      </c>
      <c r="V22" s="29">
        <f t="shared" si="3"/>
        <v>126</v>
      </c>
      <c r="W22" s="29">
        <f t="shared" si="4"/>
        <v>84</v>
      </c>
      <c r="X22" s="29">
        <f t="shared" si="5"/>
        <v>120</v>
      </c>
      <c r="Y22" s="29">
        <v>1000</v>
      </c>
      <c r="Z22">
        <f>'COCO(EI;IU;HDI)'!I426</f>
        <v>857.1</v>
      </c>
      <c r="AA22">
        <f>IF('COCO(EI;IU;HDI)'!L426*'COCO(EI;IU;HDI)'!AE426&lt;=0,1,0)</f>
        <v>1</v>
      </c>
      <c r="AB22">
        <f t="shared" si="9"/>
        <v>93</v>
      </c>
      <c r="AH22" s="80">
        <f>(((Years!Q22/15) + (Years!C22/18)) / 2)</f>
        <v>0.4065044436111111</v>
      </c>
      <c r="AI22" s="125">
        <v>0.69799999999999995</v>
      </c>
    </row>
    <row r="23" spans="2:35" ht="14.4" customHeight="1" x14ac:dyDescent="0.3">
      <c r="B23" s="142" t="s">
        <v>30</v>
      </c>
      <c r="C23" s="82">
        <f>(((Years!Q23/15) + (Years!C23/18)) / 2)</f>
        <v>0.67815958654444453</v>
      </c>
      <c r="D23" s="83">
        <v>70.236800000000002</v>
      </c>
      <c r="E23" s="125">
        <v>0.73299999999999998</v>
      </c>
      <c r="F23" s="87">
        <f t="shared" si="6"/>
        <v>50</v>
      </c>
      <c r="G23" s="87">
        <f t="shared" si="7"/>
        <v>82</v>
      </c>
      <c r="H23" s="88">
        <f t="shared" si="8"/>
        <v>75</v>
      </c>
      <c r="S23" s="29">
        <f t="shared" si="0"/>
        <v>60</v>
      </c>
      <c r="T23" s="29">
        <f t="shared" si="1"/>
        <v>95</v>
      </c>
      <c r="U23" s="29">
        <f t="shared" si="2"/>
        <v>87</v>
      </c>
      <c r="V23" s="29">
        <f t="shared" si="3"/>
        <v>93</v>
      </c>
      <c r="W23" s="29">
        <f t="shared" si="4"/>
        <v>119</v>
      </c>
      <c r="X23" s="29">
        <f t="shared" si="5"/>
        <v>117</v>
      </c>
      <c r="Y23" s="29">
        <v>1000</v>
      </c>
      <c r="Z23">
        <f>'COCO(EI;IU;HDI)'!I427</f>
        <v>918.4</v>
      </c>
      <c r="AA23">
        <f>IF('COCO(EI;IU;HDI)'!L427*'COCO(EI;IU;HDI)'!AE427&lt;=0,1,0)</f>
        <v>1</v>
      </c>
      <c r="AB23">
        <f t="shared" si="9"/>
        <v>80</v>
      </c>
      <c r="AH23" s="80">
        <f>(((Years!Q23/15) + (Years!C23/18)) / 2)</f>
        <v>0.67815958654444453</v>
      </c>
      <c r="AI23" s="125">
        <v>0.73299999999999998</v>
      </c>
    </row>
    <row r="24" spans="2:35" ht="14.4" customHeight="1" x14ac:dyDescent="0.3">
      <c r="B24" s="142" t="s">
        <v>27</v>
      </c>
      <c r="C24" s="80">
        <f>(((Years!Q24/15) + (Years!C24/18)) / 2)</f>
        <v>0.59675917613333329</v>
      </c>
      <c r="D24" s="81">
        <v>83.377200000000002</v>
      </c>
      <c r="E24" s="125">
        <v>0.80400000000000005</v>
      </c>
      <c r="F24" s="87">
        <f t="shared" si="6"/>
        <v>77</v>
      </c>
      <c r="G24" s="87">
        <f t="shared" si="7"/>
        <v>58</v>
      </c>
      <c r="H24" s="88">
        <f t="shared" si="8"/>
        <v>51</v>
      </c>
      <c r="S24" s="29">
        <f t="shared" si="0"/>
        <v>90</v>
      </c>
      <c r="T24" s="29">
        <f t="shared" si="1"/>
        <v>68</v>
      </c>
      <c r="U24" s="29">
        <f t="shared" si="2"/>
        <v>62</v>
      </c>
      <c r="V24" s="29">
        <f t="shared" si="3"/>
        <v>118</v>
      </c>
      <c r="W24" s="29">
        <f t="shared" si="4"/>
        <v>102</v>
      </c>
      <c r="X24" s="29">
        <f t="shared" si="5"/>
        <v>95</v>
      </c>
      <c r="Y24" s="29">
        <v>1000</v>
      </c>
      <c r="Z24">
        <f>'COCO(EI;IU;HDI)'!I428</f>
        <v>981.7</v>
      </c>
      <c r="AA24">
        <f>IF('COCO(EI;IU;HDI)'!L428*'COCO(EI;IU;HDI)'!AE428&lt;=0,1,0)</f>
        <v>1</v>
      </c>
      <c r="AB24">
        <f t="shared" si="9"/>
        <v>70</v>
      </c>
      <c r="AH24" s="80">
        <f>(((Years!Q24/15) + (Years!C24/18)) / 2)</f>
        <v>0.59675917613333329</v>
      </c>
      <c r="AI24" s="125">
        <v>0.80400000000000005</v>
      </c>
    </row>
    <row r="25" spans="2:35" ht="14.4" customHeight="1" x14ac:dyDescent="0.3">
      <c r="B25" s="142" t="s">
        <v>35</v>
      </c>
      <c r="C25" s="82">
        <f>(((Years!Q25/15) + (Years!C25/18)) / 2)</f>
        <v>0.62019313361111106</v>
      </c>
      <c r="D25" s="83">
        <v>81.36</v>
      </c>
      <c r="E25" s="125">
        <v>0.73099999999999998</v>
      </c>
      <c r="F25" s="87">
        <f t="shared" si="6"/>
        <v>67</v>
      </c>
      <c r="G25" s="87">
        <f t="shared" si="7"/>
        <v>63</v>
      </c>
      <c r="H25" s="88">
        <f t="shared" si="8"/>
        <v>75</v>
      </c>
      <c r="S25" s="29">
        <f t="shared" si="0"/>
        <v>80</v>
      </c>
      <c r="T25" s="29">
        <f t="shared" si="1"/>
        <v>75</v>
      </c>
      <c r="U25" s="29">
        <f t="shared" si="2"/>
        <v>89</v>
      </c>
      <c r="V25" s="29">
        <f t="shared" si="3"/>
        <v>114</v>
      </c>
      <c r="W25" s="29">
        <f t="shared" si="4"/>
        <v>107</v>
      </c>
      <c r="X25" s="29">
        <f t="shared" si="5"/>
        <v>117</v>
      </c>
      <c r="Y25" s="29">
        <v>1000</v>
      </c>
      <c r="Z25">
        <f>'COCO(EI;IU;HDI)'!I429</f>
        <v>870.9</v>
      </c>
      <c r="AA25">
        <f>IF('COCO(EI;IU;HDI)'!L429*'COCO(EI;IU;HDI)'!AE429&lt;=0,1,0)</f>
        <v>1</v>
      </c>
      <c r="AB25">
        <f t="shared" si="9"/>
        <v>90</v>
      </c>
      <c r="AH25" s="80">
        <f>(((Years!Q25/15) + (Years!C25/18)) / 2)</f>
        <v>0.62019313361111106</v>
      </c>
      <c r="AI25" s="125">
        <v>0.73099999999999998</v>
      </c>
    </row>
    <row r="26" spans="2:35" ht="14.4" customHeight="1" x14ac:dyDescent="0.3">
      <c r="B26" s="142" t="s">
        <v>31</v>
      </c>
      <c r="C26" s="80">
        <f>(((Years!Q26/15) + (Years!C26/18)) / 2)</f>
        <v>0.64902672546666662</v>
      </c>
      <c r="D26" s="81">
        <v>84.150599999999997</v>
      </c>
      <c r="E26" s="125">
        <v>0.78600000000000003</v>
      </c>
      <c r="F26" s="87">
        <f t="shared" si="6"/>
        <v>58</v>
      </c>
      <c r="G26" s="87">
        <f t="shared" si="7"/>
        <v>55</v>
      </c>
      <c r="H26" s="88">
        <f t="shared" si="8"/>
        <v>58</v>
      </c>
      <c r="J26" t="s">
        <v>812</v>
      </c>
      <c r="S26" s="29">
        <f t="shared" si="0"/>
        <v>70</v>
      </c>
      <c r="T26" s="29">
        <f t="shared" si="1"/>
        <v>65</v>
      </c>
      <c r="U26" s="29">
        <f t="shared" si="2"/>
        <v>71</v>
      </c>
      <c r="V26" s="29">
        <f t="shared" si="3"/>
        <v>106</v>
      </c>
      <c r="W26" s="29">
        <f t="shared" si="4"/>
        <v>98</v>
      </c>
      <c r="X26" s="29">
        <f t="shared" si="5"/>
        <v>107</v>
      </c>
      <c r="Y26" s="29">
        <v>1000</v>
      </c>
      <c r="Z26">
        <f>'COCO(EI;IU;HDI)'!I430</f>
        <v>982.6</v>
      </c>
      <c r="AA26">
        <f>IF('COCO(EI;IU;HDI)'!L430*'COCO(EI;IU;HDI)'!AE430&lt;=0,1,0)</f>
        <v>1</v>
      </c>
      <c r="AB26">
        <f t="shared" si="9"/>
        <v>69</v>
      </c>
      <c r="AH26" s="80">
        <f>(((Years!Q26/15) + (Years!C26/18)) / 2)</f>
        <v>0.64902672546666662</v>
      </c>
      <c r="AI26" s="125">
        <v>0.78600000000000003</v>
      </c>
    </row>
    <row r="27" spans="2:35" ht="14.4" customHeight="1" x14ac:dyDescent="0.3">
      <c r="B27" s="142" t="s">
        <v>33</v>
      </c>
      <c r="C27" s="82">
        <f>(((Years!Q27/15) + (Years!C27/18)) / 2)</f>
        <v>0.67772194611111114</v>
      </c>
      <c r="D27" s="83">
        <v>99.033600000000007</v>
      </c>
      <c r="E27" s="125">
        <v>0.83699999999999997</v>
      </c>
      <c r="F27" s="87">
        <f t="shared" si="6"/>
        <v>50</v>
      </c>
      <c r="G27" s="87">
        <f t="shared" si="7"/>
        <v>6</v>
      </c>
      <c r="H27" s="88">
        <f t="shared" si="8"/>
        <v>45</v>
      </c>
      <c r="J27" t="s">
        <v>813</v>
      </c>
      <c r="S27" s="29">
        <f t="shared" si="0"/>
        <v>61</v>
      </c>
      <c r="T27" s="29">
        <f t="shared" si="1"/>
        <v>7</v>
      </c>
      <c r="U27" s="29">
        <f t="shared" si="2"/>
        <v>52</v>
      </c>
      <c r="V27" s="29">
        <f t="shared" si="3"/>
        <v>93</v>
      </c>
      <c r="W27" s="29">
        <f t="shared" si="4"/>
        <v>26</v>
      </c>
      <c r="X27" s="29">
        <f t="shared" si="5"/>
        <v>88</v>
      </c>
      <c r="Y27" s="29">
        <v>1000</v>
      </c>
      <c r="Z27">
        <f>'COCO(EI;IU;HDI)'!I431</f>
        <v>1103.3</v>
      </c>
      <c r="AA27">
        <f>IF('COCO(EI;IU;HDI)'!L431*'COCO(EI;IU;HDI)'!AE431&lt;=0,1,0)</f>
        <v>1</v>
      </c>
      <c r="AB27">
        <f t="shared" si="9"/>
        <v>54</v>
      </c>
      <c r="AH27" s="80">
        <f>(((Years!Q27/15) + (Years!C27/18)) / 2)</f>
        <v>0.67772194611111114</v>
      </c>
      <c r="AI27" s="125">
        <v>0.83699999999999997</v>
      </c>
    </row>
    <row r="28" spans="2:35" ht="14.4" customHeight="1" x14ac:dyDescent="0.3">
      <c r="B28" s="142" t="s">
        <v>24</v>
      </c>
      <c r="C28" s="80">
        <f>(((Years!Q28/15) + (Years!C28/18)) / 2)</f>
        <v>0.75965751538888893</v>
      </c>
      <c r="D28" s="81">
        <v>80.389600000000002</v>
      </c>
      <c r="E28" s="125">
        <v>0.84499999999999997</v>
      </c>
      <c r="F28" s="87">
        <f t="shared" si="6"/>
        <v>38</v>
      </c>
      <c r="G28" s="87">
        <f t="shared" si="7"/>
        <v>62</v>
      </c>
      <c r="H28" s="88">
        <f t="shared" si="8"/>
        <v>41</v>
      </c>
      <c r="J28" t="s">
        <v>814</v>
      </c>
      <c r="S28" s="29">
        <f t="shared" si="0"/>
        <v>44</v>
      </c>
      <c r="T28" s="29">
        <f t="shared" si="1"/>
        <v>77</v>
      </c>
      <c r="U28" s="29">
        <f t="shared" si="2"/>
        <v>48</v>
      </c>
      <c r="V28" s="29">
        <f t="shared" si="3"/>
        <v>80</v>
      </c>
      <c r="W28" s="29">
        <f t="shared" si="4"/>
        <v>106</v>
      </c>
      <c r="X28" s="29">
        <f t="shared" si="5"/>
        <v>85</v>
      </c>
      <c r="Y28" s="29">
        <v>1000</v>
      </c>
      <c r="Z28">
        <f>'COCO(EI;IU;HDI)'!I432</f>
        <v>1104.2</v>
      </c>
      <c r="AA28">
        <f>IF('COCO(EI;IU;HDI)'!L432*'COCO(EI;IU;HDI)'!AE432&lt;=0,1,0)</f>
        <v>1</v>
      </c>
      <c r="AB28">
        <f t="shared" si="9"/>
        <v>53</v>
      </c>
      <c r="AH28" s="80">
        <f>(((Years!Q28/15) + (Years!C28/18)) / 2)</f>
        <v>0.75965751538888893</v>
      </c>
      <c r="AI28" s="125">
        <v>0.84499999999999997</v>
      </c>
    </row>
    <row r="29" spans="2:35" ht="14.4" customHeight="1" x14ac:dyDescent="0.3">
      <c r="B29" s="142" t="s">
        <v>22</v>
      </c>
      <c r="C29" s="82">
        <f>(((Years!Q29/15) + (Years!C29/18)) / 2)</f>
        <v>0.21924329712222221</v>
      </c>
      <c r="D29" s="83">
        <v>17.022600000000001</v>
      </c>
      <c r="E29" s="125">
        <v>0.45900000000000002</v>
      </c>
      <c r="F29" s="87">
        <f t="shared" si="6"/>
        <v>109</v>
      </c>
      <c r="G29" s="87">
        <f t="shared" si="7"/>
        <v>107</v>
      </c>
      <c r="H29" s="88">
        <f t="shared" si="8"/>
        <v>106</v>
      </c>
      <c r="S29" s="29">
        <f t="shared" si="0"/>
        <v>132</v>
      </c>
      <c r="T29" s="29">
        <f t="shared" si="1"/>
        <v>130</v>
      </c>
      <c r="U29" s="29">
        <f t="shared" si="2"/>
        <v>129</v>
      </c>
      <c r="V29" s="29">
        <f t="shared" si="3"/>
        <v>130</v>
      </c>
      <c r="W29" s="29">
        <f t="shared" si="4"/>
        <v>130</v>
      </c>
      <c r="X29" s="29">
        <f t="shared" si="5"/>
        <v>128</v>
      </c>
      <c r="Y29" s="29">
        <v>1000</v>
      </c>
      <c r="Z29">
        <f>'COCO(EI;IU;HDI)'!I433</f>
        <v>553.1</v>
      </c>
      <c r="AA29">
        <f>IF('COCO(EI;IU;HDI)'!L433*'COCO(EI;IU;HDI)'!AE433&lt;=0,1,0)</f>
        <v>1</v>
      </c>
      <c r="AB29">
        <f t="shared" si="9"/>
        <v>131</v>
      </c>
      <c r="AH29" s="80">
        <f>(((Years!Q29/15) + (Years!C29/18)) / 2)</f>
        <v>0.21924329712222221</v>
      </c>
      <c r="AI29" s="125">
        <v>0.45900000000000002</v>
      </c>
    </row>
    <row r="30" spans="2:35" ht="14.4" customHeight="1" x14ac:dyDescent="0.3">
      <c r="B30" s="142" t="s">
        <v>19</v>
      </c>
      <c r="C30" s="80">
        <f>(((Years!Q30/15) + (Years!C30/18)) / 2)</f>
        <v>0.36870165673333333</v>
      </c>
      <c r="D30" s="81">
        <v>11.0784</v>
      </c>
      <c r="E30" s="125">
        <v>0.439</v>
      </c>
      <c r="F30" s="87">
        <f t="shared" si="6"/>
        <v>98</v>
      </c>
      <c r="G30" s="87">
        <f t="shared" si="7"/>
        <v>108</v>
      </c>
      <c r="H30" s="88">
        <f t="shared" si="8"/>
        <v>106</v>
      </c>
      <c r="S30" s="29">
        <f t="shared" si="0"/>
        <v>120</v>
      </c>
      <c r="T30" s="29">
        <f t="shared" si="1"/>
        <v>132</v>
      </c>
      <c r="U30" s="29">
        <f t="shared" si="2"/>
        <v>130</v>
      </c>
      <c r="V30" s="29">
        <f t="shared" si="3"/>
        <v>125</v>
      </c>
      <c r="W30" s="29">
        <f t="shared" si="4"/>
        <v>131</v>
      </c>
      <c r="X30" s="29">
        <f t="shared" si="5"/>
        <v>128</v>
      </c>
      <c r="Y30" s="29">
        <v>1000</v>
      </c>
      <c r="Z30">
        <f>'COCO(EI;IU;HDI)'!I434</f>
        <v>558.5</v>
      </c>
      <c r="AA30">
        <f>IF('COCO(EI;IU;HDI)'!L434*'COCO(EI;IU;HDI)'!AE434&lt;=0,1,0)</f>
        <v>1</v>
      </c>
      <c r="AB30">
        <f t="shared" si="9"/>
        <v>130</v>
      </c>
      <c r="AH30" s="80">
        <f>(((Years!Q30/15) + (Years!C30/18)) / 2)</f>
        <v>0.36870165673333333</v>
      </c>
      <c r="AI30" s="125">
        <v>0.439</v>
      </c>
    </row>
    <row r="31" spans="2:35" ht="14.4" customHeight="1" x14ac:dyDescent="0.3">
      <c r="B31" s="142" t="s">
        <v>42</v>
      </c>
      <c r="C31" s="82">
        <f>(((Years!Q31/15) + (Years!C31/18)) / 2)</f>
        <v>0.4614522191888889</v>
      </c>
      <c r="D31" s="83">
        <v>41.908799999999999</v>
      </c>
      <c r="E31" s="125">
        <v>0.58799999999999997</v>
      </c>
      <c r="F31" s="87">
        <f t="shared" si="6"/>
        <v>87</v>
      </c>
      <c r="G31" s="87">
        <f t="shared" si="7"/>
        <v>89</v>
      </c>
      <c r="H31" s="88">
        <f t="shared" si="8"/>
        <v>91</v>
      </c>
      <c r="S31" s="29">
        <f t="shared" si="0"/>
        <v>105</v>
      </c>
      <c r="T31" s="29">
        <f t="shared" si="1"/>
        <v>110</v>
      </c>
      <c r="U31" s="29">
        <f t="shared" si="2"/>
        <v>112</v>
      </c>
      <c r="V31" s="29">
        <f t="shared" si="3"/>
        <v>121</v>
      </c>
      <c r="W31" s="29">
        <f t="shared" si="4"/>
        <v>122</v>
      </c>
      <c r="X31" s="29">
        <f t="shared" si="5"/>
        <v>125</v>
      </c>
      <c r="Y31" s="29">
        <v>1000</v>
      </c>
      <c r="Z31">
        <f>'COCO(EI;IU;HDI)'!I435</f>
        <v>707.8</v>
      </c>
      <c r="AA31">
        <f>IF('COCO(EI;IU;HDI)'!L435*'COCO(EI;IU;HDI)'!AE435&lt;=0,1,0)</f>
        <v>1</v>
      </c>
      <c r="AB31">
        <f t="shared" si="9"/>
        <v>110</v>
      </c>
      <c r="AH31" s="80">
        <f>(((Years!Q31/15) + (Years!C31/18)) / 2)</f>
        <v>0.4614522191888889</v>
      </c>
      <c r="AI31" s="125">
        <v>0.58799999999999997</v>
      </c>
    </row>
    <row r="32" spans="2:35" ht="14.4" customHeight="1" x14ac:dyDescent="0.3">
      <c r="B32" s="142" t="s">
        <v>37</v>
      </c>
      <c r="C32" s="80">
        <f>(((Years!Q32/15) + (Years!C32/18)) / 2)</f>
        <v>0.87199473483333334</v>
      </c>
      <c r="D32" s="81">
        <v>93.956400000000002</v>
      </c>
      <c r="E32" s="125">
        <v>0.93899999999999995</v>
      </c>
      <c r="F32" s="87">
        <f t="shared" si="6"/>
        <v>13</v>
      </c>
      <c r="G32" s="87">
        <f t="shared" si="7"/>
        <v>18</v>
      </c>
      <c r="H32" s="88">
        <f t="shared" si="8"/>
        <v>12</v>
      </c>
      <c r="S32" s="29">
        <f t="shared" si="0"/>
        <v>15</v>
      </c>
      <c r="T32" s="29">
        <f t="shared" si="1"/>
        <v>24</v>
      </c>
      <c r="U32" s="29">
        <f t="shared" si="2"/>
        <v>14</v>
      </c>
      <c r="V32" s="29">
        <f t="shared" si="3"/>
        <v>41</v>
      </c>
      <c r="W32" s="29">
        <f t="shared" si="4"/>
        <v>53</v>
      </c>
      <c r="X32" s="29">
        <f t="shared" si="5"/>
        <v>42</v>
      </c>
      <c r="Y32" s="29">
        <v>1000</v>
      </c>
      <c r="Z32">
        <f>'COCO(EI;IU;HDI)'!I436</f>
        <v>1333.6</v>
      </c>
      <c r="AA32">
        <f>IF('COCO(EI;IU;HDI)'!L436*'COCO(EI;IU;HDI)'!AE436&lt;=0,1,0)</f>
        <v>1</v>
      </c>
      <c r="AB32">
        <f t="shared" si="9"/>
        <v>16</v>
      </c>
      <c r="AH32" s="80">
        <f>(((Years!Q32/15) + (Years!C32/18)) / 2)</f>
        <v>0.87199473483333334</v>
      </c>
      <c r="AI32" s="125">
        <v>0.93899999999999995</v>
      </c>
    </row>
    <row r="33" spans="2:35" ht="14.4" customHeight="1" x14ac:dyDescent="0.3">
      <c r="B33" s="142" t="s">
        <v>175</v>
      </c>
      <c r="C33" s="82">
        <f>(((Years!Q33/15) + (Years!C33/18)) / 2)</f>
        <v>0.24834229496111113</v>
      </c>
      <c r="D33" s="83">
        <v>13.183199999999999</v>
      </c>
      <c r="E33" s="125">
        <v>0.41599999999999998</v>
      </c>
      <c r="F33" s="87">
        <f t="shared" si="6"/>
        <v>104</v>
      </c>
      <c r="G33" s="87">
        <f t="shared" si="7"/>
        <v>105</v>
      </c>
      <c r="H33" s="88">
        <f t="shared" si="8"/>
        <v>105</v>
      </c>
      <c r="S33" s="29">
        <f t="shared" si="0"/>
        <v>130</v>
      </c>
      <c r="T33" s="29">
        <f t="shared" si="1"/>
        <v>131</v>
      </c>
      <c r="U33" s="29">
        <f t="shared" si="2"/>
        <v>132</v>
      </c>
      <c r="V33" s="29">
        <f t="shared" si="3"/>
        <v>127</v>
      </c>
      <c r="W33" s="29">
        <f t="shared" si="4"/>
        <v>127</v>
      </c>
      <c r="X33" s="29">
        <f t="shared" si="5"/>
        <v>127</v>
      </c>
      <c r="Y33" s="29">
        <v>1000</v>
      </c>
      <c r="Z33">
        <f>'COCO(EI;IU;HDI)'!I437</f>
        <v>549.6</v>
      </c>
      <c r="AA33">
        <f>IF('COCO(EI;IU;HDI)'!L437*'COCO(EI;IU;HDI)'!AE437&lt;=0,1,0)</f>
        <v>1</v>
      </c>
      <c r="AB33">
        <f t="shared" si="9"/>
        <v>132</v>
      </c>
      <c r="AH33" s="80">
        <f>(((Years!Q33/15) + (Years!C33/18)) / 2)</f>
        <v>0.24834229496111113</v>
      </c>
      <c r="AI33" s="125">
        <v>0.41599999999999998</v>
      </c>
    </row>
    <row r="34" spans="2:35" ht="14.4" customHeight="1" x14ac:dyDescent="0.3">
      <c r="B34" s="142" t="s">
        <v>39</v>
      </c>
      <c r="C34" s="80">
        <f>(((Years!Q34/15) + (Years!C34/18)) / 2)</f>
        <v>0.74773417047777779</v>
      </c>
      <c r="D34" s="81">
        <v>94.457400000000007</v>
      </c>
      <c r="E34" s="125">
        <v>0.878</v>
      </c>
      <c r="F34" s="87">
        <f t="shared" si="6"/>
        <v>39</v>
      </c>
      <c r="G34" s="87">
        <f t="shared" si="7"/>
        <v>16</v>
      </c>
      <c r="H34" s="88">
        <f t="shared" si="8"/>
        <v>32</v>
      </c>
      <c r="S34" s="29">
        <f t="shared" si="0"/>
        <v>47</v>
      </c>
      <c r="T34" s="29">
        <f t="shared" si="1"/>
        <v>22</v>
      </c>
      <c r="U34" s="29">
        <f t="shared" si="2"/>
        <v>38</v>
      </c>
      <c r="V34" s="29">
        <f t="shared" si="3"/>
        <v>82</v>
      </c>
      <c r="W34" s="29">
        <f t="shared" si="4"/>
        <v>48</v>
      </c>
      <c r="X34" s="29">
        <f t="shared" si="5"/>
        <v>72</v>
      </c>
      <c r="Y34" s="29">
        <v>1000</v>
      </c>
      <c r="Z34">
        <f>'COCO(EI;IU;HDI)'!I438</f>
        <v>1239.7</v>
      </c>
      <c r="AA34">
        <f>IF('COCO(EI;IU;HDI)'!L438*'COCO(EI;IU;HDI)'!AE438&lt;=0,1,0)</f>
        <v>1</v>
      </c>
      <c r="AB34">
        <f t="shared" si="9"/>
        <v>28</v>
      </c>
      <c r="AH34" s="80">
        <f>(((Years!Q34/15) + (Years!C34/18)) / 2)</f>
        <v>0.74773417047777779</v>
      </c>
      <c r="AI34" s="125">
        <v>0.878</v>
      </c>
    </row>
    <row r="35" spans="2:35" ht="14.4" customHeight="1" x14ac:dyDescent="0.3">
      <c r="B35" s="142" t="s">
        <v>40</v>
      </c>
      <c r="C35" s="82">
        <f>(((Years!Q35/15) + (Years!C35/18)) / 2)</f>
        <v>0.59764442976666665</v>
      </c>
      <c r="D35" s="83">
        <v>90.6</v>
      </c>
      <c r="E35" s="125">
        <v>0.79700000000000004</v>
      </c>
      <c r="F35" s="87">
        <f t="shared" si="6"/>
        <v>70</v>
      </c>
      <c r="G35" s="87">
        <f t="shared" si="7"/>
        <v>28</v>
      </c>
      <c r="H35" s="88">
        <f t="shared" si="8"/>
        <v>49</v>
      </c>
      <c r="S35" s="29">
        <f t="shared" si="0"/>
        <v>89</v>
      </c>
      <c r="T35" s="29">
        <f t="shared" si="1"/>
        <v>38</v>
      </c>
      <c r="U35" s="29">
        <f t="shared" si="2"/>
        <v>65</v>
      </c>
      <c r="V35" s="29">
        <f t="shared" si="3"/>
        <v>115</v>
      </c>
      <c r="W35" s="29">
        <f t="shared" si="4"/>
        <v>67</v>
      </c>
      <c r="X35" s="29">
        <f t="shared" si="5"/>
        <v>93</v>
      </c>
      <c r="Y35" s="29">
        <v>1000</v>
      </c>
      <c r="Z35">
        <f>'COCO(EI;IU;HDI)'!I439</f>
        <v>992.5</v>
      </c>
      <c r="AA35">
        <f>IF('COCO(EI;IU;HDI)'!L439*'COCO(EI;IU;HDI)'!AE439&lt;=0,1,0)</f>
        <v>1</v>
      </c>
      <c r="AB35">
        <f t="shared" si="9"/>
        <v>67</v>
      </c>
      <c r="AH35" s="80">
        <f>(((Years!Q35/15) + (Years!C35/18)) / 2)</f>
        <v>0.59764442976666665</v>
      </c>
      <c r="AI35" s="125">
        <v>0.79700000000000004</v>
      </c>
    </row>
    <row r="36" spans="2:35" ht="14.4" customHeight="1" x14ac:dyDescent="0.3">
      <c r="B36" s="142" t="s">
        <v>45</v>
      </c>
      <c r="C36" s="80">
        <f>(((Years!Q36/15) + (Years!C36/18)) / 2)</f>
        <v>0.64671833775555554</v>
      </c>
      <c r="D36" s="81">
        <v>77.3369</v>
      </c>
      <c r="E36" s="125">
        <v>0.78800000000000003</v>
      </c>
      <c r="F36" s="87">
        <f t="shared" si="6"/>
        <v>54</v>
      </c>
      <c r="G36" s="87">
        <f t="shared" si="7"/>
        <v>66</v>
      </c>
      <c r="H36" s="88">
        <f t="shared" si="8"/>
        <v>52</v>
      </c>
      <c r="S36" s="29">
        <f t="shared" si="0"/>
        <v>71</v>
      </c>
      <c r="T36" s="29">
        <f t="shared" si="1"/>
        <v>87</v>
      </c>
      <c r="U36" s="29">
        <f t="shared" si="2"/>
        <v>70</v>
      </c>
      <c r="V36" s="29">
        <f t="shared" si="3"/>
        <v>100</v>
      </c>
      <c r="W36" s="29">
        <f t="shared" si="4"/>
        <v>111</v>
      </c>
      <c r="X36" s="29">
        <f t="shared" si="5"/>
        <v>98</v>
      </c>
      <c r="Y36" s="29">
        <v>1000</v>
      </c>
      <c r="Z36">
        <f>'COCO(EI;IU;HDI)'!I440</f>
        <v>904.5</v>
      </c>
      <c r="AA36">
        <f>IF('COCO(EI;IU;HDI)'!L440*'COCO(EI;IU;HDI)'!AE440&lt;=0,1,0)</f>
        <v>1</v>
      </c>
      <c r="AB36">
        <f t="shared" si="9"/>
        <v>83</v>
      </c>
      <c r="AH36" s="80">
        <f>(((Years!Q36/15) + (Years!C36/18)) / 2)</f>
        <v>0.64671833775555554</v>
      </c>
      <c r="AI36" s="125">
        <v>0.78800000000000003</v>
      </c>
    </row>
    <row r="37" spans="2:35" ht="14.4" customHeight="1" x14ac:dyDescent="0.3">
      <c r="B37" s="142" t="s">
        <v>43</v>
      </c>
      <c r="C37" s="82">
        <f>(((Years!Q37/15) + (Years!C37/18)) / 2)</f>
        <v>0.42945054409444439</v>
      </c>
      <c r="D37" s="83">
        <v>30.547999999999998</v>
      </c>
      <c r="E37" s="125">
        <v>0.52200000000000002</v>
      </c>
      <c r="F37" s="87">
        <f t="shared" si="6"/>
        <v>90</v>
      </c>
      <c r="G37" s="87">
        <f t="shared" si="7"/>
        <v>94</v>
      </c>
      <c r="H37" s="88">
        <f t="shared" si="8"/>
        <v>93</v>
      </c>
      <c r="S37" s="29">
        <f t="shared" si="0"/>
        <v>113</v>
      </c>
      <c r="T37" s="29">
        <f t="shared" si="1"/>
        <v>121</v>
      </c>
      <c r="U37" s="29">
        <f t="shared" si="2"/>
        <v>119</v>
      </c>
      <c r="V37" s="29">
        <f t="shared" si="3"/>
        <v>122</v>
      </c>
      <c r="W37" s="29">
        <f t="shared" si="4"/>
        <v>124</v>
      </c>
      <c r="X37" s="29">
        <f t="shared" si="5"/>
        <v>126</v>
      </c>
      <c r="Y37" s="29">
        <v>1000</v>
      </c>
      <c r="Z37">
        <f>'COCO(EI;IU;HDI)'!I441</f>
        <v>670.3</v>
      </c>
      <c r="AA37">
        <f>IF('COCO(EI;IU;HDI)'!L441*'COCO(EI;IU;HDI)'!AE441&lt;=0,1,0)</f>
        <v>1</v>
      </c>
      <c r="AB37">
        <f t="shared" si="9"/>
        <v>116</v>
      </c>
      <c r="AH37" s="80">
        <f>(((Years!Q37/15) + (Years!C37/18)) / 2)</f>
        <v>0.42945054409444439</v>
      </c>
      <c r="AI37" s="125">
        <v>0.52200000000000002</v>
      </c>
    </row>
    <row r="38" spans="2:35" ht="14.4" customHeight="1" x14ac:dyDescent="0.3">
      <c r="B38" s="142" t="s">
        <v>48</v>
      </c>
      <c r="C38" s="80">
        <f>(((Years!Q38/15) + (Years!C38/18)) / 2)</f>
        <v>0.65477807556666667</v>
      </c>
      <c r="D38" s="81">
        <v>30.547999999999998</v>
      </c>
      <c r="E38" s="125">
        <v>0.83299999999999996</v>
      </c>
      <c r="F38" s="87">
        <f t="shared" si="6"/>
        <v>53</v>
      </c>
      <c r="G38" s="87">
        <f t="shared" si="7"/>
        <v>94</v>
      </c>
      <c r="H38" s="88">
        <f t="shared" si="8"/>
        <v>43</v>
      </c>
      <c r="S38" s="29">
        <f t="shared" ref="S38:S69" si="10">_xlfn.RANK.EQ(C38, C$6:C$137, C$4)</f>
        <v>69</v>
      </c>
      <c r="T38" s="29">
        <f t="shared" ref="T38:T69" si="11">_xlfn.RANK.EQ(D38, D$6:D$137, D$4)</f>
        <v>121</v>
      </c>
      <c r="U38" s="29">
        <f t="shared" ref="U38:U69" si="12">_xlfn.RANK.EQ(E38, E$6:E$137, E$4)</f>
        <v>54</v>
      </c>
      <c r="V38" s="29">
        <f t="shared" ref="V38:V69" si="13">_xlfn.RANK.EQ(F38, F$6:F$137, F$4)</f>
        <v>98</v>
      </c>
      <c r="W38" s="29">
        <f t="shared" ref="W38:W69" si="14">_xlfn.RANK.EQ(G38, G$6:G$137, G$4)</f>
        <v>124</v>
      </c>
      <c r="X38" s="29">
        <f t="shared" ref="X38:X69" si="15">_xlfn.RANK.EQ(H38, H$6:H$137, H$4)</f>
        <v>86</v>
      </c>
      <c r="Y38" s="29">
        <v>1000</v>
      </c>
      <c r="Z38">
        <f>'COCO(EI;IU;HDI)'!I442</f>
        <v>918.4</v>
      </c>
      <c r="AA38">
        <f>IF('COCO(EI;IU;HDI)'!L442*'COCO(EI;IU;HDI)'!AE442&lt;=0,1,0)</f>
        <v>1</v>
      </c>
      <c r="AB38">
        <f t="shared" si="9"/>
        <v>80</v>
      </c>
      <c r="AH38" s="80">
        <f>(((Years!Q38/15) + (Years!C38/18)) / 2)</f>
        <v>0.65477807556666667</v>
      </c>
      <c r="AI38" s="125">
        <v>0.83299999999999996</v>
      </c>
    </row>
    <row r="39" spans="2:35" ht="14.4" customHeight="1" x14ac:dyDescent="0.3">
      <c r="B39" s="142" t="s">
        <v>41</v>
      </c>
      <c r="C39" s="82">
        <f>(((Years!Q39/15) + (Years!C39/18)) / 2)</f>
        <v>0.35175025398333332</v>
      </c>
      <c r="D39" s="83">
        <v>40.652799999999999</v>
      </c>
      <c r="E39" s="125">
        <v>0.58199999999999996</v>
      </c>
      <c r="F39" s="87">
        <f t="shared" si="6"/>
        <v>94</v>
      </c>
      <c r="G39" s="87">
        <f t="shared" si="7"/>
        <v>85</v>
      </c>
      <c r="H39" s="88">
        <f t="shared" si="8"/>
        <v>86</v>
      </c>
      <c r="S39" s="29">
        <f t="shared" si="10"/>
        <v>124</v>
      </c>
      <c r="T39" s="29">
        <f t="shared" si="11"/>
        <v>111</v>
      </c>
      <c r="U39" s="29">
        <f t="shared" si="12"/>
        <v>113</v>
      </c>
      <c r="V39" s="29">
        <f t="shared" si="13"/>
        <v>123</v>
      </c>
      <c r="W39" s="29">
        <f t="shared" si="14"/>
        <v>121</v>
      </c>
      <c r="X39" s="29">
        <f t="shared" si="15"/>
        <v>121</v>
      </c>
      <c r="Y39" s="29">
        <v>1000</v>
      </c>
      <c r="Z39">
        <f>'COCO(EI;IU;HDI)'!I443</f>
        <v>644.6</v>
      </c>
      <c r="AA39">
        <f>IF('COCO(EI;IU;HDI)'!L443*'COCO(EI;IU;HDI)'!AE443&lt;=0,1,0)</f>
        <v>1</v>
      </c>
      <c r="AB39">
        <f t="shared" si="9"/>
        <v>117</v>
      </c>
      <c r="AH39" s="80">
        <f>(((Years!Q39/15) + (Years!C39/18)) / 2)</f>
        <v>0.35175025398333332</v>
      </c>
      <c r="AI39" s="125">
        <v>0.58199999999999996</v>
      </c>
    </row>
    <row r="40" spans="2:35" ht="14.4" customHeight="1" x14ac:dyDescent="0.3">
      <c r="B40" s="142" t="s">
        <v>49</v>
      </c>
      <c r="C40" s="80">
        <f>(((Years!Q40/15) + (Years!C40/18)) / 2)</f>
        <v>0.82642140288888888</v>
      </c>
      <c r="D40" s="81">
        <v>71.275000000000006</v>
      </c>
      <c r="E40" s="125">
        <v>0.76200000000000001</v>
      </c>
      <c r="F40" s="87">
        <f t="shared" si="6"/>
        <v>22</v>
      </c>
      <c r="G40" s="87">
        <f t="shared" si="7"/>
        <v>72</v>
      </c>
      <c r="H40" s="88">
        <f t="shared" si="8"/>
        <v>58</v>
      </c>
      <c r="S40" s="29">
        <f t="shared" si="10"/>
        <v>26</v>
      </c>
      <c r="T40" s="29">
        <f t="shared" si="11"/>
        <v>94</v>
      </c>
      <c r="U40" s="29">
        <f t="shared" si="12"/>
        <v>79</v>
      </c>
      <c r="V40" s="29">
        <f t="shared" si="13"/>
        <v>60</v>
      </c>
      <c r="W40" s="29">
        <f t="shared" si="14"/>
        <v>114</v>
      </c>
      <c r="X40" s="29">
        <f t="shared" si="15"/>
        <v>107</v>
      </c>
      <c r="Y40" s="29">
        <v>1000</v>
      </c>
      <c r="Z40">
        <f>'COCO(EI;IU;HDI)'!I444</f>
        <v>960.9</v>
      </c>
      <c r="AA40">
        <f>IF('COCO(EI;IU;HDI)'!L444*'COCO(EI;IU;HDI)'!AE444&lt;=0,1,0)</f>
        <v>1</v>
      </c>
      <c r="AB40">
        <f t="shared" si="9"/>
        <v>74</v>
      </c>
      <c r="AH40" s="80">
        <f>(((Years!Q40/15) + (Years!C40/18)) / 2)</f>
        <v>0.82642140288888888</v>
      </c>
      <c r="AI40" s="125">
        <v>0.76200000000000001</v>
      </c>
    </row>
    <row r="41" spans="2:35" ht="14.4" customHeight="1" x14ac:dyDescent="0.3">
      <c r="B41" s="142" t="s">
        <v>50</v>
      </c>
      <c r="C41" s="82">
        <f>(((Years!Q41/15) + (Years!C41/18)) / 2)</f>
        <v>0.77001192294444443</v>
      </c>
      <c r="D41" s="84">
        <v>91.221000000000004</v>
      </c>
      <c r="E41" s="125">
        <v>0.91300000000000003</v>
      </c>
      <c r="F41" s="87">
        <f t="shared" si="6"/>
        <v>35</v>
      </c>
      <c r="G41" s="87">
        <f t="shared" si="7"/>
        <v>26</v>
      </c>
      <c r="H41" s="88">
        <f t="shared" si="8"/>
        <v>23</v>
      </c>
      <c r="S41" s="29">
        <f t="shared" si="10"/>
        <v>43</v>
      </c>
      <c r="T41" s="29">
        <f t="shared" si="11"/>
        <v>36</v>
      </c>
      <c r="U41" s="29">
        <f t="shared" si="12"/>
        <v>27</v>
      </c>
      <c r="V41" s="29">
        <f t="shared" si="13"/>
        <v>75</v>
      </c>
      <c r="W41" s="29">
        <f t="shared" si="14"/>
        <v>64</v>
      </c>
      <c r="X41" s="29">
        <f t="shared" si="15"/>
        <v>59</v>
      </c>
      <c r="Y41" s="29">
        <v>1000</v>
      </c>
      <c r="Z41">
        <f>'COCO(EI;IU;HDI)'!I445</f>
        <v>1247.5999999999999</v>
      </c>
      <c r="AA41">
        <f>IF('COCO(EI;IU;HDI)'!L445*'COCO(EI;IU;HDI)'!AE445&lt;=0,1,0)</f>
        <v>1</v>
      </c>
      <c r="AB41">
        <f t="shared" si="9"/>
        <v>26</v>
      </c>
      <c r="AH41" s="80">
        <f>(((Years!Q41/15) + (Years!C41/18)) / 2)</f>
        <v>0.77001192294444443</v>
      </c>
      <c r="AI41" s="125">
        <v>0.91300000000000003</v>
      </c>
    </row>
    <row r="42" spans="2:35" ht="14.4" customHeight="1" x14ac:dyDescent="0.3">
      <c r="B42" s="142" t="s">
        <v>51</v>
      </c>
      <c r="C42" s="80">
        <f>(((Years!Q42/15) + (Years!C42/18)) / 2)</f>
        <v>0.86344529244444446</v>
      </c>
      <c r="D42" s="85">
        <v>85.994</v>
      </c>
      <c r="E42" s="125">
        <v>0.91500000000000004</v>
      </c>
      <c r="F42" s="87">
        <f t="shared" si="6"/>
        <v>14</v>
      </c>
      <c r="G42" s="87">
        <f t="shared" si="7"/>
        <v>42</v>
      </c>
      <c r="H42" s="88">
        <f t="shared" si="8"/>
        <v>21</v>
      </c>
      <c r="S42" s="29">
        <f t="shared" si="10"/>
        <v>17</v>
      </c>
      <c r="T42" s="29">
        <f t="shared" si="11"/>
        <v>57</v>
      </c>
      <c r="U42" s="29">
        <f t="shared" si="12"/>
        <v>25</v>
      </c>
      <c r="V42" s="29">
        <f t="shared" si="13"/>
        <v>46</v>
      </c>
      <c r="W42" s="29">
        <f t="shared" si="14"/>
        <v>86</v>
      </c>
      <c r="X42" s="29">
        <f t="shared" si="15"/>
        <v>56</v>
      </c>
      <c r="Y42" s="29">
        <v>1000</v>
      </c>
      <c r="Z42">
        <f>'COCO(EI;IU;HDI)'!I446</f>
        <v>1242.5999999999999</v>
      </c>
      <c r="AA42">
        <f>IF('COCO(EI;IU;HDI)'!L446*'COCO(EI;IU;HDI)'!AE446&lt;=0,1,0)</f>
        <v>1</v>
      </c>
      <c r="AB42">
        <f t="shared" si="9"/>
        <v>27</v>
      </c>
      <c r="AH42" s="80">
        <f>(((Years!Q42/15) + (Years!C42/18)) / 2)</f>
        <v>0.86344529244444446</v>
      </c>
      <c r="AI42" s="125">
        <v>0.91500000000000004</v>
      </c>
    </row>
    <row r="43" spans="2:35" ht="14.4" customHeight="1" x14ac:dyDescent="0.3">
      <c r="B43" s="142" t="s">
        <v>55</v>
      </c>
      <c r="C43" s="82">
        <f>(((Years!Q43/15) + (Years!C43/18)) / 2)</f>
        <v>0.88350804672222227</v>
      </c>
      <c r="D43" s="83">
        <v>98.775599999999997</v>
      </c>
      <c r="E43" s="125">
        <v>0.96199999999999997</v>
      </c>
      <c r="F43" s="87">
        <f t="shared" si="6"/>
        <v>10</v>
      </c>
      <c r="G43" s="87">
        <f t="shared" si="7"/>
        <v>7</v>
      </c>
      <c r="H43" s="88">
        <f t="shared" si="8"/>
        <v>4</v>
      </c>
      <c r="S43" s="29">
        <f t="shared" si="10"/>
        <v>12</v>
      </c>
      <c r="T43" s="29">
        <f t="shared" si="11"/>
        <v>9</v>
      </c>
      <c r="U43" s="29">
        <f t="shared" si="12"/>
        <v>4</v>
      </c>
      <c r="V43" s="29">
        <f t="shared" si="13"/>
        <v>35</v>
      </c>
      <c r="W43" s="29">
        <f t="shared" si="14"/>
        <v>30</v>
      </c>
      <c r="X43" s="29">
        <f t="shared" si="15"/>
        <v>15</v>
      </c>
      <c r="Y43" s="29">
        <v>1000</v>
      </c>
      <c r="Z43">
        <f>'COCO(EI;IU;HDI)'!I447</f>
        <v>1394.9</v>
      </c>
      <c r="AA43">
        <f>IF('COCO(EI;IU;HDI)'!L447*'COCO(EI;IU;HDI)'!AE447&lt;=0,1,0)</f>
        <v>1</v>
      </c>
      <c r="AB43">
        <f t="shared" si="9"/>
        <v>4</v>
      </c>
      <c r="AH43" s="80">
        <f>(((Years!Q43/15) + (Years!C43/18)) / 2)</f>
        <v>0.88350804672222227</v>
      </c>
      <c r="AI43" s="125">
        <v>0.96199999999999997</v>
      </c>
    </row>
    <row r="44" spans="2:35" ht="14.4" customHeight="1" x14ac:dyDescent="0.3">
      <c r="B44" s="142" t="s">
        <v>53</v>
      </c>
      <c r="C44" s="80">
        <f>(((Years!Q44/15) + (Years!C44/18)) / 2)</f>
        <v>0.21941113230555553</v>
      </c>
      <c r="D44" s="81">
        <v>65.024799999999999</v>
      </c>
      <c r="E44" s="125">
        <v>0.51300000000000001</v>
      </c>
      <c r="F44" s="87">
        <f t="shared" si="6"/>
        <v>94</v>
      </c>
      <c r="G44" s="87">
        <f t="shared" si="7"/>
        <v>72</v>
      </c>
      <c r="H44" s="88">
        <f t="shared" si="8"/>
        <v>88</v>
      </c>
      <c r="S44" s="29">
        <f t="shared" si="10"/>
        <v>131</v>
      </c>
      <c r="T44" s="29">
        <f t="shared" si="11"/>
        <v>99</v>
      </c>
      <c r="U44" s="29">
        <f t="shared" si="12"/>
        <v>122</v>
      </c>
      <c r="V44" s="29">
        <f t="shared" si="13"/>
        <v>123</v>
      </c>
      <c r="W44" s="29">
        <f t="shared" si="14"/>
        <v>114</v>
      </c>
      <c r="X44" s="29">
        <f t="shared" si="15"/>
        <v>123</v>
      </c>
      <c r="Y44" s="29">
        <v>1000</v>
      </c>
      <c r="Z44">
        <f>'COCO(EI;IU;HDI)'!I448</f>
        <v>610.9</v>
      </c>
      <c r="AA44">
        <f>IF('COCO(EI;IU;HDI)'!L448*'COCO(EI;IU;HDI)'!AE448&lt;=0,1,0)</f>
        <v>1</v>
      </c>
      <c r="AB44">
        <f t="shared" si="9"/>
        <v>121</v>
      </c>
      <c r="AH44" s="80">
        <f>(((Years!Q44/15) + (Years!C44/18)) / 2)</f>
        <v>0.21941113230555553</v>
      </c>
      <c r="AI44" s="125">
        <v>0.51300000000000001</v>
      </c>
    </row>
    <row r="45" spans="2:35" ht="14.4" customHeight="1" x14ac:dyDescent="0.3">
      <c r="B45" s="142" t="s">
        <v>56</v>
      </c>
      <c r="C45" s="82">
        <f>(((Years!Q45/15) + (Years!C45/18)) / 2)</f>
        <v>0.60892022847777771</v>
      </c>
      <c r="D45" s="83">
        <v>84.616100000000003</v>
      </c>
      <c r="E45" s="125">
        <v>0.77600000000000002</v>
      </c>
      <c r="F45" s="87">
        <f t="shared" si="6"/>
        <v>60</v>
      </c>
      <c r="G45" s="87">
        <f t="shared" si="7"/>
        <v>47</v>
      </c>
      <c r="H45" s="88">
        <f t="shared" si="8"/>
        <v>51</v>
      </c>
      <c r="S45" s="29">
        <f t="shared" si="10"/>
        <v>85</v>
      </c>
      <c r="T45" s="29">
        <f t="shared" si="11"/>
        <v>64</v>
      </c>
      <c r="U45" s="29">
        <f t="shared" si="12"/>
        <v>75</v>
      </c>
      <c r="V45" s="29">
        <f t="shared" si="13"/>
        <v>108</v>
      </c>
      <c r="W45" s="29">
        <f t="shared" si="14"/>
        <v>92</v>
      </c>
      <c r="X45" s="29">
        <f t="shared" si="15"/>
        <v>95</v>
      </c>
      <c r="Y45" s="29">
        <v>1000</v>
      </c>
      <c r="Z45">
        <f>'COCO(EI;IU;HDI)'!I449</f>
        <v>923.3</v>
      </c>
      <c r="AA45">
        <f>IF('COCO(EI;IU;HDI)'!L449*'COCO(EI;IU;HDI)'!AE449&lt;=0,1,0)</f>
        <v>1</v>
      </c>
      <c r="AB45">
        <f t="shared" si="9"/>
        <v>79</v>
      </c>
      <c r="AH45" s="80">
        <f>(((Years!Q45/15) + (Years!C45/18)) / 2)</f>
        <v>0.60892022847777771</v>
      </c>
      <c r="AI45" s="125">
        <v>0.77600000000000002</v>
      </c>
    </row>
    <row r="46" spans="2:35" ht="14.4" customHeight="1" x14ac:dyDescent="0.3">
      <c r="B46" s="142" t="s">
        <v>58</v>
      </c>
      <c r="C46" s="80">
        <f>(((Years!Q46/15) + (Years!C46/18)) / 2)</f>
        <v>0.65820213072222222</v>
      </c>
      <c r="D46" s="81">
        <v>72.694299999999998</v>
      </c>
      <c r="E46" s="125">
        <v>0.77700000000000002</v>
      </c>
      <c r="F46" s="87">
        <f t="shared" si="6"/>
        <v>48</v>
      </c>
      <c r="G46" s="87">
        <f t="shared" si="7"/>
        <v>64</v>
      </c>
      <c r="H46" s="88">
        <f t="shared" si="8"/>
        <v>50</v>
      </c>
      <c r="S46" s="29">
        <f t="shared" si="10"/>
        <v>68</v>
      </c>
      <c r="T46" s="29">
        <f t="shared" si="11"/>
        <v>90</v>
      </c>
      <c r="U46" s="29">
        <f t="shared" si="12"/>
        <v>74</v>
      </c>
      <c r="V46" s="29">
        <f t="shared" si="13"/>
        <v>91</v>
      </c>
      <c r="W46" s="29">
        <f t="shared" si="14"/>
        <v>109</v>
      </c>
      <c r="X46" s="29">
        <f t="shared" si="15"/>
        <v>94</v>
      </c>
      <c r="Y46" s="29">
        <v>1000</v>
      </c>
      <c r="Z46">
        <f>'COCO(EI;IU;HDI)'!I450</f>
        <v>927.3</v>
      </c>
      <c r="AA46">
        <f>IF('COCO(EI;IU;HDI)'!L450*'COCO(EI;IU;HDI)'!AE450&lt;=0,1,0)</f>
        <v>1</v>
      </c>
      <c r="AB46">
        <f t="shared" si="9"/>
        <v>78</v>
      </c>
      <c r="AH46" s="80">
        <f>(((Years!Q46/15) + (Years!C46/18)) / 2)</f>
        <v>0.65820213072222222</v>
      </c>
      <c r="AI46" s="125">
        <v>0.77700000000000002</v>
      </c>
    </row>
    <row r="47" spans="2:35" ht="14.4" customHeight="1" x14ac:dyDescent="0.3">
      <c r="B47" s="142" t="s">
        <v>59</v>
      </c>
      <c r="C47" s="82">
        <f>(((Years!Q47/15) + (Years!C47/18)) / 2)</f>
        <v>0.55697824152222219</v>
      </c>
      <c r="D47" s="83">
        <v>72.689899999999994</v>
      </c>
      <c r="E47" s="125">
        <v>0.754</v>
      </c>
      <c r="F47" s="87">
        <f t="shared" si="6"/>
        <v>66</v>
      </c>
      <c r="G47" s="87">
        <f t="shared" si="7"/>
        <v>64</v>
      </c>
      <c r="H47" s="88">
        <f t="shared" si="8"/>
        <v>54</v>
      </c>
      <c r="S47" s="29">
        <f t="shared" si="10"/>
        <v>95</v>
      </c>
      <c r="T47" s="29">
        <f t="shared" si="11"/>
        <v>91</v>
      </c>
      <c r="U47" s="29">
        <f t="shared" si="12"/>
        <v>81</v>
      </c>
      <c r="V47" s="29">
        <f t="shared" si="13"/>
        <v>111</v>
      </c>
      <c r="W47" s="29">
        <f t="shared" si="14"/>
        <v>109</v>
      </c>
      <c r="X47" s="29">
        <f t="shared" si="15"/>
        <v>103</v>
      </c>
      <c r="Y47" s="29">
        <v>1000</v>
      </c>
      <c r="Z47">
        <f>'COCO(EI;IU;HDI)'!I451</f>
        <v>881.8</v>
      </c>
      <c r="AA47">
        <f>IF('COCO(EI;IU;HDI)'!L451*'COCO(EI;IU;HDI)'!AE451&lt;=0,1,0)</f>
        <v>1</v>
      </c>
      <c r="AB47">
        <f t="shared" si="9"/>
        <v>89</v>
      </c>
      <c r="AH47" s="80">
        <f>(((Years!Q47/15) + (Years!C47/18)) / 2)</f>
        <v>0.55697824152222219</v>
      </c>
      <c r="AI47" s="125">
        <v>0.754</v>
      </c>
    </row>
    <row r="48" spans="2:35" ht="14.4" customHeight="1" x14ac:dyDescent="0.3">
      <c r="B48" s="142" t="s">
        <v>60</v>
      </c>
      <c r="C48" s="80">
        <f>(((Years!Q48/15) + (Years!C48/18)) / 2)</f>
        <v>0.35462659498888893</v>
      </c>
      <c r="D48" s="81">
        <v>20.010400000000001</v>
      </c>
      <c r="E48" s="125">
        <v>0.503</v>
      </c>
      <c r="F48" s="87">
        <f t="shared" si="6"/>
        <v>86</v>
      </c>
      <c r="G48" s="87">
        <f t="shared" si="7"/>
        <v>89</v>
      </c>
      <c r="H48" s="88">
        <f t="shared" si="8"/>
        <v>86</v>
      </c>
      <c r="S48" s="29">
        <f t="shared" si="10"/>
        <v>123</v>
      </c>
      <c r="T48" s="29">
        <f t="shared" si="11"/>
        <v>127</v>
      </c>
      <c r="U48" s="29">
        <f t="shared" si="12"/>
        <v>124</v>
      </c>
      <c r="V48" s="29">
        <f t="shared" si="13"/>
        <v>120</v>
      </c>
      <c r="W48" s="29">
        <f t="shared" si="14"/>
        <v>122</v>
      </c>
      <c r="X48" s="29">
        <f t="shared" si="15"/>
        <v>121</v>
      </c>
      <c r="Y48" s="29">
        <v>1000</v>
      </c>
      <c r="Z48">
        <f>'COCO(EI;IU;HDI)'!I452</f>
        <v>584.20000000000005</v>
      </c>
      <c r="AA48">
        <f>IF('COCO(EI;IU;HDI)'!L452*'COCO(EI;IU;HDI)'!AE452&lt;=0,1,0)</f>
        <v>1</v>
      </c>
      <c r="AB48">
        <f t="shared" si="9"/>
        <v>126</v>
      </c>
      <c r="AH48" s="80">
        <f>(((Years!Q48/15) + (Years!C48/18)) / 2)</f>
        <v>0.35462659498888893</v>
      </c>
      <c r="AI48" s="125">
        <v>0.503</v>
      </c>
    </row>
    <row r="49" spans="2:35" ht="14.4" customHeight="1" x14ac:dyDescent="0.3">
      <c r="B49" s="142" t="s">
        <v>62</v>
      </c>
      <c r="C49" s="82">
        <f>(((Years!Q49/15) + (Years!C49/18)) / 2)</f>
        <v>0.90290195677777785</v>
      </c>
      <c r="D49" s="83">
        <v>93.183400000000006</v>
      </c>
      <c r="E49" s="125">
        <v>0.90500000000000003</v>
      </c>
      <c r="F49" s="87">
        <f t="shared" si="6"/>
        <v>5</v>
      </c>
      <c r="G49" s="87">
        <f t="shared" si="7"/>
        <v>17</v>
      </c>
      <c r="H49" s="88">
        <f t="shared" si="8"/>
        <v>23</v>
      </c>
      <c r="S49" s="29">
        <f t="shared" si="10"/>
        <v>7</v>
      </c>
      <c r="T49" s="29">
        <f t="shared" si="11"/>
        <v>26</v>
      </c>
      <c r="U49" s="29">
        <f t="shared" si="12"/>
        <v>31</v>
      </c>
      <c r="V49" s="29">
        <f t="shared" si="13"/>
        <v>21</v>
      </c>
      <c r="W49" s="29">
        <f t="shared" si="14"/>
        <v>51</v>
      </c>
      <c r="X49" s="29">
        <f t="shared" si="15"/>
        <v>59</v>
      </c>
      <c r="Y49" s="29">
        <v>1000</v>
      </c>
      <c r="Z49">
        <f>'COCO(EI;IU;HDI)'!I453</f>
        <v>1300</v>
      </c>
      <c r="AA49">
        <f>IF('COCO(EI;IU;HDI)'!L453*'COCO(EI;IU;HDI)'!AE453&lt;=0,1,0)</f>
        <v>1</v>
      </c>
      <c r="AB49">
        <f t="shared" si="9"/>
        <v>22</v>
      </c>
      <c r="AH49" s="80">
        <f>(((Years!Q49/15) + (Years!C49/18)) / 2)</f>
        <v>0.90290195677777785</v>
      </c>
      <c r="AI49" s="125">
        <v>0.90500000000000003</v>
      </c>
    </row>
    <row r="50" spans="2:35" ht="14.4" customHeight="1" x14ac:dyDescent="0.3">
      <c r="B50" s="142" t="s">
        <v>65</v>
      </c>
      <c r="C50" s="80">
        <f>(((Years!Q50/15) + (Years!C50/18)) / 2)</f>
        <v>0.6800418510777777</v>
      </c>
      <c r="D50" s="85">
        <v>79.349000000000004</v>
      </c>
      <c r="E50" s="125">
        <v>0.73099999999999998</v>
      </c>
      <c r="F50" s="87">
        <f t="shared" si="6"/>
        <v>41</v>
      </c>
      <c r="G50" s="87">
        <f t="shared" si="7"/>
        <v>57</v>
      </c>
      <c r="H50" s="88">
        <f t="shared" si="8"/>
        <v>59</v>
      </c>
      <c r="S50" s="29">
        <f t="shared" si="10"/>
        <v>59</v>
      </c>
      <c r="T50" s="29">
        <f t="shared" si="11"/>
        <v>82</v>
      </c>
      <c r="U50" s="29">
        <f t="shared" si="12"/>
        <v>89</v>
      </c>
      <c r="V50" s="29">
        <f t="shared" si="13"/>
        <v>85</v>
      </c>
      <c r="W50" s="29">
        <f t="shared" si="14"/>
        <v>101</v>
      </c>
      <c r="X50" s="29">
        <f t="shared" si="15"/>
        <v>109</v>
      </c>
      <c r="Y50" s="29">
        <v>1000</v>
      </c>
      <c r="Z50">
        <f>'COCO(EI;IU;HDI)'!I454</f>
        <v>929.3</v>
      </c>
      <c r="AA50">
        <f>IF('COCO(EI;IU;HDI)'!L454*'COCO(EI;IU;HDI)'!AE454&lt;=0,1,0)</f>
        <v>1</v>
      </c>
      <c r="AB50">
        <f t="shared" si="9"/>
        <v>76</v>
      </c>
      <c r="AH50" s="80">
        <f>(((Years!Q50/15) + (Years!C50/18)) / 2)</f>
        <v>0.6800418510777777</v>
      </c>
      <c r="AI50" s="125">
        <v>0.73099999999999998</v>
      </c>
    </row>
    <row r="51" spans="2:35" ht="14.4" customHeight="1" x14ac:dyDescent="0.3">
      <c r="B51" s="142" t="s">
        <v>64</v>
      </c>
      <c r="C51" s="82">
        <f>(((Years!Q51/15) + (Years!C51/18)) / 2)</f>
        <v>0.88686304100000002</v>
      </c>
      <c r="D51" s="84">
        <v>93.513999999999996</v>
      </c>
      <c r="E51" s="125">
        <v>0.94799999999999995</v>
      </c>
      <c r="F51" s="87">
        <f t="shared" si="6"/>
        <v>7</v>
      </c>
      <c r="G51" s="87">
        <f t="shared" si="7"/>
        <v>16</v>
      </c>
      <c r="H51" s="88">
        <f t="shared" si="8"/>
        <v>9</v>
      </c>
      <c r="J51" t="s">
        <v>812</v>
      </c>
      <c r="S51" s="29">
        <f t="shared" si="10"/>
        <v>10</v>
      </c>
      <c r="T51" s="29">
        <f t="shared" si="11"/>
        <v>25</v>
      </c>
      <c r="U51" s="29">
        <f t="shared" si="12"/>
        <v>12</v>
      </c>
      <c r="V51" s="29">
        <f t="shared" si="13"/>
        <v>28</v>
      </c>
      <c r="W51" s="29">
        <f t="shared" si="14"/>
        <v>48</v>
      </c>
      <c r="X51" s="29">
        <f t="shared" si="15"/>
        <v>33</v>
      </c>
      <c r="Y51" s="29">
        <v>1000</v>
      </c>
      <c r="Z51">
        <f>'COCO(EI;IU;HDI)'!I455</f>
        <v>1354.4</v>
      </c>
      <c r="AA51">
        <f>IF('COCO(EI;IU;HDI)'!L455*'COCO(EI;IU;HDI)'!AE455&lt;=0,1,0)</f>
        <v>1</v>
      </c>
      <c r="AB51">
        <f t="shared" si="9"/>
        <v>11</v>
      </c>
      <c r="AH51" s="80">
        <f>(((Years!Q51/15) + (Years!C51/18)) / 2)</f>
        <v>0.88686304100000002</v>
      </c>
      <c r="AI51" s="125">
        <v>0.94799999999999995</v>
      </c>
    </row>
    <row r="52" spans="2:35" ht="14.4" customHeight="1" x14ac:dyDescent="0.3">
      <c r="B52" s="142" t="s">
        <v>66</v>
      </c>
      <c r="C52" s="80">
        <f>(((Years!Q52/15) + (Years!C52/18)) / 2)</f>
        <v>0.78657388155555552</v>
      </c>
      <c r="D52" s="81">
        <v>86.836399999999998</v>
      </c>
      <c r="E52" s="125">
        <v>0.92</v>
      </c>
      <c r="F52" s="87">
        <f t="shared" si="6"/>
        <v>27</v>
      </c>
      <c r="G52" s="87">
        <f t="shared" si="7"/>
        <v>37</v>
      </c>
      <c r="H52" s="88">
        <f t="shared" si="8"/>
        <v>17</v>
      </c>
      <c r="J52" t="s">
        <v>815</v>
      </c>
      <c r="S52" s="29">
        <f t="shared" si="10"/>
        <v>38</v>
      </c>
      <c r="T52" s="29">
        <f t="shared" si="11"/>
        <v>55</v>
      </c>
      <c r="U52" s="29">
        <f t="shared" si="12"/>
        <v>23</v>
      </c>
      <c r="V52" s="29">
        <f t="shared" si="13"/>
        <v>66</v>
      </c>
      <c r="W52" s="29">
        <f t="shared" si="14"/>
        <v>83</v>
      </c>
      <c r="X52" s="29">
        <f t="shared" si="15"/>
        <v>52</v>
      </c>
      <c r="Y52" s="29">
        <v>1000</v>
      </c>
      <c r="Z52">
        <f>'COCO(EI;IU;HDI)'!I456</f>
        <v>1211</v>
      </c>
      <c r="AA52">
        <f>IF('COCO(EI;IU;HDI)'!L456*'COCO(EI;IU;HDI)'!AE456&lt;=0,1,0)</f>
        <v>1</v>
      </c>
      <c r="AB52">
        <f t="shared" si="9"/>
        <v>35</v>
      </c>
      <c r="AH52" s="80">
        <f>(((Years!Q52/15) + (Years!C52/18)) / 2)</f>
        <v>0.78657388155555552</v>
      </c>
      <c r="AI52" s="125">
        <v>0.92</v>
      </c>
    </row>
    <row r="53" spans="2:35" ht="14.4" customHeight="1" x14ac:dyDescent="0.3">
      <c r="B53" s="142" t="s">
        <v>68</v>
      </c>
      <c r="C53" s="82">
        <f>(((Years!Q53/15) + (Years!C53/18)) / 2)</f>
        <v>0.58454346833333337</v>
      </c>
      <c r="D53" s="83">
        <v>71.925600000000003</v>
      </c>
      <c r="E53" s="125">
        <v>0.73299999999999998</v>
      </c>
      <c r="F53" s="87">
        <f t="shared" si="6"/>
        <v>58</v>
      </c>
      <c r="G53" s="87">
        <f t="shared" si="7"/>
        <v>61</v>
      </c>
      <c r="H53" s="88">
        <f t="shared" si="8"/>
        <v>56</v>
      </c>
      <c r="J53" t="s">
        <v>814</v>
      </c>
      <c r="S53" s="29">
        <f t="shared" si="10"/>
        <v>91</v>
      </c>
      <c r="T53" s="29">
        <f t="shared" si="11"/>
        <v>93</v>
      </c>
      <c r="U53" s="29">
        <f t="shared" si="12"/>
        <v>87</v>
      </c>
      <c r="V53" s="29">
        <f t="shared" si="13"/>
        <v>106</v>
      </c>
      <c r="W53" s="29">
        <f t="shared" si="14"/>
        <v>105</v>
      </c>
      <c r="X53" s="29">
        <f t="shared" si="15"/>
        <v>105</v>
      </c>
      <c r="Y53" s="29">
        <v>1000</v>
      </c>
      <c r="Z53">
        <f>'COCO(EI;IU;HDI)'!I457</f>
        <v>829.4</v>
      </c>
      <c r="AA53">
        <f>IF('COCO(EI;IU;HDI)'!L457*'COCO(EI;IU;HDI)'!AE457&lt;=0,1,0)</f>
        <v>1</v>
      </c>
      <c r="AB53">
        <f t="shared" si="9"/>
        <v>95</v>
      </c>
      <c r="AH53" s="80">
        <f>(((Years!Q53/15) + (Years!C53/18)) / 2)</f>
        <v>0.58454346833333337</v>
      </c>
      <c r="AI53" s="125">
        <v>0.73299999999999998</v>
      </c>
    </row>
    <row r="54" spans="2:35" ht="14.4" customHeight="1" x14ac:dyDescent="0.3">
      <c r="B54" s="142" t="s">
        <v>73</v>
      </c>
      <c r="C54" s="80">
        <f>(((Years!Q54/15) + (Years!C54/18)) / 2)</f>
        <v>0.31348131735555557</v>
      </c>
      <c r="D54" s="81">
        <v>45.913699999999999</v>
      </c>
      <c r="E54" s="125">
        <v>0.52400000000000002</v>
      </c>
      <c r="F54" s="87">
        <f t="shared" si="6"/>
        <v>82</v>
      </c>
      <c r="G54" s="87">
        <f t="shared" si="7"/>
        <v>70</v>
      </c>
      <c r="H54" s="88">
        <f t="shared" si="8"/>
        <v>78</v>
      </c>
      <c r="S54" s="29">
        <f t="shared" si="10"/>
        <v>127</v>
      </c>
      <c r="T54" s="29">
        <f t="shared" si="11"/>
        <v>106</v>
      </c>
      <c r="U54" s="29">
        <f t="shared" si="12"/>
        <v>118</v>
      </c>
      <c r="V54" s="29">
        <f t="shared" si="13"/>
        <v>119</v>
      </c>
      <c r="W54" s="29">
        <f t="shared" si="14"/>
        <v>113</v>
      </c>
      <c r="X54" s="29">
        <f t="shared" si="15"/>
        <v>119</v>
      </c>
      <c r="Y54" s="29">
        <v>1000</v>
      </c>
      <c r="Z54">
        <f>'COCO(EI;IU;HDI)'!I458</f>
        <v>638.6</v>
      </c>
      <c r="AA54">
        <f>IF('COCO(EI;IU;HDI)'!L458*'COCO(EI;IU;HDI)'!AE458&lt;=0,1,0)</f>
        <v>1</v>
      </c>
      <c r="AB54">
        <f t="shared" si="9"/>
        <v>118</v>
      </c>
      <c r="AH54" s="80">
        <f>(((Years!Q54/15) + (Years!C54/18)) / 2)</f>
        <v>0.31348131735555557</v>
      </c>
      <c r="AI54" s="125">
        <v>0.52400000000000002</v>
      </c>
    </row>
    <row r="55" spans="2:35" ht="14.4" customHeight="1" x14ac:dyDescent="0.3">
      <c r="B55" s="142" t="s">
        <v>70</v>
      </c>
      <c r="C55" s="82">
        <f>(((Years!Q55/15) + (Years!C55/18)) / 2)</f>
        <v>0.80490416927777786</v>
      </c>
      <c r="D55" s="83">
        <v>81.884299999999996</v>
      </c>
      <c r="E55" s="125">
        <v>0.84399999999999997</v>
      </c>
      <c r="F55" s="87">
        <f t="shared" si="6"/>
        <v>24</v>
      </c>
      <c r="G55" s="87">
        <f t="shared" si="7"/>
        <v>48</v>
      </c>
      <c r="H55" s="88">
        <f t="shared" si="8"/>
        <v>34</v>
      </c>
      <c r="S55" s="29">
        <f t="shared" si="10"/>
        <v>35</v>
      </c>
      <c r="T55" s="29">
        <f t="shared" si="11"/>
        <v>72</v>
      </c>
      <c r="U55" s="29">
        <f t="shared" si="12"/>
        <v>50</v>
      </c>
      <c r="V55" s="29">
        <f t="shared" si="13"/>
        <v>63</v>
      </c>
      <c r="W55" s="29">
        <f t="shared" si="14"/>
        <v>95</v>
      </c>
      <c r="X55" s="29">
        <f t="shared" si="15"/>
        <v>74</v>
      </c>
      <c r="Y55" s="29">
        <v>1000</v>
      </c>
      <c r="Z55">
        <f>'COCO(EI;IU;HDI)'!I459</f>
        <v>1142.8</v>
      </c>
      <c r="AA55">
        <f>IF('COCO(EI;IU;HDI)'!L459*'COCO(EI;IU;HDI)'!AE459&lt;=0,1,0)</f>
        <v>1</v>
      </c>
      <c r="AB55">
        <f t="shared" si="9"/>
        <v>45</v>
      </c>
      <c r="AH55" s="80">
        <f>(((Years!Q55/15) + (Years!C55/18)) / 2)</f>
        <v>0.80490416927777786</v>
      </c>
      <c r="AI55" s="125">
        <v>0.84399999999999997</v>
      </c>
    </row>
    <row r="56" spans="2:35" ht="14.4" customHeight="1" x14ac:dyDescent="0.3">
      <c r="B56" s="142" t="s">
        <v>52</v>
      </c>
      <c r="C56" s="80">
        <f>(((Years!Q56/15) + (Years!C56/18)) / 2)</f>
        <v>0.93055196711111121</v>
      </c>
      <c r="D56" s="81">
        <v>92.476399999999998</v>
      </c>
      <c r="E56" s="125">
        <v>0.95899999999999996</v>
      </c>
      <c r="F56" s="87">
        <f t="shared" si="6"/>
        <v>3</v>
      </c>
      <c r="G56" s="87">
        <f t="shared" si="7"/>
        <v>19</v>
      </c>
      <c r="H56" s="88">
        <f t="shared" si="8"/>
        <v>4</v>
      </c>
      <c r="S56" s="29">
        <f t="shared" si="10"/>
        <v>4</v>
      </c>
      <c r="T56" s="29">
        <f t="shared" si="11"/>
        <v>30</v>
      </c>
      <c r="U56" s="29">
        <f t="shared" si="12"/>
        <v>5</v>
      </c>
      <c r="V56" s="29">
        <f t="shared" si="13"/>
        <v>13</v>
      </c>
      <c r="W56" s="29">
        <f t="shared" si="14"/>
        <v>56</v>
      </c>
      <c r="X56" s="29">
        <f t="shared" si="15"/>
        <v>15</v>
      </c>
      <c r="Y56" s="29">
        <v>1000</v>
      </c>
      <c r="Z56">
        <f>'COCO(EI;IU;HDI)'!I460</f>
        <v>1360.3</v>
      </c>
      <c r="AA56">
        <f>IF('COCO(EI;IU;HDI)'!L460*'COCO(EI;IU;HDI)'!AE460&lt;=0,1,0)</f>
        <v>1</v>
      </c>
      <c r="AB56">
        <f t="shared" si="9"/>
        <v>10</v>
      </c>
      <c r="AH56" s="80">
        <f>(((Years!Q56/15) + (Years!C56/18)) / 2)</f>
        <v>0.93055196711111121</v>
      </c>
      <c r="AI56" s="125">
        <v>0.95899999999999996</v>
      </c>
    </row>
    <row r="57" spans="2:35" ht="14.4" customHeight="1" x14ac:dyDescent="0.3">
      <c r="B57" s="142" t="s">
        <v>71</v>
      </c>
      <c r="C57" s="82">
        <f>(((Years!Q57/15) + (Years!C57/18)) / 2)</f>
        <v>0.47946572611111105</v>
      </c>
      <c r="D57" s="83">
        <v>69.944500000000005</v>
      </c>
      <c r="E57" s="125">
        <v>0.628</v>
      </c>
      <c r="F57" s="87">
        <f t="shared" si="6"/>
        <v>66</v>
      </c>
      <c r="G57" s="87">
        <f t="shared" si="7"/>
        <v>59</v>
      </c>
      <c r="H57" s="88">
        <f t="shared" si="8"/>
        <v>66</v>
      </c>
      <c r="S57" s="29">
        <f t="shared" si="10"/>
        <v>103</v>
      </c>
      <c r="T57" s="29">
        <f t="shared" si="11"/>
        <v>96</v>
      </c>
      <c r="U57" s="29">
        <f t="shared" si="12"/>
        <v>105</v>
      </c>
      <c r="V57" s="29">
        <f t="shared" si="13"/>
        <v>111</v>
      </c>
      <c r="W57" s="29">
        <f t="shared" si="14"/>
        <v>103</v>
      </c>
      <c r="X57" s="29">
        <f t="shared" si="15"/>
        <v>114</v>
      </c>
      <c r="Y57" s="29">
        <v>1000</v>
      </c>
      <c r="Z57">
        <f>'COCO(EI;IU;HDI)'!I461</f>
        <v>759.2</v>
      </c>
      <c r="AA57">
        <f>IF('COCO(EI;IU;HDI)'!L461*'COCO(EI;IU;HDI)'!AE461&lt;=0,1,0)</f>
        <v>1</v>
      </c>
      <c r="AB57">
        <f t="shared" si="9"/>
        <v>101</v>
      </c>
      <c r="AH57" s="80">
        <f>(((Years!Q57/15) + (Years!C57/18)) / 2)</f>
        <v>0.47946572611111105</v>
      </c>
      <c r="AI57" s="125">
        <v>0.628</v>
      </c>
    </row>
    <row r="58" spans="2:35" ht="14.4" customHeight="1" x14ac:dyDescent="0.3">
      <c r="B58" s="142" t="s">
        <v>76</v>
      </c>
      <c r="C58" s="80">
        <f>(((Years!Q58/15) + (Years!C58/18)) / 2)</f>
        <v>0.80875860855555559</v>
      </c>
      <c r="D58" s="81">
        <v>85.010199999999998</v>
      </c>
      <c r="E58" s="125">
        <v>0.90800000000000003</v>
      </c>
      <c r="F58" s="87">
        <f t="shared" si="6"/>
        <v>21</v>
      </c>
      <c r="G58" s="87">
        <f t="shared" si="7"/>
        <v>40</v>
      </c>
      <c r="H58" s="88">
        <f t="shared" si="8"/>
        <v>18</v>
      </c>
      <c r="S58" s="29">
        <f t="shared" si="10"/>
        <v>32</v>
      </c>
      <c r="T58" s="29">
        <f t="shared" si="11"/>
        <v>61</v>
      </c>
      <c r="U58" s="29">
        <f t="shared" si="12"/>
        <v>29</v>
      </c>
      <c r="V58" s="29">
        <f t="shared" si="13"/>
        <v>59</v>
      </c>
      <c r="W58" s="29">
        <f t="shared" si="14"/>
        <v>84</v>
      </c>
      <c r="X58" s="29">
        <f t="shared" si="15"/>
        <v>53</v>
      </c>
      <c r="Y58" s="29">
        <v>1000</v>
      </c>
      <c r="Z58">
        <f>'COCO(EI;IU;HDI)'!I462</f>
        <v>1225.8</v>
      </c>
      <c r="AA58">
        <f>IF('COCO(EI;IU;HDI)'!L462*'COCO(EI;IU;HDI)'!AE462&lt;=0,1,0)</f>
        <v>1</v>
      </c>
      <c r="AB58">
        <f t="shared" si="9"/>
        <v>34</v>
      </c>
      <c r="AH58" s="80">
        <f>(((Years!Q58/15) + (Years!C58/18)) / 2)</f>
        <v>0.80875860855555559</v>
      </c>
      <c r="AI58" s="125">
        <v>0.90800000000000003</v>
      </c>
    </row>
    <row r="59" spans="2:35" ht="14.4" customHeight="1" x14ac:dyDescent="0.3">
      <c r="B59" s="142" t="s">
        <v>77</v>
      </c>
      <c r="C59" s="82">
        <f>(((Years!Q59/15) + (Years!C59/18)) / 2)</f>
        <v>0.75515076560000005</v>
      </c>
      <c r="D59" s="83">
        <v>74.120099999999994</v>
      </c>
      <c r="E59" s="125">
        <v>0.79100000000000004</v>
      </c>
      <c r="F59" s="87">
        <f t="shared" si="6"/>
        <v>27</v>
      </c>
      <c r="G59" s="87">
        <f t="shared" si="7"/>
        <v>56</v>
      </c>
      <c r="H59" s="88">
        <f t="shared" si="8"/>
        <v>40</v>
      </c>
      <c r="S59" s="29">
        <f t="shared" si="10"/>
        <v>45</v>
      </c>
      <c r="T59" s="29">
        <f t="shared" si="11"/>
        <v>89</v>
      </c>
      <c r="U59" s="29">
        <f t="shared" si="12"/>
        <v>67</v>
      </c>
      <c r="V59" s="29">
        <f t="shared" si="13"/>
        <v>66</v>
      </c>
      <c r="W59" s="29">
        <f t="shared" si="14"/>
        <v>100</v>
      </c>
      <c r="X59" s="29">
        <f t="shared" si="15"/>
        <v>84</v>
      </c>
      <c r="Y59" s="29">
        <v>1000</v>
      </c>
      <c r="Z59">
        <f>'COCO(EI;IU;HDI)'!I463</f>
        <v>987.6</v>
      </c>
      <c r="AA59">
        <f>IF('COCO(EI;IU;HDI)'!L463*'COCO(EI;IU;HDI)'!AE463&lt;=0,1,0)</f>
        <v>1</v>
      </c>
      <c r="AB59">
        <f t="shared" si="9"/>
        <v>68</v>
      </c>
      <c r="AH59" s="80">
        <f>(((Years!Q59/15) + (Years!C59/18)) / 2)</f>
        <v>0.75515076560000005</v>
      </c>
      <c r="AI59" s="125">
        <v>0.79100000000000004</v>
      </c>
    </row>
    <row r="60" spans="2:35" ht="14.4" customHeight="1" x14ac:dyDescent="0.3">
      <c r="B60" s="142" t="s">
        <v>78</v>
      </c>
      <c r="C60" s="80">
        <f>(((Years!Q60/15) + (Years!C60/18)) / 2)</f>
        <v>0.4553922283666666</v>
      </c>
      <c r="D60" s="81">
        <v>56.0535</v>
      </c>
      <c r="E60" s="125">
        <v>0.66200000000000003</v>
      </c>
      <c r="F60" s="87">
        <f t="shared" si="6"/>
        <v>65</v>
      </c>
      <c r="G60" s="87">
        <f t="shared" si="7"/>
        <v>63</v>
      </c>
      <c r="H60" s="88">
        <f t="shared" si="8"/>
        <v>61</v>
      </c>
      <c r="S60" s="29">
        <f t="shared" si="10"/>
        <v>106</v>
      </c>
      <c r="T60" s="29">
        <f t="shared" si="11"/>
        <v>104</v>
      </c>
      <c r="U60" s="29">
        <f t="shared" si="12"/>
        <v>102</v>
      </c>
      <c r="V60" s="29">
        <f t="shared" si="13"/>
        <v>110</v>
      </c>
      <c r="W60" s="29">
        <f t="shared" si="14"/>
        <v>107</v>
      </c>
      <c r="X60" s="29">
        <f t="shared" si="15"/>
        <v>112</v>
      </c>
      <c r="Y60" s="29">
        <v>1000</v>
      </c>
      <c r="Z60">
        <f>'COCO(EI;IU;HDI)'!I464</f>
        <v>698.9</v>
      </c>
      <c r="AA60">
        <f>IF('COCO(EI;IU;HDI)'!L464*'COCO(EI;IU;HDI)'!AE464&lt;=0,1,0)</f>
        <v>1</v>
      </c>
      <c r="AB60">
        <f t="shared" si="9"/>
        <v>112</v>
      </c>
      <c r="AH60" s="80">
        <f>(((Years!Q60/15) + (Years!C60/18)) / 2)</f>
        <v>0.4553922283666666</v>
      </c>
      <c r="AI60" s="125">
        <v>0.66200000000000003</v>
      </c>
    </row>
    <row r="61" spans="2:35" ht="14.4" customHeight="1" x14ac:dyDescent="0.3">
      <c r="B61" s="142" t="s">
        <v>72</v>
      </c>
      <c r="C61" s="82">
        <f>(((Years!Q61/15) + (Years!C61/18)) / 2)</f>
        <v>0.28808843162777781</v>
      </c>
      <c r="D61" s="83">
        <v>26.5014</v>
      </c>
      <c r="E61" s="125">
        <v>0.5</v>
      </c>
      <c r="F61" s="87">
        <f t="shared" si="6"/>
        <v>76</v>
      </c>
      <c r="G61" s="87">
        <f t="shared" si="7"/>
        <v>74</v>
      </c>
      <c r="H61" s="88">
        <f t="shared" si="8"/>
        <v>74</v>
      </c>
      <c r="S61" s="29">
        <f t="shared" si="10"/>
        <v>128</v>
      </c>
      <c r="T61" s="29">
        <f t="shared" si="11"/>
        <v>124</v>
      </c>
      <c r="U61" s="29">
        <f t="shared" si="12"/>
        <v>125</v>
      </c>
      <c r="V61" s="29">
        <f t="shared" si="13"/>
        <v>117</v>
      </c>
      <c r="W61" s="29">
        <f t="shared" si="14"/>
        <v>117</v>
      </c>
      <c r="X61" s="29">
        <f t="shared" si="15"/>
        <v>116</v>
      </c>
      <c r="Y61" s="29">
        <v>1000</v>
      </c>
      <c r="Z61">
        <f>'COCO(EI;IU;HDI)'!I465</f>
        <v>582.29999999999995</v>
      </c>
      <c r="AA61">
        <f>IF('COCO(EI;IU;HDI)'!L465*'COCO(EI;IU;HDI)'!AE465&lt;=0,1,0)</f>
        <v>1</v>
      </c>
      <c r="AB61">
        <f t="shared" si="9"/>
        <v>127</v>
      </c>
      <c r="AH61" s="80">
        <f>(((Years!Q61/15) + (Years!C61/18)) / 2)</f>
        <v>0.28808843162777781</v>
      </c>
      <c r="AI61" s="125">
        <v>0.5</v>
      </c>
    </row>
    <row r="62" spans="2:35" ht="14.4" customHeight="1" x14ac:dyDescent="0.3">
      <c r="B62" s="142" t="s">
        <v>74</v>
      </c>
      <c r="C62" s="80">
        <f>(((Years!Q62/15) + (Years!C62/18)) / 2)</f>
        <v>0.3601339774722222</v>
      </c>
      <c r="D62" s="81">
        <v>32.466099999999997</v>
      </c>
      <c r="E62" s="125">
        <v>0.51400000000000001</v>
      </c>
      <c r="F62" s="87">
        <f t="shared" si="6"/>
        <v>74</v>
      </c>
      <c r="G62" s="87">
        <f t="shared" si="7"/>
        <v>72</v>
      </c>
      <c r="H62" s="88">
        <f t="shared" si="8"/>
        <v>72</v>
      </c>
      <c r="S62" s="29">
        <f t="shared" si="10"/>
        <v>122</v>
      </c>
      <c r="T62" s="29">
        <f t="shared" si="11"/>
        <v>119</v>
      </c>
      <c r="U62" s="29">
        <f t="shared" si="12"/>
        <v>121</v>
      </c>
      <c r="V62" s="29">
        <f t="shared" si="13"/>
        <v>116</v>
      </c>
      <c r="W62" s="29">
        <f t="shared" si="14"/>
        <v>114</v>
      </c>
      <c r="X62" s="29">
        <f t="shared" si="15"/>
        <v>115</v>
      </c>
      <c r="Y62" s="29">
        <v>1000</v>
      </c>
      <c r="Z62">
        <f>'COCO(EI;IU;HDI)'!I466</f>
        <v>612.9</v>
      </c>
      <c r="AA62">
        <f>IF('COCO(EI;IU;HDI)'!L466*'COCO(EI;IU;HDI)'!AE466&lt;=0,1,0)</f>
        <v>1</v>
      </c>
      <c r="AB62">
        <f t="shared" si="9"/>
        <v>120</v>
      </c>
      <c r="AH62" s="80">
        <f>(((Years!Q62/15) + (Years!C62/18)) / 2)</f>
        <v>0.3601339774722222</v>
      </c>
      <c r="AI62" s="125">
        <v>0.51400000000000001</v>
      </c>
    </row>
    <row r="63" spans="2:35" ht="14.4" customHeight="1" x14ac:dyDescent="0.3">
      <c r="B63" s="142" t="s">
        <v>79</v>
      </c>
      <c r="C63" s="82">
        <f>(((Years!Q63/15) + (Years!C63/18)) / 2)</f>
        <v>0.55907900731111115</v>
      </c>
      <c r="D63" s="83">
        <v>81.722099999999998</v>
      </c>
      <c r="E63" s="125">
        <v>0.77600000000000002</v>
      </c>
      <c r="F63" s="87">
        <f t="shared" si="6"/>
        <v>56</v>
      </c>
      <c r="G63" s="87">
        <f t="shared" si="7"/>
        <v>47</v>
      </c>
      <c r="H63" s="88">
        <f t="shared" si="8"/>
        <v>43</v>
      </c>
      <c r="S63" s="29">
        <f t="shared" si="10"/>
        <v>94</v>
      </c>
      <c r="T63" s="29">
        <f t="shared" si="11"/>
        <v>74</v>
      </c>
      <c r="U63" s="29">
        <f t="shared" si="12"/>
        <v>75</v>
      </c>
      <c r="V63" s="29">
        <f t="shared" si="13"/>
        <v>104</v>
      </c>
      <c r="W63" s="29">
        <f t="shared" si="14"/>
        <v>92</v>
      </c>
      <c r="X63" s="29">
        <f t="shared" si="15"/>
        <v>86</v>
      </c>
      <c r="Y63" s="29">
        <v>1000</v>
      </c>
      <c r="Z63">
        <f>'COCO(EI;IU;HDI)'!I467</f>
        <v>883.8</v>
      </c>
      <c r="AA63">
        <f>IF('COCO(EI;IU;HDI)'!L467*'COCO(EI;IU;HDI)'!AE467&lt;=0,1,0)</f>
        <v>1</v>
      </c>
      <c r="AB63">
        <f t="shared" si="9"/>
        <v>88</v>
      </c>
      <c r="AH63" s="80">
        <f>(((Years!Q63/15) + (Years!C63/18)) / 2)</f>
        <v>0.55907900731111115</v>
      </c>
      <c r="AI63" s="125">
        <v>0.77600000000000002</v>
      </c>
    </row>
    <row r="64" spans="2:35" ht="14.4" customHeight="1" x14ac:dyDescent="0.3">
      <c r="B64" s="142" t="s">
        <v>81</v>
      </c>
      <c r="C64" s="80">
        <f>(((Years!Q64/15) + (Years!C64/18)) / 2)</f>
        <v>0.46540389844444441</v>
      </c>
      <c r="D64" s="81">
        <v>58.2789</v>
      </c>
      <c r="E64" s="125">
        <v>0.64500000000000002</v>
      </c>
      <c r="F64" s="87">
        <f t="shared" si="6"/>
        <v>63</v>
      </c>
      <c r="G64" s="87">
        <f t="shared" si="7"/>
        <v>60</v>
      </c>
      <c r="H64" s="88">
        <f t="shared" si="8"/>
        <v>60</v>
      </c>
      <c r="S64" s="29">
        <f t="shared" si="10"/>
        <v>104</v>
      </c>
      <c r="T64" s="29">
        <f t="shared" si="11"/>
        <v>102</v>
      </c>
      <c r="U64" s="29">
        <f t="shared" si="12"/>
        <v>103</v>
      </c>
      <c r="V64" s="29">
        <f t="shared" si="13"/>
        <v>109</v>
      </c>
      <c r="W64" s="29">
        <f t="shared" si="14"/>
        <v>104</v>
      </c>
      <c r="X64" s="29">
        <f t="shared" si="15"/>
        <v>110</v>
      </c>
      <c r="Y64" s="29">
        <v>1000</v>
      </c>
      <c r="Z64">
        <f>'COCO(EI;IU;HDI)'!I468</f>
        <v>745.4</v>
      </c>
      <c r="AA64">
        <f>IF('COCO(EI;IU;HDI)'!L468*'COCO(EI;IU;HDI)'!AE468&lt;=0,1,0)</f>
        <v>1</v>
      </c>
      <c r="AB64">
        <f t="shared" si="9"/>
        <v>102</v>
      </c>
      <c r="AH64" s="80">
        <f>(((Years!Q64/15) + (Years!C64/18)) / 2)</f>
        <v>0.46540389844444441</v>
      </c>
      <c r="AI64" s="125">
        <v>0.64500000000000002</v>
      </c>
    </row>
    <row r="65" spans="2:35" ht="14.4" customHeight="1" x14ac:dyDescent="0.3">
      <c r="B65" s="142" t="s">
        <v>80</v>
      </c>
      <c r="C65" s="82">
        <f>(((Years!Q65/15) + (Years!C65/18)) / 2)</f>
        <v>0.81948498094444444</v>
      </c>
      <c r="D65" s="83">
        <v>95.977800000000002</v>
      </c>
      <c r="E65" s="125">
        <v>0.95499999999999996</v>
      </c>
      <c r="F65" s="87">
        <f t="shared" si="6"/>
        <v>18</v>
      </c>
      <c r="G65" s="87">
        <f t="shared" si="7"/>
        <v>12</v>
      </c>
      <c r="H65" s="88">
        <f t="shared" si="8"/>
        <v>5</v>
      </c>
      <c r="S65" s="29">
        <f t="shared" si="10"/>
        <v>29</v>
      </c>
      <c r="T65" s="29">
        <f t="shared" si="11"/>
        <v>16</v>
      </c>
      <c r="U65" s="29">
        <f t="shared" si="12"/>
        <v>8</v>
      </c>
      <c r="V65" s="29">
        <f t="shared" si="13"/>
        <v>54</v>
      </c>
      <c r="W65" s="29">
        <f t="shared" si="14"/>
        <v>37</v>
      </c>
      <c r="X65" s="29">
        <f t="shared" si="15"/>
        <v>20</v>
      </c>
      <c r="Y65" s="29">
        <v>1000</v>
      </c>
      <c r="Z65">
        <f>'COCO(EI;IU;HDI)'!I469</f>
        <v>1340.5</v>
      </c>
      <c r="AA65">
        <f>IF('COCO(EI;IU;HDI)'!L469*'COCO(EI;IU;HDI)'!AE469&lt;=0,1,0)</f>
        <v>1</v>
      </c>
      <c r="AB65">
        <f t="shared" si="9"/>
        <v>14</v>
      </c>
      <c r="AH65" s="80">
        <f>(((Years!Q65/15) + (Years!C65/18)) / 2)</f>
        <v>0.81948498094444444</v>
      </c>
      <c r="AI65" s="125">
        <v>0.95499999999999996</v>
      </c>
    </row>
    <row r="66" spans="2:35" ht="14.4" customHeight="1" x14ac:dyDescent="0.3">
      <c r="B66" s="142" t="s">
        <v>84</v>
      </c>
      <c r="C66" s="80">
        <f>(((Years!Q66/15) + (Years!C66/18)) / 2)</f>
        <v>0.8261861164444444</v>
      </c>
      <c r="D66" s="81">
        <v>91.450100000000006</v>
      </c>
      <c r="E66" s="125">
        <v>0.87</v>
      </c>
      <c r="F66" s="87">
        <f t="shared" si="6"/>
        <v>17</v>
      </c>
      <c r="G66" s="87">
        <f t="shared" si="7"/>
        <v>20</v>
      </c>
      <c r="H66" s="88">
        <f t="shared" si="8"/>
        <v>23</v>
      </c>
      <c r="S66" s="29">
        <f t="shared" si="10"/>
        <v>28</v>
      </c>
      <c r="T66" s="29">
        <f t="shared" si="11"/>
        <v>35</v>
      </c>
      <c r="U66" s="29">
        <f t="shared" si="12"/>
        <v>39</v>
      </c>
      <c r="V66" s="29">
        <f t="shared" si="13"/>
        <v>53</v>
      </c>
      <c r="W66" s="29">
        <f t="shared" si="14"/>
        <v>57</v>
      </c>
      <c r="X66" s="29">
        <f t="shared" si="15"/>
        <v>59</v>
      </c>
      <c r="Y66" s="29">
        <v>1000</v>
      </c>
      <c r="Z66">
        <f>'COCO(EI;IU;HDI)'!I470</f>
        <v>1229.8</v>
      </c>
      <c r="AA66">
        <f>IF('COCO(EI;IU;HDI)'!L470*'COCO(EI;IU;HDI)'!AE470&lt;=0,1,0)</f>
        <v>1</v>
      </c>
      <c r="AB66">
        <f t="shared" si="9"/>
        <v>32</v>
      </c>
      <c r="AH66" s="80">
        <f>(((Years!Q66/15) + (Years!C66/18)) / 2)</f>
        <v>0.8261861164444444</v>
      </c>
      <c r="AI66" s="125">
        <v>0.87</v>
      </c>
    </row>
    <row r="67" spans="2:35" ht="14.4" customHeight="1" x14ac:dyDescent="0.3">
      <c r="B67" s="142" t="s">
        <v>90</v>
      </c>
      <c r="C67" s="82">
        <f>(((Years!Q67/15) + (Years!C67/18)) / 2)</f>
        <v>0.94518667644444443</v>
      </c>
      <c r="D67" s="83">
        <v>99.830100000000002</v>
      </c>
      <c r="E67" s="125">
        <v>0.97199999999999998</v>
      </c>
      <c r="F67" s="87">
        <f t="shared" si="6"/>
        <v>2</v>
      </c>
      <c r="G67" s="87">
        <f t="shared" si="7"/>
        <v>2</v>
      </c>
      <c r="H67" s="88">
        <f t="shared" si="8"/>
        <v>1</v>
      </c>
      <c r="S67" s="29">
        <f t="shared" si="10"/>
        <v>3</v>
      </c>
      <c r="T67" s="29">
        <f t="shared" si="11"/>
        <v>3</v>
      </c>
      <c r="U67" s="29">
        <f t="shared" si="12"/>
        <v>1</v>
      </c>
      <c r="V67" s="29">
        <f t="shared" si="13"/>
        <v>9</v>
      </c>
      <c r="W67" s="29">
        <f t="shared" si="14"/>
        <v>9</v>
      </c>
      <c r="X67" s="29">
        <f t="shared" si="15"/>
        <v>1</v>
      </c>
      <c r="Y67" s="29">
        <v>1000</v>
      </c>
      <c r="Z67">
        <f>'COCO(EI;IU;HDI)'!I471</f>
        <v>1427.5</v>
      </c>
      <c r="AA67">
        <f>IF('COCO(EI;IU;HDI)'!L471*'COCO(EI;IU;HDI)'!AE471&lt;=0,1,0)</f>
        <v>1</v>
      </c>
      <c r="AB67">
        <f t="shared" si="9"/>
        <v>1</v>
      </c>
      <c r="AH67" s="80">
        <f>(((Years!Q67/15) + (Years!C67/18)) / 2)</f>
        <v>0.94518667644444443</v>
      </c>
      <c r="AI67" s="125">
        <v>0.97199999999999998</v>
      </c>
    </row>
    <row r="68" spans="2:35" ht="14.4" customHeight="1" x14ac:dyDescent="0.3">
      <c r="B68" s="142" t="s">
        <v>85</v>
      </c>
      <c r="C68" s="80">
        <f>(((Years!Q68/15) + (Years!C68/18)) / 2)</f>
        <v>0.59824861147777775</v>
      </c>
      <c r="D68" s="81">
        <v>69.208399999999997</v>
      </c>
      <c r="E68" s="125">
        <v>0.72799999999999998</v>
      </c>
      <c r="F68" s="87">
        <f t="shared" si="6"/>
        <v>50</v>
      </c>
      <c r="G68" s="87">
        <f t="shared" si="7"/>
        <v>53</v>
      </c>
      <c r="H68" s="88">
        <f t="shared" si="8"/>
        <v>48</v>
      </c>
      <c r="S68" s="29">
        <f t="shared" si="10"/>
        <v>88</v>
      </c>
      <c r="T68" s="29">
        <f t="shared" si="11"/>
        <v>97</v>
      </c>
      <c r="U68" s="29">
        <f t="shared" si="12"/>
        <v>91</v>
      </c>
      <c r="V68" s="29">
        <f t="shared" si="13"/>
        <v>93</v>
      </c>
      <c r="W68" s="29">
        <f t="shared" si="14"/>
        <v>96</v>
      </c>
      <c r="X68" s="29">
        <f t="shared" si="15"/>
        <v>92</v>
      </c>
      <c r="Y68" s="29">
        <v>1000</v>
      </c>
      <c r="Z68">
        <f>'COCO(EI;IU;HDI)'!I472</f>
        <v>813.6</v>
      </c>
      <c r="AA68">
        <f>IF('COCO(EI;IU;HDI)'!L472*'COCO(EI;IU;HDI)'!AE472&lt;=0,1,0)</f>
        <v>1</v>
      </c>
      <c r="AB68">
        <f t="shared" si="9"/>
        <v>98</v>
      </c>
      <c r="AH68" s="80">
        <f>(((Years!Q68/15) + (Years!C68/18)) / 2)</f>
        <v>0.59824861147777775</v>
      </c>
      <c r="AI68" s="125">
        <v>0.72799999999999998</v>
      </c>
    </row>
    <row r="69" spans="2:35" ht="14.4" customHeight="1" x14ac:dyDescent="0.3">
      <c r="B69" s="142" t="s">
        <v>88</v>
      </c>
      <c r="C69" s="82">
        <f>(((Years!Q69/15) + (Years!C69/18)) / 2)</f>
        <v>0.69756639265555553</v>
      </c>
      <c r="D69" s="83">
        <v>79.630899999999997</v>
      </c>
      <c r="E69" s="125">
        <v>0.79900000000000004</v>
      </c>
      <c r="F69" s="87">
        <f t="shared" si="6"/>
        <v>30</v>
      </c>
      <c r="G69" s="87">
        <f t="shared" si="7"/>
        <v>46</v>
      </c>
      <c r="H69" s="88">
        <f t="shared" si="8"/>
        <v>34</v>
      </c>
      <c r="S69" s="29">
        <f t="shared" si="10"/>
        <v>56</v>
      </c>
      <c r="T69" s="29">
        <f t="shared" si="11"/>
        <v>80</v>
      </c>
      <c r="U69" s="29">
        <f t="shared" si="12"/>
        <v>63</v>
      </c>
      <c r="V69" s="29">
        <f t="shared" si="13"/>
        <v>71</v>
      </c>
      <c r="W69" s="29">
        <f t="shared" si="14"/>
        <v>91</v>
      </c>
      <c r="X69" s="29">
        <f t="shared" si="15"/>
        <v>74</v>
      </c>
      <c r="Y69" s="29">
        <v>1000</v>
      </c>
      <c r="Z69">
        <f>'COCO(EI;IU;HDI)'!I473</f>
        <v>995.5</v>
      </c>
      <c r="AA69">
        <f>IF('COCO(EI;IU;HDI)'!L473*'COCO(EI;IU;HDI)'!AE473&lt;=0,1,0)</f>
        <v>1</v>
      </c>
      <c r="AB69">
        <f t="shared" si="9"/>
        <v>66</v>
      </c>
      <c r="AH69" s="80">
        <f>(((Years!Q69/15) + (Years!C69/18)) / 2)</f>
        <v>0.69756639265555553</v>
      </c>
      <c r="AI69" s="125">
        <v>0.79900000000000004</v>
      </c>
    </row>
    <row r="70" spans="2:35" ht="14.4" customHeight="1" x14ac:dyDescent="0.3">
      <c r="B70" s="142" t="s">
        <v>89</v>
      </c>
      <c r="C70" s="80">
        <f>(((Years!Q70/15) + (Years!C70/18)) / 2)</f>
        <v>0.51381233609999999</v>
      </c>
      <c r="D70" s="81">
        <v>81.729100000000003</v>
      </c>
      <c r="E70" s="125">
        <v>0.69499999999999995</v>
      </c>
      <c r="F70" s="87">
        <f t="shared" si="6"/>
        <v>55</v>
      </c>
      <c r="G70" s="87">
        <f t="shared" si="7"/>
        <v>43</v>
      </c>
      <c r="H70" s="88">
        <f t="shared" si="8"/>
        <v>52</v>
      </c>
      <c r="S70" s="29">
        <f t="shared" ref="S70:S101" si="16">_xlfn.RANK.EQ(C70, C$6:C$137, C$4)</f>
        <v>100</v>
      </c>
      <c r="T70" s="29">
        <f t="shared" ref="T70:T101" si="17">_xlfn.RANK.EQ(D70, D$6:D$137, D$4)</f>
        <v>73</v>
      </c>
      <c r="U70" s="29">
        <f t="shared" ref="U70:U101" si="18">_xlfn.RANK.EQ(E70, E$6:E$137, E$4)</f>
        <v>98</v>
      </c>
      <c r="V70" s="29">
        <f t="shared" ref="V70:V101" si="19">_xlfn.RANK.EQ(F70, F$6:F$137, F$4)</f>
        <v>102</v>
      </c>
      <c r="W70" s="29">
        <f t="shared" ref="W70:W101" si="20">_xlfn.RANK.EQ(G70, G$6:G$137, G$4)</f>
        <v>87</v>
      </c>
      <c r="X70" s="29">
        <f t="shared" ref="X70:X101" si="21">_xlfn.RANK.EQ(H70, H$6:H$137, H$4)</f>
        <v>98</v>
      </c>
      <c r="Y70" s="29">
        <v>1000</v>
      </c>
      <c r="Z70">
        <f>'COCO(EI;IU;HDI)'!I474</f>
        <v>826.5</v>
      </c>
      <c r="AA70">
        <f>IF('COCO(EI;IU;HDI)'!L474*'COCO(EI;IU;HDI)'!AE474&lt;=0,1,0)</f>
        <v>1</v>
      </c>
      <c r="AB70">
        <f t="shared" si="9"/>
        <v>97</v>
      </c>
      <c r="AH70" s="80">
        <f>(((Years!Q70/15) + (Years!C70/18)) / 2)</f>
        <v>0.51381233609999999</v>
      </c>
      <c r="AI70" s="125">
        <v>0.69499999999999995</v>
      </c>
    </row>
    <row r="71" spans="2:35" ht="14.4" customHeight="1" x14ac:dyDescent="0.3">
      <c r="B71" s="142" t="s">
        <v>87</v>
      </c>
      <c r="C71" s="82">
        <f>(((Years!Q71/15) + (Years!C71/18)) / 2)</f>
        <v>0.88377191744444439</v>
      </c>
      <c r="D71" s="83">
        <v>96.497399999999999</v>
      </c>
      <c r="E71" s="125">
        <v>0.94899999999999995</v>
      </c>
      <c r="F71" s="87">
        <f t="shared" ref="F71:F134" si="22">_xlfn.RANK.EQ(C71, C71:C202, 0)</f>
        <v>5</v>
      </c>
      <c r="G71" s="87">
        <f t="shared" ref="G71:G134" si="23">_xlfn.RANK.EQ(D71, D71:D202, 0)</f>
        <v>9</v>
      </c>
      <c r="H71" s="88">
        <f t="shared" ref="H71:H134" si="24">_xlfn.RANK.EQ(E71, E71:E202, 0)</f>
        <v>5</v>
      </c>
      <c r="S71" s="29">
        <f t="shared" si="16"/>
        <v>11</v>
      </c>
      <c r="T71" s="29">
        <f t="shared" si="17"/>
        <v>14</v>
      </c>
      <c r="U71" s="29">
        <f t="shared" si="18"/>
        <v>11</v>
      </c>
      <c r="V71" s="29">
        <f t="shared" si="19"/>
        <v>21</v>
      </c>
      <c r="W71" s="29">
        <f t="shared" si="20"/>
        <v>33</v>
      </c>
      <c r="X71" s="29">
        <f t="shared" si="21"/>
        <v>20</v>
      </c>
      <c r="Y71" s="29">
        <v>1000</v>
      </c>
      <c r="Z71">
        <f>'COCO(EI;IU;HDI)'!I475</f>
        <v>1367.2</v>
      </c>
      <c r="AA71">
        <f>IF('COCO(EI;IU;HDI)'!L475*'COCO(EI;IU;HDI)'!AE475&lt;=0,1,0)</f>
        <v>1</v>
      </c>
      <c r="AB71">
        <f t="shared" ref="AB71:AB134" si="25">RANK(Z71,$Z$6:$Z$137)</f>
        <v>9</v>
      </c>
      <c r="AH71" s="80">
        <f>(((Years!Q71/15) + (Years!C71/18)) / 2)</f>
        <v>0.88377191744444439</v>
      </c>
      <c r="AI71" s="125">
        <v>0.94899999999999995</v>
      </c>
    </row>
    <row r="72" spans="2:35" ht="14.4" customHeight="1" x14ac:dyDescent="0.3">
      <c r="B72" s="142" t="s">
        <v>91</v>
      </c>
      <c r="C72" s="80">
        <f>(((Years!Q72/15) + (Years!C72/18)) / 2)</f>
        <v>0.83457332194444445</v>
      </c>
      <c r="D72" s="81">
        <v>87.038399999999996</v>
      </c>
      <c r="E72" s="125">
        <v>0.91900000000000004</v>
      </c>
      <c r="F72" s="87">
        <f t="shared" si="22"/>
        <v>13</v>
      </c>
      <c r="G72" s="87">
        <f t="shared" si="23"/>
        <v>29</v>
      </c>
      <c r="H72" s="88">
        <f t="shared" si="24"/>
        <v>13</v>
      </c>
      <c r="S72" s="29">
        <f t="shared" si="16"/>
        <v>24</v>
      </c>
      <c r="T72" s="29">
        <f t="shared" si="17"/>
        <v>52</v>
      </c>
      <c r="U72" s="29">
        <f t="shared" si="18"/>
        <v>24</v>
      </c>
      <c r="V72" s="29">
        <f t="shared" si="19"/>
        <v>41</v>
      </c>
      <c r="W72" s="29">
        <f t="shared" si="20"/>
        <v>72</v>
      </c>
      <c r="X72" s="29">
        <f t="shared" si="21"/>
        <v>46</v>
      </c>
      <c r="Y72" s="29">
        <v>1000</v>
      </c>
      <c r="Z72">
        <f>'COCO(EI;IU;HDI)'!I476</f>
        <v>1239.7</v>
      </c>
      <c r="AA72">
        <f>IF('COCO(EI;IU;HDI)'!L476*'COCO(EI;IU;HDI)'!AE476&lt;=0,1,0)</f>
        <v>1</v>
      </c>
      <c r="AB72">
        <f t="shared" si="25"/>
        <v>28</v>
      </c>
      <c r="AH72" s="80">
        <f>(((Years!Q72/15) + (Years!C72/18)) / 2)</f>
        <v>0.83457332194444445</v>
      </c>
      <c r="AI72" s="125">
        <v>0.91900000000000004</v>
      </c>
    </row>
    <row r="73" spans="2:35" ht="14.4" customHeight="1" x14ac:dyDescent="0.3">
      <c r="B73" s="142" t="s">
        <v>92</v>
      </c>
      <c r="C73" s="82">
        <f>(((Years!Q73/15) + (Years!C73/18)) / 2)</f>
        <v>0.77827138899999992</v>
      </c>
      <c r="D73" s="83">
        <v>87.027799999999999</v>
      </c>
      <c r="E73" s="125">
        <v>0.91500000000000004</v>
      </c>
      <c r="F73" s="87">
        <f t="shared" si="22"/>
        <v>19</v>
      </c>
      <c r="G73" s="87">
        <f t="shared" si="23"/>
        <v>29</v>
      </c>
      <c r="H73" s="88">
        <f t="shared" si="24"/>
        <v>13</v>
      </c>
      <c r="S73" s="29">
        <f t="shared" si="16"/>
        <v>40</v>
      </c>
      <c r="T73" s="29">
        <f t="shared" si="17"/>
        <v>53</v>
      </c>
      <c r="U73" s="29">
        <f t="shared" si="18"/>
        <v>25</v>
      </c>
      <c r="V73" s="29">
        <f t="shared" si="19"/>
        <v>56</v>
      </c>
      <c r="W73" s="29">
        <f t="shared" si="20"/>
        <v>72</v>
      </c>
      <c r="X73" s="29">
        <f t="shared" si="21"/>
        <v>46</v>
      </c>
      <c r="Y73" s="29">
        <v>1000</v>
      </c>
      <c r="Z73">
        <f>'COCO(EI;IU;HDI)'!I477</f>
        <v>1207.0999999999999</v>
      </c>
      <c r="AA73">
        <f>IF('COCO(EI;IU;HDI)'!L477*'COCO(EI;IU;HDI)'!AE477&lt;=0,1,0)</f>
        <v>1</v>
      </c>
      <c r="AB73">
        <f t="shared" si="25"/>
        <v>38</v>
      </c>
      <c r="AH73" s="80">
        <f>(((Years!Q73/15) + (Years!C73/18)) / 2)</f>
        <v>0.77827138899999992</v>
      </c>
      <c r="AI73" s="125">
        <v>0.91500000000000004</v>
      </c>
    </row>
    <row r="74" spans="2:35" ht="14.4" customHeight="1" x14ac:dyDescent="0.3">
      <c r="B74" s="142" t="s">
        <v>93</v>
      </c>
      <c r="C74" s="80">
        <f>(((Years!Q74/15) + (Years!C74/18)) / 2)</f>
        <v>0.64666443166666665</v>
      </c>
      <c r="D74" s="81">
        <v>89.472999999999999</v>
      </c>
      <c r="E74" s="125">
        <v>0.72</v>
      </c>
      <c r="F74" s="87">
        <f t="shared" si="22"/>
        <v>33</v>
      </c>
      <c r="G74" s="87">
        <f t="shared" si="23"/>
        <v>23</v>
      </c>
      <c r="H74" s="88">
        <f t="shared" si="24"/>
        <v>45</v>
      </c>
      <c r="S74" s="29">
        <f t="shared" si="16"/>
        <v>72</v>
      </c>
      <c r="T74" s="29">
        <f t="shared" si="17"/>
        <v>43</v>
      </c>
      <c r="U74" s="29">
        <f t="shared" si="18"/>
        <v>93</v>
      </c>
      <c r="V74" s="29">
        <f t="shared" si="19"/>
        <v>74</v>
      </c>
      <c r="W74" s="29">
        <f t="shared" si="20"/>
        <v>61</v>
      </c>
      <c r="X74" s="29">
        <f t="shared" si="21"/>
        <v>88</v>
      </c>
      <c r="Y74" s="29">
        <v>1000</v>
      </c>
      <c r="Z74">
        <f>'COCO(EI;IU;HDI)'!I478</f>
        <v>937.2</v>
      </c>
      <c r="AA74">
        <f>IF('COCO(EI;IU;HDI)'!L478*'COCO(EI;IU;HDI)'!AE478&lt;=0,1,0)</f>
        <v>1</v>
      </c>
      <c r="AB74">
        <f t="shared" si="25"/>
        <v>75</v>
      </c>
      <c r="AH74" s="80">
        <f>(((Years!Q74/15) + (Years!C74/18)) / 2)</f>
        <v>0.64666443166666665</v>
      </c>
      <c r="AI74" s="125">
        <v>0.72</v>
      </c>
    </row>
    <row r="75" spans="2:35" ht="14.4" customHeight="1" x14ac:dyDescent="0.3">
      <c r="B75" s="142" t="s">
        <v>95</v>
      </c>
      <c r="C75" s="82">
        <f>(((Years!Q75/15) + (Years!C75/18)) / 2)</f>
        <v>0.84270420822222225</v>
      </c>
      <c r="D75" s="83">
        <v>86.981499999999997</v>
      </c>
      <c r="E75" s="125">
        <v>0.92500000000000004</v>
      </c>
      <c r="F75" s="87">
        <f t="shared" si="22"/>
        <v>12</v>
      </c>
      <c r="G75" s="87">
        <f t="shared" si="23"/>
        <v>28</v>
      </c>
      <c r="H75" s="88">
        <f t="shared" si="24"/>
        <v>10</v>
      </c>
      <c r="J75" t="s">
        <v>816</v>
      </c>
      <c r="S75" s="29">
        <f t="shared" si="16"/>
        <v>22</v>
      </c>
      <c r="T75" s="29">
        <f t="shared" si="17"/>
        <v>54</v>
      </c>
      <c r="U75" s="29">
        <f t="shared" si="18"/>
        <v>20</v>
      </c>
      <c r="V75" s="29">
        <f t="shared" si="19"/>
        <v>40</v>
      </c>
      <c r="W75" s="29">
        <f t="shared" si="20"/>
        <v>67</v>
      </c>
      <c r="X75" s="29">
        <f t="shared" si="21"/>
        <v>37</v>
      </c>
      <c r="Y75" s="29">
        <v>1000</v>
      </c>
      <c r="Z75">
        <f>'COCO(EI;IU;HDI)'!I479</f>
        <v>1239.7</v>
      </c>
      <c r="AA75">
        <f>IF('COCO(EI;IU;HDI)'!L479*'COCO(EI;IU;HDI)'!AE479&lt;=0,1,0)</f>
        <v>1</v>
      </c>
      <c r="AB75">
        <f t="shared" si="25"/>
        <v>28</v>
      </c>
      <c r="AH75" s="80">
        <f>(((Years!Q75/15) + (Years!C75/18)) / 2)</f>
        <v>0.84270420822222225</v>
      </c>
      <c r="AI75" s="125">
        <v>0.92500000000000004</v>
      </c>
    </row>
    <row r="76" spans="2:35" ht="14.4" customHeight="1" x14ac:dyDescent="0.3">
      <c r="B76" s="142" t="s">
        <v>94</v>
      </c>
      <c r="C76" s="80">
        <f>(((Years!Q76/15) + (Years!C76/18)) / 2)</f>
        <v>0.66920526828888882</v>
      </c>
      <c r="D76" s="81">
        <v>92.534400000000005</v>
      </c>
      <c r="E76" s="125">
        <v>0.754</v>
      </c>
      <c r="F76" s="87">
        <f t="shared" si="22"/>
        <v>29</v>
      </c>
      <c r="G76" s="87">
        <f t="shared" si="23"/>
        <v>15</v>
      </c>
      <c r="H76" s="88">
        <f t="shared" si="24"/>
        <v>38</v>
      </c>
      <c r="J76" t="s">
        <v>817</v>
      </c>
      <c r="S76" s="29">
        <f t="shared" si="16"/>
        <v>65</v>
      </c>
      <c r="T76" s="29">
        <f t="shared" si="17"/>
        <v>29</v>
      </c>
      <c r="U76" s="29">
        <f t="shared" si="18"/>
        <v>81</v>
      </c>
      <c r="V76" s="29">
        <f t="shared" si="19"/>
        <v>70</v>
      </c>
      <c r="W76" s="29">
        <f t="shared" si="20"/>
        <v>45</v>
      </c>
      <c r="X76" s="29">
        <f t="shared" si="21"/>
        <v>81</v>
      </c>
      <c r="Y76" s="29">
        <v>1000</v>
      </c>
      <c r="Z76">
        <f>'COCO(EI;IU;HDI)'!I480</f>
        <v>1036</v>
      </c>
      <c r="AA76">
        <f>IF('COCO(EI;IU;HDI)'!L480*'COCO(EI;IU;HDI)'!AE480&lt;=0,1,0)</f>
        <v>1</v>
      </c>
      <c r="AB76">
        <f t="shared" si="25"/>
        <v>60</v>
      </c>
      <c r="AH76" s="80">
        <f>(((Years!Q76/15) + (Years!C76/18)) / 2)</f>
        <v>0.66920526828888882</v>
      </c>
      <c r="AI76" s="125">
        <v>0.754</v>
      </c>
    </row>
    <row r="77" spans="2:35" ht="14.4" customHeight="1" x14ac:dyDescent="0.3">
      <c r="B77" s="142" t="s">
        <v>96</v>
      </c>
      <c r="C77" s="82">
        <f>(((Years!Q77/15) + (Years!C77/18)) / 2)</f>
        <v>0.77504538961111114</v>
      </c>
      <c r="D77" s="83">
        <v>92.878500000000003</v>
      </c>
      <c r="E77" s="125">
        <v>0.83699999999999997</v>
      </c>
      <c r="F77" s="87">
        <f t="shared" si="22"/>
        <v>19</v>
      </c>
      <c r="G77" s="87">
        <f t="shared" si="23"/>
        <v>14</v>
      </c>
      <c r="H77" s="88">
        <f t="shared" si="24"/>
        <v>26</v>
      </c>
      <c r="J77" t="s">
        <v>814</v>
      </c>
      <c r="S77" s="29">
        <f t="shared" si="16"/>
        <v>42</v>
      </c>
      <c r="T77" s="29">
        <f t="shared" si="17"/>
        <v>28</v>
      </c>
      <c r="U77" s="29">
        <f t="shared" si="18"/>
        <v>52</v>
      </c>
      <c r="V77" s="29">
        <f t="shared" si="19"/>
        <v>56</v>
      </c>
      <c r="W77" s="29">
        <f t="shared" si="20"/>
        <v>44</v>
      </c>
      <c r="X77" s="29">
        <f t="shared" si="21"/>
        <v>64</v>
      </c>
      <c r="Y77" s="29">
        <v>1000</v>
      </c>
      <c r="Z77">
        <f>'COCO(EI;IU;HDI)'!I481</f>
        <v>1196.2</v>
      </c>
      <c r="AA77">
        <f>IF('COCO(EI;IU;HDI)'!L481*'COCO(EI;IU;HDI)'!AE481&lt;=0,1,0)</f>
        <v>1</v>
      </c>
      <c r="AB77">
        <f t="shared" si="25"/>
        <v>40</v>
      </c>
      <c r="AH77" s="80">
        <f>(((Years!Q77/15) + (Years!C77/18)) / 2)</f>
        <v>0.77504538961111114</v>
      </c>
      <c r="AI77" s="125">
        <v>0.83699999999999997</v>
      </c>
    </row>
    <row r="78" spans="2:35" ht="14.4" customHeight="1" x14ac:dyDescent="0.3">
      <c r="B78" s="142" t="s">
        <v>102</v>
      </c>
      <c r="C78" s="80">
        <f>(((Years!Q78/15) + (Years!C78/18)) / 2)</f>
        <v>0.85452360577777786</v>
      </c>
      <c r="D78" s="81">
        <v>97.415999999999997</v>
      </c>
      <c r="E78" s="125">
        <v>0.93700000000000006</v>
      </c>
      <c r="F78" s="87">
        <f t="shared" si="22"/>
        <v>8</v>
      </c>
      <c r="G78" s="87">
        <f t="shared" si="23"/>
        <v>6</v>
      </c>
      <c r="H78" s="88">
        <f t="shared" si="24"/>
        <v>8</v>
      </c>
      <c r="S78" s="29">
        <f t="shared" si="16"/>
        <v>18</v>
      </c>
      <c r="T78" s="29">
        <f t="shared" si="17"/>
        <v>10</v>
      </c>
      <c r="U78" s="29">
        <f t="shared" si="18"/>
        <v>17</v>
      </c>
      <c r="V78" s="29">
        <f t="shared" si="19"/>
        <v>32</v>
      </c>
      <c r="W78" s="29">
        <f t="shared" si="20"/>
        <v>26</v>
      </c>
      <c r="X78" s="29">
        <f t="shared" si="21"/>
        <v>32</v>
      </c>
      <c r="Y78" s="29">
        <v>1000</v>
      </c>
      <c r="Z78">
        <f>'COCO(EI;IU;HDI)'!I482</f>
        <v>1346.4</v>
      </c>
      <c r="AA78">
        <f>IF('COCO(EI;IU;HDI)'!L482*'COCO(EI;IU;HDI)'!AE482&lt;=0,1,0)</f>
        <v>1</v>
      </c>
      <c r="AB78">
        <f t="shared" si="25"/>
        <v>13</v>
      </c>
      <c r="AH78" s="80">
        <f>(((Years!Q78/15) + (Years!C78/18)) / 2)</f>
        <v>0.85452360577777786</v>
      </c>
      <c r="AI78" s="125">
        <v>0.93700000000000006</v>
      </c>
    </row>
    <row r="79" spans="2:35" ht="14.4" customHeight="1" x14ac:dyDescent="0.3">
      <c r="B79" s="142" t="s">
        <v>103</v>
      </c>
      <c r="C79" s="82">
        <f>(((Years!Q79/15) + (Years!C79/18)) / 2)</f>
        <v>0.60983837988888889</v>
      </c>
      <c r="D79" s="83">
        <v>99.747299999999996</v>
      </c>
      <c r="E79" s="125">
        <v>0.85199999999999998</v>
      </c>
      <c r="F79" s="87">
        <f t="shared" si="22"/>
        <v>38</v>
      </c>
      <c r="G79" s="87">
        <f t="shared" si="23"/>
        <v>2</v>
      </c>
      <c r="H79" s="88">
        <f t="shared" si="24"/>
        <v>21</v>
      </c>
      <c r="S79" s="29">
        <f t="shared" si="16"/>
        <v>84</v>
      </c>
      <c r="T79" s="29">
        <f t="shared" si="17"/>
        <v>4</v>
      </c>
      <c r="U79" s="29">
        <f t="shared" si="18"/>
        <v>45</v>
      </c>
      <c r="V79" s="29">
        <f t="shared" si="19"/>
        <v>80</v>
      </c>
      <c r="W79" s="29">
        <f t="shared" si="20"/>
        <v>9</v>
      </c>
      <c r="X79" s="29">
        <f t="shared" si="21"/>
        <v>56</v>
      </c>
      <c r="Y79" s="29">
        <v>1000</v>
      </c>
      <c r="Z79">
        <f>'COCO(EI;IU;HDI)'!I483</f>
        <v>1103.3</v>
      </c>
      <c r="AA79">
        <f>IF('COCO(EI;IU;HDI)'!L483*'COCO(EI;IU;HDI)'!AE483&lt;=0,1,0)</f>
        <v>1</v>
      </c>
      <c r="AB79">
        <f t="shared" si="25"/>
        <v>54</v>
      </c>
      <c r="AH79" s="80">
        <f>(((Years!Q79/15) + (Years!C79/18)) / 2)</f>
        <v>0.60983837988888889</v>
      </c>
      <c r="AI79" s="125">
        <v>0.85199999999999998</v>
      </c>
    </row>
    <row r="80" spans="2:35" ht="14.4" customHeight="1" x14ac:dyDescent="0.3">
      <c r="B80" s="142" t="s">
        <v>105</v>
      </c>
      <c r="C80" s="80">
        <f>(((Years!Q80/15) + (Years!C80/18)) / 2)</f>
        <v>0.61119877067777773</v>
      </c>
      <c r="D80" s="81">
        <v>83.493300000000005</v>
      </c>
      <c r="E80" s="125">
        <v>0.752</v>
      </c>
      <c r="F80" s="87">
        <f t="shared" si="22"/>
        <v>37</v>
      </c>
      <c r="G80" s="87">
        <f t="shared" si="23"/>
        <v>31</v>
      </c>
      <c r="H80" s="88">
        <f t="shared" si="24"/>
        <v>35</v>
      </c>
      <c r="S80" s="29">
        <f t="shared" si="16"/>
        <v>83</v>
      </c>
      <c r="T80" s="29">
        <f t="shared" si="17"/>
        <v>67</v>
      </c>
      <c r="U80" s="29">
        <f t="shared" si="18"/>
        <v>83</v>
      </c>
      <c r="V80" s="29">
        <f t="shared" si="19"/>
        <v>79</v>
      </c>
      <c r="W80" s="29">
        <f t="shared" si="20"/>
        <v>76</v>
      </c>
      <c r="X80" s="29">
        <f t="shared" si="21"/>
        <v>77</v>
      </c>
      <c r="Y80" s="29">
        <v>1000</v>
      </c>
      <c r="Z80">
        <f>'COCO(EI;IU;HDI)'!I484</f>
        <v>897.6</v>
      </c>
      <c r="AA80">
        <f>IF('COCO(EI;IU;HDI)'!L484*'COCO(EI;IU;HDI)'!AE484&lt;=0,1,0)</f>
        <v>1</v>
      </c>
      <c r="AB80">
        <f t="shared" si="25"/>
        <v>85</v>
      </c>
      <c r="AH80" s="80">
        <f>(((Years!Q80/15) + (Years!C80/18)) / 2)</f>
        <v>0.61119877067777773</v>
      </c>
      <c r="AI80" s="125">
        <v>0.752</v>
      </c>
    </row>
    <row r="81" spans="2:35" ht="14.4" customHeight="1" x14ac:dyDescent="0.3">
      <c r="B81" s="142" t="s">
        <v>106</v>
      </c>
      <c r="C81" s="82">
        <f>(((Years!Q81/15) + (Years!C81/18)) / 2)</f>
        <v>0.4148756237222222</v>
      </c>
      <c r="D81" s="83">
        <v>23.497900000000001</v>
      </c>
      <c r="E81" s="125">
        <v>0.51</v>
      </c>
      <c r="F81" s="87">
        <f t="shared" si="22"/>
        <v>53</v>
      </c>
      <c r="G81" s="87">
        <f t="shared" si="23"/>
        <v>55</v>
      </c>
      <c r="H81" s="88">
        <f t="shared" si="24"/>
        <v>54</v>
      </c>
      <c r="S81" s="29">
        <f t="shared" si="16"/>
        <v>115</v>
      </c>
      <c r="T81" s="29">
        <f t="shared" si="17"/>
        <v>125</v>
      </c>
      <c r="U81" s="29">
        <f t="shared" si="18"/>
        <v>123</v>
      </c>
      <c r="V81" s="29">
        <f t="shared" si="19"/>
        <v>98</v>
      </c>
      <c r="W81" s="29">
        <f t="shared" si="20"/>
        <v>98</v>
      </c>
      <c r="X81" s="29">
        <f t="shared" si="21"/>
        <v>103</v>
      </c>
      <c r="Y81" s="29">
        <v>1000</v>
      </c>
      <c r="Z81">
        <f>'COCO(EI;IU;HDI)'!I485</f>
        <v>608</v>
      </c>
      <c r="AA81">
        <f>IF('COCO(EI;IU;HDI)'!L485*'COCO(EI;IU;HDI)'!AE485&lt;=0,1,0)</f>
        <v>1</v>
      </c>
      <c r="AB81">
        <f t="shared" si="25"/>
        <v>122</v>
      </c>
      <c r="AH81" s="80">
        <f>(((Years!Q81/15) + (Years!C81/18)) / 2)</f>
        <v>0.4148756237222222</v>
      </c>
      <c r="AI81" s="125">
        <v>0.51</v>
      </c>
    </row>
    <row r="82" spans="2:35" ht="14.4" customHeight="1" x14ac:dyDescent="0.3">
      <c r="B82" s="142" t="s">
        <v>112</v>
      </c>
      <c r="C82" s="80">
        <f>(((Years!Q82/15) + (Years!C82/18)) / 2)</f>
        <v>0.89097140633333338</v>
      </c>
      <c r="D82" s="81">
        <v>88.502899999999997</v>
      </c>
      <c r="E82" s="125">
        <v>0.89500000000000002</v>
      </c>
      <c r="F82" s="87">
        <f t="shared" si="22"/>
        <v>3</v>
      </c>
      <c r="G82" s="87">
        <f t="shared" si="23"/>
        <v>21</v>
      </c>
      <c r="H82" s="88">
        <f t="shared" si="24"/>
        <v>13</v>
      </c>
      <c r="S82" s="29">
        <f t="shared" si="16"/>
        <v>8</v>
      </c>
      <c r="T82" s="29">
        <f t="shared" si="17"/>
        <v>48</v>
      </c>
      <c r="U82" s="29">
        <f t="shared" si="18"/>
        <v>34</v>
      </c>
      <c r="V82" s="29">
        <f t="shared" si="19"/>
        <v>13</v>
      </c>
      <c r="W82" s="29">
        <f t="shared" si="20"/>
        <v>59</v>
      </c>
      <c r="X82" s="29">
        <f t="shared" si="21"/>
        <v>46</v>
      </c>
      <c r="Y82" s="29">
        <v>1000</v>
      </c>
      <c r="Z82">
        <f>'COCO(EI;IU;HDI)'!I486</f>
        <v>1255.5</v>
      </c>
      <c r="AA82">
        <f>IF('COCO(EI;IU;HDI)'!L486*'COCO(EI;IU;HDI)'!AE486&lt;=0,1,0)</f>
        <v>1</v>
      </c>
      <c r="AB82">
        <f t="shared" si="25"/>
        <v>25</v>
      </c>
      <c r="AH82" s="80">
        <f>(((Years!Q82/15) + (Years!C82/18)) / 2)</f>
        <v>0.89097140633333338</v>
      </c>
      <c r="AI82" s="125">
        <v>0.89500000000000002</v>
      </c>
    </row>
    <row r="83" spans="2:35" ht="14.4" customHeight="1" x14ac:dyDescent="0.3">
      <c r="B83" s="142" t="s">
        <v>113</v>
      </c>
      <c r="C83" s="82">
        <f>(((Years!Q83/15) + (Years!C83/18)) / 2)</f>
        <v>0.81325555361111113</v>
      </c>
      <c r="D83" s="84">
        <v>99.347999999999999</v>
      </c>
      <c r="E83" s="125">
        <v>0.92200000000000004</v>
      </c>
      <c r="F83" s="87">
        <f t="shared" si="22"/>
        <v>11</v>
      </c>
      <c r="G83" s="87">
        <f t="shared" si="23"/>
        <v>3</v>
      </c>
      <c r="H83" s="88">
        <f t="shared" si="24"/>
        <v>10</v>
      </c>
      <c r="S83" s="29">
        <f t="shared" si="16"/>
        <v>30</v>
      </c>
      <c r="T83" s="29">
        <f t="shared" si="17"/>
        <v>6</v>
      </c>
      <c r="U83" s="29">
        <f t="shared" si="18"/>
        <v>22</v>
      </c>
      <c r="V83" s="29">
        <f t="shared" si="19"/>
        <v>36</v>
      </c>
      <c r="W83" s="29">
        <f t="shared" si="20"/>
        <v>15</v>
      </c>
      <c r="X83" s="29">
        <f t="shared" si="21"/>
        <v>37</v>
      </c>
      <c r="Y83" s="29">
        <v>1000</v>
      </c>
      <c r="Z83">
        <f>'COCO(EI;IU;HDI)'!I487</f>
        <v>1313.8</v>
      </c>
      <c r="AA83">
        <f>IF('COCO(EI;IU;HDI)'!L487*'COCO(EI;IU;HDI)'!AE487&lt;=0,1,0)</f>
        <v>1</v>
      </c>
      <c r="AB83">
        <f t="shared" si="25"/>
        <v>20</v>
      </c>
      <c r="AH83" s="80">
        <f>(((Years!Q83/15) + (Years!C83/18)) / 2)</f>
        <v>0.81325555361111113</v>
      </c>
      <c r="AI83" s="125">
        <v>0.92200000000000004</v>
      </c>
    </row>
    <row r="84" spans="2:35" ht="14.4" customHeight="1" x14ac:dyDescent="0.3">
      <c r="B84" s="142" t="s">
        <v>117</v>
      </c>
      <c r="C84" s="80">
        <f>(((Years!Q84/15) + (Years!C84/18)) / 2)</f>
        <v>0.43213177597222224</v>
      </c>
      <c r="D84" s="81">
        <v>20.367100000000001</v>
      </c>
      <c r="E84" s="125">
        <v>0.48699999999999999</v>
      </c>
      <c r="F84" s="87">
        <f t="shared" si="22"/>
        <v>49</v>
      </c>
      <c r="G84" s="87">
        <f t="shared" si="23"/>
        <v>53</v>
      </c>
      <c r="H84" s="88">
        <f t="shared" si="24"/>
        <v>53</v>
      </c>
      <c r="S84" s="29">
        <f t="shared" si="16"/>
        <v>111</v>
      </c>
      <c r="T84" s="29">
        <f t="shared" si="17"/>
        <v>126</v>
      </c>
      <c r="U84" s="29">
        <f t="shared" si="18"/>
        <v>128</v>
      </c>
      <c r="V84" s="29">
        <f t="shared" si="19"/>
        <v>92</v>
      </c>
      <c r="W84" s="29">
        <f t="shared" si="20"/>
        <v>96</v>
      </c>
      <c r="X84" s="29">
        <f t="shared" si="21"/>
        <v>101</v>
      </c>
      <c r="Y84" s="29">
        <v>1000</v>
      </c>
      <c r="Z84">
        <f>'COCO(EI;IU;HDI)'!I488</f>
        <v>594.1</v>
      </c>
      <c r="AA84">
        <f>IF('COCO(EI;IU;HDI)'!L488*'COCO(EI;IU;HDI)'!AE488&lt;=0,1,0)</f>
        <v>1</v>
      </c>
      <c r="AB84">
        <f t="shared" si="25"/>
        <v>124</v>
      </c>
      <c r="AH84" s="80">
        <f>(((Years!Q84/15) + (Years!C84/18)) / 2)</f>
        <v>0.43213177597222224</v>
      </c>
      <c r="AI84" s="125">
        <v>0.48699999999999999</v>
      </c>
    </row>
    <row r="85" spans="2:35" ht="14.4" customHeight="1" x14ac:dyDescent="0.3">
      <c r="B85" s="142" t="s">
        <v>118</v>
      </c>
      <c r="C85" s="82">
        <f>(((Years!Q85/15) + (Years!C85/18)) / 2)</f>
        <v>0.49832514686666662</v>
      </c>
      <c r="D85" s="83">
        <v>84.685100000000006</v>
      </c>
      <c r="E85" s="125">
        <v>0.76600000000000001</v>
      </c>
      <c r="F85" s="87">
        <f t="shared" si="22"/>
        <v>44</v>
      </c>
      <c r="G85" s="87">
        <f t="shared" si="23"/>
        <v>27</v>
      </c>
      <c r="H85" s="88">
        <f t="shared" si="24"/>
        <v>30</v>
      </c>
      <c r="S85" s="29">
        <f t="shared" si="16"/>
        <v>102</v>
      </c>
      <c r="T85" s="29">
        <f t="shared" si="17"/>
        <v>63</v>
      </c>
      <c r="U85" s="29">
        <f t="shared" si="18"/>
        <v>77</v>
      </c>
      <c r="V85" s="29">
        <f t="shared" si="19"/>
        <v>88</v>
      </c>
      <c r="W85" s="29">
        <f t="shared" si="20"/>
        <v>65</v>
      </c>
      <c r="X85" s="29">
        <f t="shared" si="21"/>
        <v>69</v>
      </c>
      <c r="Y85" s="29">
        <v>1000</v>
      </c>
      <c r="Z85">
        <f>'COCO(EI;IU;HDI)'!I489</f>
        <v>889.7</v>
      </c>
      <c r="AA85">
        <f>IF('COCO(EI;IU;HDI)'!L489*'COCO(EI;IU;HDI)'!AE489&lt;=0,1,0)</f>
        <v>1</v>
      </c>
      <c r="AB85">
        <f t="shared" si="25"/>
        <v>86</v>
      </c>
      <c r="AH85" s="80">
        <f>(((Years!Q85/15) + (Years!C85/18)) / 2)</f>
        <v>0.49832514686666662</v>
      </c>
      <c r="AI85" s="125">
        <v>0.76600000000000001</v>
      </c>
    </row>
    <row r="86" spans="2:35" ht="14.4" customHeight="1" x14ac:dyDescent="0.3">
      <c r="B86" s="142" t="s">
        <v>122</v>
      </c>
      <c r="C86" s="80">
        <f>(((Years!Q86/15) + (Years!C86/18)) / 2)</f>
        <v>0.26640889220000002</v>
      </c>
      <c r="D86" s="81">
        <v>35.092100000000002</v>
      </c>
      <c r="E86" s="125">
        <v>0.41899999999999998</v>
      </c>
      <c r="F86" s="87">
        <f t="shared" si="22"/>
        <v>52</v>
      </c>
      <c r="G86" s="87">
        <f t="shared" si="23"/>
        <v>47</v>
      </c>
      <c r="H86" s="88">
        <f t="shared" si="24"/>
        <v>52</v>
      </c>
      <c r="S86" s="29">
        <f t="shared" si="16"/>
        <v>129</v>
      </c>
      <c r="T86" s="29">
        <f t="shared" si="17"/>
        <v>115</v>
      </c>
      <c r="U86" s="29">
        <f t="shared" si="18"/>
        <v>131</v>
      </c>
      <c r="V86" s="29">
        <f t="shared" si="19"/>
        <v>97</v>
      </c>
      <c r="W86" s="29">
        <f t="shared" si="20"/>
        <v>92</v>
      </c>
      <c r="X86" s="29">
        <f t="shared" si="21"/>
        <v>98</v>
      </c>
      <c r="Y86" s="29">
        <v>1000</v>
      </c>
      <c r="Z86">
        <f>'COCO(EI;IU;HDI)'!I490</f>
        <v>566</v>
      </c>
      <c r="AA86">
        <f>IF('COCO(EI;IU;HDI)'!L490*'COCO(EI;IU;HDI)'!AE490&lt;=0,1,0)</f>
        <v>1</v>
      </c>
      <c r="AB86">
        <f t="shared" si="25"/>
        <v>129</v>
      </c>
      <c r="AH86" s="80">
        <f>(((Years!Q86/15) + (Years!C86/18)) / 2)</f>
        <v>0.26640889220000002</v>
      </c>
      <c r="AI86" s="125">
        <v>0.41899999999999998</v>
      </c>
    </row>
    <row r="87" spans="2:35" ht="14.4" customHeight="1" x14ac:dyDescent="0.3">
      <c r="B87" s="142" t="s">
        <v>123</v>
      </c>
      <c r="C87" s="82">
        <f>(((Years!Q87/15) + (Years!C87/18)) / 2)</f>
        <v>0.7758427937222222</v>
      </c>
      <c r="D87" s="83">
        <v>92.072699999999998</v>
      </c>
      <c r="E87" s="125">
        <v>0.92400000000000004</v>
      </c>
      <c r="F87" s="87">
        <f t="shared" si="22"/>
        <v>15</v>
      </c>
      <c r="G87" s="87">
        <f t="shared" si="23"/>
        <v>12</v>
      </c>
      <c r="H87" s="88">
        <f t="shared" si="24"/>
        <v>9</v>
      </c>
      <c r="S87" s="29">
        <f t="shared" si="16"/>
        <v>41</v>
      </c>
      <c r="T87" s="29">
        <f t="shared" si="17"/>
        <v>32</v>
      </c>
      <c r="U87" s="29">
        <f t="shared" si="18"/>
        <v>21</v>
      </c>
      <c r="V87" s="29">
        <f t="shared" si="19"/>
        <v>48</v>
      </c>
      <c r="W87" s="29">
        <f t="shared" si="20"/>
        <v>37</v>
      </c>
      <c r="X87" s="29">
        <f t="shared" si="21"/>
        <v>33</v>
      </c>
      <c r="Y87" s="29">
        <v>1000</v>
      </c>
      <c r="Z87">
        <f>'COCO(EI;IU;HDI)'!I491</f>
        <v>1263.4000000000001</v>
      </c>
      <c r="AA87">
        <f>IF('COCO(EI;IU;HDI)'!L491*'COCO(EI;IU;HDI)'!AE491&lt;=0,1,0)</f>
        <v>1</v>
      </c>
      <c r="AB87">
        <f t="shared" si="25"/>
        <v>24</v>
      </c>
      <c r="AH87" s="80">
        <f>(((Years!Q87/15) + (Years!C87/18)) / 2)</f>
        <v>0.7758427937222222</v>
      </c>
      <c r="AI87" s="125">
        <v>0.92400000000000004</v>
      </c>
    </row>
    <row r="88" spans="2:35" ht="14.4" customHeight="1" x14ac:dyDescent="0.3">
      <c r="B88" s="142" t="s">
        <v>119</v>
      </c>
      <c r="C88" s="80">
        <f>(((Years!Q88/15) + (Years!C88/18)) / 2)</f>
        <v>0.63978833096666665</v>
      </c>
      <c r="D88" s="81">
        <v>81.183199999999999</v>
      </c>
      <c r="E88" s="125">
        <v>0.78900000000000003</v>
      </c>
      <c r="F88" s="87">
        <f t="shared" si="22"/>
        <v>27</v>
      </c>
      <c r="G88" s="87">
        <f t="shared" si="23"/>
        <v>29</v>
      </c>
      <c r="H88" s="88">
        <f t="shared" si="24"/>
        <v>26</v>
      </c>
      <c r="S88" s="29">
        <f t="shared" si="16"/>
        <v>74</v>
      </c>
      <c r="T88" s="29">
        <f t="shared" si="17"/>
        <v>76</v>
      </c>
      <c r="U88" s="29">
        <f t="shared" si="18"/>
        <v>68</v>
      </c>
      <c r="V88" s="29">
        <f t="shared" si="19"/>
        <v>66</v>
      </c>
      <c r="W88" s="29">
        <f t="shared" si="20"/>
        <v>72</v>
      </c>
      <c r="X88" s="29">
        <f t="shared" si="21"/>
        <v>64</v>
      </c>
      <c r="Y88" s="29">
        <v>1000</v>
      </c>
      <c r="Z88">
        <f>'COCO(EI;IU;HDI)'!I492</f>
        <v>961.9</v>
      </c>
      <c r="AA88">
        <f>IF('COCO(EI;IU;HDI)'!L492*'COCO(EI;IU;HDI)'!AE492&lt;=0,1,0)</f>
        <v>1</v>
      </c>
      <c r="AB88">
        <f t="shared" si="25"/>
        <v>73</v>
      </c>
      <c r="AH88" s="80">
        <f>(((Years!Q88/15) + (Years!C88/18)) / 2)</f>
        <v>0.63978833096666665</v>
      </c>
      <c r="AI88" s="125">
        <v>0.78900000000000003</v>
      </c>
    </row>
    <row r="89" spans="2:35" ht="14.4" customHeight="1" x14ac:dyDescent="0.3">
      <c r="B89" s="142" t="s">
        <v>116</v>
      </c>
      <c r="C89" s="82">
        <f>(((Years!Q89/15) + (Years!C89/18)) / 2)</f>
        <v>0.75206237372222229</v>
      </c>
      <c r="D89" s="83">
        <v>80.212599999999995</v>
      </c>
      <c r="E89" s="125">
        <v>0.78500000000000003</v>
      </c>
      <c r="F89" s="87">
        <f t="shared" si="22"/>
        <v>15</v>
      </c>
      <c r="G89" s="87">
        <f t="shared" si="23"/>
        <v>29</v>
      </c>
      <c r="H89" s="88">
        <f t="shared" si="24"/>
        <v>26</v>
      </c>
      <c r="S89" s="29">
        <f t="shared" si="16"/>
        <v>46</v>
      </c>
      <c r="T89" s="29">
        <f t="shared" si="17"/>
        <v>78</v>
      </c>
      <c r="U89" s="29">
        <f t="shared" si="18"/>
        <v>72</v>
      </c>
      <c r="V89" s="29">
        <f t="shared" si="19"/>
        <v>48</v>
      </c>
      <c r="W89" s="29">
        <f t="shared" si="20"/>
        <v>72</v>
      </c>
      <c r="X89" s="29">
        <f t="shared" si="21"/>
        <v>64</v>
      </c>
      <c r="Y89" s="29">
        <v>1000</v>
      </c>
      <c r="Z89">
        <f>'COCO(EI;IU;HDI)'!I493</f>
        <v>1050.9000000000001</v>
      </c>
      <c r="AA89">
        <f>IF('COCO(EI;IU;HDI)'!L493*'COCO(EI;IU;HDI)'!AE493&lt;=0,1,0)</f>
        <v>1</v>
      </c>
      <c r="AB89">
        <f t="shared" si="25"/>
        <v>57</v>
      </c>
      <c r="AH89" s="80">
        <f>(((Years!Q89/15) + (Years!C89/18)) / 2)</f>
        <v>0.75206237372222229</v>
      </c>
      <c r="AI89" s="125">
        <v>0.78500000000000003</v>
      </c>
    </row>
    <row r="90" spans="2:35" ht="14.4" customHeight="1" x14ac:dyDescent="0.3">
      <c r="B90" s="142" t="s">
        <v>126</v>
      </c>
      <c r="C90" s="80">
        <f>(((Years!Q90/15) + (Years!C90/18)) / 2)</f>
        <v>0.73598693727777786</v>
      </c>
      <c r="D90" s="85">
        <v>83.016199999999998</v>
      </c>
      <c r="E90" s="125">
        <v>0.747</v>
      </c>
      <c r="F90" s="87">
        <f t="shared" si="22"/>
        <v>15</v>
      </c>
      <c r="G90" s="87">
        <f t="shared" si="23"/>
        <v>27</v>
      </c>
      <c r="H90" s="88">
        <f t="shared" si="24"/>
        <v>29</v>
      </c>
      <c r="S90" s="29">
        <f t="shared" si="16"/>
        <v>48</v>
      </c>
      <c r="T90" s="29">
        <f t="shared" si="17"/>
        <v>70</v>
      </c>
      <c r="U90" s="29">
        <f t="shared" si="18"/>
        <v>84</v>
      </c>
      <c r="V90" s="29">
        <f t="shared" si="19"/>
        <v>48</v>
      </c>
      <c r="W90" s="29">
        <f t="shared" si="20"/>
        <v>65</v>
      </c>
      <c r="X90" s="29">
        <f t="shared" si="21"/>
        <v>68</v>
      </c>
      <c r="Y90" s="29">
        <v>1000</v>
      </c>
      <c r="Z90">
        <f>'COCO(EI;IU;HDI)'!I494</f>
        <v>929.3</v>
      </c>
      <c r="AA90">
        <f>IF('COCO(EI;IU;HDI)'!L494*'COCO(EI;IU;HDI)'!AE494&lt;=0,1,0)</f>
        <v>1</v>
      </c>
      <c r="AB90">
        <f t="shared" si="25"/>
        <v>76</v>
      </c>
      <c r="AH90" s="80">
        <f>(((Years!Q90/15) + (Years!C90/18)) / 2)</f>
        <v>0.73598693727777786</v>
      </c>
      <c r="AI90" s="125">
        <v>0.747</v>
      </c>
    </row>
    <row r="91" spans="2:35" ht="14.4" customHeight="1" x14ac:dyDescent="0.3">
      <c r="B91" s="142" t="s">
        <v>125</v>
      </c>
      <c r="C91" s="82">
        <f>(((Years!Q91/15) + (Years!C91/18)) / 2)</f>
        <v>0.79226331699999997</v>
      </c>
      <c r="D91" s="84">
        <v>89.805199999999999</v>
      </c>
      <c r="E91" s="125">
        <v>0.86199999999999999</v>
      </c>
      <c r="F91" s="87">
        <f t="shared" si="22"/>
        <v>14</v>
      </c>
      <c r="G91" s="87">
        <f t="shared" si="23"/>
        <v>15</v>
      </c>
      <c r="H91" s="88">
        <f t="shared" si="24"/>
        <v>14</v>
      </c>
      <c r="S91" s="29">
        <f t="shared" si="16"/>
        <v>37</v>
      </c>
      <c r="T91" s="29">
        <f t="shared" si="17"/>
        <v>41</v>
      </c>
      <c r="U91" s="29">
        <f t="shared" si="18"/>
        <v>41</v>
      </c>
      <c r="V91" s="29">
        <f t="shared" si="19"/>
        <v>46</v>
      </c>
      <c r="W91" s="29">
        <f t="shared" si="20"/>
        <v>45</v>
      </c>
      <c r="X91" s="29">
        <f t="shared" si="21"/>
        <v>50</v>
      </c>
      <c r="Y91" s="29">
        <v>1000</v>
      </c>
      <c r="Z91">
        <f>'COCO(EI;IU;HDI)'!I495</f>
        <v>1211</v>
      </c>
      <c r="AA91">
        <f>IF('COCO(EI;IU;HDI)'!L495*'COCO(EI;IU;HDI)'!AE495&lt;=0,1,0)</f>
        <v>1</v>
      </c>
      <c r="AB91">
        <f t="shared" si="25"/>
        <v>35</v>
      </c>
      <c r="AH91" s="80">
        <f>(((Years!Q91/15) + (Years!C91/18)) / 2)</f>
        <v>0.79226331699999997</v>
      </c>
      <c r="AI91" s="125">
        <v>0.86199999999999999</v>
      </c>
    </row>
    <row r="92" spans="2:35" ht="14.4" customHeight="1" x14ac:dyDescent="0.3">
      <c r="B92" s="142" t="s">
        <v>115</v>
      </c>
      <c r="C92" s="80">
        <f>(((Years!Q92/15) + (Years!C92/18)) / 2)</f>
        <v>0.44449611999999994</v>
      </c>
      <c r="D92" s="81">
        <v>91</v>
      </c>
      <c r="E92" s="125">
        <v>0.71</v>
      </c>
      <c r="F92" s="87">
        <f t="shared" si="22"/>
        <v>41</v>
      </c>
      <c r="G92" s="87">
        <f t="shared" si="23"/>
        <v>12</v>
      </c>
      <c r="H92" s="88">
        <f t="shared" si="24"/>
        <v>32</v>
      </c>
      <c r="S92" s="29">
        <f t="shared" si="16"/>
        <v>109</v>
      </c>
      <c r="T92" s="29">
        <f t="shared" si="17"/>
        <v>37</v>
      </c>
      <c r="U92" s="29">
        <f t="shared" si="18"/>
        <v>95</v>
      </c>
      <c r="V92" s="29">
        <f t="shared" si="19"/>
        <v>85</v>
      </c>
      <c r="W92" s="29">
        <f t="shared" si="20"/>
        <v>37</v>
      </c>
      <c r="X92" s="29">
        <f t="shared" si="21"/>
        <v>72</v>
      </c>
      <c r="Y92" s="29">
        <v>1000</v>
      </c>
      <c r="Z92">
        <f>'COCO(EI;IU;HDI)'!I496</f>
        <v>900.6</v>
      </c>
      <c r="AA92">
        <f>IF('COCO(EI;IU;HDI)'!L496*'COCO(EI;IU;HDI)'!AE496&lt;=0,1,0)</f>
        <v>1</v>
      </c>
      <c r="AB92">
        <f t="shared" si="25"/>
        <v>84</v>
      </c>
      <c r="AH92" s="80">
        <f>(((Years!Q92/15) + (Years!C92/18)) / 2)</f>
        <v>0.44449611999999994</v>
      </c>
      <c r="AI92" s="125">
        <v>0.71</v>
      </c>
    </row>
    <row r="93" spans="2:35" ht="14.4" customHeight="1" x14ac:dyDescent="0.3">
      <c r="B93" s="142" t="s">
        <v>127</v>
      </c>
      <c r="C93" s="82">
        <f>(((Years!Q93/15) + (Years!C93/18)) / 2)</f>
        <v>0.36581916416666665</v>
      </c>
      <c r="D93" s="83">
        <v>19.843399999999999</v>
      </c>
      <c r="E93" s="125">
        <v>0.49299999999999999</v>
      </c>
      <c r="F93" s="87">
        <f t="shared" si="22"/>
        <v>44</v>
      </c>
      <c r="G93" s="87">
        <f t="shared" si="23"/>
        <v>45</v>
      </c>
      <c r="H93" s="88">
        <f t="shared" si="24"/>
        <v>45</v>
      </c>
      <c r="S93" s="29">
        <f t="shared" si="16"/>
        <v>121</v>
      </c>
      <c r="T93" s="29">
        <f t="shared" si="17"/>
        <v>128</v>
      </c>
      <c r="U93" s="29">
        <f t="shared" si="18"/>
        <v>127</v>
      </c>
      <c r="V93" s="29">
        <f t="shared" si="19"/>
        <v>88</v>
      </c>
      <c r="W93" s="29">
        <f t="shared" si="20"/>
        <v>90</v>
      </c>
      <c r="X93" s="29">
        <f t="shared" si="21"/>
        <v>88</v>
      </c>
      <c r="Y93" s="29">
        <v>1000</v>
      </c>
      <c r="Z93">
        <f>'COCO(EI;IU;HDI)'!I497</f>
        <v>585.20000000000005</v>
      </c>
      <c r="AA93">
        <f>IF('COCO(EI;IU;HDI)'!L497*'COCO(EI;IU;HDI)'!AE497&lt;=0,1,0)</f>
        <v>1</v>
      </c>
      <c r="AB93">
        <f t="shared" si="25"/>
        <v>125</v>
      </c>
      <c r="AH93" s="80">
        <f>(((Years!Q93/15) + (Years!C93/18)) / 2)</f>
        <v>0.36581916416666665</v>
      </c>
      <c r="AI93" s="125">
        <v>0.49299999999999999</v>
      </c>
    </row>
    <row r="94" spans="2:35" ht="14.4" customHeight="1" x14ac:dyDescent="0.3">
      <c r="B94" s="142" t="s">
        <v>124</v>
      </c>
      <c r="C94" s="80">
        <f>(((Years!Q94/15) + (Years!C94/18)) / 2)</f>
        <v>0.38723099475</v>
      </c>
      <c r="D94" s="81">
        <v>58.535699999999999</v>
      </c>
      <c r="E94" s="125">
        <v>0.60899999999999999</v>
      </c>
      <c r="F94" s="87">
        <f t="shared" si="22"/>
        <v>43</v>
      </c>
      <c r="G94" s="87">
        <f t="shared" si="23"/>
        <v>34</v>
      </c>
      <c r="H94" s="88">
        <f t="shared" si="24"/>
        <v>38</v>
      </c>
      <c r="S94" s="29">
        <f t="shared" si="16"/>
        <v>117</v>
      </c>
      <c r="T94" s="29">
        <f t="shared" si="17"/>
        <v>101</v>
      </c>
      <c r="U94" s="29">
        <f t="shared" si="18"/>
        <v>109</v>
      </c>
      <c r="V94" s="29">
        <f t="shared" si="19"/>
        <v>87</v>
      </c>
      <c r="W94" s="29">
        <f t="shared" si="20"/>
        <v>80</v>
      </c>
      <c r="X94" s="29">
        <f t="shared" si="21"/>
        <v>81</v>
      </c>
      <c r="Y94" s="29">
        <v>1000</v>
      </c>
      <c r="Z94">
        <f>'COCO(EI;IU;HDI)'!I498</f>
        <v>721.7</v>
      </c>
      <c r="AA94">
        <f>IF('COCO(EI;IU;HDI)'!L498*'COCO(EI;IU;HDI)'!AE498&lt;=0,1,0)</f>
        <v>1</v>
      </c>
      <c r="AB94">
        <f t="shared" si="25"/>
        <v>108</v>
      </c>
      <c r="AH94" s="80">
        <f>(((Years!Q94/15) + (Years!C94/18)) / 2)</f>
        <v>0.38723099475</v>
      </c>
      <c r="AI94" s="125">
        <v>0.60899999999999999</v>
      </c>
    </row>
    <row r="95" spans="2:35" ht="14.4" customHeight="1" x14ac:dyDescent="0.3">
      <c r="B95" s="142" t="s">
        <v>132</v>
      </c>
      <c r="C95" s="82">
        <f>(((Years!Q95/15) + (Years!C95/18)) / 2)</f>
        <v>0.53307650151111108</v>
      </c>
      <c r="D95" s="83">
        <v>64.406099999999995</v>
      </c>
      <c r="E95" s="125">
        <v>0.66500000000000004</v>
      </c>
      <c r="F95" s="87">
        <f t="shared" si="22"/>
        <v>36</v>
      </c>
      <c r="G95" s="87">
        <f t="shared" si="23"/>
        <v>33</v>
      </c>
      <c r="H95" s="88">
        <f t="shared" si="24"/>
        <v>34</v>
      </c>
      <c r="S95" s="29">
        <f t="shared" si="16"/>
        <v>98</v>
      </c>
      <c r="T95" s="29">
        <f t="shared" si="17"/>
        <v>100</v>
      </c>
      <c r="U95" s="29">
        <f t="shared" si="18"/>
        <v>101</v>
      </c>
      <c r="V95" s="29">
        <f t="shared" si="19"/>
        <v>77</v>
      </c>
      <c r="W95" s="29">
        <f t="shared" si="20"/>
        <v>79</v>
      </c>
      <c r="X95" s="29">
        <f t="shared" si="21"/>
        <v>74</v>
      </c>
      <c r="Y95" s="29">
        <v>1000</v>
      </c>
      <c r="Z95">
        <f>'COCO(EI;IU;HDI)'!I499</f>
        <v>770.1</v>
      </c>
      <c r="AA95">
        <f>IF('COCO(EI;IU;HDI)'!L499*'COCO(EI;IU;HDI)'!AE499&lt;=0,1,0)</f>
        <v>1</v>
      </c>
      <c r="AB95">
        <f t="shared" si="25"/>
        <v>100</v>
      </c>
      <c r="AH95" s="80">
        <f>(((Years!Q95/15) + (Years!C95/18)) / 2)</f>
        <v>0.53307650151111108</v>
      </c>
      <c r="AI95" s="125">
        <v>0.66500000000000004</v>
      </c>
    </row>
    <row r="96" spans="2:35" ht="14.4" customHeight="1" x14ac:dyDescent="0.3">
      <c r="B96" s="142" t="s">
        <v>138</v>
      </c>
      <c r="C96" s="80">
        <f>(((Years!Q96/15) + (Years!C96/18)) / 2)</f>
        <v>0.44582888443333335</v>
      </c>
      <c r="D96" s="81">
        <v>55.771599999999999</v>
      </c>
      <c r="E96" s="125">
        <v>0.622</v>
      </c>
      <c r="F96" s="87">
        <f t="shared" si="22"/>
        <v>39</v>
      </c>
      <c r="G96" s="87">
        <f t="shared" si="23"/>
        <v>34</v>
      </c>
      <c r="H96" s="88">
        <f t="shared" si="24"/>
        <v>35</v>
      </c>
      <c r="S96" s="29">
        <f t="shared" si="16"/>
        <v>108</v>
      </c>
      <c r="T96" s="29">
        <f t="shared" si="17"/>
        <v>105</v>
      </c>
      <c r="U96" s="29">
        <f t="shared" si="18"/>
        <v>106</v>
      </c>
      <c r="V96" s="29">
        <f t="shared" si="19"/>
        <v>82</v>
      </c>
      <c r="W96" s="29">
        <f t="shared" si="20"/>
        <v>80</v>
      </c>
      <c r="X96" s="29">
        <f t="shared" si="21"/>
        <v>77</v>
      </c>
      <c r="Y96" s="29">
        <v>1000</v>
      </c>
      <c r="Z96">
        <f>'COCO(EI;IU;HDI)'!I500</f>
        <v>727.6</v>
      </c>
      <c r="AA96">
        <f>IF('COCO(EI;IU;HDI)'!L500*'COCO(EI;IU;HDI)'!AE500&lt;=0,1,0)</f>
        <v>1</v>
      </c>
      <c r="AB96">
        <f t="shared" si="25"/>
        <v>107</v>
      </c>
      <c r="AH96" s="80">
        <f>(((Years!Q96/15) + (Years!C96/18)) / 2)</f>
        <v>0.44582888443333335</v>
      </c>
      <c r="AI96" s="125">
        <v>0.622</v>
      </c>
    </row>
    <row r="97" spans="2:35" ht="14.4" customHeight="1" x14ac:dyDescent="0.3">
      <c r="B97" s="142" t="s">
        <v>136</v>
      </c>
      <c r="C97" s="82">
        <f>(((Years!Q97/15) + (Years!C97/18)) / 2)</f>
        <v>0.87198167383333336</v>
      </c>
      <c r="D97" s="83">
        <v>97.006799999999998</v>
      </c>
      <c r="E97" s="125">
        <v>0.95499999999999996</v>
      </c>
      <c r="F97" s="87">
        <f t="shared" si="22"/>
        <v>6</v>
      </c>
      <c r="G97" s="87">
        <f t="shared" si="23"/>
        <v>5</v>
      </c>
      <c r="H97" s="88">
        <f t="shared" si="24"/>
        <v>4</v>
      </c>
      <c r="S97" s="29">
        <f t="shared" si="16"/>
        <v>16</v>
      </c>
      <c r="T97" s="29">
        <f t="shared" si="17"/>
        <v>13</v>
      </c>
      <c r="U97" s="29">
        <f t="shared" si="18"/>
        <v>8</v>
      </c>
      <c r="V97" s="29">
        <f t="shared" si="19"/>
        <v>25</v>
      </c>
      <c r="W97" s="29">
        <f t="shared" si="20"/>
        <v>22</v>
      </c>
      <c r="X97" s="29">
        <f t="shared" si="21"/>
        <v>15</v>
      </c>
      <c r="Y97" s="29">
        <v>1000</v>
      </c>
      <c r="Z97">
        <f>'COCO(EI;IU;HDI)'!I501</f>
        <v>1372.1</v>
      </c>
      <c r="AA97">
        <f>IF('COCO(EI;IU;HDI)'!L501*'COCO(EI;IU;HDI)'!AE501&lt;=0,1,0)</f>
        <v>1</v>
      </c>
      <c r="AB97">
        <f t="shared" si="25"/>
        <v>7</v>
      </c>
      <c r="AH97" s="80">
        <f>(((Years!Q97/15) + (Years!C97/18)) / 2)</f>
        <v>0.87198167383333336</v>
      </c>
      <c r="AI97" s="125">
        <v>0.95499999999999996</v>
      </c>
    </row>
    <row r="98" spans="2:35" ht="14.4" customHeight="1" x14ac:dyDescent="0.3">
      <c r="B98" s="142" t="s">
        <v>140</v>
      </c>
      <c r="C98" s="80">
        <f>(((Years!Q98/15) + (Years!C98/18)) / 2)</f>
        <v>0.98593635977777794</v>
      </c>
      <c r="D98" s="81">
        <v>96.163799999999995</v>
      </c>
      <c r="E98" s="125">
        <v>0.93799999999999994</v>
      </c>
      <c r="F98" s="87">
        <f t="shared" si="22"/>
        <v>1</v>
      </c>
      <c r="G98" s="87">
        <f t="shared" si="23"/>
        <v>5</v>
      </c>
      <c r="H98" s="88">
        <f t="shared" si="24"/>
        <v>5</v>
      </c>
      <c r="S98" s="29">
        <f t="shared" si="16"/>
        <v>2</v>
      </c>
      <c r="T98" s="29">
        <f t="shared" si="17"/>
        <v>15</v>
      </c>
      <c r="U98" s="29">
        <f t="shared" si="18"/>
        <v>15</v>
      </c>
      <c r="V98" s="29">
        <f t="shared" si="19"/>
        <v>1</v>
      </c>
      <c r="W98" s="29">
        <f t="shared" si="20"/>
        <v>22</v>
      </c>
      <c r="X98" s="29">
        <f t="shared" si="21"/>
        <v>20</v>
      </c>
      <c r="Y98" s="29">
        <v>1000</v>
      </c>
      <c r="Z98">
        <f>'COCO(EI;IU;HDI)'!I502</f>
        <v>1388.5</v>
      </c>
      <c r="AA98">
        <f>IF('COCO(EI;IU;HDI)'!L502*'COCO(EI;IU;HDI)'!AE502&lt;=0,1,0)</f>
        <v>1</v>
      </c>
      <c r="AB98">
        <f t="shared" si="25"/>
        <v>6</v>
      </c>
      <c r="AH98" s="80">
        <f>(((Years!Q98/15) + (Years!C98/18)) / 2)</f>
        <v>0.98593635977777794</v>
      </c>
      <c r="AI98" s="125">
        <v>0.93799999999999994</v>
      </c>
    </row>
    <row r="99" spans="2:35" ht="14.4" customHeight="1" x14ac:dyDescent="0.3">
      <c r="B99" s="142" t="s">
        <v>135</v>
      </c>
      <c r="C99" s="82">
        <f>(((Years!Q99/15) + (Years!C99/18)) / 2)</f>
        <v>0.57436690652222222</v>
      </c>
      <c r="D99" s="83">
        <v>58.231400000000001</v>
      </c>
      <c r="E99" s="125">
        <v>0.70599999999999996</v>
      </c>
      <c r="F99" s="87">
        <f t="shared" si="22"/>
        <v>30</v>
      </c>
      <c r="G99" s="87">
        <f t="shared" si="23"/>
        <v>31</v>
      </c>
      <c r="H99" s="88">
        <f t="shared" si="24"/>
        <v>30</v>
      </c>
      <c r="S99" s="29">
        <f t="shared" si="16"/>
        <v>92</v>
      </c>
      <c r="T99" s="29">
        <f t="shared" si="17"/>
        <v>103</v>
      </c>
      <c r="U99" s="29">
        <f t="shared" si="18"/>
        <v>96</v>
      </c>
      <c r="V99" s="29">
        <f t="shared" si="19"/>
        <v>71</v>
      </c>
      <c r="W99" s="29">
        <f t="shared" si="20"/>
        <v>76</v>
      </c>
      <c r="X99" s="29">
        <f t="shared" si="21"/>
        <v>69</v>
      </c>
      <c r="Y99" s="29">
        <v>1000</v>
      </c>
      <c r="Z99">
        <f>'COCO(EI;IU;HDI)'!I503</f>
        <v>785.9</v>
      </c>
      <c r="AA99">
        <f>IF('COCO(EI;IU;HDI)'!L503*'COCO(EI;IU;HDI)'!AE503&lt;=0,1,0)</f>
        <v>1</v>
      </c>
      <c r="AB99">
        <f t="shared" si="25"/>
        <v>99</v>
      </c>
      <c r="AH99" s="80">
        <f>(((Years!Q99/15) + (Years!C99/18)) / 2)</f>
        <v>0.57436690652222222</v>
      </c>
      <c r="AI99" s="125">
        <v>0.70599999999999996</v>
      </c>
    </row>
    <row r="100" spans="2:35" ht="14.4" customHeight="1" x14ac:dyDescent="0.3">
      <c r="B100" s="142" t="s">
        <v>134</v>
      </c>
      <c r="C100" s="80">
        <f>(((Years!Q100/15) + (Years!C100/18)) / 2)</f>
        <v>0.43503798432777779</v>
      </c>
      <c r="D100" s="81">
        <v>39.2136</v>
      </c>
      <c r="E100" s="125">
        <v>0.56000000000000005</v>
      </c>
      <c r="F100" s="87">
        <f t="shared" si="22"/>
        <v>36</v>
      </c>
      <c r="G100" s="87">
        <f t="shared" si="23"/>
        <v>32</v>
      </c>
      <c r="H100" s="88">
        <f t="shared" si="24"/>
        <v>37</v>
      </c>
      <c r="S100" s="29">
        <f t="shared" si="16"/>
        <v>110</v>
      </c>
      <c r="T100" s="29">
        <f t="shared" si="17"/>
        <v>112</v>
      </c>
      <c r="U100" s="29">
        <f t="shared" si="18"/>
        <v>116</v>
      </c>
      <c r="V100" s="29">
        <f t="shared" si="19"/>
        <v>77</v>
      </c>
      <c r="W100" s="29">
        <f t="shared" si="20"/>
        <v>78</v>
      </c>
      <c r="X100" s="29">
        <f t="shared" si="21"/>
        <v>80</v>
      </c>
      <c r="Y100" s="29">
        <v>1000</v>
      </c>
      <c r="Z100">
        <f>'COCO(EI;IU;HDI)'!I504</f>
        <v>696</v>
      </c>
      <c r="AA100">
        <f>IF('COCO(EI;IU;HDI)'!L504*'COCO(EI;IU;HDI)'!AE504&lt;=0,1,0)</f>
        <v>1</v>
      </c>
      <c r="AB100">
        <f t="shared" si="25"/>
        <v>113</v>
      </c>
      <c r="AH100" s="80">
        <f>(((Years!Q100/15) + (Years!C100/18)) / 2)</f>
        <v>0.43503798432777779</v>
      </c>
      <c r="AI100" s="125">
        <v>0.56000000000000005</v>
      </c>
    </row>
    <row r="101" spans="2:35" ht="14.4" customHeight="1" x14ac:dyDescent="0.3">
      <c r="B101" s="142" t="s">
        <v>137</v>
      </c>
      <c r="C101" s="82">
        <f>(((Years!Q101/15) + (Years!C101/18)) / 2)</f>
        <v>0.90522392050000011</v>
      </c>
      <c r="D101" s="83">
        <v>99</v>
      </c>
      <c r="E101" s="125">
        <v>0.97</v>
      </c>
      <c r="F101" s="87">
        <f t="shared" si="22"/>
        <v>1</v>
      </c>
      <c r="G101" s="87">
        <f t="shared" si="23"/>
        <v>3</v>
      </c>
      <c r="H101" s="88">
        <f t="shared" si="24"/>
        <v>1</v>
      </c>
      <c r="S101" s="29">
        <f t="shared" si="16"/>
        <v>6</v>
      </c>
      <c r="T101" s="29">
        <f t="shared" si="17"/>
        <v>8</v>
      </c>
      <c r="U101" s="29">
        <f t="shared" si="18"/>
        <v>2</v>
      </c>
      <c r="V101" s="29">
        <f t="shared" si="19"/>
        <v>1</v>
      </c>
      <c r="W101" s="29">
        <f t="shared" si="20"/>
        <v>15</v>
      </c>
      <c r="X101" s="29">
        <f t="shared" si="21"/>
        <v>1</v>
      </c>
      <c r="Y101" s="29">
        <v>1000</v>
      </c>
      <c r="Z101">
        <f>'COCO(EI;IU;HDI)'!I505</f>
        <v>1408.7</v>
      </c>
      <c r="AA101">
        <f>IF('COCO(EI;IU;HDI)'!L505*'COCO(EI;IU;HDI)'!AE505&lt;=0,1,0)</f>
        <v>1</v>
      </c>
      <c r="AB101">
        <f t="shared" si="25"/>
        <v>3</v>
      </c>
      <c r="AH101" s="80">
        <f>(((Years!Q101/15) + (Years!C101/18)) / 2)</f>
        <v>0.90522392050000011</v>
      </c>
      <c r="AI101" s="125">
        <v>0.97</v>
      </c>
    </row>
    <row r="102" spans="2:35" ht="14.4" customHeight="1" x14ac:dyDescent="0.3">
      <c r="B102" s="142" t="s">
        <v>141</v>
      </c>
      <c r="C102" s="80">
        <f>(((Years!Q102/15) + (Years!C102/18)) / 2)</f>
        <v>0.64500695864444446</v>
      </c>
      <c r="D102" s="81">
        <v>95.2517</v>
      </c>
      <c r="E102" s="125">
        <v>0.85799999999999998</v>
      </c>
      <c r="F102" s="87">
        <f t="shared" si="22"/>
        <v>20</v>
      </c>
      <c r="G102" s="87">
        <f t="shared" si="23"/>
        <v>5</v>
      </c>
      <c r="H102" s="88">
        <f t="shared" si="24"/>
        <v>12</v>
      </c>
      <c r="S102" s="29">
        <f t="shared" ref="S102:S137" si="26">_xlfn.RANK.EQ(C102, C$6:C$137, C$4)</f>
        <v>73</v>
      </c>
      <c r="T102" s="29">
        <f t="shared" ref="T102:T137" si="27">_xlfn.RANK.EQ(D102, D$6:D$137, D$4)</f>
        <v>20</v>
      </c>
      <c r="U102" s="29">
        <f t="shared" ref="U102:U137" si="28">_xlfn.RANK.EQ(E102, E$6:E$137, E$4)</f>
        <v>43</v>
      </c>
      <c r="V102" s="29">
        <f t="shared" ref="V102:V137" si="29">_xlfn.RANK.EQ(F102, F$6:F$137, F$4)</f>
        <v>58</v>
      </c>
      <c r="W102" s="29">
        <f t="shared" ref="W102:W137" si="30">_xlfn.RANK.EQ(G102, G$6:G$137, G$4)</f>
        <v>22</v>
      </c>
      <c r="X102" s="29">
        <f t="shared" ref="X102:X137" si="31">_xlfn.RANK.EQ(H102, H$6:H$137, H$4)</f>
        <v>42</v>
      </c>
      <c r="Y102" s="29">
        <v>1000</v>
      </c>
      <c r="Z102">
        <f>'COCO(EI;IU;HDI)'!I506</f>
        <v>1141.8</v>
      </c>
      <c r="AA102">
        <f>IF('COCO(EI;IU;HDI)'!L506*'COCO(EI;IU;HDI)'!AE506&lt;=0,1,0)</f>
        <v>1</v>
      </c>
      <c r="AB102">
        <f t="shared" si="25"/>
        <v>46</v>
      </c>
      <c r="AH102" s="80">
        <f>(((Years!Q102/15) + (Years!C102/18)) / 2)</f>
        <v>0.64500695864444446</v>
      </c>
      <c r="AI102" s="125">
        <v>0.85799999999999998</v>
      </c>
    </row>
    <row r="103" spans="2:35" ht="14.4" customHeight="1" x14ac:dyDescent="0.3">
      <c r="B103" s="142" t="s">
        <v>142</v>
      </c>
      <c r="C103" s="82">
        <f>(((Years!Q103/15) + (Years!C103/18)) / 2)</f>
        <v>0.32311889727777776</v>
      </c>
      <c r="D103" s="83">
        <v>27.375900000000001</v>
      </c>
      <c r="E103" s="125">
        <v>0.54400000000000004</v>
      </c>
      <c r="F103" s="87">
        <f t="shared" si="22"/>
        <v>35</v>
      </c>
      <c r="G103" s="87">
        <f t="shared" si="23"/>
        <v>35</v>
      </c>
      <c r="H103" s="88">
        <f t="shared" si="24"/>
        <v>35</v>
      </c>
      <c r="S103" s="29">
        <f t="shared" si="26"/>
        <v>125</v>
      </c>
      <c r="T103" s="29">
        <f t="shared" si="27"/>
        <v>123</v>
      </c>
      <c r="U103" s="29">
        <f t="shared" si="28"/>
        <v>117</v>
      </c>
      <c r="V103" s="29">
        <f t="shared" si="29"/>
        <v>75</v>
      </c>
      <c r="W103" s="29">
        <f t="shared" si="30"/>
        <v>82</v>
      </c>
      <c r="X103" s="29">
        <f t="shared" si="31"/>
        <v>77</v>
      </c>
      <c r="Y103" s="29">
        <v>1000</v>
      </c>
      <c r="Z103">
        <f>'COCO(EI;IU;HDI)'!I507</f>
        <v>602</v>
      </c>
      <c r="AA103">
        <f>IF('COCO(EI;IU;HDI)'!L507*'COCO(EI;IU;HDI)'!AE507&lt;=0,1,0)</f>
        <v>1</v>
      </c>
      <c r="AB103">
        <f t="shared" si="25"/>
        <v>123</v>
      </c>
      <c r="AH103" s="80">
        <f>(((Years!Q103/15) + (Years!C103/18)) / 2)</f>
        <v>0.32311889727777776</v>
      </c>
      <c r="AI103" s="125">
        <v>0.54400000000000004</v>
      </c>
    </row>
    <row r="104" spans="2:35" ht="14.4" customHeight="1" x14ac:dyDescent="0.3">
      <c r="B104" s="142" t="s">
        <v>143</v>
      </c>
      <c r="C104" s="80">
        <f>(((Years!Q104/15) + (Years!C104/18)) / 2)</f>
        <v>0.66866887943333331</v>
      </c>
      <c r="D104" s="81">
        <v>68.548500000000004</v>
      </c>
      <c r="E104" s="125">
        <v>0.83899999999999997</v>
      </c>
      <c r="F104" s="87">
        <f t="shared" si="22"/>
        <v>18</v>
      </c>
      <c r="G104" s="87">
        <f t="shared" si="23"/>
        <v>28</v>
      </c>
      <c r="H104" s="88">
        <f t="shared" si="24"/>
        <v>15</v>
      </c>
      <c r="S104" s="29">
        <f t="shared" si="26"/>
        <v>66</v>
      </c>
      <c r="T104" s="29">
        <f t="shared" si="27"/>
        <v>98</v>
      </c>
      <c r="U104" s="29">
        <f t="shared" si="28"/>
        <v>51</v>
      </c>
      <c r="V104" s="29">
        <f t="shared" si="29"/>
        <v>54</v>
      </c>
      <c r="W104" s="29">
        <f t="shared" si="30"/>
        <v>67</v>
      </c>
      <c r="X104" s="29">
        <f t="shared" si="31"/>
        <v>51</v>
      </c>
      <c r="Y104" s="29">
        <v>1000</v>
      </c>
      <c r="Z104">
        <f>'COCO(EI;IU;HDI)'!I508</f>
        <v>966.8</v>
      </c>
      <c r="AA104">
        <f>IF('COCO(EI;IU;HDI)'!L508*'COCO(EI;IU;HDI)'!AE508&lt;=0,1,0)</f>
        <v>1</v>
      </c>
      <c r="AB104">
        <f t="shared" si="25"/>
        <v>72</v>
      </c>
      <c r="AH104" s="80">
        <f>(((Years!Q104/15) + (Years!C104/18)) / 2)</f>
        <v>0.66866887943333331</v>
      </c>
      <c r="AI104" s="125">
        <v>0.83899999999999997</v>
      </c>
    </row>
    <row r="105" spans="2:35" ht="14.4" customHeight="1" x14ac:dyDescent="0.3">
      <c r="B105" s="142" t="s">
        <v>150</v>
      </c>
      <c r="C105" s="82">
        <f>(((Years!Q105/15) + (Years!C105/18)) / 2)</f>
        <v>0.60871556588888898</v>
      </c>
      <c r="D105" s="83">
        <v>78.094800000000006</v>
      </c>
      <c r="E105" s="125">
        <v>0.75600000000000001</v>
      </c>
      <c r="F105" s="87">
        <f t="shared" si="22"/>
        <v>25</v>
      </c>
      <c r="G105" s="87">
        <f t="shared" si="23"/>
        <v>24</v>
      </c>
      <c r="H105" s="88">
        <f t="shared" si="24"/>
        <v>22</v>
      </c>
      <c r="S105" s="29">
        <f t="shared" si="26"/>
        <v>86</v>
      </c>
      <c r="T105" s="29">
        <f t="shared" si="27"/>
        <v>84</v>
      </c>
      <c r="U105" s="29">
        <f t="shared" si="28"/>
        <v>80</v>
      </c>
      <c r="V105" s="29">
        <f t="shared" si="29"/>
        <v>65</v>
      </c>
      <c r="W105" s="29">
        <f t="shared" si="30"/>
        <v>63</v>
      </c>
      <c r="X105" s="29">
        <f t="shared" si="31"/>
        <v>58</v>
      </c>
      <c r="Y105" s="29">
        <v>1000</v>
      </c>
      <c r="Z105">
        <f>'COCO(EI;IU;HDI)'!I509</f>
        <v>869</v>
      </c>
      <c r="AA105">
        <f>IF('COCO(EI;IU;HDI)'!L509*'COCO(EI;IU;HDI)'!AE509&lt;=0,1,0)</f>
        <v>1</v>
      </c>
      <c r="AB105">
        <f t="shared" si="25"/>
        <v>92</v>
      </c>
      <c r="AH105" s="80">
        <f>(((Years!Q105/15) + (Years!C105/18)) / 2)</f>
        <v>0.60871556588888898</v>
      </c>
      <c r="AI105" s="125">
        <v>0.75600000000000001</v>
      </c>
    </row>
    <row r="106" spans="2:35" ht="14.4" customHeight="1" x14ac:dyDescent="0.3">
      <c r="B106" s="142" t="s">
        <v>144</v>
      </c>
      <c r="C106" s="80">
        <f>(((Years!Q106/15) + (Years!C106/18)) / 2)</f>
        <v>0.67367505508888892</v>
      </c>
      <c r="D106" s="81">
        <v>79.484800000000007</v>
      </c>
      <c r="E106" s="125">
        <v>0.79400000000000004</v>
      </c>
      <c r="F106" s="87">
        <f t="shared" si="22"/>
        <v>16</v>
      </c>
      <c r="G106" s="87">
        <f t="shared" si="23"/>
        <v>22</v>
      </c>
      <c r="H106" s="88">
        <f t="shared" si="24"/>
        <v>19</v>
      </c>
      <c r="S106" s="29">
        <f t="shared" si="26"/>
        <v>63</v>
      </c>
      <c r="T106" s="29">
        <f t="shared" si="27"/>
        <v>81</v>
      </c>
      <c r="U106" s="29">
        <f t="shared" si="28"/>
        <v>66</v>
      </c>
      <c r="V106" s="29">
        <f t="shared" si="29"/>
        <v>51</v>
      </c>
      <c r="W106" s="29">
        <f t="shared" si="30"/>
        <v>60</v>
      </c>
      <c r="X106" s="29">
        <f t="shared" si="31"/>
        <v>55</v>
      </c>
      <c r="Y106" s="29">
        <v>1000</v>
      </c>
      <c r="Z106">
        <f>'COCO(EI;IU;HDI)'!I510</f>
        <v>981.7</v>
      </c>
      <c r="AA106">
        <f>IF('COCO(EI;IU;HDI)'!L510*'COCO(EI;IU;HDI)'!AE510&lt;=0,1,0)</f>
        <v>1</v>
      </c>
      <c r="AB106">
        <f t="shared" si="25"/>
        <v>70</v>
      </c>
      <c r="AH106" s="80">
        <f>(((Years!Q106/15) + (Years!C106/18)) / 2)</f>
        <v>0.67367505508888892</v>
      </c>
      <c r="AI106" s="125">
        <v>0.79400000000000004</v>
      </c>
    </row>
    <row r="107" spans="2:35" ht="14.4" customHeight="1" x14ac:dyDescent="0.3">
      <c r="B107" s="142" t="s">
        <v>145</v>
      </c>
      <c r="C107" s="82">
        <f>(((Years!Q107/15) + (Years!C107/18)) / 2)</f>
        <v>0.61777438045555555</v>
      </c>
      <c r="D107" s="83">
        <v>83.766099999999994</v>
      </c>
      <c r="E107" s="125">
        <v>0.72</v>
      </c>
      <c r="F107" s="87">
        <f t="shared" si="22"/>
        <v>22</v>
      </c>
      <c r="G107" s="87">
        <f t="shared" si="23"/>
        <v>20</v>
      </c>
      <c r="H107" s="88">
        <f t="shared" si="24"/>
        <v>24</v>
      </c>
      <c r="S107" s="29">
        <f t="shared" si="26"/>
        <v>81</v>
      </c>
      <c r="T107" s="29">
        <f t="shared" si="27"/>
        <v>66</v>
      </c>
      <c r="U107" s="29">
        <f t="shared" si="28"/>
        <v>93</v>
      </c>
      <c r="V107" s="29">
        <f t="shared" si="29"/>
        <v>60</v>
      </c>
      <c r="W107" s="29">
        <f t="shared" si="30"/>
        <v>57</v>
      </c>
      <c r="X107" s="29">
        <f t="shared" si="31"/>
        <v>62</v>
      </c>
      <c r="Y107" s="29">
        <v>1000</v>
      </c>
      <c r="Z107">
        <f>'COCO(EI;IU;HDI)'!I511</f>
        <v>884.8</v>
      </c>
      <c r="AA107">
        <f>IF('COCO(EI;IU;HDI)'!L511*'COCO(EI;IU;HDI)'!AE511&lt;=0,1,0)</f>
        <v>1</v>
      </c>
      <c r="AB107">
        <f t="shared" si="25"/>
        <v>87</v>
      </c>
      <c r="AH107" s="80">
        <f>(((Years!Q107/15) + (Years!C107/18)) / 2)</f>
        <v>0.61777438045555555</v>
      </c>
      <c r="AI107" s="125">
        <v>0.72</v>
      </c>
    </row>
    <row r="108" spans="2:35" ht="14.4" customHeight="1" x14ac:dyDescent="0.3">
      <c r="B108" s="142" t="s">
        <v>148</v>
      </c>
      <c r="C108" s="80">
        <f>(((Years!Q108/15) + (Years!C108/18)) / 2)</f>
        <v>0.84836083511111116</v>
      </c>
      <c r="D108" s="81">
        <v>86.414699999999996</v>
      </c>
      <c r="E108" s="125">
        <v>0.90600000000000003</v>
      </c>
      <c r="F108" s="87">
        <f t="shared" si="22"/>
        <v>6</v>
      </c>
      <c r="G108" s="87">
        <f t="shared" si="23"/>
        <v>15</v>
      </c>
      <c r="H108" s="88">
        <f t="shared" si="24"/>
        <v>6</v>
      </c>
      <c r="S108" s="29">
        <f t="shared" si="26"/>
        <v>21</v>
      </c>
      <c r="T108" s="29">
        <f t="shared" si="27"/>
        <v>56</v>
      </c>
      <c r="U108" s="29">
        <f t="shared" si="28"/>
        <v>30</v>
      </c>
      <c r="V108" s="29">
        <f t="shared" si="29"/>
        <v>25</v>
      </c>
      <c r="W108" s="29">
        <f t="shared" si="30"/>
        <v>45</v>
      </c>
      <c r="X108" s="29">
        <f t="shared" si="31"/>
        <v>25</v>
      </c>
      <c r="Y108" s="29">
        <v>1000</v>
      </c>
      <c r="Z108">
        <f>'COCO(EI;IU;HDI)'!I512</f>
        <v>1231.8</v>
      </c>
      <c r="AA108">
        <f>IF('COCO(EI;IU;HDI)'!L512*'COCO(EI;IU;HDI)'!AE512&lt;=0,1,0)</f>
        <v>1</v>
      </c>
      <c r="AB108">
        <f t="shared" si="25"/>
        <v>31</v>
      </c>
      <c r="AH108" s="80">
        <f>(((Years!Q108/15) + (Years!C108/18)) / 2)</f>
        <v>0.84836083511111116</v>
      </c>
      <c r="AI108" s="125">
        <v>0.90600000000000003</v>
      </c>
    </row>
    <row r="109" spans="2:35" ht="14.4" customHeight="1" x14ac:dyDescent="0.3">
      <c r="B109" s="142" t="s">
        <v>149</v>
      </c>
      <c r="C109" s="82">
        <f>(((Years!Q109/15) + (Years!C109/18)) / 2)</f>
        <v>0.71619446011111099</v>
      </c>
      <c r="D109" s="83">
        <v>85.790099999999995</v>
      </c>
      <c r="E109" s="125">
        <v>0.89</v>
      </c>
      <c r="F109" s="87">
        <f t="shared" si="22"/>
        <v>11</v>
      </c>
      <c r="G109" s="87">
        <f t="shared" si="23"/>
        <v>16</v>
      </c>
      <c r="H109" s="88">
        <f t="shared" si="24"/>
        <v>7</v>
      </c>
      <c r="S109" s="29">
        <f t="shared" si="26"/>
        <v>51</v>
      </c>
      <c r="T109" s="29">
        <f t="shared" si="27"/>
        <v>59</v>
      </c>
      <c r="U109" s="29">
        <f t="shared" si="28"/>
        <v>35</v>
      </c>
      <c r="V109" s="29">
        <f t="shared" si="29"/>
        <v>36</v>
      </c>
      <c r="W109" s="29">
        <f t="shared" si="30"/>
        <v>48</v>
      </c>
      <c r="X109" s="29">
        <f t="shared" si="31"/>
        <v>29</v>
      </c>
      <c r="Y109" s="29">
        <v>1000</v>
      </c>
      <c r="Z109">
        <f>'COCO(EI;IU;HDI)'!I513</f>
        <v>1160.5999999999999</v>
      </c>
      <c r="AA109">
        <f>IF('COCO(EI;IU;HDI)'!L513*'COCO(EI;IU;HDI)'!AE513&lt;=0,1,0)</f>
        <v>1</v>
      </c>
      <c r="AB109">
        <f t="shared" si="25"/>
        <v>43</v>
      </c>
      <c r="AH109" s="80">
        <f>(((Years!Q109/15) + (Years!C109/18)) / 2)</f>
        <v>0.71619446011111099</v>
      </c>
      <c r="AI109" s="125">
        <v>0.89</v>
      </c>
    </row>
    <row r="110" spans="2:35" ht="14.4" customHeight="1" x14ac:dyDescent="0.3">
      <c r="B110" s="142" t="s">
        <v>152</v>
      </c>
      <c r="C110" s="80">
        <f>(((Years!Q110/15) + (Years!C110/18)) / 2)</f>
        <v>0.63359694997777782</v>
      </c>
      <c r="D110" s="81">
        <v>99.652799999999999</v>
      </c>
      <c r="E110" s="125">
        <v>0.88600000000000001</v>
      </c>
      <c r="F110" s="87">
        <f t="shared" si="22"/>
        <v>16</v>
      </c>
      <c r="G110" s="87">
        <f t="shared" si="23"/>
        <v>2</v>
      </c>
      <c r="H110" s="88">
        <f t="shared" si="24"/>
        <v>7</v>
      </c>
      <c r="S110" s="29">
        <f t="shared" si="26"/>
        <v>76</v>
      </c>
      <c r="T110" s="29">
        <f t="shared" si="27"/>
        <v>5</v>
      </c>
      <c r="U110" s="29">
        <f t="shared" si="28"/>
        <v>36</v>
      </c>
      <c r="V110" s="29">
        <f t="shared" si="29"/>
        <v>51</v>
      </c>
      <c r="W110" s="29">
        <f t="shared" si="30"/>
        <v>9</v>
      </c>
      <c r="X110" s="29">
        <f t="shared" si="31"/>
        <v>29</v>
      </c>
      <c r="Y110" s="29">
        <v>1000</v>
      </c>
      <c r="Z110">
        <f>'COCO(EI;IU;HDI)'!I514</f>
        <v>1165.5</v>
      </c>
      <c r="AA110">
        <f>IF('COCO(EI;IU;HDI)'!L514*'COCO(EI;IU;HDI)'!AE514&lt;=0,1,0)</f>
        <v>1</v>
      </c>
      <c r="AB110">
        <f t="shared" si="25"/>
        <v>42</v>
      </c>
      <c r="AH110" s="80">
        <f>(((Years!Q110/15) + (Years!C110/18)) / 2)</f>
        <v>0.63359694997777782</v>
      </c>
      <c r="AI110" s="125">
        <v>0.88600000000000001</v>
      </c>
    </row>
    <row r="111" spans="2:35" ht="14.4" customHeight="1" x14ac:dyDescent="0.3">
      <c r="B111" s="142" t="s">
        <v>153</v>
      </c>
      <c r="C111" s="82">
        <f>(((Years!Q111/15) + (Years!C111/18)) / 2)</f>
        <v>0.80758412661111101</v>
      </c>
      <c r="D111" s="83">
        <v>89.203400000000002</v>
      </c>
      <c r="E111" s="125">
        <v>0.84499999999999997</v>
      </c>
      <c r="F111" s="87">
        <f t="shared" si="22"/>
        <v>8</v>
      </c>
      <c r="G111" s="87">
        <f t="shared" si="23"/>
        <v>10</v>
      </c>
      <c r="H111" s="88">
        <f t="shared" si="24"/>
        <v>11</v>
      </c>
      <c r="S111" s="29">
        <f t="shared" si="26"/>
        <v>34</v>
      </c>
      <c r="T111" s="29">
        <f t="shared" si="27"/>
        <v>45</v>
      </c>
      <c r="U111" s="29">
        <f t="shared" si="28"/>
        <v>48</v>
      </c>
      <c r="V111" s="29">
        <f t="shared" si="29"/>
        <v>32</v>
      </c>
      <c r="W111" s="29">
        <f t="shared" si="30"/>
        <v>35</v>
      </c>
      <c r="X111" s="29">
        <f t="shared" si="31"/>
        <v>41</v>
      </c>
      <c r="Y111" s="29">
        <v>1000</v>
      </c>
      <c r="Z111">
        <f>'COCO(EI;IU;HDI)'!I515</f>
        <v>1122</v>
      </c>
      <c r="AA111">
        <f>IF('COCO(EI;IU;HDI)'!L515*'COCO(EI;IU;HDI)'!AE515&lt;=0,1,0)</f>
        <v>1</v>
      </c>
      <c r="AB111">
        <f t="shared" si="25"/>
        <v>51</v>
      </c>
      <c r="AH111" s="80">
        <f>(((Years!Q111/15) + (Years!C111/18)) / 2)</f>
        <v>0.80758412661111101</v>
      </c>
      <c r="AI111" s="125">
        <v>0.84499999999999997</v>
      </c>
    </row>
    <row r="112" spans="2:35" ht="14.4" customHeight="1" x14ac:dyDescent="0.3">
      <c r="B112" s="142" t="s">
        <v>154</v>
      </c>
      <c r="C112" s="80">
        <f>(((Years!Q112/15) + (Years!C112/18)) / 2)</f>
        <v>0.81068388888888898</v>
      </c>
      <c r="D112" s="81">
        <v>92.245000000000005</v>
      </c>
      <c r="E112" s="125">
        <v>0.83199999999999996</v>
      </c>
      <c r="F112" s="87">
        <f t="shared" si="22"/>
        <v>7</v>
      </c>
      <c r="G112" s="87">
        <f t="shared" si="23"/>
        <v>6</v>
      </c>
      <c r="H112" s="88">
        <f t="shared" si="24"/>
        <v>12</v>
      </c>
      <c r="S112" s="29">
        <f t="shared" si="26"/>
        <v>31</v>
      </c>
      <c r="T112" s="29">
        <f t="shared" si="27"/>
        <v>31</v>
      </c>
      <c r="U112" s="29">
        <f t="shared" si="28"/>
        <v>56</v>
      </c>
      <c r="V112" s="29">
        <f t="shared" si="29"/>
        <v>28</v>
      </c>
      <c r="W112" s="29">
        <f t="shared" si="30"/>
        <v>26</v>
      </c>
      <c r="X112" s="29">
        <f t="shared" si="31"/>
        <v>42</v>
      </c>
      <c r="Y112" s="29">
        <v>1000</v>
      </c>
      <c r="Z112">
        <f>'COCO(EI;IU;HDI)'!I516</f>
        <v>1139.8</v>
      </c>
      <c r="AA112">
        <f>IF('COCO(EI;IU;HDI)'!L516*'COCO(EI;IU;HDI)'!AE516&lt;=0,1,0)</f>
        <v>1</v>
      </c>
      <c r="AB112">
        <f t="shared" si="25"/>
        <v>47</v>
      </c>
      <c r="AH112" s="80">
        <f>(((Years!Q112/15) + (Years!C112/18)) / 2)</f>
        <v>0.81068388888888898</v>
      </c>
      <c r="AI112" s="125">
        <v>0.83199999999999996</v>
      </c>
    </row>
    <row r="113" spans="2:35" ht="14.4" customHeight="1" x14ac:dyDescent="0.3">
      <c r="B113" s="142" t="s">
        <v>155</v>
      </c>
      <c r="C113" s="82">
        <f>(((Years!Q113/15) + (Years!C113/18)) / 2)</f>
        <v>0.44970100354444442</v>
      </c>
      <c r="D113" s="83">
        <v>34.200499999999998</v>
      </c>
      <c r="E113" s="125">
        <v>0.57799999999999996</v>
      </c>
      <c r="F113" s="87">
        <f t="shared" si="22"/>
        <v>24</v>
      </c>
      <c r="G113" s="87">
        <f t="shared" si="23"/>
        <v>23</v>
      </c>
      <c r="H113" s="88">
        <f t="shared" si="24"/>
        <v>24</v>
      </c>
      <c r="S113" s="29">
        <f t="shared" si="26"/>
        <v>107</v>
      </c>
      <c r="T113" s="29">
        <f t="shared" si="27"/>
        <v>116</v>
      </c>
      <c r="U113" s="29">
        <f t="shared" si="28"/>
        <v>114</v>
      </c>
      <c r="V113" s="29">
        <f t="shared" si="29"/>
        <v>63</v>
      </c>
      <c r="W113" s="29">
        <f t="shared" si="30"/>
        <v>61</v>
      </c>
      <c r="X113" s="29">
        <f t="shared" si="31"/>
        <v>62</v>
      </c>
      <c r="Y113" s="29">
        <v>1000</v>
      </c>
      <c r="Z113">
        <f>'COCO(EI;IU;HDI)'!I517</f>
        <v>689</v>
      </c>
      <c r="AA113">
        <f>IF('COCO(EI;IU;HDI)'!L517*'COCO(EI;IU;HDI)'!AE517&lt;=0,1,0)</f>
        <v>1</v>
      </c>
      <c r="AB113">
        <f t="shared" si="25"/>
        <v>115</v>
      </c>
      <c r="AH113" s="80">
        <f>(((Years!Q113/15) + (Years!C113/18)) / 2)</f>
        <v>0.44970100354444442</v>
      </c>
      <c r="AI113" s="125">
        <v>0.57799999999999996</v>
      </c>
    </row>
    <row r="114" spans="2:35" ht="14.4" customHeight="1" x14ac:dyDescent="0.3">
      <c r="B114" s="142" t="s">
        <v>156</v>
      </c>
      <c r="C114" s="80">
        <f>(((Years!Q114/15) + (Years!C114/18)) / 2)</f>
        <v>0.65971813057777773</v>
      </c>
      <c r="D114" s="81">
        <v>100</v>
      </c>
      <c r="E114" s="125">
        <v>0.9</v>
      </c>
      <c r="F114" s="87">
        <f t="shared" si="22"/>
        <v>13</v>
      </c>
      <c r="G114" s="87">
        <f t="shared" si="23"/>
        <v>1</v>
      </c>
      <c r="H114" s="88">
        <f t="shared" si="24"/>
        <v>6</v>
      </c>
      <c r="S114" s="29">
        <f t="shared" si="26"/>
        <v>67</v>
      </c>
      <c r="T114" s="29">
        <f t="shared" si="27"/>
        <v>1</v>
      </c>
      <c r="U114" s="29">
        <f t="shared" si="28"/>
        <v>32</v>
      </c>
      <c r="V114" s="29">
        <f t="shared" si="29"/>
        <v>41</v>
      </c>
      <c r="W114" s="29">
        <f t="shared" si="30"/>
        <v>1</v>
      </c>
      <c r="X114" s="29">
        <f t="shared" si="31"/>
        <v>25</v>
      </c>
      <c r="Y114" s="29">
        <v>1000</v>
      </c>
      <c r="Z114">
        <f>'COCO(EI;IU;HDI)'!I518</f>
        <v>1353.4</v>
      </c>
      <c r="AA114">
        <f>IF('COCO(EI;IU;HDI)'!L518*'COCO(EI;IU;HDI)'!AE518&lt;=0,1,0)</f>
        <v>1</v>
      </c>
      <c r="AB114">
        <f t="shared" si="25"/>
        <v>12</v>
      </c>
      <c r="AH114" s="80">
        <f>(((Years!Q114/15) + (Years!C114/18)) / 2)</f>
        <v>0.65971813057777773</v>
      </c>
      <c r="AI114" s="125">
        <v>0.9</v>
      </c>
    </row>
    <row r="115" spans="2:35" ht="14.4" customHeight="1" x14ac:dyDescent="0.3">
      <c r="B115" s="142" t="s">
        <v>165</v>
      </c>
      <c r="C115" s="82">
        <f>(((Years!Q115/15) + (Years!C115/18)) / 2)</f>
        <v>0.72562722633333343</v>
      </c>
      <c r="D115" s="83">
        <v>85.357500000000002</v>
      </c>
      <c r="E115" s="125">
        <v>0.83299999999999996</v>
      </c>
      <c r="F115" s="87">
        <f t="shared" si="22"/>
        <v>8</v>
      </c>
      <c r="G115" s="87">
        <f t="shared" si="23"/>
        <v>12</v>
      </c>
      <c r="H115" s="88">
        <f t="shared" si="24"/>
        <v>10</v>
      </c>
      <c r="S115" s="29">
        <f t="shared" si="26"/>
        <v>49</v>
      </c>
      <c r="T115" s="29">
        <f t="shared" si="27"/>
        <v>60</v>
      </c>
      <c r="U115" s="29">
        <f t="shared" si="28"/>
        <v>54</v>
      </c>
      <c r="V115" s="29">
        <f t="shared" si="29"/>
        <v>32</v>
      </c>
      <c r="W115" s="29">
        <f t="shared" si="30"/>
        <v>37</v>
      </c>
      <c r="X115" s="29">
        <f t="shared" si="31"/>
        <v>37</v>
      </c>
      <c r="Y115" s="29">
        <v>1000</v>
      </c>
      <c r="Z115">
        <f>'COCO(EI;IU;HDI)'!I519</f>
        <v>1120.0999999999999</v>
      </c>
      <c r="AA115">
        <f>IF('COCO(EI;IU;HDI)'!L519*'COCO(EI;IU;HDI)'!AE519&lt;=0,1,0)</f>
        <v>1</v>
      </c>
      <c r="AB115">
        <f t="shared" si="25"/>
        <v>52</v>
      </c>
      <c r="AH115" s="80">
        <f>(((Years!Q115/15) + (Years!C115/18)) / 2)</f>
        <v>0.72562722633333343</v>
      </c>
      <c r="AI115" s="125">
        <v>0.83299999999999996</v>
      </c>
    </row>
    <row r="116" spans="2:35" ht="14.4" customHeight="1" x14ac:dyDescent="0.3">
      <c r="B116" s="142" t="s">
        <v>173</v>
      </c>
      <c r="C116" s="80">
        <f>(((Years!Q116/15) + (Years!C116/18)) / 2)</f>
        <v>0.66965101444444441</v>
      </c>
      <c r="D116" s="81">
        <v>87.400899999999993</v>
      </c>
      <c r="E116" s="125">
        <v>0.84799999999999998</v>
      </c>
      <c r="F116" s="87">
        <f t="shared" si="22"/>
        <v>11</v>
      </c>
      <c r="G116" s="87">
        <f t="shared" si="23"/>
        <v>9</v>
      </c>
      <c r="H116" s="88">
        <f t="shared" si="24"/>
        <v>9</v>
      </c>
      <c r="S116" s="29">
        <f t="shared" si="26"/>
        <v>64</v>
      </c>
      <c r="T116" s="29">
        <f t="shared" si="27"/>
        <v>50</v>
      </c>
      <c r="U116" s="29">
        <f t="shared" si="28"/>
        <v>47</v>
      </c>
      <c r="V116" s="29">
        <f t="shared" si="29"/>
        <v>36</v>
      </c>
      <c r="W116" s="29">
        <f t="shared" si="30"/>
        <v>33</v>
      </c>
      <c r="X116" s="29">
        <f t="shared" si="31"/>
        <v>33</v>
      </c>
      <c r="Y116" s="29">
        <v>1000</v>
      </c>
      <c r="Z116">
        <f>'COCO(EI;IU;HDI)'!I520</f>
        <v>1160.5999999999999</v>
      </c>
      <c r="AA116">
        <f>IF('COCO(EI;IU;HDI)'!L520*'COCO(EI;IU;HDI)'!AE520&lt;=0,1,0)</f>
        <v>1</v>
      </c>
      <c r="AB116">
        <f t="shared" si="25"/>
        <v>43</v>
      </c>
      <c r="AH116" s="80">
        <f>(((Years!Q116/15) + (Years!C116/18)) / 2)</f>
        <v>0.66965101444444441</v>
      </c>
      <c r="AI116" s="125">
        <v>0.84799999999999998</v>
      </c>
    </row>
    <row r="117" spans="2:35" ht="14.4" customHeight="1" x14ac:dyDescent="0.3">
      <c r="B117" s="142" t="s">
        <v>159</v>
      </c>
      <c r="C117" s="82">
        <f>(((Years!Q117/15) + (Years!C117/18)) / 2)</f>
        <v>0.85449758572222223</v>
      </c>
      <c r="D117" s="83">
        <v>94.285200000000003</v>
      </c>
      <c r="E117" s="125">
        <v>0.94599999999999995</v>
      </c>
      <c r="F117" s="87">
        <f t="shared" si="22"/>
        <v>4</v>
      </c>
      <c r="G117" s="87">
        <f t="shared" si="23"/>
        <v>3</v>
      </c>
      <c r="H117" s="88">
        <f t="shared" si="24"/>
        <v>3</v>
      </c>
      <c r="S117" s="29">
        <f t="shared" si="26"/>
        <v>19</v>
      </c>
      <c r="T117" s="29">
        <f t="shared" si="27"/>
        <v>23</v>
      </c>
      <c r="U117" s="29">
        <f t="shared" si="28"/>
        <v>13</v>
      </c>
      <c r="V117" s="29">
        <f t="shared" si="29"/>
        <v>18</v>
      </c>
      <c r="W117" s="29">
        <f t="shared" si="30"/>
        <v>15</v>
      </c>
      <c r="X117" s="29">
        <f t="shared" si="31"/>
        <v>12</v>
      </c>
      <c r="Y117" s="29">
        <v>1000</v>
      </c>
      <c r="Z117">
        <f>'COCO(EI;IU;HDI)'!I521</f>
        <v>1322.7</v>
      </c>
      <c r="AA117">
        <f>IF('COCO(EI;IU;HDI)'!L521*'COCO(EI;IU;HDI)'!AE521&lt;=0,1,0)</f>
        <v>1</v>
      </c>
      <c r="AB117">
        <f t="shared" si="25"/>
        <v>19</v>
      </c>
      <c r="AH117" s="80">
        <f>(((Years!Q117/15) + (Years!C117/18)) / 2)</f>
        <v>0.85449758572222223</v>
      </c>
      <c r="AI117" s="125">
        <v>0.94599999999999995</v>
      </c>
    </row>
    <row r="118" spans="2:35" ht="14.4" customHeight="1" x14ac:dyDescent="0.3">
      <c r="B118" s="142" t="s">
        <v>169</v>
      </c>
      <c r="C118" s="80">
        <f>(((Years!Q118/15) + (Years!C118/18)) / 2)</f>
        <v>0.83309721399999992</v>
      </c>
      <c r="D118" s="81">
        <v>87.213099999999997</v>
      </c>
      <c r="E118" s="125">
        <v>0.88</v>
      </c>
      <c r="F118" s="87">
        <f t="shared" si="22"/>
        <v>5</v>
      </c>
      <c r="G118" s="87">
        <f t="shared" si="23"/>
        <v>8</v>
      </c>
      <c r="H118" s="88">
        <f t="shared" si="24"/>
        <v>5</v>
      </c>
      <c r="S118" s="29">
        <f t="shared" si="26"/>
        <v>25</v>
      </c>
      <c r="T118" s="29">
        <f t="shared" si="27"/>
        <v>51</v>
      </c>
      <c r="U118" s="29">
        <f t="shared" si="28"/>
        <v>37</v>
      </c>
      <c r="V118" s="29">
        <f t="shared" si="29"/>
        <v>21</v>
      </c>
      <c r="W118" s="29">
        <f t="shared" si="30"/>
        <v>31</v>
      </c>
      <c r="X118" s="29">
        <f t="shared" si="31"/>
        <v>20</v>
      </c>
      <c r="Y118" s="29">
        <v>1000</v>
      </c>
      <c r="Z118">
        <f>'COCO(EI;IU;HDI)'!I522</f>
        <v>1208</v>
      </c>
      <c r="AA118">
        <f>IF('COCO(EI;IU;HDI)'!L522*'COCO(EI;IU;HDI)'!AE522&lt;=0,1,0)</f>
        <v>1</v>
      </c>
      <c r="AB118">
        <f t="shared" si="25"/>
        <v>37</v>
      </c>
      <c r="AH118" s="80">
        <f>(((Years!Q118/15) + (Years!C118/18)) / 2)</f>
        <v>0.83309721399999992</v>
      </c>
      <c r="AI118" s="125">
        <v>0.88</v>
      </c>
    </row>
    <row r="119" spans="2:35" ht="14.4" customHeight="1" x14ac:dyDescent="0.3">
      <c r="B119" s="142" t="s">
        <v>170</v>
      </c>
      <c r="C119" s="82">
        <f>(((Years!Q119/15) + (Years!C119/18)) / 2)</f>
        <v>0.87644583372222218</v>
      </c>
      <c r="D119" s="83">
        <v>90.377899999999997</v>
      </c>
      <c r="E119" s="125">
        <v>0.93100000000000005</v>
      </c>
      <c r="F119" s="87">
        <f t="shared" si="22"/>
        <v>3</v>
      </c>
      <c r="G119" s="87">
        <f t="shared" si="23"/>
        <v>4</v>
      </c>
      <c r="H119" s="88">
        <f t="shared" si="24"/>
        <v>4</v>
      </c>
      <c r="S119" s="29">
        <f t="shared" si="26"/>
        <v>14</v>
      </c>
      <c r="T119" s="29">
        <f t="shared" si="27"/>
        <v>39</v>
      </c>
      <c r="U119" s="29">
        <f t="shared" si="28"/>
        <v>18</v>
      </c>
      <c r="V119" s="29">
        <f t="shared" si="29"/>
        <v>13</v>
      </c>
      <c r="W119" s="29">
        <f t="shared" si="30"/>
        <v>19</v>
      </c>
      <c r="X119" s="29">
        <f t="shared" si="31"/>
        <v>15</v>
      </c>
      <c r="Y119" s="29">
        <v>1000</v>
      </c>
      <c r="Z119">
        <f>'COCO(EI;IU;HDI)'!I523</f>
        <v>1300</v>
      </c>
      <c r="AA119">
        <f>IF('COCO(EI;IU;HDI)'!L523*'COCO(EI;IU;HDI)'!AE523&lt;=0,1,0)</f>
        <v>1</v>
      </c>
      <c r="AB119">
        <f t="shared" si="25"/>
        <v>22</v>
      </c>
      <c r="AH119" s="80">
        <f>(((Years!Q119/15) + (Years!C119/18)) / 2)</f>
        <v>0.87644583372222218</v>
      </c>
      <c r="AI119" s="125">
        <v>0.93100000000000005</v>
      </c>
    </row>
    <row r="120" spans="2:35" ht="14.4" customHeight="1" x14ac:dyDescent="0.3">
      <c r="B120" s="142" t="s">
        <v>168</v>
      </c>
      <c r="C120" s="80">
        <f>(((Years!Q120/15) + (Years!C120/18)) / 2)</f>
        <v>0.57408280738888884</v>
      </c>
      <c r="D120" s="81">
        <v>78.395799999999994</v>
      </c>
      <c r="E120" s="125">
        <v>0.72199999999999998</v>
      </c>
      <c r="F120" s="87">
        <f t="shared" si="22"/>
        <v>13</v>
      </c>
      <c r="G120" s="87">
        <f t="shared" si="23"/>
        <v>10</v>
      </c>
      <c r="H120" s="88">
        <f t="shared" si="24"/>
        <v>12</v>
      </c>
      <c r="S120" s="29">
        <f t="shared" si="26"/>
        <v>93</v>
      </c>
      <c r="T120" s="29">
        <f t="shared" si="27"/>
        <v>83</v>
      </c>
      <c r="U120" s="29">
        <f t="shared" si="28"/>
        <v>92</v>
      </c>
      <c r="V120" s="29">
        <f t="shared" si="29"/>
        <v>41</v>
      </c>
      <c r="W120" s="29">
        <f t="shared" si="30"/>
        <v>35</v>
      </c>
      <c r="X120" s="29">
        <f t="shared" si="31"/>
        <v>42</v>
      </c>
      <c r="Y120" s="29">
        <v>1000</v>
      </c>
      <c r="Z120">
        <f>'COCO(EI;IU;HDI)'!I524</f>
        <v>828.4</v>
      </c>
      <c r="AA120">
        <f>IF('COCO(EI;IU;HDI)'!L524*'COCO(EI;IU;HDI)'!AE524&lt;=0,1,0)</f>
        <v>1</v>
      </c>
      <c r="AB120">
        <f t="shared" si="25"/>
        <v>96</v>
      </c>
      <c r="AH120" s="80">
        <f>(((Years!Q120/15) + (Years!C120/18)) / 2)</f>
        <v>0.57408280738888884</v>
      </c>
      <c r="AI120" s="125">
        <v>0.72199999999999998</v>
      </c>
    </row>
    <row r="121" spans="2:35" ht="14.4" customHeight="1" x14ac:dyDescent="0.3">
      <c r="B121" s="142" t="s">
        <v>171</v>
      </c>
      <c r="C121" s="82">
        <f>(((Years!Q121/15) + (Years!C121/18)) / 2)</f>
        <v>0.85111251411111111</v>
      </c>
      <c r="D121" s="83">
        <v>95.703299999999999</v>
      </c>
      <c r="E121" s="125">
        <v>0.95899999999999996</v>
      </c>
      <c r="F121" s="87">
        <f t="shared" si="22"/>
        <v>3</v>
      </c>
      <c r="G121" s="87">
        <f t="shared" si="23"/>
        <v>2</v>
      </c>
      <c r="H121" s="88">
        <f t="shared" si="24"/>
        <v>2</v>
      </c>
      <c r="S121" s="29">
        <f t="shared" si="26"/>
        <v>20</v>
      </c>
      <c r="T121" s="29">
        <f t="shared" si="27"/>
        <v>17</v>
      </c>
      <c r="U121" s="29">
        <f t="shared" si="28"/>
        <v>5</v>
      </c>
      <c r="V121" s="29">
        <f t="shared" si="29"/>
        <v>13</v>
      </c>
      <c r="W121" s="29">
        <f t="shared" si="30"/>
        <v>9</v>
      </c>
      <c r="X121" s="29">
        <f t="shared" si="31"/>
        <v>8</v>
      </c>
      <c r="Y121" s="29">
        <v>1000</v>
      </c>
      <c r="Z121">
        <f>'COCO(EI;IU;HDI)'!I525</f>
        <v>1368.2</v>
      </c>
      <c r="AA121">
        <f>IF('COCO(EI;IU;HDI)'!L525*'COCO(EI;IU;HDI)'!AE525&lt;=0,1,0)</f>
        <v>1</v>
      </c>
      <c r="AB121">
        <f t="shared" si="25"/>
        <v>8</v>
      </c>
      <c r="AH121" s="80">
        <f>(((Years!Q121/15) + (Years!C121/18)) / 2)</f>
        <v>0.85111251411111111</v>
      </c>
      <c r="AI121" s="125">
        <v>0.95899999999999996</v>
      </c>
    </row>
    <row r="122" spans="2:35" ht="14.4" customHeight="1" x14ac:dyDescent="0.3">
      <c r="B122" s="142" t="s">
        <v>38</v>
      </c>
      <c r="C122" s="80">
        <f>(((Years!Q122/15) + (Years!C122/18)) / 2)</f>
        <v>0.87955081188888884</v>
      </c>
      <c r="D122" s="81">
        <v>97.344399999999993</v>
      </c>
      <c r="E122" s="125">
        <v>0.97</v>
      </c>
      <c r="F122" s="87">
        <f t="shared" si="22"/>
        <v>2</v>
      </c>
      <c r="G122" s="87">
        <f t="shared" si="23"/>
        <v>1</v>
      </c>
      <c r="H122" s="88">
        <f t="shared" si="24"/>
        <v>1</v>
      </c>
      <c r="S122" s="29">
        <f t="shared" si="26"/>
        <v>13</v>
      </c>
      <c r="T122" s="29">
        <f t="shared" si="27"/>
        <v>11</v>
      </c>
      <c r="U122" s="29">
        <f t="shared" si="28"/>
        <v>2</v>
      </c>
      <c r="V122" s="29">
        <f t="shared" si="29"/>
        <v>9</v>
      </c>
      <c r="W122" s="29">
        <f t="shared" si="30"/>
        <v>1</v>
      </c>
      <c r="X122" s="29">
        <f t="shared" si="31"/>
        <v>1</v>
      </c>
      <c r="Y122" s="29">
        <v>1000</v>
      </c>
      <c r="Z122">
        <f>'COCO(EI;IU;HDI)'!I526</f>
        <v>1389.9</v>
      </c>
      <c r="AA122">
        <f>IF('COCO(EI;IU;HDI)'!L526*'COCO(EI;IU;HDI)'!AE526&lt;=0,1,0)</f>
        <v>1</v>
      </c>
      <c r="AB122">
        <f t="shared" si="25"/>
        <v>5</v>
      </c>
      <c r="AH122" s="80">
        <f>(((Years!Q122/15) + (Years!C122/18)) / 2)</f>
        <v>0.87955081188888884</v>
      </c>
      <c r="AI122" s="125">
        <v>0.97</v>
      </c>
    </row>
    <row r="123" spans="2:35" ht="14.4" customHeight="1" x14ac:dyDescent="0.3">
      <c r="B123" s="142" t="s">
        <v>177</v>
      </c>
      <c r="C123" s="82">
        <f>(((Years!Q123/15) + (Years!C123/18)) / 2)</f>
        <v>0.62974389918888884</v>
      </c>
      <c r="D123" s="83">
        <v>89.535300000000007</v>
      </c>
      <c r="E123" s="125">
        <v>0.79800000000000004</v>
      </c>
      <c r="F123" s="87">
        <f t="shared" si="22"/>
        <v>7</v>
      </c>
      <c r="G123" s="87">
        <f t="shared" si="23"/>
        <v>3</v>
      </c>
      <c r="H123" s="88">
        <f t="shared" si="24"/>
        <v>5</v>
      </c>
      <c r="S123" s="29">
        <f t="shared" si="26"/>
        <v>78</v>
      </c>
      <c r="T123" s="29">
        <f t="shared" si="27"/>
        <v>42</v>
      </c>
      <c r="U123" s="29">
        <f t="shared" si="28"/>
        <v>64</v>
      </c>
      <c r="V123" s="29">
        <f t="shared" si="29"/>
        <v>28</v>
      </c>
      <c r="W123" s="29">
        <f t="shared" si="30"/>
        <v>15</v>
      </c>
      <c r="X123" s="29">
        <f t="shared" si="31"/>
        <v>20</v>
      </c>
      <c r="Y123" s="29">
        <v>1000</v>
      </c>
      <c r="Z123">
        <f>'COCO(EI;IU;HDI)'!I527</f>
        <v>1037</v>
      </c>
      <c r="AA123">
        <f>IF('COCO(EI;IU;HDI)'!L527*'COCO(EI;IU;HDI)'!AE527&lt;=0,1,0)</f>
        <v>1</v>
      </c>
      <c r="AB123">
        <f t="shared" si="25"/>
        <v>59</v>
      </c>
      <c r="AH123" s="80">
        <f>(((Years!Q123/15) + (Years!C123/18)) / 2)</f>
        <v>0.62974389918888884</v>
      </c>
      <c r="AI123" s="125">
        <v>0.79800000000000004</v>
      </c>
    </row>
    <row r="124" spans="2:35" ht="14.4" customHeight="1" x14ac:dyDescent="0.3">
      <c r="B124" s="142" t="s">
        <v>180</v>
      </c>
      <c r="C124" s="80">
        <f>(((Years!Q124/15) + (Years!C124/18)) / 2)</f>
        <v>0.54303889266666661</v>
      </c>
      <c r="D124" s="81">
        <v>34.020699999999998</v>
      </c>
      <c r="E124" s="125">
        <v>0.63400000000000001</v>
      </c>
      <c r="F124" s="87">
        <f t="shared" si="22"/>
        <v>11</v>
      </c>
      <c r="G124" s="87">
        <f t="shared" si="23"/>
        <v>13</v>
      </c>
      <c r="H124" s="88">
        <f t="shared" si="24"/>
        <v>10</v>
      </c>
      <c r="S124" s="29">
        <f t="shared" si="26"/>
        <v>97</v>
      </c>
      <c r="T124" s="29">
        <f t="shared" si="27"/>
        <v>117</v>
      </c>
      <c r="U124" s="29">
        <f t="shared" si="28"/>
        <v>104</v>
      </c>
      <c r="V124" s="29">
        <f t="shared" si="29"/>
        <v>36</v>
      </c>
      <c r="W124" s="29">
        <f t="shared" si="30"/>
        <v>43</v>
      </c>
      <c r="X124" s="29">
        <f t="shared" si="31"/>
        <v>37</v>
      </c>
      <c r="Y124" s="29">
        <v>1000</v>
      </c>
      <c r="Z124">
        <f>'COCO(EI;IU;HDI)'!I528</f>
        <v>732.5</v>
      </c>
      <c r="AA124">
        <f>IF('COCO(EI;IU;HDI)'!L528*'COCO(EI;IU;HDI)'!AE528&lt;=0,1,0)</f>
        <v>1</v>
      </c>
      <c r="AB124">
        <f t="shared" si="25"/>
        <v>105</v>
      </c>
      <c r="AH124" s="80">
        <f>(((Years!Q124/15) + (Years!C124/18)) / 2)</f>
        <v>0.54303889266666661</v>
      </c>
      <c r="AI124" s="125">
        <v>0.63400000000000001</v>
      </c>
    </row>
    <row r="125" spans="2:35" ht="14.4" customHeight="1" x14ac:dyDescent="0.3">
      <c r="B125" s="142" t="s">
        <v>176</v>
      </c>
      <c r="C125" s="82">
        <f>(((Years!Q125/15) + (Years!C125/18)) / 2)</f>
        <v>0.43146631588888884</v>
      </c>
      <c r="D125" s="83">
        <v>37.022300000000001</v>
      </c>
      <c r="E125" s="125">
        <v>0.57099999999999995</v>
      </c>
      <c r="F125" s="87">
        <f t="shared" si="22"/>
        <v>13</v>
      </c>
      <c r="G125" s="87">
        <f t="shared" si="23"/>
        <v>12</v>
      </c>
      <c r="H125" s="88">
        <f t="shared" si="24"/>
        <v>13</v>
      </c>
      <c r="S125" s="29">
        <f t="shared" si="26"/>
        <v>112</v>
      </c>
      <c r="T125" s="29">
        <f t="shared" si="27"/>
        <v>114</v>
      </c>
      <c r="U125" s="29">
        <f t="shared" si="28"/>
        <v>115</v>
      </c>
      <c r="V125" s="29">
        <f t="shared" si="29"/>
        <v>41</v>
      </c>
      <c r="W125" s="29">
        <f t="shared" si="30"/>
        <v>37</v>
      </c>
      <c r="X125" s="29">
        <f t="shared" si="31"/>
        <v>46</v>
      </c>
      <c r="Y125" s="29">
        <v>1000</v>
      </c>
      <c r="Z125">
        <f>'COCO(EI;IU;HDI)'!I529</f>
        <v>696</v>
      </c>
      <c r="AA125">
        <f>IF('COCO(EI;IU;HDI)'!L529*'COCO(EI;IU;HDI)'!AE529&lt;=0,1,0)</f>
        <v>1</v>
      </c>
      <c r="AB125">
        <f t="shared" si="25"/>
        <v>113</v>
      </c>
      <c r="AH125" s="80">
        <f>(((Years!Q125/15) + (Years!C125/18)) / 2)</f>
        <v>0.43146631588888884</v>
      </c>
      <c r="AI125" s="125">
        <v>0.57099999999999995</v>
      </c>
    </row>
    <row r="126" spans="2:35" ht="14.4" customHeight="1" x14ac:dyDescent="0.3">
      <c r="B126" s="142" t="s">
        <v>182</v>
      </c>
      <c r="C126" s="80">
        <f>(((Years!Q126/15) + (Years!C126/18)) / 2)</f>
        <v>0.70328047622222223</v>
      </c>
      <c r="D126" s="81">
        <v>84.699399999999997</v>
      </c>
      <c r="E126" s="125">
        <v>0.80700000000000005</v>
      </c>
      <c r="F126" s="87">
        <f t="shared" si="22"/>
        <v>3</v>
      </c>
      <c r="G126" s="87">
        <f t="shared" si="23"/>
        <v>5</v>
      </c>
      <c r="H126" s="88">
        <f t="shared" si="24"/>
        <v>4</v>
      </c>
      <c r="S126" s="29">
        <f t="shared" si="26"/>
        <v>53</v>
      </c>
      <c r="T126" s="29">
        <f t="shared" si="27"/>
        <v>62</v>
      </c>
      <c r="U126" s="29">
        <f t="shared" si="28"/>
        <v>61</v>
      </c>
      <c r="V126" s="29">
        <f t="shared" si="29"/>
        <v>13</v>
      </c>
      <c r="W126" s="29">
        <f t="shared" si="30"/>
        <v>22</v>
      </c>
      <c r="X126" s="29">
        <f t="shared" si="31"/>
        <v>15</v>
      </c>
      <c r="Y126" s="29">
        <v>1000</v>
      </c>
      <c r="Z126">
        <f>'COCO(EI;IU;HDI)'!I530</f>
        <v>1040</v>
      </c>
      <c r="AA126">
        <f>IF('COCO(EI;IU;HDI)'!L530*'COCO(EI;IU;HDI)'!AE530&lt;=0,1,0)</f>
        <v>1</v>
      </c>
      <c r="AB126">
        <f t="shared" si="25"/>
        <v>58</v>
      </c>
      <c r="AH126" s="80">
        <f>(((Years!Q126/15) + (Years!C126/18)) / 2)</f>
        <v>0.70328047622222223</v>
      </c>
      <c r="AI126" s="125">
        <v>0.80700000000000005</v>
      </c>
    </row>
    <row r="127" spans="2:35" ht="14.4" customHeight="1" x14ac:dyDescent="0.3">
      <c r="B127" s="142" t="s">
        <v>183</v>
      </c>
      <c r="C127" s="82">
        <f>(((Years!Q127/15) + (Years!C127/18)) / 2)</f>
        <v>0.61181083261111113</v>
      </c>
      <c r="D127" s="83">
        <v>72.354200000000006</v>
      </c>
      <c r="E127" s="125">
        <v>0.746</v>
      </c>
      <c r="F127" s="87">
        <f t="shared" si="22"/>
        <v>7</v>
      </c>
      <c r="G127" s="87">
        <f t="shared" si="23"/>
        <v>8</v>
      </c>
      <c r="H127" s="88">
        <f t="shared" si="24"/>
        <v>6</v>
      </c>
      <c r="S127" s="29">
        <f t="shared" si="26"/>
        <v>82</v>
      </c>
      <c r="T127" s="29">
        <f t="shared" si="27"/>
        <v>92</v>
      </c>
      <c r="U127" s="29">
        <f t="shared" si="28"/>
        <v>85</v>
      </c>
      <c r="V127" s="29">
        <f t="shared" si="29"/>
        <v>28</v>
      </c>
      <c r="W127" s="29">
        <f t="shared" si="30"/>
        <v>31</v>
      </c>
      <c r="X127" s="29">
        <f t="shared" si="31"/>
        <v>25</v>
      </c>
      <c r="Y127" s="29">
        <v>1000</v>
      </c>
      <c r="Z127">
        <f>'COCO(EI;IU;HDI)'!I531</f>
        <v>842.3</v>
      </c>
      <c r="AA127">
        <f>IF('COCO(EI;IU;HDI)'!L531*'COCO(EI;IU;HDI)'!AE531&lt;=0,1,0)</f>
        <v>1</v>
      </c>
      <c r="AB127">
        <f t="shared" si="25"/>
        <v>94</v>
      </c>
      <c r="AH127" s="80">
        <f>(((Years!Q127/15) + (Years!C127/18)) / 2)</f>
        <v>0.61181083261111113</v>
      </c>
      <c r="AI127" s="125">
        <v>0.746</v>
      </c>
    </row>
    <row r="128" spans="2:35" ht="14.4" customHeight="1" x14ac:dyDescent="0.3">
      <c r="B128" s="142" t="s">
        <v>184</v>
      </c>
      <c r="C128" s="80">
        <f>(((Years!Q128/15) + (Years!C128/18)) / 2)</f>
        <v>0.62383640621111114</v>
      </c>
      <c r="D128" s="81">
        <v>85.960700000000003</v>
      </c>
      <c r="E128" s="125">
        <v>0.85299999999999998</v>
      </c>
      <c r="F128" s="87">
        <f t="shared" si="22"/>
        <v>6</v>
      </c>
      <c r="G128" s="87">
        <f t="shared" si="23"/>
        <v>4</v>
      </c>
      <c r="H128" s="88">
        <f t="shared" si="24"/>
        <v>3</v>
      </c>
      <c r="S128" s="29">
        <f t="shared" si="26"/>
        <v>79</v>
      </c>
      <c r="T128" s="29">
        <f t="shared" si="27"/>
        <v>58</v>
      </c>
      <c r="U128" s="29">
        <f t="shared" si="28"/>
        <v>44</v>
      </c>
      <c r="V128" s="29">
        <f t="shared" si="29"/>
        <v>25</v>
      </c>
      <c r="W128" s="29">
        <f t="shared" si="30"/>
        <v>19</v>
      </c>
      <c r="X128" s="29">
        <f t="shared" si="31"/>
        <v>12</v>
      </c>
      <c r="Y128" s="29">
        <v>1000</v>
      </c>
      <c r="Z128">
        <f>'COCO(EI;IU;HDI)'!I532</f>
        <v>1126</v>
      </c>
      <c r="AA128">
        <f>IF('COCO(EI;IU;HDI)'!L532*'COCO(EI;IU;HDI)'!AE532&lt;=0,1,0)</f>
        <v>1</v>
      </c>
      <c r="AB128">
        <f t="shared" si="25"/>
        <v>50</v>
      </c>
      <c r="AH128" s="80">
        <f>(((Years!Q128/15) + (Years!C128/18)) / 2)</f>
        <v>0.62383640621111114</v>
      </c>
      <c r="AI128" s="125">
        <v>0.85299999999999998</v>
      </c>
    </row>
    <row r="129" spans="2:35" ht="14.4" customHeight="1" x14ac:dyDescent="0.3">
      <c r="B129" s="142" t="s">
        <v>185</v>
      </c>
      <c r="C129" s="82">
        <f>(((Years!Q129/15) + (Years!C129/18)) / 2)</f>
        <v>0.63265146471111122</v>
      </c>
      <c r="D129" s="83">
        <v>74.314599999999999</v>
      </c>
      <c r="E129" s="125">
        <v>0.68899999999999995</v>
      </c>
      <c r="F129" s="87">
        <f t="shared" si="22"/>
        <v>5</v>
      </c>
      <c r="G129" s="87">
        <f t="shared" si="23"/>
        <v>6</v>
      </c>
      <c r="H129" s="88">
        <f t="shared" si="24"/>
        <v>6</v>
      </c>
      <c r="S129" s="29">
        <f t="shared" si="26"/>
        <v>77</v>
      </c>
      <c r="T129" s="29">
        <f t="shared" si="27"/>
        <v>88</v>
      </c>
      <c r="U129" s="29">
        <f t="shared" si="28"/>
        <v>99</v>
      </c>
      <c r="V129" s="29">
        <f t="shared" si="29"/>
        <v>21</v>
      </c>
      <c r="W129" s="29">
        <f t="shared" si="30"/>
        <v>26</v>
      </c>
      <c r="X129" s="29">
        <f t="shared" si="31"/>
        <v>25</v>
      </c>
      <c r="Y129" s="29">
        <v>1000</v>
      </c>
      <c r="Z129">
        <f>'COCO(EI;IU;HDI)'!I533</f>
        <v>870.9</v>
      </c>
      <c r="AA129">
        <f>IF('COCO(EI;IU;HDI)'!L533*'COCO(EI;IU;HDI)'!AE533&lt;=0,1,0)</f>
        <v>1</v>
      </c>
      <c r="AB129">
        <f t="shared" si="25"/>
        <v>90</v>
      </c>
      <c r="AH129" s="80">
        <f>(((Years!Q129/15) + (Years!C129/18)) / 2)</f>
        <v>0.63265146471111122</v>
      </c>
      <c r="AI129" s="125">
        <v>0.68899999999999995</v>
      </c>
    </row>
    <row r="130" spans="2:35" ht="14.4" customHeight="1" x14ac:dyDescent="0.3">
      <c r="B130" s="142" t="s">
        <v>188</v>
      </c>
      <c r="C130" s="80">
        <f>(((Years!Q130/15) + (Years!C130/18)) / 2)</f>
        <v>0.80207387544444453</v>
      </c>
      <c r="D130" s="81">
        <v>82.375500000000002</v>
      </c>
      <c r="E130" s="125">
        <v>0.77900000000000003</v>
      </c>
      <c r="F130" s="87">
        <f t="shared" si="22"/>
        <v>2</v>
      </c>
      <c r="G130" s="87">
        <f t="shared" si="23"/>
        <v>4</v>
      </c>
      <c r="H130" s="88">
        <f t="shared" si="24"/>
        <v>3</v>
      </c>
      <c r="S130" s="29">
        <f t="shared" si="26"/>
        <v>36</v>
      </c>
      <c r="T130" s="29">
        <f t="shared" si="27"/>
        <v>71</v>
      </c>
      <c r="U130" s="29">
        <f t="shared" si="28"/>
        <v>73</v>
      </c>
      <c r="V130" s="29">
        <f t="shared" si="29"/>
        <v>9</v>
      </c>
      <c r="W130" s="29">
        <f t="shared" si="30"/>
        <v>19</v>
      </c>
      <c r="X130" s="29">
        <f t="shared" si="31"/>
        <v>12</v>
      </c>
      <c r="Y130" s="29">
        <v>1000</v>
      </c>
      <c r="Z130">
        <f>'COCO(EI;IU;HDI)'!I534</f>
        <v>1009.3</v>
      </c>
      <c r="AA130">
        <f>IF('COCO(EI;IU;HDI)'!L534*'COCO(EI;IU;HDI)'!AE534&lt;=0,1,0)</f>
        <v>1</v>
      </c>
      <c r="AB130">
        <f t="shared" si="25"/>
        <v>65</v>
      </c>
      <c r="AH130" s="80">
        <f>(((Years!Q130/15) + (Years!C130/18)) / 2)</f>
        <v>0.80207387544444453</v>
      </c>
      <c r="AI130" s="125">
        <v>0.77900000000000003</v>
      </c>
    </row>
    <row r="131" spans="2:35" ht="14.4" customHeight="1" x14ac:dyDescent="0.3">
      <c r="B131" s="142" t="s">
        <v>190</v>
      </c>
      <c r="C131" s="82">
        <f>(((Years!Q131/15) + (Years!C131/18)) / 2)</f>
        <v>0.89044652772222221</v>
      </c>
      <c r="D131" s="83">
        <v>93.144400000000005</v>
      </c>
      <c r="E131" s="125">
        <v>0.93799999999999994</v>
      </c>
      <c r="F131" s="87">
        <f t="shared" si="22"/>
        <v>1</v>
      </c>
      <c r="G131" s="87">
        <f t="shared" si="23"/>
        <v>1</v>
      </c>
      <c r="H131" s="88">
        <f t="shared" si="24"/>
        <v>1</v>
      </c>
      <c r="S131" s="29">
        <f t="shared" si="26"/>
        <v>9</v>
      </c>
      <c r="T131" s="29">
        <f t="shared" si="27"/>
        <v>27</v>
      </c>
      <c r="U131" s="29">
        <f t="shared" si="28"/>
        <v>15</v>
      </c>
      <c r="V131" s="29">
        <f t="shared" si="29"/>
        <v>1</v>
      </c>
      <c r="W131" s="29">
        <f t="shared" si="30"/>
        <v>1</v>
      </c>
      <c r="X131" s="29">
        <f t="shared" si="31"/>
        <v>1</v>
      </c>
      <c r="Y131" s="29">
        <v>1000</v>
      </c>
      <c r="Z131">
        <f>'COCO(EI;IU;HDI)'!I535</f>
        <v>1332.6</v>
      </c>
      <c r="AA131">
        <f>IF('COCO(EI;IU;HDI)'!L535*'COCO(EI;IU;HDI)'!AE535&lt;=0,1,0)</f>
        <v>1</v>
      </c>
      <c r="AB131">
        <f t="shared" si="25"/>
        <v>17</v>
      </c>
      <c r="AH131" s="80">
        <f>(((Years!Q131/15) + (Years!C131/18)) / 2)</f>
        <v>0.89044652772222221</v>
      </c>
      <c r="AI131" s="125">
        <v>0.93799999999999994</v>
      </c>
    </row>
    <row r="132" spans="2:35" ht="14.4" customHeight="1" x14ac:dyDescent="0.3">
      <c r="B132" s="142" t="s">
        <v>189</v>
      </c>
      <c r="C132" s="80">
        <f>(((Years!Q132/15) + (Years!C132/18)) / 2)</f>
        <v>0.69856443941111102</v>
      </c>
      <c r="D132" s="81">
        <v>89.896000000000001</v>
      </c>
      <c r="E132" s="125">
        <v>0.86199999999999999</v>
      </c>
      <c r="F132" s="87">
        <f t="shared" si="22"/>
        <v>1</v>
      </c>
      <c r="G132" s="87">
        <f t="shared" si="23"/>
        <v>1</v>
      </c>
      <c r="H132" s="88">
        <f t="shared" si="24"/>
        <v>1</v>
      </c>
      <c r="S132" s="29">
        <f t="shared" si="26"/>
        <v>55</v>
      </c>
      <c r="T132" s="29">
        <f t="shared" si="27"/>
        <v>40</v>
      </c>
      <c r="U132" s="29">
        <f t="shared" si="28"/>
        <v>41</v>
      </c>
      <c r="V132" s="29">
        <f t="shared" si="29"/>
        <v>1</v>
      </c>
      <c r="W132" s="29">
        <f t="shared" si="30"/>
        <v>1</v>
      </c>
      <c r="X132" s="29">
        <f t="shared" si="31"/>
        <v>1</v>
      </c>
      <c r="Y132" s="29">
        <v>1000</v>
      </c>
      <c r="Z132">
        <f>'COCO(EI;IU;HDI)'!I536</f>
        <v>1187.3</v>
      </c>
      <c r="AA132">
        <f>IF('COCO(EI;IU;HDI)'!L536*'COCO(EI;IU;HDI)'!AE536&lt;=0,1,0)</f>
        <v>1</v>
      </c>
      <c r="AB132">
        <f t="shared" si="25"/>
        <v>41</v>
      </c>
      <c r="AH132" s="80">
        <f>(((Years!Q132/15) + (Years!C132/18)) / 2)</f>
        <v>0.69856443941111102</v>
      </c>
      <c r="AI132" s="125">
        <v>0.86199999999999999</v>
      </c>
    </row>
    <row r="133" spans="2:35" ht="14.4" customHeight="1" x14ac:dyDescent="0.3">
      <c r="B133" s="142" t="s">
        <v>191</v>
      </c>
      <c r="C133" s="82">
        <f>(((Years!Q133/15) + (Years!C133/18)) / 2)</f>
        <v>0.68820929666666664</v>
      </c>
      <c r="D133" s="83">
        <v>89.013599999999997</v>
      </c>
      <c r="E133" s="125">
        <v>0.74</v>
      </c>
      <c r="F133" s="87">
        <f t="shared" si="22"/>
        <v>1</v>
      </c>
      <c r="G133" s="87">
        <f t="shared" si="23"/>
        <v>1</v>
      </c>
      <c r="H133" s="88">
        <f t="shared" si="24"/>
        <v>2</v>
      </c>
      <c r="S133" s="29">
        <f t="shared" si="26"/>
        <v>58</v>
      </c>
      <c r="T133" s="29">
        <f t="shared" si="27"/>
        <v>46</v>
      </c>
      <c r="U133" s="29">
        <f t="shared" si="28"/>
        <v>86</v>
      </c>
      <c r="V133" s="29">
        <f t="shared" si="29"/>
        <v>1</v>
      </c>
      <c r="W133" s="29">
        <f t="shared" si="30"/>
        <v>1</v>
      </c>
      <c r="X133" s="29">
        <f t="shared" si="31"/>
        <v>8</v>
      </c>
      <c r="Y133" s="29">
        <v>1000</v>
      </c>
      <c r="Z133">
        <f>'COCO(EI;IU;HDI)'!I537</f>
        <v>1013.3</v>
      </c>
      <c r="AA133">
        <f>IF('COCO(EI;IU;HDI)'!L537*'COCO(EI;IU;HDI)'!AE537&lt;=0,1,0)</f>
        <v>1</v>
      </c>
      <c r="AB133">
        <f t="shared" si="25"/>
        <v>64</v>
      </c>
      <c r="AH133" s="80">
        <f>(((Years!Q133/15) + (Years!C133/18)) / 2)</f>
        <v>0.68820929666666664</v>
      </c>
      <c r="AI133" s="125">
        <v>0.74</v>
      </c>
    </row>
    <row r="134" spans="2:35" ht="14.4" customHeight="1" x14ac:dyDescent="0.3">
      <c r="B134" s="142" t="s">
        <v>195</v>
      </c>
      <c r="C134" s="80">
        <f>(((Years!Q134/15) + (Years!C134/18)) / 2)</f>
        <v>0.49858018896666667</v>
      </c>
      <c r="D134" s="81">
        <v>45.731299999999997</v>
      </c>
      <c r="E134" s="125">
        <v>0.621</v>
      </c>
      <c r="F134" s="87">
        <f t="shared" si="22"/>
        <v>4</v>
      </c>
      <c r="G134" s="87">
        <f t="shared" si="23"/>
        <v>2</v>
      </c>
      <c r="H134" s="88">
        <f t="shared" si="24"/>
        <v>2</v>
      </c>
      <c r="S134" s="29">
        <f t="shared" si="26"/>
        <v>101</v>
      </c>
      <c r="T134" s="29">
        <f t="shared" si="27"/>
        <v>107</v>
      </c>
      <c r="U134" s="29">
        <f t="shared" si="28"/>
        <v>107</v>
      </c>
      <c r="V134" s="29">
        <f t="shared" si="29"/>
        <v>18</v>
      </c>
      <c r="W134" s="29">
        <f t="shared" si="30"/>
        <v>9</v>
      </c>
      <c r="X134" s="29">
        <f t="shared" si="31"/>
        <v>8</v>
      </c>
      <c r="Y134" s="29">
        <v>1000</v>
      </c>
      <c r="Z134">
        <f>'COCO(EI;IU;HDI)'!I538</f>
        <v>738.5</v>
      </c>
      <c r="AA134">
        <f>IF('COCO(EI;IU;HDI)'!L538*'COCO(EI;IU;HDI)'!AE538&lt;=0,1,0)</f>
        <v>1</v>
      </c>
      <c r="AB134">
        <f t="shared" si="25"/>
        <v>103</v>
      </c>
      <c r="AH134" s="80">
        <f>(((Years!Q134/15) + (Years!C134/18)) / 2)</f>
        <v>0.49858018896666667</v>
      </c>
      <c r="AI134" s="125">
        <v>0.621</v>
      </c>
    </row>
    <row r="135" spans="2:35" ht="14.4" customHeight="1" x14ac:dyDescent="0.3">
      <c r="B135" s="142" t="s">
        <v>194</v>
      </c>
      <c r="C135" s="82">
        <f>(((Years!Q135/15) + (Years!C135/18)) / 2)</f>
        <v>0.60827866552222221</v>
      </c>
      <c r="D135" s="83">
        <v>78.08</v>
      </c>
      <c r="E135" s="125">
        <v>0.76600000000000001</v>
      </c>
      <c r="F135" s="87">
        <f t="shared" ref="F135:F137" si="32">_xlfn.RANK.EQ(C135, C135:C266, 0)</f>
        <v>1</v>
      </c>
      <c r="G135" s="87">
        <f t="shared" ref="G135:G137" si="33">_xlfn.RANK.EQ(D135, D135:D266, 0)</f>
        <v>1</v>
      </c>
      <c r="H135" s="88">
        <f t="shared" ref="H135:H137" si="34">_xlfn.RANK.EQ(E135, E135:E266, 0)</f>
        <v>1</v>
      </c>
      <c r="S135" s="29">
        <f t="shared" si="26"/>
        <v>87</v>
      </c>
      <c r="T135" s="29">
        <f t="shared" si="27"/>
        <v>85</v>
      </c>
      <c r="U135" s="29">
        <f t="shared" si="28"/>
        <v>77</v>
      </c>
      <c r="V135" s="29">
        <f t="shared" si="29"/>
        <v>1</v>
      </c>
      <c r="W135" s="29">
        <f t="shared" si="30"/>
        <v>1</v>
      </c>
      <c r="X135" s="29">
        <f t="shared" si="31"/>
        <v>1</v>
      </c>
      <c r="Y135" s="29">
        <v>1000</v>
      </c>
      <c r="Z135">
        <f>'COCO(EI;IU;HDI)'!I539</f>
        <v>918.4</v>
      </c>
      <c r="AA135">
        <f>IF('COCO(EI;IU;HDI)'!L539*'COCO(EI;IU;HDI)'!AE539&lt;=0,1,0)</f>
        <v>1</v>
      </c>
      <c r="AB135">
        <f t="shared" ref="AB135:AB137" si="35">RANK(Z135,$Z$6:$Z$137)</f>
        <v>80</v>
      </c>
      <c r="AH135" s="80">
        <f>(((Years!Q135/15) + (Years!C135/18)) / 2)</f>
        <v>0.60827866552222221</v>
      </c>
      <c r="AI135" s="125">
        <v>0.76600000000000001</v>
      </c>
    </row>
    <row r="136" spans="2:35" ht="14.4" customHeight="1" x14ac:dyDescent="0.3">
      <c r="B136" s="142" t="s">
        <v>199</v>
      </c>
      <c r="C136" s="80">
        <f>(((Years!Q136/15) + (Years!C136/18)) / 2)</f>
        <v>0.5153771286444444</v>
      </c>
      <c r="D136" s="81">
        <v>33</v>
      </c>
      <c r="E136" s="125">
        <v>0.59499999999999997</v>
      </c>
      <c r="F136" s="87">
        <f t="shared" si="32"/>
        <v>2</v>
      </c>
      <c r="G136" s="87">
        <f t="shared" si="33"/>
        <v>2</v>
      </c>
      <c r="H136" s="88">
        <f t="shared" si="34"/>
        <v>2</v>
      </c>
      <c r="S136" s="29">
        <f t="shared" si="26"/>
        <v>99</v>
      </c>
      <c r="T136" s="29">
        <f t="shared" si="27"/>
        <v>118</v>
      </c>
      <c r="U136" s="29">
        <f t="shared" si="28"/>
        <v>111</v>
      </c>
      <c r="V136" s="29">
        <f t="shared" si="29"/>
        <v>9</v>
      </c>
      <c r="W136" s="29">
        <f t="shared" si="30"/>
        <v>9</v>
      </c>
      <c r="X136" s="29">
        <f t="shared" si="31"/>
        <v>8</v>
      </c>
      <c r="Y136" s="29">
        <v>1000</v>
      </c>
      <c r="Z136">
        <f>'COCO(EI;IU;HDI)'!I540</f>
        <v>706.8</v>
      </c>
      <c r="AA136">
        <f>IF('COCO(EI;IU;HDI)'!L540*'COCO(EI;IU;HDI)'!AE540&lt;=0,1,0)</f>
        <v>1</v>
      </c>
      <c r="AB136">
        <f t="shared" si="35"/>
        <v>111</v>
      </c>
      <c r="AH136" s="80">
        <f>(((Years!Q136/15) + (Years!C136/18)) / 2)</f>
        <v>0.5153771286444444</v>
      </c>
      <c r="AI136" s="125">
        <v>0.59499999999999997</v>
      </c>
    </row>
    <row r="137" spans="2:35" ht="14.4" customHeight="1" x14ac:dyDescent="0.3">
      <c r="B137" s="142" t="s">
        <v>200</v>
      </c>
      <c r="C137" s="82">
        <f>(((Years!Q137/15) + (Years!C137/18)) / 2)</f>
        <v>0.55545305852222226</v>
      </c>
      <c r="D137" s="83">
        <v>38.426600000000001</v>
      </c>
      <c r="E137" s="125">
        <v>0.59799999999999998</v>
      </c>
      <c r="F137" s="87">
        <f t="shared" si="32"/>
        <v>1</v>
      </c>
      <c r="G137" s="87">
        <f t="shared" si="33"/>
        <v>1</v>
      </c>
      <c r="H137" s="88">
        <f t="shared" si="34"/>
        <v>1</v>
      </c>
      <c r="S137" s="29">
        <f t="shared" si="26"/>
        <v>96</v>
      </c>
      <c r="T137" s="29">
        <f t="shared" si="27"/>
        <v>113</v>
      </c>
      <c r="U137" s="29">
        <f t="shared" si="28"/>
        <v>110</v>
      </c>
      <c r="V137" s="29">
        <f t="shared" si="29"/>
        <v>1</v>
      </c>
      <c r="W137" s="29">
        <f t="shared" si="30"/>
        <v>1</v>
      </c>
      <c r="X137" s="29">
        <f t="shared" si="31"/>
        <v>1</v>
      </c>
      <c r="Y137" s="29">
        <v>1000</v>
      </c>
      <c r="Z137">
        <f>'COCO(EI;IU;HDI)'!I541</f>
        <v>732.5</v>
      </c>
      <c r="AA137">
        <f>IF('COCO(EI;IU;HDI)'!L541*'COCO(EI;IU;HDI)'!AE541&lt;=0,1,0)</f>
        <v>1</v>
      </c>
      <c r="AB137">
        <f t="shared" si="35"/>
        <v>105</v>
      </c>
      <c r="AH137" s="80">
        <f>(((Years!Q137/15) + (Years!C137/18)) / 2)</f>
        <v>0.55545305852222226</v>
      </c>
      <c r="AI137" s="125">
        <v>0.59799999999999998</v>
      </c>
    </row>
  </sheetData>
  <phoneticPr fontId="26" type="noConversion"/>
  <conditionalFormatting sqref="Z6:Z137">
    <cfRule type="colorScale" priority="1">
      <colorScale>
        <cfvo type="min"/>
        <cfvo type="percentile" val="50"/>
        <cfvo type="max"/>
        <color rgb="FF63BE7B"/>
        <color rgb="FFFFEB84"/>
        <color rgb="FFF8696B"/>
      </colorScale>
    </cfRule>
  </conditionalFormatting>
  <conditionalFormatting sqref="AA6:AA137">
    <cfRule type="colorScale" priority="3">
      <colorScale>
        <cfvo type="min"/>
        <cfvo type="percentile" val="50"/>
        <cfvo type="max"/>
        <color rgb="FFF8696B"/>
        <color rgb="FFFFEB84"/>
        <color rgb="FF63BE7B"/>
      </colorScale>
    </cfRule>
  </conditionalFormatting>
  <conditionalFormatting sqref="AB6:AB137">
    <cfRule type="colorScale" priority="2">
      <colorScale>
        <cfvo type="min"/>
        <cfvo type="percentile" val="50"/>
        <cfvo type="max"/>
        <color rgb="FF63BE7B"/>
        <color rgb="FFFFEB84"/>
        <color rgb="FFF8696B"/>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6AFB-7EFE-4C2B-9126-16E0B9E7085B}">
  <dimension ref="A1:AE555"/>
  <sheetViews>
    <sheetView zoomScale="70" zoomScaleNormal="70" workbookViewId="0"/>
  </sheetViews>
  <sheetFormatPr defaultRowHeight="14.4" x14ac:dyDescent="0.3"/>
  <sheetData>
    <row r="1" spans="1:31" ht="18" x14ac:dyDescent="0.3">
      <c r="A1" s="89"/>
      <c r="T1" s="89"/>
    </row>
    <row r="2" spans="1:31" x14ac:dyDescent="0.3">
      <c r="A2" s="90"/>
      <c r="T2" s="90"/>
    </row>
    <row r="5" spans="1:31" ht="18" x14ac:dyDescent="0.3">
      <c r="A5" s="91" t="s">
        <v>818</v>
      </c>
      <c r="B5" s="92">
        <v>7411164</v>
      </c>
      <c r="C5" s="91" t="s">
        <v>819</v>
      </c>
      <c r="D5" s="92">
        <v>132</v>
      </c>
      <c r="E5" s="91" t="s">
        <v>820</v>
      </c>
      <c r="F5" s="92">
        <v>7</v>
      </c>
      <c r="G5" s="91" t="s">
        <v>821</v>
      </c>
      <c r="H5" s="92">
        <v>132</v>
      </c>
      <c r="I5" s="91" t="s">
        <v>822</v>
      </c>
      <c r="J5" s="92">
        <v>0</v>
      </c>
      <c r="K5" s="91" t="s">
        <v>823</v>
      </c>
      <c r="L5" s="92" t="s">
        <v>824</v>
      </c>
      <c r="T5" s="91" t="s">
        <v>818</v>
      </c>
      <c r="U5" s="92">
        <v>4802503</v>
      </c>
      <c r="V5" s="91" t="s">
        <v>819</v>
      </c>
      <c r="W5" s="92">
        <v>132</v>
      </c>
      <c r="X5" s="91" t="s">
        <v>820</v>
      </c>
      <c r="Y5" s="92">
        <v>7</v>
      </c>
      <c r="Z5" s="91" t="s">
        <v>821</v>
      </c>
      <c r="AA5" s="92">
        <v>132</v>
      </c>
      <c r="AB5" s="91" t="s">
        <v>822</v>
      </c>
      <c r="AC5" s="92">
        <v>0</v>
      </c>
      <c r="AD5" s="91" t="s">
        <v>823</v>
      </c>
      <c r="AE5" s="92" t="s">
        <v>825</v>
      </c>
    </row>
    <row r="6" spans="1:31" ht="18.600000000000001" thickBot="1" x14ac:dyDescent="0.35">
      <c r="A6" s="89"/>
      <c r="T6" s="89"/>
    </row>
    <row r="7" spans="1:31" ht="15" thickBot="1" x14ac:dyDescent="0.35">
      <c r="A7" s="93" t="s">
        <v>826</v>
      </c>
      <c r="B7" s="93" t="s">
        <v>827</v>
      </c>
      <c r="C7" s="93" t="s">
        <v>828</v>
      </c>
      <c r="D7" s="93" t="s">
        <v>829</v>
      </c>
      <c r="E7" s="93" t="s">
        <v>830</v>
      </c>
      <c r="F7" s="93" t="s">
        <v>831</v>
      </c>
      <c r="G7" s="93" t="s">
        <v>832</v>
      </c>
      <c r="H7" s="93" t="s">
        <v>833</v>
      </c>
      <c r="I7" s="93" t="s">
        <v>834</v>
      </c>
      <c r="K7" s="101" t="s">
        <v>827</v>
      </c>
      <c r="L7" s="101" t="s">
        <v>828</v>
      </c>
      <c r="M7" s="101" t="s">
        <v>829</v>
      </c>
      <c r="N7" s="101" t="s">
        <v>830</v>
      </c>
      <c r="O7" s="101" t="s">
        <v>831</v>
      </c>
      <c r="P7" s="101" t="s">
        <v>832</v>
      </c>
      <c r="Q7" s="101" t="s">
        <v>833</v>
      </c>
      <c r="R7" s="101" t="s">
        <v>834</v>
      </c>
      <c r="T7" s="93" t="s">
        <v>826</v>
      </c>
      <c r="U7" s="93" t="s">
        <v>827</v>
      </c>
      <c r="V7" s="93" t="s">
        <v>828</v>
      </c>
      <c r="W7" s="93" t="s">
        <v>829</v>
      </c>
      <c r="X7" s="93" t="s">
        <v>830</v>
      </c>
      <c r="Y7" s="93" t="s">
        <v>831</v>
      </c>
      <c r="Z7" s="93" t="s">
        <v>832</v>
      </c>
      <c r="AA7" s="93" t="s">
        <v>833</v>
      </c>
      <c r="AB7" s="93" t="s">
        <v>834</v>
      </c>
    </row>
    <row r="8" spans="1:31" ht="15" thickBot="1" x14ac:dyDescent="0.35">
      <c r="A8" s="93" t="s">
        <v>835</v>
      </c>
      <c r="B8" s="94">
        <v>126</v>
      </c>
      <c r="C8" s="94">
        <v>129</v>
      </c>
      <c r="D8" s="94">
        <v>126</v>
      </c>
      <c r="E8" s="94">
        <v>125</v>
      </c>
      <c r="F8" s="94">
        <v>129</v>
      </c>
      <c r="G8" s="94">
        <v>126</v>
      </c>
      <c r="H8" s="94">
        <v>116</v>
      </c>
      <c r="I8" s="94">
        <v>1000</v>
      </c>
      <c r="K8" s="29">
        <f t="shared" ref="K8" si="0">$D$5-B8+1</f>
        <v>7</v>
      </c>
      <c r="L8" s="29">
        <f t="shared" ref="L8" si="1">$D$5-C8+1</f>
        <v>4</v>
      </c>
      <c r="M8" s="29">
        <f t="shared" ref="M8" si="2">$D$5-D8+1</f>
        <v>7</v>
      </c>
      <c r="N8" s="29">
        <f t="shared" ref="N8" si="3">$D$5-E8+1</f>
        <v>8</v>
      </c>
      <c r="O8" s="29">
        <f t="shared" ref="O8" si="4">$D$5-F8+1</f>
        <v>4</v>
      </c>
      <c r="P8" s="29">
        <f>$D$5-G8+1</f>
        <v>7</v>
      </c>
      <c r="Q8" s="29">
        <f t="shared" ref="Q8" si="5">$D$5-H8+1</f>
        <v>17</v>
      </c>
      <c r="R8" s="29">
        <v>1000</v>
      </c>
      <c r="T8" s="93" t="s">
        <v>835</v>
      </c>
      <c r="U8" s="94">
        <v>7</v>
      </c>
      <c r="V8" s="94">
        <v>4</v>
      </c>
      <c r="W8" s="94">
        <v>7</v>
      </c>
      <c r="X8" s="94">
        <v>8</v>
      </c>
      <c r="Y8" s="94">
        <v>4</v>
      </c>
      <c r="Z8" s="94">
        <v>7</v>
      </c>
      <c r="AA8" s="94">
        <v>17</v>
      </c>
      <c r="AB8" s="94">
        <v>1000</v>
      </c>
    </row>
    <row r="9" spans="1:31" ht="15" thickBot="1" x14ac:dyDescent="0.35">
      <c r="A9" s="93" t="s">
        <v>836</v>
      </c>
      <c r="B9" s="94">
        <v>54</v>
      </c>
      <c r="C9" s="94">
        <v>69</v>
      </c>
      <c r="D9" s="94">
        <v>60</v>
      </c>
      <c r="E9" s="94">
        <v>63</v>
      </c>
      <c r="F9" s="94">
        <v>69</v>
      </c>
      <c r="G9" s="94">
        <v>60</v>
      </c>
      <c r="H9" s="94">
        <v>49</v>
      </c>
      <c r="I9" s="94">
        <v>1000</v>
      </c>
      <c r="K9" s="29">
        <f t="shared" ref="K9:K72" si="6">$D$5-B9+1</f>
        <v>79</v>
      </c>
      <c r="L9" s="29">
        <f t="shared" ref="L9:L72" si="7">$D$5-C9+1</f>
        <v>64</v>
      </c>
      <c r="M9" s="29">
        <f t="shared" ref="M9:M72" si="8">$D$5-D9+1</f>
        <v>73</v>
      </c>
      <c r="N9" s="29">
        <f t="shared" ref="N9:N72" si="9">$D$5-E9+1</f>
        <v>70</v>
      </c>
      <c r="O9" s="29">
        <f t="shared" ref="O9:O72" si="10">$D$5-F9+1</f>
        <v>64</v>
      </c>
      <c r="P9" s="29">
        <f t="shared" ref="P9:P72" si="11">$D$5-G9+1</f>
        <v>73</v>
      </c>
      <c r="Q9" s="29">
        <f t="shared" ref="Q9:Q72" si="12">$D$5-H9+1</f>
        <v>84</v>
      </c>
      <c r="R9" s="29">
        <v>1000</v>
      </c>
      <c r="T9" s="93" t="s">
        <v>836</v>
      </c>
      <c r="U9" s="94">
        <v>79</v>
      </c>
      <c r="V9" s="94">
        <v>64</v>
      </c>
      <c r="W9" s="94">
        <v>73</v>
      </c>
      <c r="X9" s="94">
        <v>70</v>
      </c>
      <c r="Y9" s="94">
        <v>64</v>
      </c>
      <c r="Z9" s="94">
        <v>73</v>
      </c>
      <c r="AA9" s="94">
        <v>84</v>
      </c>
      <c r="AB9" s="94">
        <v>1000</v>
      </c>
    </row>
    <row r="10" spans="1:31" ht="15" thickBot="1" x14ac:dyDescent="0.35">
      <c r="A10" s="93" t="s">
        <v>837</v>
      </c>
      <c r="B10" s="94">
        <v>57</v>
      </c>
      <c r="C10" s="94">
        <v>18</v>
      </c>
      <c r="D10" s="94">
        <v>27</v>
      </c>
      <c r="E10" s="94">
        <v>50</v>
      </c>
      <c r="F10" s="94">
        <v>18</v>
      </c>
      <c r="G10" s="94">
        <v>27</v>
      </c>
      <c r="H10" s="94">
        <v>49</v>
      </c>
      <c r="I10" s="94">
        <v>1000</v>
      </c>
      <c r="K10" s="29">
        <f t="shared" si="6"/>
        <v>76</v>
      </c>
      <c r="L10" s="29">
        <f t="shared" si="7"/>
        <v>115</v>
      </c>
      <c r="M10" s="29">
        <f t="shared" si="8"/>
        <v>106</v>
      </c>
      <c r="N10" s="29">
        <f t="shared" si="9"/>
        <v>83</v>
      </c>
      <c r="O10" s="29">
        <f t="shared" si="10"/>
        <v>115</v>
      </c>
      <c r="P10" s="29">
        <f t="shared" si="11"/>
        <v>106</v>
      </c>
      <c r="Q10" s="29">
        <f t="shared" si="12"/>
        <v>84</v>
      </c>
      <c r="R10" s="29">
        <v>1000</v>
      </c>
      <c r="T10" s="93" t="s">
        <v>837</v>
      </c>
      <c r="U10" s="94">
        <v>76</v>
      </c>
      <c r="V10" s="94">
        <v>115</v>
      </c>
      <c r="W10" s="94">
        <v>106</v>
      </c>
      <c r="X10" s="94">
        <v>83</v>
      </c>
      <c r="Y10" s="94">
        <v>115</v>
      </c>
      <c r="Z10" s="94">
        <v>106</v>
      </c>
      <c r="AA10" s="94">
        <v>84</v>
      </c>
      <c r="AB10" s="94">
        <v>1000</v>
      </c>
    </row>
    <row r="11" spans="1:31" ht="15" thickBot="1" x14ac:dyDescent="0.35">
      <c r="A11" s="93" t="s">
        <v>838</v>
      </c>
      <c r="B11" s="94">
        <v>119</v>
      </c>
      <c r="C11" s="94">
        <v>108</v>
      </c>
      <c r="D11" s="94">
        <v>108</v>
      </c>
      <c r="E11" s="94">
        <v>110</v>
      </c>
      <c r="F11" s="94">
        <v>108</v>
      </c>
      <c r="G11" s="94">
        <v>108</v>
      </c>
      <c r="H11" s="94">
        <v>79</v>
      </c>
      <c r="I11" s="94">
        <v>1000</v>
      </c>
      <c r="K11" s="29">
        <f t="shared" si="6"/>
        <v>14</v>
      </c>
      <c r="L11" s="29">
        <f t="shared" si="7"/>
        <v>25</v>
      </c>
      <c r="M11" s="29">
        <f t="shared" si="8"/>
        <v>25</v>
      </c>
      <c r="N11" s="29">
        <f t="shared" si="9"/>
        <v>23</v>
      </c>
      <c r="O11" s="29">
        <f t="shared" si="10"/>
        <v>25</v>
      </c>
      <c r="P11" s="29">
        <f t="shared" si="11"/>
        <v>25</v>
      </c>
      <c r="Q11" s="29">
        <f t="shared" si="12"/>
        <v>54</v>
      </c>
      <c r="R11" s="29">
        <v>1000</v>
      </c>
      <c r="T11" s="93" t="s">
        <v>838</v>
      </c>
      <c r="U11" s="94">
        <v>14</v>
      </c>
      <c r="V11" s="94">
        <v>25</v>
      </c>
      <c r="W11" s="94">
        <v>25</v>
      </c>
      <c r="X11" s="94">
        <v>23</v>
      </c>
      <c r="Y11" s="94">
        <v>25</v>
      </c>
      <c r="Z11" s="94">
        <v>25</v>
      </c>
      <c r="AA11" s="94">
        <v>54</v>
      </c>
      <c r="AB11" s="94">
        <v>1000</v>
      </c>
    </row>
    <row r="12" spans="1:31" ht="15" thickBot="1" x14ac:dyDescent="0.35">
      <c r="A12" s="93" t="s">
        <v>839</v>
      </c>
      <c r="B12" s="94">
        <v>39</v>
      </c>
      <c r="C12" s="94">
        <v>86</v>
      </c>
      <c r="D12" s="94">
        <v>46</v>
      </c>
      <c r="E12" s="94">
        <v>41</v>
      </c>
      <c r="F12" s="94">
        <v>86</v>
      </c>
      <c r="G12" s="94">
        <v>46</v>
      </c>
      <c r="H12" s="94">
        <v>1</v>
      </c>
      <c r="I12" s="94">
        <v>1000</v>
      </c>
      <c r="K12" s="29">
        <f t="shared" si="6"/>
        <v>94</v>
      </c>
      <c r="L12" s="29">
        <f t="shared" si="7"/>
        <v>47</v>
      </c>
      <c r="M12" s="29">
        <f t="shared" si="8"/>
        <v>87</v>
      </c>
      <c r="N12" s="29">
        <f t="shared" si="9"/>
        <v>92</v>
      </c>
      <c r="O12" s="29">
        <f t="shared" si="10"/>
        <v>47</v>
      </c>
      <c r="P12" s="29">
        <f t="shared" si="11"/>
        <v>87</v>
      </c>
      <c r="Q12" s="29">
        <f t="shared" si="12"/>
        <v>132</v>
      </c>
      <c r="R12" s="29">
        <v>1000</v>
      </c>
      <c r="T12" s="93" t="s">
        <v>839</v>
      </c>
      <c r="U12" s="94">
        <v>94</v>
      </c>
      <c r="V12" s="94">
        <v>47</v>
      </c>
      <c r="W12" s="94">
        <v>87</v>
      </c>
      <c r="X12" s="94">
        <v>92</v>
      </c>
      <c r="Y12" s="94">
        <v>47</v>
      </c>
      <c r="Z12" s="94">
        <v>87</v>
      </c>
      <c r="AA12" s="94">
        <v>132</v>
      </c>
      <c r="AB12" s="94">
        <v>1000</v>
      </c>
    </row>
    <row r="13" spans="1:31" ht="15" thickBot="1" x14ac:dyDescent="0.35">
      <c r="A13" s="93" t="s">
        <v>840</v>
      </c>
      <c r="B13" s="94">
        <v>27</v>
      </c>
      <c r="C13" s="94">
        <v>44</v>
      </c>
      <c r="D13" s="94">
        <v>40</v>
      </c>
      <c r="E13" s="94">
        <v>20</v>
      </c>
      <c r="F13" s="94">
        <v>44</v>
      </c>
      <c r="G13" s="94">
        <v>40</v>
      </c>
      <c r="H13" s="94">
        <v>1</v>
      </c>
      <c r="I13" s="94">
        <v>1000</v>
      </c>
      <c r="K13" s="29">
        <f t="shared" si="6"/>
        <v>106</v>
      </c>
      <c r="L13" s="29">
        <f t="shared" si="7"/>
        <v>89</v>
      </c>
      <c r="M13" s="29">
        <f t="shared" si="8"/>
        <v>93</v>
      </c>
      <c r="N13" s="29">
        <f t="shared" si="9"/>
        <v>113</v>
      </c>
      <c r="O13" s="29">
        <f t="shared" si="10"/>
        <v>89</v>
      </c>
      <c r="P13" s="29">
        <f t="shared" si="11"/>
        <v>93</v>
      </c>
      <c r="Q13" s="29">
        <f t="shared" si="12"/>
        <v>132</v>
      </c>
      <c r="R13" s="29">
        <v>1000</v>
      </c>
      <c r="T13" s="93" t="s">
        <v>840</v>
      </c>
      <c r="U13" s="94">
        <v>106</v>
      </c>
      <c r="V13" s="94">
        <v>89</v>
      </c>
      <c r="W13" s="94">
        <v>93</v>
      </c>
      <c r="X13" s="94">
        <v>113</v>
      </c>
      <c r="Y13" s="94">
        <v>89</v>
      </c>
      <c r="Z13" s="94">
        <v>93</v>
      </c>
      <c r="AA13" s="94">
        <v>132</v>
      </c>
      <c r="AB13" s="94">
        <v>1000</v>
      </c>
    </row>
    <row r="14" spans="1:31" ht="15" thickBot="1" x14ac:dyDescent="0.35">
      <c r="A14" s="93" t="s">
        <v>841</v>
      </c>
      <c r="B14" s="94">
        <v>52</v>
      </c>
      <c r="C14" s="94">
        <v>79</v>
      </c>
      <c r="D14" s="94">
        <v>59</v>
      </c>
      <c r="E14" s="94">
        <v>52</v>
      </c>
      <c r="F14" s="94">
        <v>79</v>
      </c>
      <c r="G14" s="94">
        <v>59</v>
      </c>
      <c r="H14" s="94">
        <v>49</v>
      </c>
      <c r="I14" s="94">
        <v>1000</v>
      </c>
      <c r="K14" s="29">
        <f t="shared" si="6"/>
        <v>81</v>
      </c>
      <c r="L14" s="29">
        <f t="shared" si="7"/>
        <v>54</v>
      </c>
      <c r="M14" s="29">
        <f t="shared" si="8"/>
        <v>74</v>
      </c>
      <c r="N14" s="29">
        <f t="shared" si="9"/>
        <v>81</v>
      </c>
      <c r="O14" s="29">
        <f t="shared" si="10"/>
        <v>54</v>
      </c>
      <c r="P14" s="29">
        <f t="shared" si="11"/>
        <v>74</v>
      </c>
      <c r="Q14" s="29">
        <f t="shared" si="12"/>
        <v>84</v>
      </c>
      <c r="R14" s="29">
        <v>1000</v>
      </c>
      <c r="T14" s="93" t="s">
        <v>841</v>
      </c>
      <c r="U14" s="94">
        <v>81</v>
      </c>
      <c r="V14" s="94">
        <v>54</v>
      </c>
      <c r="W14" s="94">
        <v>74</v>
      </c>
      <c r="X14" s="94">
        <v>81</v>
      </c>
      <c r="Y14" s="94">
        <v>54</v>
      </c>
      <c r="Z14" s="94">
        <v>74</v>
      </c>
      <c r="AA14" s="94">
        <v>84</v>
      </c>
      <c r="AB14" s="94">
        <v>1000</v>
      </c>
    </row>
    <row r="15" spans="1:31" ht="15" thickBot="1" x14ac:dyDescent="0.35">
      <c r="A15" s="93" t="s">
        <v>842</v>
      </c>
      <c r="B15" s="94">
        <v>1</v>
      </c>
      <c r="C15" s="94">
        <v>12</v>
      </c>
      <c r="D15" s="94">
        <v>7</v>
      </c>
      <c r="E15" s="94">
        <v>1</v>
      </c>
      <c r="F15" s="94">
        <v>12</v>
      </c>
      <c r="G15" s="94">
        <v>7</v>
      </c>
      <c r="H15" s="94">
        <v>1</v>
      </c>
      <c r="I15" s="94">
        <v>1000</v>
      </c>
      <c r="K15" s="29">
        <f t="shared" si="6"/>
        <v>132</v>
      </c>
      <c r="L15" s="29">
        <f t="shared" si="7"/>
        <v>121</v>
      </c>
      <c r="M15" s="29">
        <f t="shared" si="8"/>
        <v>126</v>
      </c>
      <c r="N15" s="29">
        <f t="shared" si="9"/>
        <v>132</v>
      </c>
      <c r="O15" s="29">
        <f t="shared" si="10"/>
        <v>121</v>
      </c>
      <c r="P15" s="29">
        <f t="shared" si="11"/>
        <v>126</v>
      </c>
      <c r="Q15" s="29">
        <f t="shared" si="12"/>
        <v>132</v>
      </c>
      <c r="R15" s="29">
        <v>1000</v>
      </c>
      <c r="T15" s="93" t="s">
        <v>842</v>
      </c>
      <c r="U15" s="94">
        <v>132</v>
      </c>
      <c r="V15" s="94">
        <v>121</v>
      </c>
      <c r="W15" s="94">
        <v>126</v>
      </c>
      <c r="X15" s="94">
        <v>132</v>
      </c>
      <c r="Y15" s="94">
        <v>121</v>
      </c>
      <c r="Z15" s="94">
        <v>126</v>
      </c>
      <c r="AA15" s="94">
        <v>132</v>
      </c>
      <c r="AB15" s="94">
        <v>1000</v>
      </c>
    </row>
    <row r="16" spans="1:31" ht="15" thickBot="1" x14ac:dyDescent="0.35">
      <c r="A16" s="93" t="s">
        <v>843</v>
      </c>
      <c r="B16" s="94">
        <v>23</v>
      </c>
      <c r="C16" s="94">
        <v>19</v>
      </c>
      <c r="D16" s="94">
        <v>19</v>
      </c>
      <c r="E16" s="94">
        <v>29</v>
      </c>
      <c r="F16" s="94">
        <v>19</v>
      </c>
      <c r="G16" s="94">
        <v>19</v>
      </c>
      <c r="H16" s="94">
        <v>1</v>
      </c>
      <c r="I16" s="94">
        <v>1000</v>
      </c>
      <c r="K16" s="29">
        <f t="shared" si="6"/>
        <v>110</v>
      </c>
      <c r="L16" s="29">
        <f t="shared" si="7"/>
        <v>114</v>
      </c>
      <c r="M16" s="29">
        <f t="shared" si="8"/>
        <v>114</v>
      </c>
      <c r="N16" s="29">
        <f t="shared" si="9"/>
        <v>104</v>
      </c>
      <c r="O16" s="29">
        <f t="shared" si="10"/>
        <v>114</v>
      </c>
      <c r="P16" s="29">
        <f t="shared" si="11"/>
        <v>114</v>
      </c>
      <c r="Q16" s="29">
        <f t="shared" si="12"/>
        <v>132</v>
      </c>
      <c r="R16" s="29">
        <v>1000</v>
      </c>
      <c r="T16" s="93" t="s">
        <v>843</v>
      </c>
      <c r="U16" s="94">
        <v>110</v>
      </c>
      <c r="V16" s="94">
        <v>114</v>
      </c>
      <c r="W16" s="94">
        <v>114</v>
      </c>
      <c r="X16" s="94">
        <v>104</v>
      </c>
      <c r="Y16" s="94">
        <v>114</v>
      </c>
      <c r="Z16" s="94">
        <v>114</v>
      </c>
      <c r="AA16" s="94">
        <v>132</v>
      </c>
      <c r="AB16" s="94">
        <v>1000</v>
      </c>
    </row>
    <row r="17" spans="1:28" ht="15" thickBot="1" x14ac:dyDescent="0.35">
      <c r="A17" s="93" t="s">
        <v>844</v>
      </c>
      <c r="B17" s="94">
        <v>62</v>
      </c>
      <c r="C17" s="94">
        <v>47</v>
      </c>
      <c r="D17" s="94">
        <v>68</v>
      </c>
      <c r="E17" s="94">
        <v>71</v>
      </c>
      <c r="F17" s="94">
        <v>47</v>
      </c>
      <c r="G17" s="94">
        <v>68</v>
      </c>
      <c r="H17" s="94">
        <v>49</v>
      </c>
      <c r="I17" s="94">
        <v>1000</v>
      </c>
      <c r="K17" s="29">
        <f t="shared" si="6"/>
        <v>71</v>
      </c>
      <c r="L17" s="29">
        <f t="shared" si="7"/>
        <v>86</v>
      </c>
      <c r="M17" s="29">
        <f t="shared" si="8"/>
        <v>65</v>
      </c>
      <c r="N17" s="29">
        <f t="shared" si="9"/>
        <v>62</v>
      </c>
      <c r="O17" s="29">
        <f t="shared" si="10"/>
        <v>86</v>
      </c>
      <c r="P17" s="29">
        <f t="shared" si="11"/>
        <v>65</v>
      </c>
      <c r="Q17" s="29">
        <f t="shared" si="12"/>
        <v>84</v>
      </c>
      <c r="R17" s="29">
        <v>1000</v>
      </c>
      <c r="T17" s="93" t="s">
        <v>844</v>
      </c>
      <c r="U17" s="94">
        <v>71</v>
      </c>
      <c r="V17" s="94">
        <v>86</v>
      </c>
      <c r="W17" s="94">
        <v>65</v>
      </c>
      <c r="X17" s="94">
        <v>62</v>
      </c>
      <c r="Y17" s="94">
        <v>86</v>
      </c>
      <c r="Z17" s="94">
        <v>65</v>
      </c>
      <c r="AA17" s="94">
        <v>84</v>
      </c>
      <c r="AB17" s="94">
        <v>1000</v>
      </c>
    </row>
    <row r="18" spans="1:28" ht="15" thickBot="1" x14ac:dyDescent="0.35">
      <c r="A18" s="93" t="s">
        <v>845</v>
      </c>
      <c r="B18" s="94">
        <v>50</v>
      </c>
      <c r="C18" s="94">
        <v>21</v>
      </c>
      <c r="D18" s="94">
        <v>58</v>
      </c>
      <c r="E18" s="94">
        <v>57</v>
      </c>
      <c r="F18" s="94">
        <v>21</v>
      </c>
      <c r="G18" s="94">
        <v>58</v>
      </c>
      <c r="H18" s="94">
        <v>49</v>
      </c>
      <c r="I18" s="94">
        <v>1000</v>
      </c>
      <c r="K18" s="29">
        <f t="shared" si="6"/>
        <v>83</v>
      </c>
      <c r="L18" s="29">
        <f t="shared" si="7"/>
        <v>112</v>
      </c>
      <c r="M18" s="29">
        <f t="shared" si="8"/>
        <v>75</v>
      </c>
      <c r="N18" s="29">
        <f t="shared" si="9"/>
        <v>76</v>
      </c>
      <c r="O18" s="29">
        <f t="shared" si="10"/>
        <v>112</v>
      </c>
      <c r="P18" s="29">
        <f t="shared" si="11"/>
        <v>75</v>
      </c>
      <c r="Q18" s="29">
        <f t="shared" si="12"/>
        <v>84</v>
      </c>
      <c r="R18" s="29">
        <v>1000</v>
      </c>
      <c r="T18" s="93" t="s">
        <v>845</v>
      </c>
      <c r="U18" s="94">
        <v>83</v>
      </c>
      <c r="V18" s="94">
        <v>112</v>
      </c>
      <c r="W18" s="94">
        <v>75</v>
      </c>
      <c r="X18" s="94">
        <v>76</v>
      </c>
      <c r="Y18" s="94">
        <v>112</v>
      </c>
      <c r="Z18" s="94">
        <v>75</v>
      </c>
      <c r="AA18" s="94">
        <v>84</v>
      </c>
      <c r="AB18" s="94">
        <v>1000</v>
      </c>
    </row>
    <row r="19" spans="1:28" ht="15" thickBot="1" x14ac:dyDescent="0.35">
      <c r="A19" s="93" t="s">
        <v>846</v>
      </c>
      <c r="B19" s="94">
        <v>75</v>
      </c>
      <c r="C19" s="94">
        <v>1</v>
      </c>
      <c r="D19" s="94">
        <v>33</v>
      </c>
      <c r="E19" s="94">
        <v>43</v>
      </c>
      <c r="F19" s="94">
        <v>1</v>
      </c>
      <c r="G19" s="94">
        <v>33</v>
      </c>
      <c r="H19" s="94">
        <v>1</v>
      </c>
      <c r="I19" s="94">
        <v>1000</v>
      </c>
      <c r="K19" s="29">
        <f t="shared" si="6"/>
        <v>58</v>
      </c>
      <c r="L19" s="29">
        <f t="shared" si="7"/>
        <v>132</v>
      </c>
      <c r="M19" s="29">
        <f t="shared" si="8"/>
        <v>100</v>
      </c>
      <c r="N19" s="29">
        <f t="shared" si="9"/>
        <v>90</v>
      </c>
      <c r="O19" s="29">
        <f t="shared" si="10"/>
        <v>132</v>
      </c>
      <c r="P19" s="29">
        <f t="shared" si="11"/>
        <v>100</v>
      </c>
      <c r="Q19" s="29">
        <f t="shared" si="12"/>
        <v>132</v>
      </c>
      <c r="R19" s="29">
        <v>1000</v>
      </c>
      <c r="T19" s="93" t="s">
        <v>846</v>
      </c>
      <c r="U19" s="94">
        <v>58</v>
      </c>
      <c r="V19" s="94">
        <v>132</v>
      </c>
      <c r="W19" s="94">
        <v>100</v>
      </c>
      <c r="X19" s="94">
        <v>90</v>
      </c>
      <c r="Y19" s="94">
        <v>132</v>
      </c>
      <c r="Z19" s="94">
        <v>100</v>
      </c>
      <c r="AA19" s="94">
        <v>132</v>
      </c>
      <c r="AB19" s="94">
        <v>1000</v>
      </c>
    </row>
    <row r="20" spans="1:28" ht="15" thickBot="1" x14ac:dyDescent="0.35">
      <c r="A20" s="93" t="s">
        <v>847</v>
      </c>
      <c r="B20" s="94">
        <v>114</v>
      </c>
      <c r="C20" s="94">
        <v>109</v>
      </c>
      <c r="D20" s="94">
        <v>100</v>
      </c>
      <c r="E20" s="94">
        <v>102</v>
      </c>
      <c r="F20" s="94">
        <v>109</v>
      </c>
      <c r="G20" s="94">
        <v>100</v>
      </c>
      <c r="H20" s="94">
        <v>79</v>
      </c>
      <c r="I20" s="94">
        <v>1000</v>
      </c>
      <c r="K20" s="29">
        <f t="shared" si="6"/>
        <v>19</v>
      </c>
      <c r="L20" s="29">
        <f t="shared" si="7"/>
        <v>24</v>
      </c>
      <c r="M20" s="29">
        <f t="shared" si="8"/>
        <v>33</v>
      </c>
      <c r="N20" s="29">
        <f t="shared" si="9"/>
        <v>31</v>
      </c>
      <c r="O20" s="29">
        <f t="shared" si="10"/>
        <v>24</v>
      </c>
      <c r="P20" s="29">
        <f t="shared" si="11"/>
        <v>33</v>
      </c>
      <c r="Q20" s="29">
        <f t="shared" si="12"/>
        <v>54</v>
      </c>
      <c r="R20" s="29">
        <v>1000</v>
      </c>
      <c r="T20" s="93" t="s">
        <v>847</v>
      </c>
      <c r="U20" s="94">
        <v>19</v>
      </c>
      <c r="V20" s="94">
        <v>24</v>
      </c>
      <c r="W20" s="94">
        <v>33</v>
      </c>
      <c r="X20" s="94">
        <v>31</v>
      </c>
      <c r="Y20" s="94">
        <v>24</v>
      </c>
      <c r="Z20" s="94">
        <v>33</v>
      </c>
      <c r="AA20" s="94">
        <v>54</v>
      </c>
      <c r="AB20" s="94">
        <v>1000</v>
      </c>
    </row>
    <row r="21" spans="1:28" ht="15" thickBot="1" x14ac:dyDescent="0.35">
      <c r="A21" s="93" t="s">
        <v>848</v>
      </c>
      <c r="B21" s="94">
        <v>33</v>
      </c>
      <c r="C21" s="94">
        <v>33</v>
      </c>
      <c r="D21" s="94">
        <v>57</v>
      </c>
      <c r="E21" s="94">
        <v>49</v>
      </c>
      <c r="F21" s="94">
        <v>33</v>
      </c>
      <c r="G21" s="94">
        <v>57</v>
      </c>
      <c r="H21" s="94">
        <v>49</v>
      </c>
      <c r="I21" s="94">
        <v>1000</v>
      </c>
      <c r="K21" s="29">
        <f t="shared" si="6"/>
        <v>100</v>
      </c>
      <c r="L21" s="29">
        <f t="shared" si="7"/>
        <v>100</v>
      </c>
      <c r="M21" s="29">
        <f t="shared" si="8"/>
        <v>76</v>
      </c>
      <c r="N21" s="29">
        <f t="shared" si="9"/>
        <v>84</v>
      </c>
      <c r="O21" s="29">
        <f t="shared" si="10"/>
        <v>100</v>
      </c>
      <c r="P21" s="29">
        <f t="shared" si="11"/>
        <v>76</v>
      </c>
      <c r="Q21" s="29">
        <f t="shared" si="12"/>
        <v>84</v>
      </c>
      <c r="R21" s="29">
        <v>1000</v>
      </c>
      <c r="T21" s="93" t="s">
        <v>848</v>
      </c>
      <c r="U21" s="94">
        <v>100</v>
      </c>
      <c r="V21" s="94">
        <v>100</v>
      </c>
      <c r="W21" s="94">
        <v>76</v>
      </c>
      <c r="X21" s="94">
        <v>84</v>
      </c>
      <c r="Y21" s="94">
        <v>100</v>
      </c>
      <c r="Z21" s="94">
        <v>76</v>
      </c>
      <c r="AA21" s="94">
        <v>84</v>
      </c>
      <c r="AB21" s="94">
        <v>1000</v>
      </c>
    </row>
    <row r="22" spans="1:28" ht="15" thickBot="1" x14ac:dyDescent="0.35">
      <c r="A22" s="93" t="s">
        <v>849</v>
      </c>
      <c r="B22" s="94">
        <v>5</v>
      </c>
      <c r="C22" s="94">
        <v>33</v>
      </c>
      <c r="D22" s="94">
        <v>10</v>
      </c>
      <c r="E22" s="94">
        <v>10</v>
      </c>
      <c r="F22" s="94">
        <v>33</v>
      </c>
      <c r="G22" s="94">
        <v>10</v>
      </c>
      <c r="H22" s="94">
        <v>1</v>
      </c>
      <c r="I22" s="94">
        <v>1000</v>
      </c>
      <c r="K22" s="29">
        <f t="shared" si="6"/>
        <v>128</v>
      </c>
      <c r="L22" s="29">
        <f t="shared" si="7"/>
        <v>100</v>
      </c>
      <c r="M22" s="29">
        <f t="shared" si="8"/>
        <v>123</v>
      </c>
      <c r="N22" s="29">
        <f t="shared" si="9"/>
        <v>123</v>
      </c>
      <c r="O22" s="29">
        <f t="shared" si="10"/>
        <v>100</v>
      </c>
      <c r="P22" s="29">
        <f t="shared" si="11"/>
        <v>123</v>
      </c>
      <c r="Q22" s="29">
        <f t="shared" si="12"/>
        <v>132</v>
      </c>
      <c r="R22" s="29">
        <v>1000</v>
      </c>
      <c r="T22" s="93" t="s">
        <v>849</v>
      </c>
      <c r="U22" s="94">
        <v>128</v>
      </c>
      <c r="V22" s="94">
        <v>100</v>
      </c>
      <c r="W22" s="94">
        <v>123</v>
      </c>
      <c r="X22" s="94">
        <v>123</v>
      </c>
      <c r="Y22" s="94">
        <v>100</v>
      </c>
      <c r="Z22" s="94">
        <v>123</v>
      </c>
      <c r="AA22" s="94">
        <v>132</v>
      </c>
      <c r="AB22" s="94">
        <v>1000</v>
      </c>
    </row>
    <row r="23" spans="1:28" ht="15" thickBot="1" x14ac:dyDescent="0.35">
      <c r="A23" s="93" t="s">
        <v>850</v>
      </c>
      <c r="B23" s="94">
        <v>118</v>
      </c>
      <c r="C23" s="94">
        <v>120</v>
      </c>
      <c r="D23" s="94">
        <v>120</v>
      </c>
      <c r="E23" s="94">
        <v>123</v>
      </c>
      <c r="F23" s="94">
        <v>120</v>
      </c>
      <c r="G23" s="94">
        <v>120</v>
      </c>
      <c r="H23" s="94">
        <v>116</v>
      </c>
      <c r="I23" s="94">
        <v>1000</v>
      </c>
      <c r="K23" s="29">
        <f t="shared" si="6"/>
        <v>15</v>
      </c>
      <c r="L23" s="29">
        <f t="shared" si="7"/>
        <v>13</v>
      </c>
      <c r="M23" s="29">
        <f t="shared" si="8"/>
        <v>13</v>
      </c>
      <c r="N23" s="29">
        <f t="shared" si="9"/>
        <v>10</v>
      </c>
      <c r="O23" s="29">
        <f t="shared" si="10"/>
        <v>13</v>
      </c>
      <c r="P23" s="29">
        <f t="shared" si="11"/>
        <v>13</v>
      </c>
      <c r="Q23" s="29">
        <f t="shared" si="12"/>
        <v>17</v>
      </c>
      <c r="R23" s="29">
        <v>1000</v>
      </c>
      <c r="T23" s="93" t="s">
        <v>850</v>
      </c>
      <c r="U23" s="94">
        <v>15</v>
      </c>
      <c r="V23" s="94">
        <v>13</v>
      </c>
      <c r="W23" s="94">
        <v>13</v>
      </c>
      <c r="X23" s="94">
        <v>10</v>
      </c>
      <c r="Y23" s="94">
        <v>13</v>
      </c>
      <c r="Z23" s="94">
        <v>13</v>
      </c>
      <c r="AA23" s="94">
        <v>17</v>
      </c>
      <c r="AB23" s="94">
        <v>1000</v>
      </c>
    </row>
    <row r="24" spans="1:28" ht="15" thickBot="1" x14ac:dyDescent="0.35">
      <c r="A24" s="93" t="s">
        <v>851</v>
      </c>
      <c r="B24" s="94">
        <v>116</v>
      </c>
      <c r="C24" s="94">
        <v>49</v>
      </c>
      <c r="D24" s="94">
        <v>97</v>
      </c>
      <c r="E24" s="94">
        <v>104</v>
      </c>
      <c r="F24" s="94">
        <v>49</v>
      </c>
      <c r="G24" s="94">
        <v>97</v>
      </c>
      <c r="H24" s="94">
        <v>79</v>
      </c>
      <c r="I24" s="94">
        <v>1000</v>
      </c>
      <c r="K24" s="29">
        <f t="shared" si="6"/>
        <v>17</v>
      </c>
      <c r="L24" s="29">
        <f t="shared" si="7"/>
        <v>84</v>
      </c>
      <c r="M24" s="29">
        <f t="shared" si="8"/>
        <v>36</v>
      </c>
      <c r="N24" s="29">
        <f t="shared" si="9"/>
        <v>29</v>
      </c>
      <c r="O24" s="29">
        <f t="shared" si="10"/>
        <v>84</v>
      </c>
      <c r="P24" s="29">
        <f t="shared" si="11"/>
        <v>36</v>
      </c>
      <c r="Q24" s="29">
        <f t="shared" si="12"/>
        <v>54</v>
      </c>
      <c r="R24" s="29">
        <v>1000</v>
      </c>
      <c r="T24" s="93" t="s">
        <v>851</v>
      </c>
      <c r="U24" s="94">
        <v>17</v>
      </c>
      <c r="V24" s="94">
        <v>84</v>
      </c>
      <c r="W24" s="94">
        <v>36</v>
      </c>
      <c r="X24" s="94">
        <v>29</v>
      </c>
      <c r="Y24" s="94">
        <v>84</v>
      </c>
      <c r="Z24" s="94">
        <v>36</v>
      </c>
      <c r="AA24" s="94">
        <v>54</v>
      </c>
      <c r="AB24" s="94">
        <v>1000</v>
      </c>
    </row>
    <row r="25" spans="1:28" ht="15" thickBot="1" x14ac:dyDescent="0.35">
      <c r="A25" s="93" t="s">
        <v>852</v>
      </c>
      <c r="B25" s="94">
        <v>60</v>
      </c>
      <c r="C25" s="94">
        <v>95</v>
      </c>
      <c r="D25" s="94">
        <v>87</v>
      </c>
      <c r="E25" s="94">
        <v>56</v>
      </c>
      <c r="F25" s="94">
        <v>95</v>
      </c>
      <c r="G25" s="94">
        <v>87</v>
      </c>
      <c r="H25" s="94">
        <v>49</v>
      </c>
      <c r="I25" s="94">
        <v>1000</v>
      </c>
      <c r="K25" s="29">
        <f t="shared" si="6"/>
        <v>73</v>
      </c>
      <c r="L25" s="29">
        <f t="shared" si="7"/>
        <v>38</v>
      </c>
      <c r="M25" s="29">
        <f t="shared" si="8"/>
        <v>46</v>
      </c>
      <c r="N25" s="29">
        <f t="shared" si="9"/>
        <v>77</v>
      </c>
      <c r="O25" s="29">
        <f t="shared" si="10"/>
        <v>38</v>
      </c>
      <c r="P25" s="29">
        <f t="shared" si="11"/>
        <v>46</v>
      </c>
      <c r="Q25" s="29">
        <f t="shared" si="12"/>
        <v>84</v>
      </c>
      <c r="R25" s="29">
        <v>1000</v>
      </c>
      <c r="T25" s="93" t="s">
        <v>852</v>
      </c>
      <c r="U25" s="94">
        <v>73</v>
      </c>
      <c r="V25" s="94">
        <v>38</v>
      </c>
      <c r="W25" s="94">
        <v>46</v>
      </c>
      <c r="X25" s="94">
        <v>77</v>
      </c>
      <c r="Y25" s="94">
        <v>38</v>
      </c>
      <c r="Z25" s="94">
        <v>46</v>
      </c>
      <c r="AA25" s="94">
        <v>84</v>
      </c>
      <c r="AB25" s="94">
        <v>1000</v>
      </c>
    </row>
    <row r="26" spans="1:28" ht="15" thickBot="1" x14ac:dyDescent="0.35">
      <c r="A26" s="93" t="s">
        <v>853</v>
      </c>
      <c r="B26" s="94">
        <v>90</v>
      </c>
      <c r="C26" s="94">
        <v>68</v>
      </c>
      <c r="D26" s="94">
        <v>62</v>
      </c>
      <c r="E26" s="94">
        <v>66</v>
      </c>
      <c r="F26" s="94">
        <v>68</v>
      </c>
      <c r="G26" s="94">
        <v>62</v>
      </c>
      <c r="H26" s="94">
        <v>49</v>
      </c>
      <c r="I26" s="94">
        <v>1000</v>
      </c>
      <c r="K26" s="29">
        <f t="shared" si="6"/>
        <v>43</v>
      </c>
      <c r="L26" s="29">
        <f t="shared" si="7"/>
        <v>65</v>
      </c>
      <c r="M26" s="29">
        <f t="shared" si="8"/>
        <v>71</v>
      </c>
      <c r="N26" s="29">
        <f t="shared" si="9"/>
        <v>67</v>
      </c>
      <c r="O26" s="29">
        <f t="shared" si="10"/>
        <v>65</v>
      </c>
      <c r="P26" s="29">
        <f t="shared" si="11"/>
        <v>71</v>
      </c>
      <c r="Q26" s="29">
        <f t="shared" si="12"/>
        <v>84</v>
      </c>
      <c r="R26" s="29">
        <v>1000</v>
      </c>
      <c r="T26" s="93" t="s">
        <v>853</v>
      </c>
      <c r="U26" s="94">
        <v>43</v>
      </c>
      <c r="V26" s="94">
        <v>65</v>
      </c>
      <c r="W26" s="94">
        <v>71</v>
      </c>
      <c r="X26" s="94">
        <v>67</v>
      </c>
      <c r="Y26" s="94">
        <v>65</v>
      </c>
      <c r="Z26" s="94">
        <v>71</v>
      </c>
      <c r="AA26" s="94">
        <v>84</v>
      </c>
      <c r="AB26" s="94">
        <v>1000</v>
      </c>
    </row>
    <row r="27" spans="1:28" ht="15" thickBot="1" x14ac:dyDescent="0.35">
      <c r="A27" s="93" t="s">
        <v>854</v>
      </c>
      <c r="B27" s="94">
        <v>80</v>
      </c>
      <c r="C27" s="94">
        <v>75</v>
      </c>
      <c r="D27" s="94">
        <v>89</v>
      </c>
      <c r="E27" s="94">
        <v>90</v>
      </c>
      <c r="F27" s="94">
        <v>75</v>
      </c>
      <c r="G27" s="94">
        <v>89</v>
      </c>
      <c r="H27" s="94">
        <v>79</v>
      </c>
      <c r="I27" s="94">
        <v>1000</v>
      </c>
      <c r="K27" s="29">
        <f t="shared" si="6"/>
        <v>53</v>
      </c>
      <c r="L27" s="29">
        <f t="shared" si="7"/>
        <v>58</v>
      </c>
      <c r="M27" s="29">
        <f t="shared" si="8"/>
        <v>44</v>
      </c>
      <c r="N27" s="29">
        <f t="shared" si="9"/>
        <v>43</v>
      </c>
      <c r="O27" s="29">
        <f t="shared" si="10"/>
        <v>58</v>
      </c>
      <c r="P27" s="29">
        <f t="shared" si="11"/>
        <v>44</v>
      </c>
      <c r="Q27" s="29">
        <f t="shared" si="12"/>
        <v>54</v>
      </c>
      <c r="R27" s="29">
        <v>1000</v>
      </c>
      <c r="T27" s="93" t="s">
        <v>854</v>
      </c>
      <c r="U27" s="94">
        <v>53</v>
      </c>
      <c r="V27" s="94">
        <v>58</v>
      </c>
      <c r="W27" s="94">
        <v>44</v>
      </c>
      <c r="X27" s="94">
        <v>43</v>
      </c>
      <c r="Y27" s="94">
        <v>58</v>
      </c>
      <c r="Z27" s="94">
        <v>44</v>
      </c>
      <c r="AA27" s="94">
        <v>54</v>
      </c>
      <c r="AB27" s="94">
        <v>1000</v>
      </c>
    </row>
    <row r="28" spans="1:28" ht="15" thickBot="1" x14ac:dyDescent="0.35">
      <c r="A28" s="93" t="s">
        <v>855</v>
      </c>
      <c r="B28" s="94">
        <v>70</v>
      </c>
      <c r="C28" s="94">
        <v>65</v>
      </c>
      <c r="D28" s="94">
        <v>71</v>
      </c>
      <c r="E28" s="94">
        <v>73</v>
      </c>
      <c r="F28" s="94">
        <v>65</v>
      </c>
      <c r="G28" s="94">
        <v>71</v>
      </c>
      <c r="H28" s="94">
        <v>49</v>
      </c>
      <c r="I28" s="94">
        <v>1000</v>
      </c>
      <c r="K28" s="29">
        <f t="shared" si="6"/>
        <v>63</v>
      </c>
      <c r="L28" s="29">
        <f t="shared" si="7"/>
        <v>68</v>
      </c>
      <c r="M28" s="29">
        <f t="shared" si="8"/>
        <v>62</v>
      </c>
      <c r="N28" s="29">
        <f t="shared" si="9"/>
        <v>60</v>
      </c>
      <c r="O28" s="29">
        <f t="shared" si="10"/>
        <v>68</v>
      </c>
      <c r="P28" s="29">
        <f t="shared" si="11"/>
        <v>62</v>
      </c>
      <c r="Q28" s="29">
        <f t="shared" si="12"/>
        <v>84</v>
      </c>
      <c r="R28" s="29">
        <v>1000</v>
      </c>
      <c r="T28" s="93" t="s">
        <v>855</v>
      </c>
      <c r="U28" s="94">
        <v>63</v>
      </c>
      <c r="V28" s="94">
        <v>68</v>
      </c>
      <c r="W28" s="94">
        <v>62</v>
      </c>
      <c r="X28" s="94">
        <v>60</v>
      </c>
      <c r="Y28" s="94">
        <v>68</v>
      </c>
      <c r="Z28" s="94">
        <v>62</v>
      </c>
      <c r="AA28" s="94">
        <v>84</v>
      </c>
      <c r="AB28" s="94">
        <v>1000</v>
      </c>
    </row>
    <row r="29" spans="1:28" ht="15" thickBot="1" x14ac:dyDescent="0.35">
      <c r="A29" s="93" t="s">
        <v>856</v>
      </c>
      <c r="B29" s="94">
        <v>61</v>
      </c>
      <c r="C29" s="94">
        <v>7</v>
      </c>
      <c r="D29" s="94">
        <v>52</v>
      </c>
      <c r="E29" s="94">
        <v>84</v>
      </c>
      <c r="F29" s="94">
        <v>7</v>
      </c>
      <c r="G29" s="94">
        <v>52</v>
      </c>
      <c r="H29" s="94">
        <v>79</v>
      </c>
      <c r="I29" s="94">
        <v>1000</v>
      </c>
      <c r="K29" s="29">
        <f t="shared" si="6"/>
        <v>72</v>
      </c>
      <c r="L29" s="29">
        <f t="shared" si="7"/>
        <v>126</v>
      </c>
      <c r="M29" s="29">
        <f t="shared" si="8"/>
        <v>81</v>
      </c>
      <c r="N29" s="29">
        <f t="shared" si="9"/>
        <v>49</v>
      </c>
      <c r="O29" s="29">
        <f t="shared" si="10"/>
        <v>126</v>
      </c>
      <c r="P29" s="29">
        <f t="shared" si="11"/>
        <v>81</v>
      </c>
      <c r="Q29" s="29">
        <f t="shared" si="12"/>
        <v>54</v>
      </c>
      <c r="R29" s="29">
        <v>1000</v>
      </c>
      <c r="T29" s="93" t="s">
        <v>856</v>
      </c>
      <c r="U29" s="94">
        <v>72</v>
      </c>
      <c r="V29" s="94">
        <v>126</v>
      </c>
      <c r="W29" s="94">
        <v>81</v>
      </c>
      <c r="X29" s="94">
        <v>49</v>
      </c>
      <c r="Y29" s="94">
        <v>126</v>
      </c>
      <c r="Z29" s="94">
        <v>81</v>
      </c>
      <c r="AA29" s="94">
        <v>54</v>
      </c>
      <c r="AB29" s="94">
        <v>1000</v>
      </c>
    </row>
    <row r="30" spans="1:28" ht="15" thickBot="1" x14ac:dyDescent="0.35">
      <c r="A30" s="93" t="s">
        <v>857</v>
      </c>
      <c r="B30" s="94">
        <v>44</v>
      </c>
      <c r="C30" s="94">
        <v>77</v>
      </c>
      <c r="D30" s="94">
        <v>48</v>
      </c>
      <c r="E30" s="94">
        <v>46</v>
      </c>
      <c r="F30" s="94">
        <v>77</v>
      </c>
      <c r="G30" s="94">
        <v>48</v>
      </c>
      <c r="H30" s="94">
        <v>1</v>
      </c>
      <c r="I30" s="94">
        <v>1000</v>
      </c>
      <c r="K30" s="29">
        <f t="shared" si="6"/>
        <v>89</v>
      </c>
      <c r="L30" s="29">
        <f t="shared" si="7"/>
        <v>56</v>
      </c>
      <c r="M30" s="29">
        <f t="shared" si="8"/>
        <v>85</v>
      </c>
      <c r="N30" s="29">
        <f t="shared" si="9"/>
        <v>87</v>
      </c>
      <c r="O30" s="29">
        <f t="shared" si="10"/>
        <v>56</v>
      </c>
      <c r="P30" s="29">
        <f t="shared" si="11"/>
        <v>85</v>
      </c>
      <c r="Q30" s="29">
        <f t="shared" si="12"/>
        <v>132</v>
      </c>
      <c r="R30" s="29">
        <v>1000</v>
      </c>
      <c r="T30" s="93" t="s">
        <v>857</v>
      </c>
      <c r="U30" s="94">
        <v>89</v>
      </c>
      <c r="V30" s="94">
        <v>56</v>
      </c>
      <c r="W30" s="94">
        <v>85</v>
      </c>
      <c r="X30" s="94">
        <v>87</v>
      </c>
      <c r="Y30" s="94">
        <v>56</v>
      </c>
      <c r="Z30" s="94">
        <v>85</v>
      </c>
      <c r="AA30" s="94">
        <v>132</v>
      </c>
      <c r="AB30" s="94">
        <v>1000</v>
      </c>
    </row>
    <row r="31" spans="1:28" ht="15" thickBot="1" x14ac:dyDescent="0.35">
      <c r="A31" s="93" t="s">
        <v>858</v>
      </c>
      <c r="B31" s="94">
        <v>132</v>
      </c>
      <c r="C31" s="94">
        <v>130</v>
      </c>
      <c r="D31" s="94">
        <v>129</v>
      </c>
      <c r="E31" s="94">
        <v>129</v>
      </c>
      <c r="F31" s="94">
        <v>130</v>
      </c>
      <c r="G31" s="94">
        <v>129</v>
      </c>
      <c r="H31" s="94">
        <v>116</v>
      </c>
      <c r="I31" s="94">
        <v>1000</v>
      </c>
      <c r="K31" s="29">
        <f t="shared" si="6"/>
        <v>1</v>
      </c>
      <c r="L31" s="29">
        <f t="shared" si="7"/>
        <v>3</v>
      </c>
      <c r="M31" s="29">
        <f t="shared" si="8"/>
        <v>4</v>
      </c>
      <c r="N31" s="29">
        <f t="shared" si="9"/>
        <v>4</v>
      </c>
      <c r="O31" s="29">
        <f t="shared" si="10"/>
        <v>3</v>
      </c>
      <c r="P31" s="29">
        <f t="shared" si="11"/>
        <v>4</v>
      </c>
      <c r="Q31" s="29">
        <f t="shared" si="12"/>
        <v>17</v>
      </c>
      <c r="R31" s="29">
        <v>1000</v>
      </c>
      <c r="T31" s="93" t="s">
        <v>858</v>
      </c>
      <c r="U31" s="94">
        <v>1</v>
      </c>
      <c r="V31" s="94">
        <v>3</v>
      </c>
      <c r="W31" s="94">
        <v>4</v>
      </c>
      <c r="X31" s="94">
        <v>4</v>
      </c>
      <c r="Y31" s="94">
        <v>3</v>
      </c>
      <c r="Z31" s="94">
        <v>4</v>
      </c>
      <c r="AA31" s="94">
        <v>17</v>
      </c>
      <c r="AB31" s="94">
        <v>1000</v>
      </c>
    </row>
    <row r="32" spans="1:28" ht="15" thickBot="1" x14ac:dyDescent="0.35">
      <c r="A32" s="93" t="s">
        <v>859</v>
      </c>
      <c r="B32" s="94">
        <v>120</v>
      </c>
      <c r="C32" s="94">
        <v>132</v>
      </c>
      <c r="D32" s="94">
        <v>130</v>
      </c>
      <c r="E32" s="94">
        <v>124</v>
      </c>
      <c r="F32" s="94">
        <v>132</v>
      </c>
      <c r="G32" s="94">
        <v>130</v>
      </c>
      <c r="H32" s="94">
        <v>116</v>
      </c>
      <c r="I32" s="94">
        <v>1000</v>
      </c>
      <c r="K32" s="29">
        <f t="shared" si="6"/>
        <v>13</v>
      </c>
      <c r="L32" s="29">
        <f t="shared" si="7"/>
        <v>1</v>
      </c>
      <c r="M32" s="29">
        <f t="shared" si="8"/>
        <v>3</v>
      </c>
      <c r="N32" s="29">
        <f t="shared" si="9"/>
        <v>9</v>
      </c>
      <c r="O32" s="29">
        <f t="shared" si="10"/>
        <v>1</v>
      </c>
      <c r="P32" s="29">
        <f t="shared" si="11"/>
        <v>3</v>
      </c>
      <c r="Q32" s="29">
        <f t="shared" si="12"/>
        <v>17</v>
      </c>
      <c r="R32" s="29">
        <v>1000</v>
      </c>
      <c r="T32" s="93" t="s">
        <v>859</v>
      </c>
      <c r="U32" s="94">
        <v>13</v>
      </c>
      <c r="V32" s="94">
        <v>1</v>
      </c>
      <c r="W32" s="94">
        <v>3</v>
      </c>
      <c r="X32" s="94">
        <v>9</v>
      </c>
      <c r="Y32" s="94">
        <v>1</v>
      </c>
      <c r="Z32" s="94">
        <v>3</v>
      </c>
      <c r="AA32" s="94">
        <v>17</v>
      </c>
      <c r="AB32" s="94">
        <v>1000</v>
      </c>
    </row>
    <row r="33" spans="1:28" ht="15" thickBot="1" x14ac:dyDescent="0.35">
      <c r="A33" s="93" t="s">
        <v>860</v>
      </c>
      <c r="B33" s="94">
        <v>105</v>
      </c>
      <c r="C33" s="94">
        <v>110</v>
      </c>
      <c r="D33" s="94">
        <v>112</v>
      </c>
      <c r="E33" s="94">
        <v>114</v>
      </c>
      <c r="F33" s="94">
        <v>110</v>
      </c>
      <c r="G33" s="94">
        <v>112</v>
      </c>
      <c r="H33" s="94">
        <v>79</v>
      </c>
      <c r="I33" s="94">
        <v>1000</v>
      </c>
      <c r="K33" s="29">
        <f t="shared" si="6"/>
        <v>28</v>
      </c>
      <c r="L33" s="29">
        <f t="shared" si="7"/>
        <v>23</v>
      </c>
      <c r="M33" s="29">
        <f t="shared" si="8"/>
        <v>21</v>
      </c>
      <c r="N33" s="29">
        <f t="shared" si="9"/>
        <v>19</v>
      </c>
      <c r="O33" s="29">
        <f t="shared" si="10"/>
        <v>23</v>
      </c>
      <c r="P33" s="29">
        <f t="shared" si="11"/>
        <v>21</v>
      </c>
      <c r="Q33" s="29">
        <f t="shared" si="12"/>
        <v>54</v>
      </c>
      <c r="R33" s="29">
        <v>1000</v>
      </c>
      <c r="T33" s="93" t="s">
        <v>860</v>
      </c>
      <c r="U33" s="94">
        <v>28</v>
      </c>
      <c r="V33" s="94">
        <v>23</v>
      </c>
      <c r="W33" s="94">
        <v>21</v>
      </c>
      <c r="X33" s="94">
        <v>19</v>
      </c>
      <c r="Y33" s="94">
        <v>23</v>
      </c>
      <c r="Z33" s="94">
        <v>21</v>
      </c>
      <c r="AA33" s="94">
        <v>54</v>
      </c>
      <c r="AB33" s="94">
        <v>1000</v>
      </c>
    </row>
    <row r="34" spans="1:28" ht="15" thickBot="1" x14ac:dyDescent="0.35">
      <c r="A34" s="93" t="s">
        <v>861</v>
      </c>
      <c r="B34" s="94">
        <v>15</v>
      </c>
      <c r="C34" s="94">
        <v>24</v>
      </c>
      <c r="D34" s="94">
        <v>14</v>
      </c>
      <c r="E34" s="94">
        <v>17</v>
      </c>
      <c r="F34" s="94">
        <v>24</v>
      </c>
      <c r="G34" s="94">
        <v>14</v>
      </c>
      <c r="H34" s="94">
        <v>1</v>
      </c>
      <c r="I34" s="94">
        <v>1000</v>
      </c>
      <c r="K34" s="29">
        <f t="shared" si="6"/>
        <v>118</v>
      </c>
      <c r="L34" s="29">
        <f t="shared" si="7"/>
        <v>109</v>
      </c>
      <c r="M34" s="29">
        <f t="shared" si="8"/>
        <v>119</v>
      </c>
      <c r="N34" s="29">
        <f t="shared" si="9"/>
        <v>116</v>
      </c>
      <c r="O34" s="29">
        <f t="shared" si="10"/>
        <v>109</v>
      </c>
      <c r="P34" s="29">
        <f t="shared" si="11"/>
        <v>119</v>
      </c>
      <c r="Q34" s="29">
        <f t="shared" si="12"/>
        <v>132</v>
      </c>
      <c r="R34" s="29">
        <v>1000</v>
      </c>
      <c r="T34" s="93" t="s">
        <v>861</v>
      </c>
      <c r="U34" s="94">
        <v>118</v>
      </c>
      <c r="V34" s="94">
        <v>109</v>
      </c>
      <c r="W34" s="94">
        <v>119</v>
      </c>
      <c r="X34" s="94">
        <v>116</v>
      </c>
      <c r="Y34" s="94">
        <v>109</v>
      </c>
      <c r="Z34" s="94">
        <v>119</v>
      </c>
      <c r="AA34" s="94">
        <v>132</v>
      </c>
      <c r="AB34" s="94">
        <v>1000</v>
      </c>
    </row>
    <row r="35" spans="1:28" ht="15" thickBot="1" x14ac:dyDescent="0.35">
      <c r="A35" s="93" t="s">
        <v>862</v>
      </c>
      <c r="B35" s="94">
        <v>130</v>
      </c>
      <c r="C35" s="94">
        <v>131</v>
      </c>
      <c r="D35" s="94">
        <v>132</v>
      </c>
      <c r="E35" s="94">
        <v>130</v>
      </c>
      <c r="F35" s="94">
        <v>131</v>
      </c>
      <c r="G35" s="94">
        <v>132</v>
      </c>
      <c r="H35" s="94">
        <v>116</v>
      </c>
      <c r="I35" s="94">
        <v>1000</v>
      </c>
      <c r="K35" s="29">
        <f t="shared" si="6"/>
        <v>3</v>
      </c>
      <c r="L35" s="29">
        <f t="shared" si="7"/>
        <v>2</v>
      </c>
      <c r="M35" s="29">
        <f t="shared" si="8"/>
        <v>1</v>
      </c>
      <c r="N35" s="29">
        <f t="shared" si="9"/>
        <v>3</v>
      </c>
      <c r="O35" s="29">
        <f t="shared" si="10"/>
        <v>2</v>
      </c>
      <c r="P35" s="29">
        <f t="shared" si="11"/>
        <v>1</v>
      </c>
      <c r="Q35" s="29">
        <f t="shared" si="12"/>
        <v>17</v>
      </c>
      <c r="R35" s="29">
        <v>1000</v>
      </c>
      <c r="T35" s="93" t="s">
        <v>862</v>
      </c>
      <c r="U35" s="94">
        <v>3</v>
      </c>
      <c r="V35" s="94">
        <v>2</v>
      </c>
      <c r="W35" s="94">
        <v>1</v>
      </c>
      <c r="X35" s="94">
        <v>3</v>
      </c>
      <c r="Y35" s="94">
        <v>2</v>
      </c>
      <c r="Z35" s="94">
        <v>1</v>
      </c>
      <c r="AA35" s="94">
        <v>17</v>
      </c>
      <c r="AB35" s="94">
        <v>1000</v>
      </c>
    </row>
    <row r="36" spans="1:28" ht="15" thickBot="1" x14ac:dyDescent="0.35">
      <c r="A36" s="93" t="s">
        <v>863</v>
      </c>
      <c r="B36" s="94">
        <v>47</v>
      </c>
      <c r="C36" s="94">
        <v>22</v>
      </c>
      <c r="D36" s="94">
        <v>38</v>
      </c>
      <c r="E36" s="94">
        <v>36</v>
      </c>
      <c r="F36" s="94">
        <v>22</v>
      </c>
      <c r="G36" s="94">
        <v>38</v>
      </c>
      <c r="H36" s="94">
        <v>1</v>
      </c>
      <c r="I36" s="94">
        <v>1000</v>
      </c>
      <c r="K36" s="29">
        <f t="shared" si="6"/>
        <v>86</v>
      </c>
      <c r="L36" s="29">
        <f t="shared" si="7"/>
        <v>111</v>
      </c>
      <c r="M36" s="29">
        <f t="shared" si="8"/>
        <v>95</v>
      </c>
      <c r="N36" s="29">
        <f t="shared" si="9"/>
        <v>97</v>
      </c>
      <c r="O36" s="29">
        <f t="shared" si="10"/>
        <v>111</v>
      </c>
      <c r="P36" s="29">
        <f t="shared" si="11"/>
        <v>95</v>
      </c>
      <c r="Q36" s="29">
        <f t="shared" si="12"/>
        <v>132</v>
      </c>
      <c r="R36" s="29">
        <v>1000</v>
      </c>
      <c r="T36" s="93" t="s">
        <v>863</v>
      </c>
      <c r="U36" s="94">
        <v>86</v>
      </c>
      <c r="V36" s="94">
        <v>111</v>
      </c>
      <c r="W36" s="94">
        <v>95</v>
      </c>
      <c r="X36" s="94">
        <v>97</v>
      </c>
      <c r="Y36" s="94">
        <v>111</v>
      </c>
      <c r="Z36" s="94">
        <v>95</v>
      </c>
      <c r="AA36" s="94">
        <v>132</v>
      </c>
      <c r="AB36" s="94">
        <v>1000</v>
      </c>
    </row>
    <row r="37" spans="1:28" ht="15" thickBot="1" x14ac:dyDescent="0.35">
      <c r="A37" s="93" t="s">
        <v>864</v>
      </c>
      <c r="B37" s="94">
        <v>89</v>
      </c>
      <c r="C37" s="94">
        <v>38</v>
      </c>
      <c r="D37" s="94">
        <v>65</v>
      </c>
      <c r="E37" s="94">
        <v>80</v>
      </c>
      <c r="F37" s="94">
        <v>38</v>
      </c>
      <c r="G37" s="94">
        <v>65</v>
      </c>
      <c r="H37" s="94">
        <v>79</v>
      </c>
      <c r="I37" s="94">
        <v>1000</v>
      </c>
      <c r="K37" s="29">
        <f t="shared" si="6"/>
        <v>44</v>
      </c>
      <c r="L37" s="29">
        <f t="shared" si="7"/>
        <v>95</v>
      </c>
      <c r="M37" s="29">
        <f t="shared" si="8"/>
        <v>68</v>
      </c>
      <c r="N37" s="29">
        <f t="shared" si="9"/>
        <v>53</v>
      </c>
      <c r="O37" s="29">
        <f t="shared" si="10"/>
        <v>95</v>
      </c>
      <c r="P37" s="29">
        <f t="shared" si="11"/>
        <v>68</v>
      </c>
      <c r="Q37" s="29">
        <f t="shared" si="12"/>
        <v>54</v>
      </c>
      <c r="R37" s="29">
        <v>1000</v>
      </c>
      <c r="T37" s="93" t="s">
        <v>864</v>
      </c>
      <c r="U37" s="94">
        <v>44</v>
      </c>
      <c r="V37" s="94">
        <v>95</v>
      </c>
      <c r="W37" s="94">
        <v>68</v>
      </c>
      <c r="X37" s="94">
        <v>53</v>
      </c>
      <c r="Y37" s="94">
        <v>95</v>
      </c>
      <c r="Z37" s="94">
        <v>68</v>
      </c>
      <c r="AA37" s="94">
        <v>54</v>
      </c>
      <c r="AB37" s="94">
        <v>1000</v>
      </c>
    </row>
    <row r="38" spans="1:28" ht="15" thickBot="1" x14ac:dyDescent="0.35">
      <c r="A38" s="93" t="s">
        <v>865</v>
      </c>
      <c r="B38" s="94">
        <v>71</v>
      </c>
      <c r="C38" s="94">
        <v>87</v>
      </c>
      <c r="D38" s="94">
        <v>70</v>
      </c>
      <c r="E38" s="94">
        <v>79</v>
      </c>
      <c r="F38" s="94">
        <v>87</v>
      </c>
      <c r="G38" s="94">
        <v>70</v>
      </c>
      <c r="H38" s="94">
        <v>79</v>
      </c>
      <c r="I38" s="94">
        <v>1000</v>
      </c>
      <c r="K38" s="29">
        <f t="shared" si="6"/>
        <v>62</v>
      </c>
      <c r="L38" s="29">
        <f t="shared" si="7"/>
        <v>46</v>
      </c>
      <c r="M38" s="29">
        <f t="shared" si="8"/>
        <v>63</v>
      </c>
      <c r="N38" s="29">
        <f t="shared" si="9"/>
        <v>54</v>
      </c>
      <c r="O38" s="29">
        <f t="shared" si="10"/>
        <v>46</v>
      </c>
      <c r="P38" s="29">
        <f t="shared" si="11"/>
        <v>63</v>
      </c>
      <c r="Q38" s="29">
        <f t="shared" si="12"/>
        <v>54</v>
      </c>
      <c r="R38" s="29">
        <v>1000</v>
      </c>
      <c r="T38" s="93" t="s">
        <v>865</v>
      </c>
      <c r="U38" s="94">
        <v>62</v>
      </c>
      <c r="V38" s="94">
        <v>46</v>
      </c>
      <c r="W38" s="94">
        <v>63</v>
      </c>
      <c r="X38" s="94">
        <v>54</v>
      </c>
      <c r="Y38" s="94">
        <v>46</v>
      </c>
      <c r="Z38" s="94">
        <v>63</v>
      </c>
      <c r="AA38" s="94">
        <v>54</v>
      </c>
      <c r="AB38" s="94">
        <v>1000</v>
      </c>
    </row>
    <row r="39" spans="1:28" ht="15" thickBot="1" x14ac:dyDescent="0.35">
      <c r="A39" s="93" t="s">
        <v>866</v>
      </c>
      <c r="B39" s="94">
        <v>113</v>
      </c>
      <c r="C39" s="94">
        <v>121</v>
      </c>
      <c r="D39" s="94">
        <v>119</v>
      </c>
      <c r="E39" s="94">
        <v>108</v>
      </c>
      <c r="F39" s="94">
        <v>121</v>
      </c>
      <c r="G39" s="94">
        <v>119</v>
      </c>
      <c r="H39" s="94">
        <v>79</v>
      </c>
      <c r="I39" s="94">
        <v>1000</v>
      </c>
      <c r="K39" s="29">
        <f t="shared" si="6"/>
        <v>20</v>
      </c>
      <c r="L39" s="29">
        <f t="shared" si="7"/>
        <v>12</v>
      </c>
      <c r="M39" s="29">
        <f t="shared" si="8"/>
        <v>14</v>
      </c>
      <c r="N39" s="29">
        <f t="shared" si="9"/>
        <v>25</v>
      </c>
      <c r="O39" s="29">
        <f t="shared" si="10"/>
        <v>12</v>
      </c>
      <c r="P39" s="29">
        <f t="shared" si="11"/>
        <v>14</v>
      </c>
      <c r="Q39" s="29">
        <f t="shared" si="12"/>
        <v>54</v>
      </c>
      <c r="R39" s="29">
        <v>1000</v>
      </c>
      <c r="T39" s="93" t="s">
        <v>866</v>
      </c>
      <c r="U39" s="94">
        <v>20</v>
      </c>
      <c r="V39" s="94">
        <v>12</v>
      </c>
      <c r="W39" s="94">
        <v>14</v>
      </c>
      <c r="X39" s="94">
        <v>25</v>
      </c>
      <c r="Y39" s="94">
        <v>12</v>
      </c>
      <c r="Z39" s="94">
        <v>14</v>
      </c>
      <c r="AA39" s="94">
        <v>54</v>
      </c>
      <c r="AB39" s="94">
        <v>1000</v>
      </c>
    </row>
    <row r="40" spans="1:28" ht="15" thickBot="1" x14ac:dyDescent="0.35">
      <c r="A40" s="93" t="s">
        <v>867</v>
      </c>
      <c r="B40" s="94">
        <v>69</v>
      </c>
      <c r="C40" s="94">
        <v>121</v>
      </c>
      <c r="D40" s="94">
        <v>54</v>
      </c>
      <c r="E40" s="94">
        <v>61</v>
      </c>
      <c r="F40" s="94">
        <v>121</v>
      </c>
      <c r="G40" s="94">
        <v>54</v>
      </c>
      <c r="H40" s="94">
        <v>49</v>
      </c>
      <c r="I40" s="94">
        <v>1000</v>
      </c>
      <c r="K40" s="29">
        <f t="shared" si="6"/>
        <v>64</v>
      </c>
      <c r="L40" s="29">
        <f t="shared" si="7"/>
        <v>12</v>
      </c>
      <c r="M40" s="29">
        <f t="shared" si="8"/>
        <v>79</v>
      </c>
      <c r="N40" s="29">
        <f t="shared" si="9"/>
        <v>72</v>
      </c>
      <c r="O40" s="29">
        <f t="shared" si="10"/>
        <v>12</v>
      </c>
      <c r="P40" s="29">
        <f t="shared" si="11"/>
        <v>79</v>
      </c>
      <c r="Q40" s="29">
        <f t="shared" si="12"/>
        <v>84</v>
      </c>
      <c r="R40" s="29">
        <v>1000</v>
      </c>
      <c r="T40" s="93" t="s">
        <v>867</v>
      </c>
      <c r="U40" s="94">
        <v>64</v>
      </c>
      <c r="V40" s="94">
        <v>12</v>
      </c>
      <c r="W40" s="94">
        <v>79</v>
      </c>
      <c r="X40" s="94">
        <v>72</v>
      </c>
      <c r="Y40" s="94">
        <v>12</v>
      </c>
      <c r="Z40" s="94">
        <v>79</v>
      </c>
      <c r="AA40" s="94">
        <v>84</v>
      </c>
      <c r="AB40" s="94">
        <v>1000</v>
      </c>
    </row>
    <row r="41" spans="1:28" ht="15" thickBot="1" x14ac:dyDescent="0.35">
      <c r="A41" s="93" t="s">
        <v>868</v>
      </c>
      <c r="B41" s="94">
        <v>124</v>
      </c>
      <c r="C41" s="94">
        <v>111</v>
      </c>
      <c r="D41" s="94">
        <v>113</v>
      </c>
      <c r="E41" s="94">
        <v>118</v>
      </c>
      <c r="F41" s="94">
        <v>111</v>
      </c>
      <c r="G41" s="94">
        <v>113</v>
      </c>
      <c r="H41" s="94">
        <v>116</v>
      </c>
      <c r="I41" s="94">
        <v>1000</v>
      </c>
      <c r="K41" s="29">
        <f t="shared" si="6"/>
        <v>9</v>
      </c>
      <c r="L41" s="29">
        <f t="shared" si="7"/>
        <v>22</v>
      </c>
      <c r="M41" s="29">
        <f t="shared" si="8"/>
        <v>20</v>
      </c>
      <c r="N41" s="29">
        <f t="shared" si="9"/>
        <v>15</v>
      </c>
      <c r="O41" s="29">
        <f t="shared" si="10"/>
        <v>22</v>
      </c>
      <c r="P41" s="29">
        <f t="shared" si="11"/>
        <v>20</v>
      </c>
      <c r="Q41" s="29">
        <f t="shared" si="12"/>
        <v>17</v>
      </c>
      <c r="R41" s="29">
        <v>1000</v>
      </c>
      <c r="T41" s="93" t="s">
        <v>868</v>
      </c>
      <c r="U41" s="94">
        <v>9</v>
      </c>
      <c r="V41" s="94">
        <v>22</v>
      </c>
      <c r="W41" s="94">
        <v>20</v>
      </c>
      <c r="X41" s="94">
        <v>15</v>
      </c>
      <c r="Y41" s="94">
        <v>22</v>
      </c>
      <c r="Z41" s="94">
        <v>20</v>
      </c>
      <c r="AA41" s="94">
        <v>17</v>
      </c>
      <c r="AB41" s="94">
        <v>1000</v>
      </c>
    </row>
    <row r="42" spans="1:28" ht="15" thickBot="1" x14ac:dyDescent="0.35">
      <c r="A42" s="93" t="s">
        <v>869</v>
      </c>
      <c r="B42" s="94">
        <v>26</v>
      </c>
      <c r="C42" s="94">
        <v>94</v>
      </c>
      <c r="D42" s="94">
        <v>79</v>
      </c>
      <c r="E42" s="94">
        <v>65</v>
      </c>
      <c r="F42" s="94">
        <v>94</v>
      </c>
      <c r="G42" s="94">
        <v>79</v>
      </c>
      <c r="H42" s="94">
        <v>49</v>
      </c>
      <c r="I42" s="94">
        <v>1000</v>
      </c>
      <c r="K42" s="29">
        <f t="shared" si="6"/>
        <v>107</v>
      </c>
      <c r="L42" s="29">
        <f t="shared" si="7"/>
        <v>39</v>
      </c>
      <c r="M42" s="29">
        <f t="shared" si="8"/>
        <v>54</v>
      </c>
      <c r="N42" s="29">
        <f t="shared" si="9"/>
        <v>68</v>
      </c>
      <c r="O42" s="29">
        <f t="shared" si="10"/>
        <v>39</v>
      </c>
      <c r="P42" s="29">
        <f t="shared" si="11"/>
        <v>54</v>
      </c>
      <c r="Q42" s="29">
        <f t="shared" si="12"/>
        <v>84</v>
      </c>
      <c r="R42" s="29">
        <v>1000</v>
      </c>
      <c r="T42" s="93" t="s">
        <v>869</v>
      </c>
      <c r="U42" s="94">
        <v>107</v>
      </c>
      <c r="V42" s="94">
        <v>39</v>
      </c>
      <c r="W42" s="94">
        <v>54</v>
      </c>
      <c r="X42" s="94">
        <v>68</v>
      </c>
      <c r="Y42" s="94">
        <v>39</v>
      </c>
      <c r="Z42" s="94">
        <v>54</v>
      </c>
      <c r="AA42" s="94">
        <v>84</v>
      </c>
      <c r="AB42" s="94">
        <v>1000</v>
      </c>
    </row>
    <row r="43" spans="1:28" ht="15" thickBot="1" x14ac:dyDescent="0.35">
      <c r="A43" s="93" t="s">
        <v>870</v>
      </c>
      <c r="B43" s="94">
        <v>43</v>
      </c>
      <c r="C43" s="94">
        <v>36</v>
      </c>
      <c r="D43" s="94">
        <v>27</v>
      </c>
      <c r="E43" s="94">
        <v>26</v>
      </c>
      <c r="F43" s="94">
        <v>36</v>
      </c>
      <c r="G43" s="94">
        <v>27</v>
      </c>
      <c r="H43" s="94">
        <v>1</v>
      </c>
      <c r="I43" s="94">
        <v>1000</v>
      </c>
      <c r="K43" s="29">
        <f t="shared" si="6"/>
        <v>90</v>
      </c>
      <c r="L43" s="29">
        <f t="shared" si="7"/>
        <v>97</v>
      </c>
      <c r="M43" s="29">
        <f t="shared" si="8"/>
        <v>106</v>
      </c>
      <c r="N43" s="29">
        <f t="shared" si="9"/>
        <v>107</v>
      </c>
      <c r="O43" s="29">
        <f t="shared" si="10"/>
        <v>97</v>
      </c>
      <c r="P43" s="29">
        <f t="shared" si="11"/>
        <v>106</v>
      </c>
      <c r="Q43" s="29">
        <f t="shared" si="12"/>
        <v>132</v>
      </c>
      <c r="R43" s="29">
        <v>1000</v>
      </c>
      <c r="T43" s="93" t="s">
        <v>870</v>
      </c>
      <c r="U43" s="94">
        <v>90</v>
      </c>
      <c r="V43" s="94">
        <v>97</v>
      </c>
      <c r="W43" s="94">
        <v>106</v>
      </c>
      <c r="X43" s="94">
        <v>107</v>
      </c>
      <c r="Y43" s="94">
        <v>97</v>
      </c>
      <c r="Z43" s="94">
        <v>106</v>
      </c>
      <c r="AA43" s="94">
        <v>132</v>
      </c>
      <c r="AB43" s="94">
        <v>1000</v>
      </c>
    </row>
    <row r="44" spans="1:28" ht="15" thickBot="1" x14ac:dyDescent="0.35">
      <c r="A44" s="93" t="s">
        <v>871</v>
      </c>
      <c r="B44" s="94">
        <v>17</v>
      </c>
      <c r="C44" s="94">
        <v>57</v>
      </c>
      <c r="D44" s="94">
        <v>25</v>
      </c>
      <c r="E44" s="94">
        <v>19</v>
      </c>
      <c r="F44" s="94">
        <v>57</v>
      </c>
      <c r="G44" s="94">
        <v>25</v>
      </c>
      <c r="H44" s="94">
        <v>1</v>
      </c>
      <c r="I44" s="94">
        <v>1000</v>
      </c>
      <c r="K44" s="29">
        <f t="shared" si="6"/>
        <v>116</v>
      </c>
      <c r="L44" s="29">
        <f t="shared" si="7"/>
        <v>76</v>
      </c>
      <c r="M44" s="29">
        <f t="shared" si="8"/>
        <v>108</v>
      </c>
      <c r="N44" s="29">
        <f t="shared" si="9"/>
        <v>114</v>
      </c>
      <c r="O44" s="29">
        <f t="shared" si="10"/>
        <v>76</v>
      </c>
      <c r="P44" s="29">
        <f t="shared" si="11"/>
        <v>108</v>
      </c>
      <c r="Q44" s="29">
        <f t="shared" si="12"/>
        <v>132</v>
      </c>
      <c r="R44" s="29">
        <v>1000</v>
      </c>
      <c r="T44" s="93" t="s">
        <v>871</v>
      </c>
      <c r="U44" s="94">
        <v>116</v>
      </c>
      <c r="V44" s="94">
        <v>76</v>
      </c>
      <c r="W44" s="94">
        <v>108</v>
      </c>
      <c r="X44" s="94">
        <v>114</v>
      </c>
      <c r="Y44" s="94">
        <v>76</v>
      </c>
      <c r="Z44" s="94">
        <v>108</v>
      </c>
      <c r="AA44" s="94">
        <v>132</v>
      </c>
      <c r="AB44" s="94">
        <v>1000</v>
      </c>
    </row>
    <row r="45" spans="1:28" ht="15" thickBot="1" x14ac:dyDescent="0.35">
      <c r="A45" s="93" t="s">
        <v>872</v>
      </c>
      <c r="B45" s="94">
        <v>12</v>
      </c>
      <c r="C45" s="94">
        <v>9</v>
      </c>
      <c r="D45" s="94">
        <v>4</v>
      </c>
      <c r="E45" s="94">
        <v>8</v>
      </c>
      <c r="F45" s="94">
        <v>9</v>
      </c>
      <c r="G45" s="94">
        <v>4</v>
      </c>
      <c r="H45" s="94">
        <v>1</v>
      </c>
      <c r="I45" s="94">
        <v>1000</v>
      </c>
      <c r="K45" s="29">
        <f t="shared" si="6"/>
        <v>121</v>
      </c>
      <c r="L45" s="29">
        <f t="shared" si="7"/>
        <v>124</v>
      </c>
      <c r="M45" s="29">
        <f t="shared" si="8"/>
        <v>129</v>
      </c>
      <c r="N45" s="29">
        <f t="shared" si="9"/>
        <v>125</v>
      </c>
      <c r="O45" s="29">
        <f t="shared" si="10"/>
        <v>124</v>
      </c>
      <c r="P45" s="29">
        <f t="shared" si="11"/>
        <v>129</v>
      </c>
      <c r="Q45" s="29">
        <f t="shared" si="12"/>
        <v>132</v>
      </c>
      <c r="R45" s="29">
        <v>1000</v>
      </c>
      <c r="T45" s="93" t="s">
        <v>872</v>
      </c>
      <c r="U45" s="94">
        <v>121</v>
      </c>
      <c r="V45" s="94">
        <v>124</v>
      </c>
      <c r="W45" s="94">
        <v>129</v>
      </c>
      <c r="X45" s="94">
        <v>125</v>
      </c>
      <c r="Y45" s="94">
        <v>124</v>
      </c>
      <c r="Z45" s="94">
        <v>129</v>
      </c>
      <c r="AA45" s="94">
        <v>132</v>
      </c>
      <c r="AB45" s="94">
        <v>1000</v>
      </c>
    </row>
    <row r="46" spans="1:28" ht="15" thickBot="1" x14ac:dyDescent="0.35">
      <c r="A46" s="93" t="s">
        <v>873</v>
      </c>
      <c r="B46" s="94">
        <v>131</v>
      </c>
      <c r="C46" s="94">
        <v>99</v>
      </c>
      <c r="D46" s="94">
        <v>122</v>
      </c>
      <c r="E46" s="94">
        <v>131</v>
      </c>
      <c r="F46" s="94">
        <v>99</v>
      </c>
      <c r="G46" s="94">
        <v>122</v>
      </c>
      <c r="H46" s="94">
        <v>116</v>
      </c>
      <c r="I46" s="94">
        <v>1000</v>
      </c>
      <c r="K46" s="29">
        <f t="shared" si="6"/>
        <v>2</v>
      </c>
      <c r="L46" s="29">
        <f t="shared" si="7"/>
        <v>34</v>
      </c>
      <c r="M46" s="29">
        <f t="shared" si="8"/>
        <v>11</v>
      </c>
      <c r="N46" s="29">
        <f t="shared" si="9"/>
        <v>2</v>
      </c>
      <c r="O46" s="29">
        <f t="shared" si="10"/>
        <v>34</v>
      </c>
      <c r="P46" s="29">
        <f t="shared" si="11"/>
        <v>11</v>
      </c>
      <c r="Q46" s="29">
        <f t="shared" si="12"/>
        <v>17</v>
      </c>
      <c r="R46" s="29">
        <v>1000</v>
      </c>
      <c r="T46" s="93" t="s">
        <v>873</v>
      </c>
      <c r="U46" s="94">
        <v>2</v>
      </c>
      <c r="V46" s="94">
        <v>34</v>
      </c>
      <c r="W46" s="94">
        <v>11</v>
      </c>
      <c r="X46" s="94">
        <v>2</v>
      </c>
      <c r="Y46" s="94">
        <v>34</v>
      </c>
      <c r="Z46" s="94">
        <v>11</v>
      </c>
      <c r="AA46" s="94">
        <v>17</v>
      </c>
      <c r="AB46" s="94">
        <v>1000</v>
      </c>
    </row>
    <row r="47" spans="1:28" ht="15" thickBot="1" x14ac:dyDescent="0.35">
      <c r="A47" s="93" t="s">
        <v>874</v>
      </c>
      <c r="B47" s="94">
        <v>85</v>
      </c>
      <c r="C47" s="94">
        <v>64</v>
      </c>
      <c r="D47" s="94">
        <v>75</v>
      </c>
      <c r="E47" s="94">
        <v>82</v>
      </c>
      <c r="F47" s="94">
        <v>64</v>
      </c>
      <c r="G47" s="94">
        <v>75</v>
      </c>
      <c r="H47" s="94">
        <v>79</v>
      </c>
      <c r="I47" s="94">
        <v>1000</v>
      </c>
      <c r="K47" s="29">
        <f t="shared" si="6"/>
        <v>48</v>
      </c>
      <c r="L47" s="29">
        <f t="shared" si="7"/>
        <v>69</v>
      </c>
      <c r="M47" s="29">
        <f t="shared" si="8"/>
        <v>58</v>
      </c>
      <c r="N47" s="29">
        <f t="shared" si="9"/>
        <v>51</v>
      </c>
      <c r="O47" s="29">
        <f t="shared" si="10"/>
        <v>69</v>
      </c>
      <c r="P47" s="29">
        <f t="shared" si="11"/>
        <v>58</v>
      </c>
      <c r="Q47" s="29">
        <f t="shared" si="12"/>
        <v>54</v>
      </c>
      <c r="R47" s="29">
        <v>1000</v>
      </c>
      <c r="T47" s="93" t="s">
        <v>874</v>
      </c>
      <c r="U47" s="94">
        <v>48</v>
      </c>
      <c r="V47" s="94">
        <v>69</v>
      </c>
      <c r="W47" s="94">
        <v>58</v>
      </c>
      <c r="X47" s="94">
        <v>51</v>
      </c>
      <c r="Y47" s="94">
        <v>69</v>
      </c>
      <c r="Z47" s="94">
        <v>58</v>
      </c>
      <c r="AA47" s="94">
        <v>54</v>
      </c>
      <c r="AB47" s="94">
        <v>1000</v>
      </c>
    </row>
    <row r="48" spans="1:28" ht="15" thickBot="1" x14ac:dyDescent="0.35">
      <c r="A48" s="93" t="s">
        <v>875</v>
      </c>
      <c r="B48" s="94">
        <v>68</v>
      </c>
      <c r="C48" s="94">
        <v>90</v>
      </c>
      <c r="D48" s="94">
        <v>74</v>
      </c>
      <c r="E48" s="94">
        <v>75</v>
      </c>
      <c r="F48" s="94">
        <v>90</v>
      </c>
      <c r="G48" s="94">
        <v>74</v>
      </c>
      <c r="H48" s="94">
        <v>49</v>
      </c>
      <c r="I48" s="94">
        <v>1000</v>
      </c>
      <c r="K48" s="29">
        <f t="shared" si="6"/>
        <v>65</v>
      </c>
      <c r="L48" s="29">
        <f t="shared" si="7"/>
        <v>43</v>
      </c>
      <c r="M48" s="29">
        <f t="shared" si="8"/>
        <v>59</v>
      </c>
      <c r="N48" s="29">
        <f t="shared" si="9"/>
        <v>58</v>
      </c>
      <c r="O48" s="29">
        <f t="shared" si="10"/>
        <v>43</v>
      </c>
      <c r="P48" s="29">
        <f t="shared" si="11"/>
        <v>59</v>
      </c>
      <c r="Q48" s="29">
        <f t="shared" si="12"/>
        <v>84</v>
      </c>
      <c r="R48" s="29">
        <v>1000</v>
      </c>
      <c r="T48" s="93" t="s">
        <v>875</v>
      </c>
      <c r="U48" s="94">
        <v>65</v>
      </c>
      <c r="V48" s="94">
        <v>43</v>
      </c>
      <c r="W48" s="94">
        <v>59</v>
      </c>
      <c r="X48" s="94">
        <v>58</v>
      </c>
      <c r="Y48" s="94">
        <v>43</v>
      </c>
      <c r="Z48" s="94">
        <v>59</v>
      </c>
      <c r="AA48" s="94">
        <v>84</v>
      </c>
      <c r="AB48" s="94">
        <v>1000</v>
      </c>
    </row>
    <row r="49" spans="1:28" ht="15" thickBot="1" x14ac:dyDescent="0.35">
      <c r="A49" s="93" t="s">
        <v>876</v>
      </c>
      <c r="B49" s="94">
        <v>95</v>
      </c>
      <c r="C49" s="94">
        <v>91</v>
      </c>
      <c r="D49" s="94">
        <v>81</v>
      </c>
      <c r="E49" s="94">
        <v>78</v>
      </c>
      <c r="F49" s="94">
        <v>91</v>
      </c>
      <c r="G49" s="94">
        <v>81</v>
      </c>
      <c r="H49" s="94">
        <v>49</v>
      </c>
      <c r="I49" s="94">
        <v>1000</v>
      </c>
      <c r="K49" s="29">
        <f t="shared" si="6"/>
        <v>38</v>
      </c>
      <c r="L49" s="29">
        <f t="shared" si="7"/>
        <v>42</v>
      </c>
      <c r="M49" s="29">
        <f t="shared" si="8"/>
        <v>52</v>
      </c>
      <c r="N49" s="29">
        <f t="shared" si="9"/>
        <v>55</v>
      </c>
      <c r="O49" s="29">
        <f t="shared" si="10"/>
        <v>42</v>
      </c>
      <c r="P49" s="29">
        <f t="shared" si="11"/>
        <v>52</v>
      </c>
      <c r="Q49" s="29">
        <f t="shared" si="12"/>
        <v>84</v>
      </c>
      <c r="R49" s="29">
        <v>1000</v>
      </c>
      <c r="T49" s="93" t="s">
        <v>876</v>
      </c>
      <c r="U49" s="94">
        <v>38</v>
      </c>
      <c r="V49" s="94">
        <v>42</v>
      </c>
      <c r="W49" s="94">
        <v>52</v>
      </c>
      <c r="X49" s="94">
        <v>55</v>
      </c>
      <c r="Y49" s="94">
        <v>42</v>
      </c>
      <c r="Z49" s="94">
        <v>52</v>
      </c>
      <c r="AA49" s="94">
        <v>84</v>
      </c>
      <c r="AB49" s="94">
        <v>1000</v>
      </c>
    </row>
    <row r="50" spans="1:28" ht="15" thickBot="1" x14ac:dyDescent="0.35">
      <c r="A50" s="93" t="s">
        <v>877</v>
      </c>
      <c r="B50" s="94">
        <v>123</v>
      </c>
      <c r="C50" s="94">
        <v>127</v>
      </c>
      <c r="D50" s="94">
        <v>124</v>
      </c>
      <c r="E50" s="94">
        <v>126</v>
      </c>
      <c r="F50" s="94">
        <v>127</v>
      </c>
      <c r="G50" s="94">
        <v>124</v>
      </c>
      <c r="H50" s="94">
        <v>116</v>
      </c>
      <c r="I50" s="94">
        <v>1000</v>
      </c>
      <c r="K50" s="29">
        <f t="shared" si="6"/>
        <v>10</v>
      </c>
      <c r="L50" s="29">
        <f t="shared" si="7"/>
        <v>6</v>
      </c>
      <c r="M50" s="29">
        <f t="shared" si="8"/>
        <v>9</v>
      </c>
      <c r="N50" s="29">
        <f t="shared" si="9"/>
        <v>7</v>
      </c>
      <c r="O50" s="29">
        <f t="shared" si="10"/>
        <v>6</v>
      </c>
      <c r="P50" s="29">
        <f t="shared" si="11"/>
        <v>9</v>
      </c>
      <c r="Q50" s="29">
        <f t="shared" si="12"/>
        <v>17</v>
      </c>
      <c r="R50" s="29">
        <v>1000</v>
      </c>
      <c r="T50" s="93" t="s">
        <v>877</v>
      </c>
      <c r="U50" s="94">
        <v>10</v>
      </c>
      <c r="V50" s="94">
        <v>6</v>
      </c>
      <c r="W50" s="94">
        <v>9</v>
      </c>
      <c r="X50" s="94">
        <v>7</v>
      </c>
      <c r="Y50" s="94">
        <v>6</v>
      </c>
      <c r="Z50" s="94">
        <v>9</v>
      </c>
      <c r="AA50" s="94">
        <v>17</v>
      </c>
      <c r="AB50" s="94">
        <v>1000</v>
      </c>
    </row>
    <row r="51" spans="1:28" ht="15" thickBot="1" x14ac:dyDescent="0.35">
      <c r="A51" s="93" t="s">
        <v>878</v>
      </c>
      <c r="B51" s="94">
        <v>7</v>
      </c>
      <c r="C51" s="94">
        <v>26</v>
      </c>
      <c r="D51" s="94">
        <v>31</v>
      </c>
      <c r="E51" s="94">
        <v>21</v>
      </c>
      <c r="F51" s="94">
        <v>26</v>
      </c>
      <c r="G51" s="94">
        <v>31</v>
      </c>
      <c r="H51" s="94">
        <v>1</v>
      </c>
      <c r="I51" s="94">
        <v>1000</v>
      </c>
      <c r="K51" s="29">
        <f t="shared" si="6"/>
        <v>126</v>
      </c>
      <c r="L51" s="29">
        <f t="shared" si="7"/>
        <v>107</v>
      </c>
      <c r="M51" s="29">
        <f t="shared" si="8"/>
        <v>102</v>
      </c>
      <c r="N51" s="29">
        <f t="shared" si="9"/>
        <v>112</v>
      </c>
      <c r="O51" s="29">
        <f t="shared" si="10"/>
        <v>107</v>
      </c>
      <c r="P51" s="29">
        <f t="shared" si="11"/>
        <v>102</v>
      </c>
      <c r="Q51" s="29">
        <f t="shared" si="12"/>
        <v>132</v>
      </c>
      <c r="R51" s="29">
        <v>1000</v>
      </c>
      <c r="T51" s="93" t="s">
        <v>878</v>
      </c>
      <c r="U51" s="94">
        <v>126</v>
      </c>
      <c r="V51" s="94">
        <v>107</v>
      </c>
      <c r="W51" s="94">
        <v>102</v>
      </c>
      <c r="X51" s="94">
        <v>112</v>
      </c>
      <c r="Y51" s="94">
        <v>107</v>
      </c>
      <c r="Z51" s="94">
        <v>102</v>
      </c>
      <c r="AA51" s="94">
        <v>132</v>
      </c>
      <c r="AB51" s="94">
        <v>1000</v>
      </c>
    </row>
    <row r="52" spans="1:28" ht="15" thickBot="1" x14ac:dyDescent="0.35">
      <c r="A52" s="93" t="s">
        <v>879</v>
      </c>
      <c r="B52" s="94">
        <v>59</v>
      </c>
      <c r="C52" s="94">
        <v>82</v>
      </c>
      <c r="D52" s="94">
        <v>89</v>
      </c>
      <c r="E52" s="94">
        <v>68</v>
      </c>
      <c r="F52" s="94">
        <v>82</v>
      </c>
      <c r="G52" s="94">
        <v>89</v>
      </c>
      <c r="H52" s="94">
        <v>49</v>
      </c>
      <c r="I52" s="94">
        <v>1000</v>
      </c>
      <c r="K52" s="29">
        <f t="shared" si="6"/>
        <v>74</v>
      </c>
      <c r="L52" s="29">
        <f t="shared" si="7"/>
        <v>51</v>
      </c>
      <c r="M52" s="29">
        <f t="shared" si="8"/>
        <v>44</v>
      </c>
      <c r="N52" s="29">
        <f t="shared" si="9"/>
        <v>65</v>
      </c>
      <c r="O52" s="29">
        <f t="shared" si="10"/>
        <v>51</v>
      </c>
      <c r="P52" s="29">
        <f t="shared" si="11"/>
        <v>44</v>
      </c>
      <c r="Q52" s="29">
        <f t="shared" si="12"/>
        <v>84</v>
      </c>
      <c r="R52" s="29">
        <v>1000</v>
      </c>
      <c r="T52" s="93" t="s">
        <v>879</v>
      </c>
      <c r="U52" s="94">
        <v>74</v>
      </c>
      <c r="V52" s="94">
        <v>51</v>
      </c>
      <c r="W52" s="94">
        <v>44</v>
      </c>
      <c r="X52" s="94">
        <v>65</v>
      </c>
      <c r="Y52" s="94">
        <v>51</v>
      </c>
      <c r="Z52" s="94">
        <v>44</v>
      </c>
      <c r="AA52" s="94">
        <v>84</v>
      </c>
      <c r="AB52" s="94">
        <v>1000</v>
      </c>
    </row>
    <row r="53" spans="1:28" ht="15" thickBot="1" x14ac:dyDescent="0.35">
      <c r="A53" s="93" t="s">
        <v>880</v>
      </c>
      <c r="B53" s="94">
        <v>10</v>
      </c>
      <c r="C53" s="94">
        <v>25</v>
      </c>
      <c r="D53" s="94">
        <v>12</v>
      </c>
      <c r="E53" s="94">
        <v>3</v>
      </c>
      <c r="F53" s="94">
        <v>25</v>
      </c>
      <c r="G53" s="94">
        <v>12</v>
      </c>
      <c r="H53" s="94">
        <v>1</v>
      </c>
      <c r="I53" s="94">
        <v>1000</v>
      </c>
      <c r="K53" s="29">
        <f t="shared" si="6"/>
        <v>123</v>
      </c>
      <c r="L53" s="29">
        <f t="shared" si="7"/>
        <v>108</v>
      </c>
      <c r="M53" s="29">
        <f t="shared" si="8"/>
        <v>121</v>
      </c>
      <c r="N53" s="29">
        <f t="shared" si="9"/>
        <v>130</v>
      </c>
      <c r="O53" s="29">
        <f t="shared" si="10"/>
        <v>108</v>
      </c>
      <c r="P53" s="29">
        <f t="shared" si="11"/>
        <v>121</v>
      </c>
      <c r="Q53" s="29">
        <f t="shared" si="12"/>
        <v>132</v>
      </c>
      <c r="R53" s="29">
        <v>1000</v>
      </c>
      <c r="T53" s="93" t="s">
        <v>880</v>
      </c>
      <c r="U53" s="94">
        <v>123</v>
      </c>
      <c r="V53" s="94">
        <v>108</v>
      </c>
      <c r="W53" s="94">
        <v>121</v>
      </c>
      <c r="X53" s="94">
        <v>130</v>
      </c>
      <c r="Y53" s="94">
        <v>108</v>
      </c>
      <c r="Z53" s="94">
        <v>121</v>
      </c>
      <c r="AA53" s="94">
        <v>132</v>
      </c>
      <c r="AB53" s="94">
        <v>1000</v>
      </c>
    </row>
    <row r="54" spans="1:28" ht="15" thickBot="1" x14ac:dyDescent="0.35">
      <c r="A54" s="93" t="s">
        <v>881</v>
      </c>
      <c r="B54" s="94">
        <v>38</v>
      </c>
      <c r="C54" s="94">
        <v>55</v>
      </c>
      <c r="D54" s="94">
        <v>23</v>
      </c>
      <c r="E54" s="94">
        <v>38</v>
      </c>
      <c r="F54" s="94">
        <v>55</v>
      </c>
      <c r="G54" s="94">
        <v>23</v>
      </c>
      <c r="H54" s="94">
        <v>1</v>
      </c>
      <c r="I54" s="94">
        <v>1000</v>
      </c>
      <c r="K54" s="29">
        <f t="shared" si="6"/>
        <v>95</v>
      </c>
      <c r="L54" s="29">
        <f t="shared" si="7"/>
        <v>78</v>
      </c>
      <c r="M54" s="29">
        <f t="shared" si="8"/>
        <v>110</v>
      </c>
      <c r="N54" s="29">
        <f t="shared" si="9"/>
        <v>95</v>
      </c>
      <c r="O54" s="29">
        <f t="shared" si="10"/>
        <v>78</v>
      </c>
      <c r="P54" s="29">
        <f t="shared" si="11"/>
        <v>110</v>
      </c>
      <c r="Q54" s="29">
        <f t="shared" si="12"/>
        <v>132</v>
      </c>
      <c r="R54" s="29">
        <v>1000</v>
      </c>
      <c r="T54" s="93" t="s">
        <v>881</v>
      </c>
      <c r="U54" s="94">
        <v>95</v>
      </c>
      <c r="V54" s="94">
        <v>78</v>
      </c>
      <c r="W54" s="94">
        <v>110</v>
      </c>
      <c r="X54" s="94">
        <v>95</v>
      </c>
      <c r="Y54" s="94">
        <v>78</v>
      </c>
      <c r="Z54" s="94">
        <v>110</v>
      </c>
      <c r="AA54" s="94">
        <v>132</v>
      </c>
      <c r="AB54" s="94">
        <v>1000</v>
      </c>
    </row>
    <row r="55" spans="1:28" ht="15" thickBot="1" x14ac:dyDescent="0.35">
      <c r="A55" s="93" t="s">
        <v>882</v>
      </c>
      <c r="B55" s="94">
        <v>91</v>
      </c>
      <c r="C55" s="94">
        <v>93</v>
      </c>
      <c r="D55" s="94">
        <v>87</v>
      </c>
      <c r="E55" s="94">
        <v>89</v>
      </c>
      <c r="F55" s="94">
        <v>93</v>
      </c>
      <c r="G55" s="94">
        <v>87</v>
      </c>
      <c r="H55" s="94">
        <v>79</v>
      </c>
      <c r="I55" s="94">
        <v>1000</v>
      </c>
      <c r="K55" s="29">
        <f t="shared" si="6"/>
        <v>42</v>
      </c>
      <c r="L55" s="29">
        <f t="shared" si="7"/>
        <v>40</v>
      </c>
      <c r="M55" s="29">
        <f t="shared" si="8"/>
        <v>46</v>
      </c>
      <c r="N55" s="29">
        <f t="shared" si="9"/>
        <v>44</v>
      </c>
      <c r="O55" s="29">
        <f t="shared" si="10"/>
        <v>40</v>
      </c>
      <c r="P55" s="29">
        <f t="shared" si="11"/>
        <v>46</v>
      </c>
      <c r="Q55" s="29">
        <f t="shared" si="12"/>
        <v>54</v>
      </c>
      <c r="R55" s="29">
        <v>1000</v>
      </c>
      <c r="T55" s="93" t="s">
        <v>882</v>
      </c>
      <c r="U55" s="94">
        <v>42</v>
      </c>
      <c r="V55" s="94">
        <v>40</v>
      </c>
      <c r="W55" s="94">
        <v>46</v>
      </c>
      <c r="X55" s="94">
        <v>44</v>
      </c>
      <c r="Y55" s="94">
        <v>40</v>
      </c>
      <c r="Z55" s="94">
        <v>46</v>
      </c>
      <c r="AA55" s="94">
        <v>54</v>
      </c>
      <c r="AB55" s="94">
        <v>1000</v>
      </c>
    </row>
    <row r="56" spans="1:28" ht="15" thickBot="1" x14ac:dyDescent="0.35">
      <c r="A56" s="93" t="s">
        <v>883</v>
      </c>
      <c r="B56" s="94">
        <v>127</v>
      </c>
      <c r="C56" s="94">
        <v>106</v>
      </c>
      <c r="D56" s="94">
        <v>118</v>
      </c>
      <c r="E56" s="94">
        <v>121</v>
      </c>
      <c r="F56" s="94">
        <v>106</v>
      </c>
      <c r="G56" s="94">
        <v>118</v>
      </c>
      <c r="H56" s="94">
        <v>116</v>
      </c>
      <c r="I56" s="94">
        <v>1000</v>
      </c>
      <c r="K56" s="29">
        <f t="shared" si="6"/>
        <v>6</v>
      </c>
      <c r="L56" s="29">
        <f t="shared" si="7"/>
        <v>27</v>
      </c>
      <c r="M56" s="29">
        <f t="shared" si="8"/>
        <v>15</v>
      </c>
      <c r="N56" s="29">
        <f t="shared" si="9"/>
        <v>12</v>
      </c>
      <c r="O56" s="29">
        <f t="shared" si="10"/>
        <v>27</v>
      </c>
      <c r="P56" s="29">
        <f t="shared" si="11"/>
        <v>15</v>
      </c>
      <c r="Q56" s="29">
        <f t="shared" si="12"/>
        <v>17</v>
      </c>
      <c r="R56" s="29">
        <v>1000</v>
      </c>
      <c r="T56" s="93" t="s">
        <v>883</v>
      </c>
      <c r="U56" s="94">
        <v>6</v>
      </c>
      <c r="V56" s="94">
        <v>27</v>
      </c>
      <c r="W56" s="94">
        <v>15</v>
      </c>
      <c r="X56" s="94">
        <v>12</v>
      </c>
      <c r="Y56" s="94">
        <v>27</v>
      </c>
      <c r="Z56" s="94">
        <v>15</v>
      </c>
      <c r="AA56" s="94">
        <v>17</v>
      </c>
      <c r="AB56" s="94">
        <v>1000</v>
      </c>
    </row>
    <row r="57" spans="1:28" ht="15" thickBot="1" x14ac:dyDescent="0.35">
      <c r="A57" s="93" t="s">
        <v>884</v>
      </c>
      <c r="B57" s="94">
        <v>35</v>
      </c>
      <c r="C57" s="94">
        <v>72</v>
      </c>
      <c r="D57" s="94">
        <v>50</v>
      </c>
      <c r="E57" s="94">
        <v>22</v>
      </c>
      <c r="F57" s="94">
        <v>72</v>
      </c>
      <c r="G57" s="94">
        <v>50</v>
      </c>
      <c r="H57" s="94">
        <v>1</v>
      </c>
      <c r="I57" s="94">
        <v>1000</v>
      </c>
      <c r="K57" s="29">
        <f t="shared" si="6"/>
        <v>98</v>
      </c>
      <c r="L57" s="29">
        <f t="shared" si="7"/>
        <v>61</v>
      </c>
      <c r="M57" s="29">
        <f t="shared" si="8"/>
        <v>83</v>
      </c>
      <c r="N57" s="29">
        <f t="shared" si="9"/>
        <v>111</v>
      </c>
      <c r="O57" s="29">
        <f t="shared" si="10"/>
        <v>61</v>
      </c>
      <c r="P57" s="29">
        <f t="shared" si="11"/>
        <v>83</v>
      </c>
      <c r="Q57" s="29">
        <f t="shared" si="12"/>
        <v>132</v>
      </c>
      <c r="R57" s="29">
        <v>1000</v>
      </c>
      <c r="T57" s="93" t="s">
        <v>884</v>
      </c>
      <c r="U57" s="94">
        <v>98</v>
      </c>
      <c r="V57" s="94">
        <v>61</v>
      </c>
      <c r="W57" s="94">
        <v>83</v>
      </c>
      <c r="X57" s="94">
        <v>111</v>
      </c>
      <c r="Y57" s="94">
        <v>61</v>
      </c>
      <c r="Z57" s="94">
        <v>83</v>
      </c>
      <c r="AA57" s="94">
        <v>132</v>
      </c>
      <c r="AB57" s="94">
        <v>1000</v>
      </c>
    </row>
    <row r="58" spans="1:28" ht="15" thickBot="1" x14ac:dyDescent="0.35">
      <c r="A58" s="93" t="s">
        <v>885</v>
      </c>
      <c r="B58" s="94">
        <v>4</v>
      </c>
      <c r="C58" s="94">
        <v>30</v>
      </c>
      <c r="D58" s="94">
        <v>5</v>
      </c>
      <c r="E58" s="94">
        <v>7</v>
      </c>
      <c r="F58" s="94">
        <v>30</v>
      </c>
      <c r="G58" s="94">
        <v>5</v>
      </c>
      <c r="H58" s="94">
        <v>1</v>
      </c>
      <c r="I58" s="94">
        <v>1000</v>
      </c>
      <c r="K58" s="29">
        <f t="shared" si="6"/>
        <v>129</v>
      </c>
      <c r="L58" s="29">
        <f t="shared" si="7"/>
        <v>103</v>
      </c>
      <c r="M58" s="29">
        <f t="shared" si="8"/>
        <v>128</v>
      </c>
      <c r="N58" s="29">
        <f t="shared" si="9"/>
        <v>126</v>
      </c>
      <c r="O58" s="29">
        <f t="shared" si="10"/>
        <v>103</v>
      </c>
      <c r="P58" s="29">
        <f t="shared" si="11"/>
        <v>128</v>
      </c>
      <c r="Q58" s="29">
        <f t="shared" si="12"/>
        <v>132</v>
      </c>
      <c r="R58" s="29">
        <v>1000</v>
      </c>
      <c r="T58" s="93" t="s">
        <v>885</v>
      </c>
      <c r="U58" s="94">
        <v>129</v>
      </c>
      <c r="V58" s="94">
        <v>103</v>
      </c>
      <c r="W58" s="94">
        <v>128</v>
      </c>
      <c r="X58" s="94">
        <v>126</v>
      </c>
      <c r="Y58" s="94">
        <v>103</v>
      </c>
      <c r="Z58" s="94">
        <v>128</v>
      </c>
      <c r="AA58" s="94">
        <v>132</v>
      </c>
      <c r="AB58" s="94">
        <v>1000</v>
      </c>
    </row>
    <row r="59" spans="1:28" ht="15" thickBot="1" x14ac:dyDescent="0.35">
      <c r="A59" s="93" t="s">
        <v>886</v>
      </c>
      <c r="B59" s="94">
        <v>103</v>
      </c>
      <c r="C59" s="94">
        <v>96</v>
      </c>
      <c r="D59" s="94">
        <v>105</v>
      </c>
      <c r="E59" s="94">
        <v>106</v>
      </c>
      <c r="F59" s="94">
        <v>96</v>
      </c>
      <c r="G59" s="94">
        <v>105</v>
      </c>
      <c r="H59" s="94">
        <v>79</v>
      </c>
      <c r="I59" s="94">
        <v>1000</v>
      </c>
      <c r="K59" s="29">
        <f t="shared" si="6"/>
        <v>30</v>
      </c>
      <c r="L59" s="29">
        <f t="shared" si="7"/>
        <v>37</v>
      </c>
      <c r="M59" s="29">
        <f t="shared" si="8"/>
        <v>28</v>
      </c>
      <c r="N59" s="29">
        <f t="shared" si="9"/>
        <v>27</v>
      </c>
      <c r="O59" s="29">
        <f t="shared" si="10"/>
        <v>37</v>
      </c>
      <c r="P59" s="29">
        <f t="shared" si="11"/>
        <v>28</v>
      </c>
      <c r="Q59" s="29">
        <f t="shared" si="12"/>
        <v>54</v>
      </c>
      <c r="R59" s="29">
        <v>1000</v>
      </c>
      <c r="T59" s="93" t="s">
        <v>886</v>
      </c>
      <c r="U59" s="94">
        <v>30</v>
      </c>
      <c r="V59" s="94">
        <v>37</v>
      </c>
      <c r="W59" s="94">
        <v>28</v>
      </c>
      <c r="X59" s="94">
        <v>27</v>
      </c>
      <c r="Y59" s="94">
        <v>37</v>
      </c>
      <c r="Z59" s="94">
        <v>28</v>
      </c>
      <c r="AA59" s="94">
        <v>54</v>
      </c>
      <c r="AB59" s="94">
        <v>1000</v>
      </c>
    </row>
    <row r="60" spans="1:28" ht="15" thickBot="1" x14ac:dyDescent="0.35">
      <c r="A60" s="93" t="s">
        <v>887</v>
      </c>
      <c r="B60" s="94">
        <v>32</v>
      </c>
      <c r="C60" s="94">
        <v>61</v>
      </c>
      <c r="D60" s="94">
        <v>29</v>
      </c>
      <c r="E60" s="94">
        <v>5</v>
      </c>
      <c r="F60" s="94">
        <v>61</v>
      </c>
      <c r="G60" s="94">
        <v>29</v>
      </c>
      <c r="H60" s="94">
        <v>1</v>
      </c>
      <c r="I60" s="94">
        <v>1000</v>
      </c>
      <c r="K60" s="29">
        <f t="shared" si="6"/>
        <v>101</v>
      </c>
      <c r="L60" s="29">
        <f t="shared" si="7"/>
        <v>72</v>
      </c>
      <c r="M60" s="29">
        <f t="shared" si="8"/>
        <v>104</v>
      </c>
      <c r="N60" s="29">
        <f t="shared" si="9"/>
        <v>128</v>
      </c>
      <c r="O60" s="29">
        <f t="shared" si="10"/>
        <v>72</v>
      </c>
      <c r="P60" s="29">
        <f t="shared" si="11"/>
        <v>104</v>
      </c>
      <c r="Q60" s="29">
        <f t="shared" si="12"/>
        <v>132</v>
      </c>
      <c r="R60" s="29">
        <v>1000</v>
      </c>
      <c r="T60" s="93" t="s">
        <v>887</v>
      </c>
      <c r="U60" s="94">
        <v>101</v>
      </c>
      <c r="V60" s="94">
        <v>72</v>
      </c>
      <c r="W60" s="94">
        <v>104</v>
      </c>
      <c r="X60" s="94">
        <v>128</v>
      </c>
      <c r="Y60" s="94">
        <v>72</v>
      </c>
      <c r="Z60" s="94">
        <v>104</v>
      </c>
      <c r="AA60" s="94">
        <v>132</v>
      </c>
      <c r="AB60" s="94">
        <v>1000</v>
      </c>
    </row>
    <row r="61" spans="1:28" ht="15" thickBot="1" x14ac:dyDescent="0.35">
      <c r="A61" s="93" t="s">
        <v>888</v>
      </c>
      <c r="B61" s="94">
        <v>45</v>
      </c>
      <c r="C61" s="94">
        <v>89</v>
      </c>
      <c r="D61" s="94">
        <v>67</v>
      </c>
      <c r="E61" s="94">
        <v>53</v>
      </c>
      <c r="F61" s="94">
        <v>89</v>
      </c>
      <c r="G61" s="94">
        <v>67</v>
      </c>
      <c r="H61" s="94">
        <v>49</v>
      </c>
      <c r="I61" s="94">
        <v>1000</v>
      </c>
      <c r="K61" s="29">
        <f t="shared" si="6"/>
        <v>88</v>
      </c>
      <c r="L61" s="29">
        <f t="shared" si="7"/>
        <v>44</v>
      </c>
      <c r="M61" s="29">
        <f t="shared" si="8"/>
        <v>66</v>
      </c>
      <c r="N61" s="29">
        <f t="shared" si="9"/>
        <v>80</v>
      </c>
      <c r="O61" s="29">
        <f t="shared" si="10"/>
        <v>44</v>
      </c>
      <c r="P61" s="29">
        <f t="shared" si="11"/>
        <v>66</v>
      </c>
      <c r="Q61" s="29">
        <f t="shared" si="12"/>
        <v>84</v>
      </c>
      <c r="R61" s="29">
        <v>1000</v>
      </c>
      <c r="T61" s="93" t="s">
        <v>888</v>
      </c>
      <c r="U61" s="94">
        <v>88</v>
      </c>
      <c r="V61" s="94">
        <v>44</v>
      </c>
      <c r="W61" s="94">
        <v>66</v>
      </c>
      <c r="X61" s="94">
        <v>80</v>
      </c>
      <c r="Y61" s="94">
        <v>44</v>
      </c>
      <c r="Z61" s="94">
        <v>66</v>
      </c>
      <c r="AA61" s="94">
        <v>84</v>
      </c>
      <c r="AB61" s="94">
        <v>1000</v>
      </c>
    </row>
    <row r="62" spans="1:28" ht="15" thickBot="1" x14ac:dyDescent="0.35">
      <c r="A62" s="93" t="s">
        <v>889</v>
      </c>
      <c r="B62" s="94">
        <v>106</v>
      </c>
      <c r="C62" s="94">
        <v>104</v>
      </c>
      <c r="D62" s="94">
        <v>102</v>
      </c>
      <c r="E62" s="94">
        <v>117</v>
      </c>
      <c r="F62" s="94">
        <v>104</v>
      </c>
      <c r="G62" s="94">
        <v>102</v>
      </c>
      <c r="H62" s="94">
        <v>116</v>
      </c>
      <c r="I62" s="94">
        <v>1000</v>
      </c>
      <c r="K62" s="29">
        <f t="shared" si="6"/>
        <v>27</v>
      </c>
      <c r="L62" s="29">
        <f t="shared" si="7"/>
        <v>29</v>
      </c>
      <c r="M62" s="29">
        <f t="shared" si="8"/>
        <v>31</v>
      </c>
      <c r="N62" s="29">
        <f t="shared" si="9"/>
        <v>16</v>
      </c>
      <c r="O62" s="29">
        <f t="shared" si="10"/>
        <v>29</v>
      </c>
      <c r="P62" s="29">
        <f t="shared" si="11"/>
        <v>31</v>
      </c>
      <c r="Q62" s="29">
        <f t="shared" si="12"/>
        <v>17</v>
      </c>
      <c r="R62" s="29">
        <v>1000</v>
      </c>
      <c r="T62" s="93" t="s">
        <v>889</v>
      </c>
      <c r="U62" s="94">
        <v>27</v>
      </c>
      <c r="V62" s="94">
        <v>29</v>
      </c>
      <c r="W62" s="94">
        <v>31</v>
      </c>
      <c r="X62" s="94">
        <v>16</v>
      </c>
      <c r="Y62" s="94">
        <v>29</v>
      </c>
      <c r="Z62" s="94">
        <v>31</v>
      </c>
      <c r="AA62" s="94">
        <v>17</v>
      </c>
      <c r="AB62" s="94">
        <v>1000</v>
      </c>
    </row>
    <row r="63" spans="1:28" ht="15" thickBot="1" x14ac:dyDescent="0.35">
      <c r="A63" s="93" t="s">
        <v>890</v>
      </c>
      <c r="B63" s="94">
        <v>128</v>
      </c>
      <c r="C63" s="94">
        <v>124</v>
      </c>
      <c r="D63" s="94">
        <v>125</v>
      </c>
      <c r="E63" s="94">
        <v>127</v>
      </c>
      <c r="F63" s="94">
        <v>124</v>
      </c>
      <c r="G63" s="94">
        <v>125</v>
      </c>
      <c r="H63" s="94">
        <v>116</v>
      </c>
      <c r="I63" s="94">
        <v>1000</v>
      </c>
      <c r="K63" s="29">
        <f t="shared" si="6"/>
        <v>5</v>
      </c>
      <c r="L63" s="29">
        <f t="shared" si="7"/>
        <v>9</v>
      </c>
      <c r="M63" s="29">
        <f t="shared" si="8"/>
        <v>8</v>
      </c>
      <c r="N63" s="29">
        <f t="shared" si="9"/>
        <v>6</v>
      </c>
      <c r="O63" s="29">
        <f t="shared" si="10"/>
        <v>9</v>
      </c>
      <c r="P63" s="29">
        <f t="shared" si="11"/>
        <v>8</v>
      </c>
      <c r="Q63" s="29">
        <f t="shared" si="12"/>
        <v>17</v>
      </c>
      <c r="R63" s="29">
        <v>1000</v>
      </c>
      <c r="T63" s="93" t="s">
        <v>890</v>
      </c>
      <c r="U63" s="94">
        <v>5</v>
      </c>
      <c r="V63" s="94">
        <v>9</v>
      </c>
      <c r="W63" s="94">
        <v>8</v>
      </c>
      <c r="X63" s="94">
        <v>6</v>
      </c>
      <c r="Y63" s="94">
        <v>9</v>
      </c>
      <c r="Z63" s="94">
        <v>8</v>
      </c>
      <c r="AA63" s="94">
        <v>17</v>
      </c>
      <c r="AB63" s="94">
        <v>1000</v>
      </c>
    </row>
    <row r="64" spans="1:28" ht="15" thickBot="1" x14ac:dyDescent="0.35">
      <c r="A64" s="93" t="s">
        <v>891</v>
      </c>
      <c r="B64" s="94">
        <v>122</v>
      </c>
      <c r="C64" s="94">
        <v>119</v>
      </c>
      <c r="D64" s="94">
        <v>121</v>
      </c>
      <c r="E64" s="94">
        <v>120</v>
      </c>
      <c r="F64" s="94">
        <v>119</v>
      </c>
      <c r="G64" s="94">
        <v>121</v>
      </c>
      <c r="H64" s="94">
        <v>116</v>
      </c>
      <c r="I64" s="94">
        <v>1000</v>
      </c>
      <c r="K64" s="29">
        <f t="shared" si="6"/>
        <v>11</v>
      </c>
      <c r="L64" s="29">
        <f t="shared" si="7"/>
        <v>14</v>
      </c>
      <c r="M64" s="29">
        <f t="shared" si="8"/>
        <v>12</v>
      </c>
      <c r="N64" s="29">
        <f t="shared" si="9"/>
        <v>13</v>
      </c>
      <c r="O64" s="29">
        <f t="shared" si="10"/>
        <v>14</v>
      </c>
      <c r="P64" s="29">
        <f t="shared" si="11"/>
        <v>12</v>
      </c>
      <c r="Q64" s="29">
        <f t="shared" si="12"/>
        <v>17</v>
      </c>
      <c r="R64" s="29">
        <v>1000</v>
      </c>
      <c r="T64" s="93" t="s">
        <v>891</v>
      </c>
      <c r="U64" s="94">
        <v>11</v>
      </c>
      <c r="V64" s="94">
        <v>14</v>
      </c>
      <c r="W64" s="94">
        <v>12</v>
      </c>
      <c r="X64" s="94">
        <v>13</v>
      </c>
      <c r="Y64" s="94">
        <v>14</v>
      </c>
      <c r="Z64" s="94">
        <v>12</v>
      </c>
      <c r="AA64" s="94">
        <v>17</v>
      </c>
      <c r="AB64" s="94">
        <v>1000</v>
      </c>
    </row>
    <row r="65" spans="1:28" ht="15" thickBot="1" x14ac:dyDescent="0.35">
      <c r="A65" s="93" t="s">
        <v>892</v>
      </c>
      <c r="B65" s="94">
        <v>94</v>
      </c>
      <c r="C65" s="94">
        <v>74</v>
      </c>
      <c r="D65" s="94">
        <v>75</v>
      </c>
      <c r="E65" s="94">
        <v>93</v>
      </c>
      <c r="F65" s="94">
        <v>74</v>
      </c>
      <c r="G65" s="94">
        <v>75</v>
      </c>
      <c r="H65" s="94">
        <v>79</v>
      </c>
      <c r="I65" s="94">
        <v>1000</v>
      </c>
      <c r="K65" s="29">
        <f t="shared" si="6"/>
        <v>39</v>
      </c>
      <c r="L65" s="29">
        <f t="shared" si="7"/>
        <v>59</v>
      </c>
      <c r="M65" s="29">
        <f t="shared" si="8"/>
        <v>58</v>
      </c>
      <c r="N65" s="29">
        <f t="shared" si="9"/>
        <v>40</v>
      </c>
      <c r="O65" s="29">
        <f t="shared" si="10"/>
        <v>59</v>
      </c>
      <c r="P65" s="29">
        <f t="shared" si="11"/>
        <v>58</v>
      </c>
      <c r="Q65" s="29">
        <f t="shared" si="12"/>
        <v>54</v>
      </c>
      <c r="R65" s="29">
        <v>1000</v>
      </c>
      <c r="T65" s="93" t="s">
        <v>892</v>
      </c>
      <c r="U65" s="94">
        <v>39</v>
      </c>
      <c r="V65" s="94">
        <v>59</v>
      </c>
      <c r="W65" s="94">
        <v>58</v>
      </c>
      <c r="X65" s="94">
        <v>40</v>
      </c>
      <c r="Y65" s="94">
        <v>59</v>
      </c>
      <c r="Z65" s="94">
        <v>58</v>
      </c>
      <c r="AA65" s="94">
        <v>54</v>
      </c>
      <c r="AB65" s="94">
        <v>1000</v>
      </c>
    </row>
    <row r="66" spans="1:28" ht="15" thickBot="1" x14ac:dyDescent="0.35">
      <c r="A66" s="93" t="s">
        <v>893</v>
      </c>
      <c r="B66" s="94">
        <v>104</v>
      </c>
      <c r="C66" s="94">
        <v>102</v>
      </c>
      <c r="D66" s="94">
        <v>103</v>
      </c>
      <c r="E66" s="94">
        <v>111</v>
      </c>
      <c r="F66" s="94">
        <v>102</v>
      </c>
      <c r="G66" s="94">
        <v>103</v>
      </c>
      <c r="H66" s="94">
        <v>79</v>
      </c>
      <c r="I66" s="94">
        <v>1000</v>
      </c>
      <c r="K66" s="29">
        <f t="shared" si="6"/>
        <v>29</v>
      </c>
      <c r="L66" s="29">
        <f t="shared" si="7"/>
        <v>31</v>
      </c>
      <c r="M66" s="29">
        <f t="shared" si="8"/>
        <v>30</v>
      </c>
      <c r="N66" s="29">
        <f t="shared" si="9"/>
        <v>22</v>
      </c>
      <c r="O66" s="29">
        <f t="shared" si="10"/>
        <v>31</v>
      </c>
      <c r="P66" s="29">
        <f t="shared" si="11"/>
        <v>30</v>
      </c>
      <c r="Q66" s="29">
        <f t="shared" si="12"/>
        <v>54</v>
      </c>
      <c r="R66" s="29">
        <v>1000</v>
      </c>
      <c r="T66" s="93" t="s">
        <v>893</v>
      </c>
      <c r="U66" s="94">
        <v>29</v>
      </c>
      <c r="V66" s="94">
        <v>31</v>
      </c>
      <c r="W66" s="94">
        <v>30</v>
      </c>
      <c r="X66" s="94">
        <v>22</v>
      </c>
      <c r="Y66" s="94">
        <v>31</v>
      </c>
      <c r="Z66" s="94">
        <v>30</v>
      </c>
      <c r="AA66" s="94">
        <v>54</v>
      </c>
      <c r="AB66" s="94">
        <v>1000</v>
      </c>
    </row>
    <row r="67" spans="1:28" ht="15" thickBot="1" x14ac:dyDescent="0.35">
      <c r="A67" s="93" t="s">
        <v>894</v>
      </c>
      <c r="B67" s="94">
        <v>29</v>
      </c>
      <c r="C67" s="94">
        <v>16</v>
      </c>
      <c r="D67" s="94">
        <v>8</v>
      </c>
      <c r="E67" s="94">
        <v>24</v>
      </c>
      <c r="F67" s="94">
        <v>16</v>
      </c>
      <c r="G67" s="94">
        <v>8</v>
      </c>
      <c r="H67" s="94">
        <v>1</v>
      </c>
      <c r="I67" s="94">
        <v>1000</v>
      </c>
      <c r="K67" s="29">
        <f t="shared" si="6"/>
        <v>104</v>
      </c>
      <c r="L67" s="29">
        <f t="shared" si="7"/>
        <v>117</v>
      </c>
      <c r="M67" s="29">
        <f t="shared" si="8"/>
        <v>125</v>
      </c>
      <c r="N67" s="29">
        <f t="shared" si="9"/>
        <v>109</v>
      </c>
      <c r="O67" s="29">
        <f t="shared" si="10"/>
        <v>117</v>
      </c>
      <c r="P67" s="29">
        <f t="shared" si="11"/>
        <v>125</v>
      </c>
      <c r="Q67" s="29">
        <f t="shared" si="12"/>
        <v>132</v>
      </c>
      <c r="R67" s="29">
        <v>1000</v>
      </c>
      <c r="T67" s="93" t="s">
        <v>894</v>
      </c>
      <c r="U67" s="94">
        <v>104</v>
      </c>
      <c r="V67" s="94">
        <v>117</v>
      </c>
      <c r="W67" s="94">
        <v>125</v>
      </c>
      <c r="X67" s="94">
        <v>109</v>
      </c>
      <c r="Y67" s="94">
        <v>117</v>
      </c>
      <c r="Z67" s="94">
        <v>125</v>
      </c>
      <c r="AA67" s="94">
        <v>132</v>
      </c>
      <c r="AB67" s="94">
        <v>1000</v>
      </c>
    </row>
    <row r="68" spans="1:28" ht="15" thickBot="1" x14ac:dyDescent="0.35">
      <c r="A68" s="93" t="s">
        <v>895</v>
      </c>
      <c r="B68" s="94">
        <v>28</v>
      </c>
      <c r="C68" s="94">
        <v>35</v>
      </c>
      <c r="D68" s="94">
        <v>39</v>
      </c>
      <c r="E68" s="94">
        <v>37</v>
      </c>
      <c r="F68" s="94">
        <v>35</v>
      </c>
      <c r="G68" s="94">
        <v>39</v>
      </c>
      <c r="H68" s="94">
        <v>1</v>
      </c>
      <c r="I68" s="94">
        <v>1000</v>
      </c>
      <c r="K68" s="29">
        <f t="shared" si="6"/>
        <v>105</v>
      </c>
      <c r="L68" s="29">
        <f t="shared" si="7"/>
        <v>98</v>
      </c>
      <c r="M68" s="29">
        <f t="shared" si="8"/>
        <v>94</v>
      </c>
      <c r="N68" s="29">
        <f t="shared" si="9"/>
        <v>96</v>
      </c>
      <c r="O68" s="29">
        <f t="shared" si="10"/>
        <v>98</v>
      </c>
      <c r="P68" s="29">
        <f t="shared" si="11"/>
        <v>94</v>
      </c>
      <c r="Q68" s="29">
        <f t="shared" si="12"/>
        <v>132</v>
      </c>
      <c r="R68" s="29">
        <v>1000</v>
      </c>
      <c r="T68" s="93" t="s">
        <v>895</v>
      </c>
      <c r="U68" s="94">
        <v>105</v>
      </c>
      <c r="V68" s="94">
        <v>98</v>
      </c>
      <c r="W68" s="94">
        <v>94</v>
      </c>
      <c r="X68" s="94">
        <v>96</v>
      </c>
      <c r="Y68" s="94">
        <v>98</v>
      </c>
      <c r="Z68" s="94">
        <v>94</v>
      </c>
      <c r="AA68" s="94">
        <v>132</v>
      </c>
      <c r="AB68" s="94">
        <v>1000</v>
      </c>
    </row>
    <row r="69" spans="1:28" ht="15" thickBot="1" x14ac:dyDescent="0.35">
      <c r="A69" s="93" t="s">
        <v>896</v>
      </c>
      <c r="B69" s="94">
        <v>3</v>
      </c>
      <c r="C69" s="94">
        <v>3</v>
      </c>
      <c r="D69" s="94">
        <v>1</v>
      </c>
      <c r="E69" s="94">
        <v>2</v>
      </c>
      <c r="F69" s="94">
        <v>3</v>
      </c>
      <c r="G69" s="94">
        <v>1</v>
      </c>
      <c r="H69" s="94">
        <v>1</v>
      </c>
      <c r="I69" s="94">
        <v>1000</v>
      </c>
      <c r="K69" s="29">
        <f t="shared" si="6"/>
        <v>130</v>
      </c>
      <c r="L69" s="29">
        <f t="shared" si="7"/>
        <v>130</v>
      </c>
      <c r="M69" s="29">
        <f t="shared" si="8"/>
        <v>132</v>
      </c>
      <c r="N69" s="29">
        <f t="shared" si="9"/>
        <v>131</v>
      </c>
      <c r="O69" s="29">
        <f t="shared" si="10"/>
        <v>130</v>
      </c>
      <c r="P69" s="29">
        <f t="shared" si="11"/>
        <v>132</v>
      </c>
      <c r="Q69" s="29">
        <f t="shared" si="12"/>
        <v>132</v>
      </c>
      <c r="R69" s="29">
        <v>1000</v>
      </c>
      <c r="T69" s="93" t="s">
        <v>896</v>
      </c>
      <c r="U69" s="94">
        <v>130</v>
      </c>
      <c r="V69" s="94">
        <v>130</v>
      </c>
      <c r="W69" s="94">
        <v>132</v>
      </c>
      <c r="X69" s="94">
        <v>131</v>
      </c>
      <c r="Y69" s="94">
        <v>130</v>
      </c>
      <c r="Z69" s="94">
        <v>132</v>
      </c>
      <c r="AA69" s="94">
        <v>132</v>
      </c>
      <c r="AB69" s="94">
        <v>1000</v>
      </c>
    </row>
    <row r="70" spans="1:28" ht="15" thickBot="1" x14ac:dyDescent="0.35">
      <c r="A70" s="93" t="s">
        <v>897</v>
      </c>
      <c r="B70" s="94">
        <v>88</v>
      </c>
      <c r="C70" s="94">
        <v>97</v>
      </c>
      <c r="D70" s="94">
        <v>91</v>
      </c>
      <c r="E70" s="94">
        <v>92</v>
      </c>
      <c r="F70" s="94">
        <v>97</v>
      </c>
      <c r="G70" s="94">
        <v>91</v>
      </c>
      <c r="H70" s="94">
        <v>79</v>
      </c>
      <c r="I70" s="94">
        <v>1000</v>
      </c>
      <c r="K70" s="29">
        <f t="shared" si="6"/>
        <v>45</v>
      </c>
      <c r="L70" s="29">
        <f t="shared" si="7"/>
        <v>36</v>
      </c>
      <c r="M70" s="29">
        <f t="shared" si="8"/>
        <v>42</v>
      </c>
      <c r="N70" s="29">
        <f t="shared" si="9"/>
        <v>41</v>
      </c>
      <c r="O70" s="29">
        <f t="shared" si="10"/>
        <v>36</v>
      </c>
      <c r="P70" s="29">
        <f t="shared" si="11"/>
        <v>42</v>
      </c>
      <c r="Q70" s="29">
        <f t="shared" si="12"/>
        <v>54</v>
      </c>
      <c r="R70" s="29">
        <v>1000</v>
      </c>
      <c r="T70" s="93" t="s">
        <v>897</v>
      </c>
      <c r="U70" s="94">
        <v>45</v>
      </c>
      <c r="V70" s="94">
        <v>36</v>
      </c>
      <c r="W70" s="94">
        <v>42</v>
      </c>
      <c r="X70" s="94">
        <v>41</v>
      </c>
      <c r="Y70" s="94">
        <v>36</v>
      </c>
      <c r="Z70" s="94">
        <v>42</v>
      </c>
      <c r="AA70" s="94">
        <v>54</v>
      </c>
      <c r="AB70" s="94">
        <v>1000</v>
      </c>
    </row>
    <row r="71" spans="1:28" ht="15" thickBot="1" x14ac:dyDescent="0.35">
      <c r="A71" s="93" t="s">
        <v>898</v>
      </c>
      <c r="B71" s="94">
        <v>56</v>
      </c>
      <c r="C71" s="94">
        <v>80</v>
      </c>
      <c r="D71" s="94">
        <v>63</v>
      </c>
      <c r="E71" s="94">
        <v>60</v>
      </c>
      <c r="F71" s="94">
        <v>80</v>
      </c>
      <c r="G71" s="94">
        <v>63</v>
      </c>
      <c r="H71" s="94">
        <v>49</v>
      </c>
      <c r="I71" s="94">
        <v>1000</v>
      </c>
      <c r="K71" s="29">
        <f t="shared" si="6"/>
        <v>77</v>
      </c>
      <c r="L71" s="29">
        <f t="shared" si="7"/>
        <v>53</v>
      </c>
      <c r="M71" s="29">
        <f t="shared" si="8"/>
        <v>70</v>
      </c>
      <c r="N71" s="29">
        <f t="shared" si="9"/>
        <v>73</v>
      </c>
      <c r="O71" s="29">
        <f t="shared" si="10"/>
        <v>53</v>
      </c>
      <c r="P71" s="29">
        <f t="shared" si="11"/>
        <v>70</v>
      </c>
      <c r="Q71" s="29">
        <f t="shared" si="12"/>
        <v>84</v>
      </c>
      <c r="R71" s="29">
        <v>1000</v>
      </c>
      <c r="T71" s="93" t="s">
        <v>898</v>
      </c>
      <c r="U71" s="94">
        <v>77</v>
      </c>
      <c r="V71" s="94">
        <v>53</v>
      </c>
      <c r="W71" s="94">
        <v>70</v>
      </c>
      <c r="X71" s="94">
        <v>73</v>
      </c>
      <c r="Y71" s="94">
        <v>53</v>
      </c>
      <c r="Z71" s="94">
        <v>70</v>
      </c>
      <c r="AA71" s="94">
        <v>84</v>
      </c>
      <c r="AB71" s="94">
        <v>1000</v>
      </c>
    </row>
    <row r="72" spans="1:28" ht="15" thickBot="1" x14ac:dyDescent="0.35">
      <c r="A72" s="93" t="s">
        <v>899</v>
      </c>
      <c r="B72" s="94">
        <v>100</v>
      </c>
      <c r="C72" s="94">
        <v>73</v>
      </c>
      <c r="D72" s="94">
        <v>98</v>
      </c>
      <c r="E72" s="94">
        <v>101</v>
      </c>
      <c r="F72" s="94">
        <v>73</v>
      </c>
      <c r="G72" s="94">
        <v>98</v>
      </c>
      <c r="H72" s="94">
        <v>79</v>
      </c>
      <c r="I72" s="94">
        <v>1000</v>
      </c>
      <c r="K72" s="29">
        <f t="shared" si="6"/>
        <v>33</v>
      </c>
      <c r="L72" s="29">
        <f t="shared" si="7"/>
        <v>60</v>
      </c>
      <c r="M72" s="29">
        <f t="shared" si="8"/>
        <v>35</v>
      </c>
      <c r="N72" s="29">
        <f t="shared" si="9"/>
        <v>32</v>
      </c>
      <c r="O72" s="29">
        <f t="shared" si="10"/>
        <v>60</v>
      </c>
      <c r="P72" s="29">
        <f t="shared" si="11"/>
        <v>35</v>
      </c>
      <c r="Q72" s="29">
        <f t="shared" si="12"/>
        <v>54</v>
      </c>
      <c r="R72" s="29">
        <v>1000</v>
      </c>
      <c r="T72" s="93" t="s">
        <v>899</v>
      </c>
      <c r="U72" s="94">
        <v>33</v>
      </c>
      <c r="V72" s="94">
        <v>60</v>
      </c>
      <c r="W72" s="94">
        <v>35</v>
      </c>
      <c r="X72" s="94">
        <v>32</v>
      </c>
      <c r="Y72" s="94">
        <v>60</v>
      </c>
      <c r="Z72" s="94">
        <v>35</v>
      </c>
      <c r="AA72" s="94">
        <v>54</v>
      </c>
      <c r="AB72" s="94">
        <v>1000</v>
      </c>
    </row>
    <row r="73" spans="1:28" ht="15" thickBot="1" x14ac:dyDescent="0.35">
      <c r="A73" s="93" t="s">
        <v>900</v>
      </c>
      <c r="B73" s="94">
        <v>11</v>
      </c>
      <c r="C73" s="94">
        <v>14</v>
      </c>
      <c r="D73" s="94">
        <v>11</v>
      </c>
      <c r="E73" s="94">
        <v>13</v>
      </c>
      <c r="F73" s="94">
        <v>14</v>
      </c>
      <c r="G73" s="94">
        <v>11</v>
      </c>
      <c r="H73" s="94">
        <v>1</v>
      </c>
      <c r="I73" s="94">
        <v>1000</v>
      </c>
      <c r="K73" s="29">
        <f t="shared" ref="K73:K136" si="13">$D$5-B73+1</f>
        <v>122</v>
      </c>
      <c r="L73" s="29">
        <f t="shared" ref="L73:L136" si="14">$D$5-C73+1</f>
        <v>119</v>
      </c>
      <c r="M73" s="29">
        <f t="shared" ref="M73:M136" si="15">$D$5-D73+1</f>
        <v>122</v>
      </c>
      <c r="N73" s="29">
        <f t="shared" ref="N73:N136" si="16">$D$5-E73+1</f>
        <v>120</v>
      </c>
      <c r="O73" s="29">
        <f t="shared" ref="O73:O136" si="17">$D$5-F73+1</f>
        <v>119</v>
      </c>
      <c r="P73" s="29">
        <f t="shared" ref="P73:P136" si="18">$D$5-G73+1</f>
        <v>122</v>
      </c>
      <c r="Q73" s="29">
        <f t="shared" ref="Q73:Q136" si="19">$D$5-H73+1</f>
        <v>132</v>
      </c>
      <c r="R73" s="29">
        <v>1000</v>
      </c>
      <c r="T73" s="93" t="s">
        <v>900</v>
      </c>
      <c r="U73" s="94">
        <v>122</v>
      </c>
      <c r="V73" s="94">
        <v>119</v>
      </c>
      <c r="W73" s="94">
        <v>122</v>
      </c>
      <c r="X73" s="94">
        <v>120</v>
      </c>
      <c r="Y73" s="94">
        <v>119</v>
      </c>
      <c r="Z73" s="94">
        <v>122</v>
      </c>
      <c r="AA73" s="94">
        <v>132</v>
      </c>
      <c r="AB73" s="94">
        <v>1000</v>
      </c>
    </row>
    <row r="74" spans="1:28" ht="15" thickBot="1" x14ac:dyDescent="0.35">
      <c r="A74" s="93" t="s">
        <v>901</v>
      </c>
      <c r="B74" s="94">
        <v>24</v>
      </c>
      <c r="C74" s="94">
        <v>52</v>
      </c>
      <c r="D74" s="94">
        <v>24</v>
      </c>
      <c r="E74" s="94">
        <v>27</v>
      </c>
      <c r="F74" s="94">
        <v>52</v>
      </c>
      <c r="G74" s="94">
        <v>24</v>
      </c>
      <c r="H74" s="94">
        <v>1</v>
      </c>
      <c r="I74" s="94">
        <v>1000</v>
      </c>
      <c r="K74" s="29">
        <f t="shared" si="13"/>
        <v>109</v>
      </c>
      <c r="L74" s="29">
        <f t="shared" si="14"/>
        <v>81</v>
      </c>
      <c r="M74" s="29">
        <f t="shared" si="15"/>
        <v>109</v>
      </c>
      <c r="N74" s="29">
        <f t="shared" si="16"/>
        <v>106</v>
      </c>
      <c r="O74" s="29">
        <f t="shared" si="17"/>
        <v>81</v>
      </c>
      <c r="P74" s="29">
        <f t="shared" si="18"/>
        <v>109</v>
      </c>
      <c r="Q74" s="29">
        <f t="shared" si="19"/>
        <v>132</v>
      </c>
      <c r="R74" s="29">
        <v>1000</v>
      </c>
      <c r="T74" s="93" t="s">
        <v>901</v>
      </c>
      <c r="U74" s="94">
        <v>109</v>
      </c>
      <c r="V74" s="94">
        <v>81</v>
      </c>
      <c r="W74" s="94">
        <v>109</v>
      </c>
      <c r="X74" s="94">
        <v>106</v>
      </c>
      <c r="Y74" s="94">
        <v>81</v>
      </c>
      <c r="Z74" s="94">
        <v>109</v>
      </c>
      <c r="AA74" s="94">
        <v>132</v>
      </c>
      <c r="AB74" s="94">
        <v>1000</v>
      </c>
    </row>
    <row r="75" spans="1:28" ht="15" thickBot="1" x14ac:dyDescent="0.35">
      <c r="A75" s="93" t="s">
        <v>902</v>
      </c>
      <c r="B75" s="94">
        <v>40</v>
      </c>
      <c r="C75" s="94">
        <v>53</v>
      </c>
      <c r="D75" s="94">
        <v>25</v>
      </c>
      <c r="E75" s="94">
        <v>40</v>
      </c>
      <c r="F75" s="94">
        <v>53</v>
      </c>
      <c r="G75" s="94">
        <v>25</v>
      </c>
      <c r="H75" s="94">
        <v>1</v>
      </c>
      <c r="I75" s="94">
        <v>1000</v>
      </c>
      <c r="K75" s="29">
        <f t="shared" si="13"/>
        <v>93</v>
      </c>
      <c r="L75" s="29">
        <f t="shared" si="14"/>
        <v>80</v>
      </c>
      <c r="M75" s="29">
        <f t="shared" si="15"/>
        <v>108</v>
      </c>
      <c r="N75" s="29">
        <f t="shared" si="16"/>
        <v>93</v>
      </c>
      <c r="O75" s="29">
        <f t="shared" si="17"/>
        <v>80</v>
      </c>
      <c r="P75" s="29">
        <f t="shared" si="18"/>
        <v>108</v>
      </c>
      <c r="Q75" s="29">
        <f t="shared" si="19"/>
        <v>132</v>
      </c>
      <c r="R75" s="29">
        <v>1000</v>
      </c>
      <c r="T75" s="93" t="s">
        <v>902</v>
      </c>
      <c r="U75" s="94">
        <v>93</v>
      </c>
      <c r="V75" s="94">
        <v>80</v>
      </c>
      <c r="W75" s="94">
        <v>108</v>
      </c>
      <c r="X75" s="94">
        <v>93</v>
      </c>
      <c r="Y75" s="94">
        <v>80</v>
      </c>
      <c r="Z75" s="94">
        <v>108</v>
      </c>
      <c r="AA75" s="94">
        <v>132</v>
      </c>
      <c r="AB75" s="94">
        <v>1000</v>
      </c>
    </row>
    <row r="76" spans="1:28" ht="15" thickBot="1" x14ac:dyDescent="0.35">
      <c r="A76" s="93" t="s">
        <v>903</v>
      </c>
      <c r="B76" s="94">
        <v>72</v>
      </c>
      <c r="C76" s="94">
        <v>43</v>
      </c>
      <c r="D76" s="94">
        <v>93</v>
      </c>
      <c r="E76" s="94">
        <v>87</v>
      </c>
      <c r="F76" s="94">
        <v>43</v>
      </c>
      <c r="G76" s="94">
        <v>93</v>
      </c>
      <c r="H76" s="94">
        <v>79</v>
      </c>
      <c r="I76" s="94">
        <v>1000</v>
      </c>
      <c r="K76" s="29">
        <f t="shared" si="13"/>
        <v>61</v>
      </c>
      <c r="L76" s="29">
        <f t="shared" si="14"/>
        <v>90</v>
      </c>
      <c r="M76" s="29">
        <f t="shared" si="15"/>
        <v>40</v>
      </c>
      <c r="N76" s="29">
        <f t="shared" si="16"/>
        <v>46</v>
      </c>
      <c r="O76" s="29">
        <f t="shared" si="17"/>
        <v>90</v>
      </c>
      <c r="P76" s="29">
        <f t="shared" si="18"/>
        <v>40</v>
      </c>
      <c r="Q76" s="29">
        <f t="shared" si="19"/>
        <v>54</v>
      </c>
      <c r="R76" s="29">
        <v>1000</v>
      </c>
      <c r="T76" s="93" t="s">
        <v>903</v>
      </c>
      <c r="U76" s="94">
        <v>61</v>
      </c>
      <c r="V76" s="94">
        <v>90</v>
      </c>
      <c r="W76" s="94">
        <v>40</v>
      </c>
      <c r="X76" s="94">
        <v>46</v>
      </c>
      <c r="Y76" s="94">
        <v>90</v>
      </c>
      <c r="Z76" s="94">
        <v>40</v>
      </c>
      <c r="AA76" s="94">
        <v>54</v>
      </c>
      <c r="AB76" s="94">
        <v>1000</v>
      </c>
    </row>
    <row r="77" spans="1:28" ht="15" thickBot="1" x14ac:dyDescent="0.35">
      <c r="A77" s="93" t="s">
        <v>904</v>
      </c>
      <c r="B77" s="94">
        <v>22</v>
      </c>
      <c r="C77" s="94">
        <v>54</v>
      </c>
      <c r="D77" s="94">
        <v>20</v>
      </c>
      <c r="E77" s="94">
        <v>33</v>
      </c>
      <c r="F77" s="94">
        <v>54</v>
      </c>
      <c r="G77" s="94">
        <v>20</v>
      </c>
      <c r="H77" s="94">
        <v>1</v>
      </c>
      <c r="I77" s="94">
        <v>1000</v>
      </c>
      <c r="K77" s="29">
        <f t="shared" si="13"/>
        <v>111</v>
      </c>
      <c r="L77" s="29">
        <f t="shared" si="14"/>
        <v>79</v>
      </c>
      <c r="M77" s="29">
        <f t="shared" si="15"/>
        <v>113</v>
      </c>
      <c r="N77" s="29">
        <f t="shared" si="16"/>
        <v>100</v>
      </c>
      <c r="O77" s="29">
        <f t="shared" si="17"/>
        <v>79</v>
      </c>
      <c r="P77" s="29">
        <f t="shared" si="18"/>
        <v>113</v>
      </c>
      <c r="Q77" s="29">
        <f t="shared" si="19"/>
        <v>132</v>
      </c>
      <c r="R77" s="29">
        <v>1000</v>
      </c>
      <c r="T77" s="93" t="s">
        <v>904</v>
      </c>
      <c r="U77" s="94">
        <v>111</v>
      </c>
      <c r="V77" s="94">
        <v>79</v>
      </c>
      <c r="W77" s="94">
        <v>113</v>
      </c>
      <c r="X77" s="94">
        <v>100</v>
      </c>
      <c r="Y77" s="94">
        <v>79</v>
      </c>
      <c r="Z77" s="94">
        <v>113</v>
      </c>
      <c r="AA77" s="94">
        <v>132</v>
      </c>
      <c r="AB77" s="94">
        <v>1000</v>
      </c>
    </row>
    <row r="78" spans="1:28" ht="15" thickBot="1" x14ac:dyDescent="0.35">
      <c r="A78" s="93" t="s">
        <v>905</v>
      </c>
      <c r="B78" s="94">
        <v>65</v>
      </c>
      <c r="C78" s="94">
        <v>29</v>
      </c>
      <c r="D78" s="94">
        <v>81</v>
      </c>
      <c r="E78" s="94">
        <v>76</v>
      </c>
      <c r="F78" s="94">
        <v>29</v>
      </c>
      <c r="G78" s="94">
        <v>81</v>
      </c>
      <c r="H78" s="94">
        <v>49</v>
      </c>
      <c r="I78" s="94">
        <v>1000</v>
      </c>
      <c r="K78" s="29">
        <f t="shared" si="13"/>
        <v>68</v>
      </c>
      <c r="L78" s="29">
        <f t="shared" si="14"/>
        <v>104</v>
      </c>
      <c r="M78" s="29">
        <f t="shared" si="15"/>
        <v>52</v>
      </c>
      <c r="N78" s="29">
        <f t="shared" si="16"/>
        <v>57</v>
      </c>
      <c r="O78" s="29">
        <f t="shared" si="17"/>
        <v>104</v>
      </c>
      <c r="P78" s="29">
        <f t="shared" si="18"/>
        <v>52</v>
      </c>
      <c r="Q78" s="29">
        <f t="shared" si="19"/>
        <v>84</v>
      </c>
      <c r="R78" s="29">
        <v>1000</v>
      </c>
      <c r="T78" s="93" t="s">
        <v>905</v>
      </c>
      <c r="U78" s="94">
        <v>68</v>
      </c>
      <c r="V78" s="94">
        <v>104</v>
      </c>
      <c r="W78" s="94">
        <v>52</v>
      </c>
      <c r="X78" s="94">
        <v>57</v>
      </c>
      <c r="Y78" s="94">
        <v>104</v>
      </c>
      <c r="Z78" s="94">
        <v>52</v>
      </c>
      <c r="AA78" s="94">
        <v>84</v>
      </c>
      <c r="AB78" s="94">
        <v>1000</v>
      </c>
    </row>
    <row r="79" spans="1:28" ht="15" thickBot="1" x14ac:dyDescent="0.35">
      <c r="A79" s="93" t="s">
        <v>906</v>
      </c>
      <c r="B79" s="94">
        <v>42</v>
      </c>
      <c r="C79" s="94">
        <v>28</v>
      </c>
      <c r="D79" s="94">
        <v>52</v>
      </c>
      <c r="E79" s="94">
        <v>45</v>
      </c>
      <c r="F79" s="94">
        <v>28</v>
      </c>
      <c r="G79" s="94">
        <v>52</v>
      </c>
      <c r="H79" s="94">
        <v>1</v>
      </c>
      <c r="I79" s="94">
        <v>1000</v>
      </c>
      <c r="K79" s="29">
        <f t="shared" si="13"/>
        <v>91</v>
      </c>
      <c r="L79" s="29">
        <f t="shared" si="14"/>
        <v>105</v>
      </c>
      <c r="M79" s="29">
        <f t="shared" si="15"/>
        <v>81</v>
      </c>
      <c r="N79" s="29">
        <f t="shared" si="16"/>
        <v>88</v>
      </c>
      <c r="O79" s="29">
        <f t="shared" si="17"/>
        <v>105</v>
      </c>
      <c r="P79" s="29">
        <f t="shared" si="18"/>
        <v>81</v>
      </c>
      <c r="Q79" s="29">
        <f t="shared" si="19"/>
        <v>132</v>
      </c>
      <c r="R79" s="29">
        <v>1000</v>
      </c>
      <c r="T79" s="93" t="s">
        <v>906</v>
      </c>
      <c r="U79" s="94">
        <v>91</v>
      </c>
      <c r="V79" s="94">
        <v>105</v>
      </c>
      <c r="W79" s="94">
        <v>81</v>
      </c>
      <c r="X79" s="94">
        <v>88</v>
      </c>
      <c r="Y79" s="94">
        <v>105</v>
      </c>
      <c r="Z79" s="94">
        <v>81</v>
      </c>
      <c r="AA79" s="94">
        <v>132</v>
      </c>
      <c r="AB79" s="94">
        <v>1000</v>
      </c>
    </row>
    <row r="80" spans="1:28" ht="15" thickBot="1" x14ac:dyDescent="0.35">
      <c r="A80" s="93" t="s">
        <v>907</v>
      </c>
      <c r="B80" s="94">
        <v>18</v>
      </c>
      <c r="C80" s="94">
        <v>10</v>
      </c>
      <c r="D80" s="94">
        <v>17</v>
      </c>
      <c r="E80" s="94">
        <v>23</v>
      </c>
      <c r="F80" s="94">
        <v>10</v>
      </c>
      <c r="G80" s="94">
        <v>17</v>
      </c>
      <c r="H80" s="94">
        <v>1</v>
      </c>
      <c r="I80" s="94">
        <v>1000</v>
      </c>
      <c r="K80" s="29">
        <f t="shared" si="13"/>
        <v>115</v>
      </c>
      <c r="L80" s="29">
        <f t="shared" si="14"/>
        <v>123</v>
      </c>
      <c r="M80" s="29">
        <f t="shared" si="15"/>
        <v>116</v>
      </c>
      <c r="N80" s="29">
        <f t="shared" si="16"/>
        <v>110</v>
      </c>
      <c r="O80" s="29">
        <f t="shared" si="17"/>
        <v>123</v>
      </c>
      <c r="P80" s="29">
        <f t="shared" si="18"/>
        <v>116</v>
      </c>
      <c r="Q80" s="29">
        <f t="shared" si="19"/>
        <v>132</v>
      </c>
      <c r="R80" s="29">
        <v>1000</v>
      </c>
      <c r="T80" s="93" t="s">
        <v>907</v>
      </c>
      <c r="U80" s="94">
        <v>115</v>
      </c>
      <c r="V80" s="94">
        <v>123</v>
      </c>
      <c r="W80" s="94">
        <v>116</v>
      </c>
      <c r="X80" s="94">
        <v>110</v>
      </c>
      <c r="Y80" s="94">
        <v>123</v>
      </c>
      <c r="Z80" s="94">
        <v>116</v>
      </c>
      <c r="AA80" s="94">
        <v>132</v>
      </c>
      <c r="AB80" s="94">
        <v>1000</v>
      </c>
    </row>
    <row r="81" spans="1:28" ht="15" thickBot="1" x14ac:dyDescent="0.35">
      <c r="A81" s="93" t="s">
        <v>908</v>
      </c>
      <c r="B81" s="94">
        <v>84</v>
      </c>
      <c r="C81" s="94">
        <v>4</v>
      </c>
      <c r="D81" s="94">
        <v>45</v>
      </c>
      <c r="E81" s="94">
        <v>81</v>
      </c>
      <c r="F81" s="94">
        <v>4</v>
      </c>
      <c r="G81" s="94">
        <v>45</v>
      </c>
      <c r="H81" s="94">
        <v>79</v>
      </c>
      <c r="I81" s="94">
        <v>1000</v>
      </c>
      <c r="K81" s="29">
        <f t="shared" si="13"/>
        <v>49</v>
      </c>
      <c r="L81" s="29">
        <f t="shared" si="14"/>
        <v>129</v>
      </c>
      <c r="M81" s="29">
        <f t="shared" si="15"/>
        <v>88</v>
      </c>
      <c r="N81" s="29">
        <f t="shared" si="16"/>
        <v>52</v>
      </c>
      <c r="O81" s="29">
        <f t="shared" si="17"/>
        <v>129</v>
      </c>
      <c r="P81" s="29">
        <f t="shared" si="18"/>
        <v>88</v>
      </c>
      <c r="Q81" s="29">
        <f t="shared" si="19"/>
        <v>54</v>
      </c>
      <c r="R81" s="29">
        <v>1000</v>
      </c>
      <c r="T81" s="93" t="s">
        <v>908</v>
      </c>
      <c r="U81" s="94">
        <v>49</v>
      </c>
      <c r="V81" s="94">
        <v>129</v>
      </c>
      <c r="W81" s="94">
        <v>88</v>
      </c>
      <c r="X81" s="94">
        <v>52</v>
      </c>
      <c r="Y81" s="94">
        <v>129</v>
      </c>
      <c r="Z81" s="94">
        <v>88</v>
      </c>
      <c r="AA81" s="94">
        <v>54</v>
      </c>
      <c r="AB81" s="94">
        <v>1000</v>
      </c>
    </row>
    <row r="82" spans="1:28" ht="15" thickBot="1" x14ac:dyDescent="0.35">
      <c r="A82" s="93" t="s">
        <v>909</v>
      </c>
      <c r="B82" s="94">
        <v>83</v>
      </c>
      <c r="C82" s="94">
        <v>67</v>
      </c>
      <c r="D82" s="94">
        <v>83</v>
      </c>
      <c r="E82" s="94">
        <v>88</v>
      </c>
      <c r="F82" s="94">
        <v>67</v>
      </c>
      <c r="G82" s="94">
        <v>83</v>
      </c>
      <c r="H82" s="94">
        <v>79</v>
      </c>
      <c r="I82" s="94">
        <v>1000</v>
      </c>
      <c r="K82" s="29">
        <f t="shared" si="13"/>
        <v>50</v>
      </c>
      <c r="L82" s="29">
        <f t="shared" si="14"/>
        <v>66</v>
      </c>
      <c r="M82" s="29">
        <f t="shared" si="15"/>
        <v>50</v>
      </c>
      <c r="N82" s="29">
        <f t="shared" si="16"/>
        <v>45</v>
      </c>
      <c r="O82" s="29">
        <f t="shared" si="17"/>
        <v>66</v>
      </c>
      <c r="P82" s="29">
        <f t="shared" si="18"/>
        <v>50</v>
      </c>
      <c r="Q82" s="29">
        <f t="shared" si="19"/>
        <v>54</v>
      </c>
      <c r="R82" s="29">
        <v>1000</v>
      </c>
      <c r="T82" s="93" t="s">
        <v>909</v>
      </c>
      <c r="U82" s="94">
        <v>50</v>
      </c>
      <c r="V82" s="94">
        <v>66</v>
      </c>
      <c r="W82" s="94">
        <v>50</v>
      </c>
      <c r="X82" s="94">
        <v>45</v>
      </c>
      <c r="Y82" s="94">
        <v>66</v>
      </c>
      <c r="Z82" s="94">
        <v>50</v>
      </c>
      <c r="AA82" s="94">
        <v>54</v>
      </c>
      <c r="AB82" s="94">
        <v>1000</v>
      </c>
    </row>
    <row r="83" spans="1:28" ht="15" thickBot="1" x14ac:dyDescent="0.35">
      <c r="A83" s="93" t="s">
        <v>910</v>
      </c>
      <c r="B83" s="94">
        <v>115</v>
      </c>
      <c r="C83" s="94">
        <v>125</v>
      </c>
      <c r="D83" s="94">
        <v>123</v>
      </c>
      <c r="E83" s="94">
        <v>116</v>
      </c>
      <c r="F83" s="94">
        <v>125</v>
      </c>
      <c r="G83" s="94">
        <v>123</v>
      </c>
      <c r="H83" s="94">
        <v>116</v>
      </c>
      <c r="I83" s="94">
        <v>1000</v>
      </c>
      <c r="K83" s="29">
        <f t="shared" si="13"/>
        <v>18</v>
      </c>
      <c r="L83" s="29">
        <f t="shared" si="14"/>
        <v>8</v>
      </c>
      <c r="M83" s="29">
        <f t="shared" si="15"/>
        <v>10</v>
      </c>
      <c r="N83" s="29">
        <f t="shared" si="16"/>
        <v>17</v>
      </c>
      <c r="O83" s="29">
        <f t="shared" si="17"/>
        <v>8</v>
      </c>
      <c r="P83" s="29">
        <f t="shared" si="18"/>
        <v>10</v>
      </c>
      <c r="Q83" s="29">
        <f t="shared" si="19"/>
        <v>17</v>
      </c>
      <c r="R83" s="29">
        <v>1000</v>
      </c>
      <c r="T83" s="93" t="s">
        <v>910</v>
      </c>
      <c r="U83" s="94">
        <v>18</v>
      </c>
      <c r="V83" s="94">
        <v>8</v>
      </c>
      <c r="W83" s="94">
        <v>10</v>
      </c>
      <c r="X83" s="94">
        <v>17</v>
      </c>
      <c r="Y83" s="94">
        <v>8</v>
      </c>
      <c r="Z83" s="94">
        <v>10</v>
      </c>
      <c r="AA83" s="94">
        <v>17</v>
      </c>
      <c r="AB83" s="94">
        <v>1000</v>
      </c>
    </row>
    <row r="84" spans="1:28" ht="15" thickBot="1" x14ac:dyDescent="0.35">
      <c r="A84" s="93" t="s">
        <v>911</v>
      </c>
      <c r="B84" s="94">
        <v>8</v>
      </c>
      <c r="C84" s="94">
        <v>48</v>
      </c>
      <c r="D84" s="94">
        <v>34</v>
      </c>
      <c r="E84" s="94">
        <v>15</v>
      </c>
      <c r="F84" s="94">
        <v>48</v>
      </c>
      <c r="G84" s="94">
        <v>34</v>
      </c>
      <c r="H84" s="94">
        <v>1</v>
      </c>
      <c r="I84" s="94">
        <v>1000</v>
      </c>
      <c r="K84" s="29">
        <f t="shared" si="13"/>
        <v>125</v>
      </c>
      <c r="L84" s="29">
        <f t="shared" si="14"/>
        <v>85</v>
      </c>
      <c r="M84" s="29">
        <f t="shared" si="15"/>
        <v>99</v>
      </c>
      <c r="N84" s="29">
        <f t="shared" si="16"/>
        <v>118</v>
      </c>
      <c r="O84" s="29">
        <f t="shared" si="17"/>
        <v>85</v>
      </c>
      <c r="P84" s="29">
        <f t="shared" si="18"/>
        <v>99</v>
      </c>
      <c r="Q84" s="29">
        <f t="shared" si="19"/>
        <v>132</v>
      </c>
      <c r="R84" s="29">
        <v>1000</v>
      </c>
      <c r="T84" s="93" t="s">
        <v>911</v>
      </c>
      <c r="U84" s="94">
        <v>125</v>
      </c>
      <c r="V84" s="94">
        <v>85</v>
      </c>
      <c r="W84" s="94">
        <v>99</v>
      </c>
      <c r="X84" s="94">
        <v>118</v>
      </c>
      <c r="Y84" s="94">
        <v>85</v>
      </c>
      <c r="Z84" s="94">
        <v>99</v>
      </c>
      <c r="AA84" s="94">
        <v>132</v>
      </c>
      <c r="AB84" s="94">
        <v>1000</v>
      </c>
    </row>
    <row r="85" spans="1:28" ht="15" thickBot="1" x14ac:dyDescent="0.35">
      <c r="A85" s="93" t="s">
        <v>912</v>
      </c>
      <c r="B85" s="94">
        <v>30</v>
      </c>
      <c r="C85" s="94">
        <v>6</v>
      </c>
      <c r="D85" s="94">
        <v>22</v>
      </c>
      <c r="E85" s="94">
        <v>42</v>
      </c>
      <c r="F85" s="94">
        <v>6</v>
      </c>
      <c r="G85" s="94">
        <v>22</v>
      </c>
      <c r="H85" s="94">
        <v>1</v>
      </c>
      <c r="I85" s="94">
        <v>1000</v>
      </c>
      <c r="K85" s="29">
        <f t="shared" si="13"/>
        <v>103</v>
      </c>
      <c r="L85" s="29">
        <f t="shared" si="14"/>
        <v>127</v>
      </c>
      <c r="M85" s="29">
        <f t="shared" si="15"/>
        <v>111</v>
      </c>
      <c r="N85" s="29">
        <f t="shared" si="16"/>
        <v>91</v>
      </c>
      <c r="O85" s="29">
        <f t="shared" si="17"/>
        <v>127</v>
      </c>
      <c r="P85" s="29">
        <f t="shared" si="18"/>
        <v>111</v>
      </c>
      <c r="Q85" s="29">
        <f t="shared" si="19"/>
        <v>132</v>
      </c>
      <c r="R85" s="29">
        <v>1000</v>
      </c>
      <c r="T85" s="93" t="s">
        <v>912</v>
      </c>
      <c r="U85" s="94">
        <v>103</v>
      </c>
      <c r="V85" s="94">
        <v>127</v>
      </c>
      <c r="W85" s="94">
        <v>111</v>
      </c>
      <c r="X85" s="94">
        <v>91</v>
      </c>
      <c r="Y85" s="94">
        <v>127</v>
      </c>
      <c r="Z85" s="94">
        <v>111</v>
      </c>
      <c r="AA85" s="94">
        <v>132</v>
      </c>
      <c r="AB85" s="94">
        <v>1000</v>
      </c>
    </row>
    <row r="86" spans="1:28" ht="15" thickBot="1" x14ac:dyDescent="0.35">
      <c r="A86" s="93" t="s">
        <v>913</v>
      </c>
      <c r="B86" s="94">
        <v>111</v>
      </c>
      <c r="C86" s="94">
        <v>126</v>
      </c>
      <c r="D86" s="94">
        <v>128</v>
      </c>
      <c r="E86" s="94">
        <v>122</v>
      </c>
      <c r="F86" s="94">
        <v>126</v>
      </c>
      <c r="G86" s="94">
        <v>128</v>
      </c>
      <c r="H86" s="94">
        <v>116</v>
      </c>
      <c r="I86" s="94">
        <v>1000</v>
      </c>
      <c r="K86" s="29">
        <f t="shared" si="13"/>
        <v>22</v>
      </c>
      <c r="L86" s="29">
        <f t="shared" si="14"/>
        <v>7</v>
      </c>
      <c r="M86" s="29">
        <f t="shared" si="15"/>
        <v>5</v>
      </c>
      <c r="N86" s="29">
        <f t="shared" si="16"/>
        <v>11</v>
      </c>
      <c r="O86" s="29">
        <f t="shared" si="17"/>
        <v>7</v>
      </c>
      <c r="P86" s="29">
        <f t="shared" si="18"/>
        <v>5</v>
      </c>
      <c r="Q86" s="29">
        <f t="shared" si="19"/>
        <v>17</v>
      </c>
      <c r="R86" s="29">
        <v>1000</v>
      </c>
      <c r="T86" s="93" t="s">
        <v>913</v>
      </c>
      <c r="U86" s="94">
        <v>22</v>
      </c>
      <c r="V86" s="94">
        <v>7</v>
      </c>
      <c r="W86" s="94">
        <v>5</v>
      </c>
      <c r="X86" s="94">
        <v>11</v>
      </c>
      <c r="Y86" s="94">
        <v>7</v>
      </c>
      <c r="Z86" s="94">
        <v>5</v>
      </c>
      <c r="AA86" s="94">
        <v>17</v>
      </c>
      <c r="AB86" s="94">
        <v>1000</v>
      </c>
    </row>
    <row r="87" spans="1:28" ht="15" thickBot="1" x14ac:dyDescent="0.35">
      <c r="A87" s="93" t="s">
        <v>914</v>
      </c>
      <c r="B87" s="94">
        <v>102</v>
      </c>
      <c r="C87" s="94">
        <v>63</v>
      </c>
      <c r="D87" s="94">
        <v>77</v>
      </c>
      <c r="E87" s="94">
        <v>97</v>
      </c>
      <c r="F87" s="94">
        <v>63</v>
      </c>
      <c r="G87" s="94">
        <v>77</v>
      </c>
      <c r="H87" s="94">
        <v>79</v>
      </c>
      <c r="I87" s="94">
        <v>1000</v>
      </c>
      <c r="K87" s="29">
        <f t="shared" si="13"/>
        <v>31</v>
      </c>
      <c r="L87" s="29">
        <f t="shared" si="14"/>
        <v>70</v>
      </c>
      <c r="M87" s="29">
        <f t="shared" si="15"/>
        <v>56</v>
      </c>
      <c r="N87" s="29">
        <f t="shared" si="16"/>
        <v>36</v>
      </c>
      <c r="O87" s="29">
        <f t="shared" si="17"/>
        <v>70</v>
      </c>
      <c r="P87" s="29">
        <f t="shared" si="18"/>
        <v>56</v>
      </c>
      <c r="Q87" s="29">
        <f t="shared" si="19"/>
        <v>54</v>
      </c>
      <c r="R87" s="29">
        <v>1000</v>
      </c>
      <c r="T87" s="93" t="s">
        <v>914</v>
      </c>
      <c r="U87" s="94">
        <v>31</v>
      </c>
      <c r="V87" s="94">
        <v>70</v>
      </c>
      <c r="W87" s="94">
        <v>56</v>
      </c>
      <c r="X87" s="94">
        <v>36</v>
      </c>
      <c r="Y87" s="94">
        <v>70</v>
      </c>
      <c r="Z87" s="94">
        <v>56</v>
      </c>
      <c r="AA87" s="94">
        <v>54</v>
      </c>
      <c r="AB87" s="94">
        <v>1000</v>
      </c>
    </row>
    <row r="88" spans="1:28" ht="15" thickBot="1" x14ac:dyDescent="0.35">
      <c r="A88" s="93" t="s">
        <v>915</v>
      </c>
      <c r="B88" s="94">
        <v>129</v>
      </c>
      <c r="C88" s="94">
        <v>115</v>
      </c>
      <c r="D88" s="94">
        <v>131</v>
      </c>
      <c r="E88" s="94">
        <v>132</v>
      </c>
      <c r="F88" s="94">
        <v>115</v>
      </c>
      <c r="G88" s="94">
        <v>131</v>
      </c>
      <c r="H88" s="94">
        <v>116</v>
      </c>
      <c r="I88" s="94">
        <v>1000</v>
      </c>
      <c r="K88" s="29">
        <f t="shared" si="13"/>
        <v>4</v>
      </c>
      <c r="L88" s="29">
        <f t="shared" si="14"/>
        <v>18</v>
      </c>
      <c r="M88" s="29">
        <f t="shared" si="15"/>
        <v>2</v>
      </c>
      <c r="N88" s="29">
        <f t="shared" si="16"/>
        <v>1</v>
      </c>
      <c r="O88" s="29">
        <f t="shared" si="17"/>
        <v>18</v>
      </c>
      <c r="P88" s="29">
        <f t="shared" si="18"/>
        <v>2</v>
      </c>
      <c r="Q88" s="29">
        <f t="shared" si="19"/>
        <v>17</v>
      </c>
      <c r="R88" s="29">
        <v>1000</v>
      </c>
      <c r="T88" s="93" t="s">
        <v>915</v>
      </c>
      <c r="U88" s="94">
        <v>4</v>
      </c>
      <c r="V88" s="94">
        <v>18</v>
      </c>
      <c r="W88" s="94">
        <v>2</v>
      </c>
      <c r="X88" s="94">
        <v>1</v>
      </c>
      <c r="Y88" s="94">
        <v>18</v>
      </c>
      <c r="Z88" s="94">
        <v>2</v>
      </c>
      <c r="AA88" s="94">
        <v>17</v>
      </c>
      <c r="AB88" s="94">
        <v>1000</v>
      </c>
    </row>
    <row r="89" spans="1:28" ht="15" thickBot="1" x14ac:dyDescent="0.35">
      <c r="A89" s="93" t="s">
        <v>916</v>
      </c>
      <c r="B89" s="94">
        <v>41</v>
      </c>
      <c r="C89" s="94">
        <v>32</v>
      </c>
      <c r="D89" s="94">
        <v>21</v>
      </c>
      <c r="E89" s="94">
        <v>32</v>
      </c>
      <c r="F89" s="94">
        <v>32</v>
      </c>
      <c r="G89" s="94">
        <v>21</v>
      </c>
      <c r="H89" s="94">
        <v>1</v>
      </c>
      <c r="I89" s="94">
        <v>1000</v>
      </c>
      <c r="K89" s="29">
        <f t="shared" si="13"/>
        <v>92</v>
      </c>
      <c r="L89" s="29">
        <f t="shared" si="14"/>
        <v>101</v>
      </c>
      <c r="M89" s="29">
        <f t="shared" si="15"/>
        <v>112</v>
      </c>
      <c r="N89" s="29">
        <f t="shared" si="16"/>
        <v>101</v>
      </c>
      <c r="O89" s="29">
        <f t="shared" si="17"/>
        <v>101</v>
      </c>
      <c r="P89" s="29">
        <f t="shared" si="18"/>
        <v>112</v>
      </c>
      <c r="Q89" s="29">
        <f t="shared" si="19"/>
        <v>132</v>
      </c>
      <c r="R89" s="29">
        <v>1000</v>
      </c>
      <c r="T89" s="93" t="s">
        <v>916</v>
      </c>
      <c r="U89" s="94">
        <v>92</v>
      </c>
      <c r="V89" s="94">
        <v>101</v>
      </c>
      <c r="W89" s="94">
        <v>112</v>
      </c>
      <c r="X89" s="94">
        <v>101</v>
      </c>
      <c r="Y89" s="94">
        <v>101</v>
      </c>
      <c r="Z89" s="94">
        <v>112</v>
      </c>
      <c r="AA89" s="94">
        <v>132</v>
      </c>
      <c r="AB89" s="94">
        <v>1000</v>
      </c>
    </row>
    <row r="90" spans="1:28" ht="15" thickBot="1" x14ac:dyDescent="0.35">
      <c r="A90" s="93" t="s">
        <v>917</v>
      </c>
      <c r="B90" s="94">
        <v>74</v>
      </c>
      <c r="C90" s="94">
        <v>76</v>
      </c>
      <c r="D90" s="94">
        <v>68</v>
      </c>
      <c r="E90" s="94">
        <v>74</v>
      </c>
      <c r="F90" s="94">
        <v>76</v>
      </c>
      <c r="G90" s="94">
        <v>68</v>
      </c>
      <c r="H90" s="94">
        <v>49</v>
      </c>
      <c r="I90" s="94">
        <v>1000</v>
      </c>
      <c r="K90" s="29">
        <f t="shared" si="13"/>
        <v>59</v>
      </c>
      <c r="L90" s="29">
        <f t="shared" si="14"/>
        <v>57</v>
      </c>
      <c r="M90" s="29">
        <f t="shared" si="15"/>
        <v>65</v>
      </c>
      <c r="N90" s="29">
        <f t="shared" si="16"/>
        <v>59</v>
      </c>
      <c r="O90" s="29">
        <f t="shared" si="17"/>
        <v>57</v>
      </c>
      <c r="P90" s="29">
        <f t="shared" si="18"/>
        <v>65</v>
      </c>
      <c r="Q90" s="29">
        <f t="shared" si="19"/>
        <v>84</v>
      </c>
      <c r="R90" s="29">
        <v>1000</v>
      </c>
      <c r="T90" s="93" t="s">
        <v>917</v>
      </c>
      <c r="U90" s="94">
        <v>59</v>
      </c>
      <c r="V90" s="94">
        <v>57</v>
      </c>
      <c r="W90" s="94">
        <v>65</v>
      </c>
      <c r="X90" s="94">
        <v>59</v>
      </c>
      <c r="Y90" s="94">
        <v>57</v>
      </c>
      <c r="Z90" s="94">
        <v>65</v>
      </c>
      <c r="AA90" s="94">
        <v>84</v>
      </c>
      <c r="AB90" s="94">
        <v>1000</v>
      </c>
    </row>
    <row r="91" spans="1:28" ht="15" thickBot="1" x14ac:dyDescent="0.35">
      <c r="A91" s="93" t="s">
        <v>918</v>
      </c>
      <c r="B91" s="94">
        <v>46</v>
      </c>
      <c r="C91" s="94">
        <v>78</v>
      </c>
      <c r="D91" s="94">
        <v>72</v>
      </c>
      <c r="E91" s="94">
        <v>48</v>
      </c>
      <c r="F91" s="94">
        <v>78</v>
      </c>
      <c r="G91" s="94">
        <v>72</v>
      </c>
      <c r="H91" s="94">
        <v>1</v>
      </c>
      <c r="I91" s="94">
        <v>1000</v>
      </c>
      <c r="K91" s="29">
        <f t="shared" si="13"/>
        <v>87</v>
      </c>
      <c r="L91" s="29">
        <f t="shared" si="14"/>
        <v>55</v>
      </c>
      <c r="M91" s="29">
        <f t="shared" si="15"/>
        <v>61</v>
      </c>
      <c r="N91" s="29">
        <f t="shared" si="16"/>
        <v>85</v>
      </c>
      <c r="O91" s="29">
        <f t="shared" si="17"/>
        <v>55</v>
      </c>
      <c r="P91" s="29">
        <f t="shared" si="18"/>
        <v>61</v>
      </c>
      <c r="Q91" s="29">
        <f t="shared" si="19"/>
        <v>132</v>
      </c>
      <c r="R91" s="29">
        <v>1000</v>
      </c>
      <c r="T91" s="93" t="s">
        <v>918</v>
      </c>
      <c r="U91" s="94">
        <v>87</v>
      </c>
      <c r="V91" s="94">
        <v>55</v>
      </c>
      <c r="W91" s="94">
        <v>61</v>
      </c>
      <c r="X91" s="94">
        <v>85</v>
      </c>
      <c r="Y91" s="94">
        <v>55</v>
      </c>
      <c r="Z91" s="94">
        <v>61</v>
      </c>
      <c r="AA91" s="94">
        <v>132</v>
      </c>
      <c r="AB91" s="94">
        <v>1000</v>
      </c>
    </row>
    <row r="92" spans="1:28" ht="15" thickBot="1" x14ac:dyDescent="0.35">
      <c r="A92" s="93" t="s">
        <v>919</v>
      </c>
      <c r="B92" s="94">
        <v>48</v>
      </c>
      <c r="C92" s="94">
        <v>70</v>
      </c>
      <c r="D92" s="94">
        <v>84</v>
      </c>
      <c r="E92" s="94">
        <v>83</v>
      </c>
      <c r="F92" s="94">
        <v>70</v>
      </c>
      <c r="G92" s="94">
        <v>84</v>
      </c>
      <c r="H92" s="94">
        <v>79</v>
      </c>
      <c r="I92" s="94">
        <v>1000</v>
      </c>
      <c r="K92" s="29">
        <f t="shared" si="13"/>
        <v>85</v>
      </c>
      <c r="L92" s="29">
        <f t="shared" si="14"/>
        <v>63</v>
      </c>
      <c r="M92" s="29">
        <f t="shared" si="15"/>
        <v>49</v>
      </c>
      <c r="N92" s="29">
        <f t="shared" si="16"/>
        <v>50</v>
      </c>
      <c r="O92" s="29">
        <f t="shared" si="17"/>
        <v>63</v>
      </c>
      <c r="P92" s="29">
        <f t="shared" si="18"/>
        <v>49</v>
      </c>
      <c r="Q92" s="29">
        <f t="shared" si="19"/>
        <v>54</v>
      </c>
      <c r="R92" s="29">
        <v>1000</v>
      </c>
      <c r="T92" s="93" t="s">
        <v>919</v>
      </c>
      <c r="U92" s="94">
        <v>85</v>
      </c>
      <c r="V92" s="94">
        <v>63</v>
      </c>
      <c r="W92" s="94">
        <v>49</v>
      </c>
      <c r="X92" s="94">
        <v>50</v>
      </c>
      <c r="Y92" s="94">
        <v>63</v>
      </c>
      <c r="Z92" s="94">
        <v>49</v>
      </c>
      <c r="AA92" s="94">
        <v>54</v>
      </c>
      <c r="AB92" s="94">
        <v>1000</v>
      </c>
    </row>
    <row r="93" spans="1:28" ht="15" thickBot="1" x14ac:dyDescent="0.35">
      <c r="A93" s="93" t="s">
        <v>920</v>
      </c>
      <c r="B93" s="94">
        <v>37</v>
      </c>
      <c r="C93" s="94">
        <v>41</v>
      </c>
      <c r="D93" s="94">
        <v>41</v>
      </c>
      <c r="E93" s="94">
        <v>31</v>
      </c>
      <c r="F93" s="94">
        <v>41</v>
      </c>
      <c r="G93" s="94">
        <v>41</v>
      </c>
      <c r="H93" s="94">
        <v>1</v>
      </c>
      <c r="I93" s="94">
        <v>1000</v>
      </c>
      <c r="K93" s="29">
        <f t="shared" si="13"/>
        <v>96</v>
      </c>
      <c r="L93" s="29">
        <f t="shared" si="14"/>
        <v>92</v>
      </c>
      <c r="M93" s="29">
        <f t="shared" si="15"/>
        <v>92</v>
      </c>
      <c r="N93" s="29">
        <f t="shared" si="16"/>
        <v>102</v>
      </c>
      <c r="O93" s="29">
        <f t="shared" si="17"/>
        <v>92</v>
      </c>
      <c r="P93" s="29">
        <f t="shared" si="18"/>
        <v>92</v>
      </c>
      <c r="Q93" s="29">
        <f t="shared" si="19"/>
        <v>132</v>
      </c>
      <c r="R93" s="29">
        <v>1000</v>
      </c>
      <c r="T93" s="93" t="s">
        <v>920</v>
      </c>
      <c r="U93" s="94">
        <v>96</v>
      </c>
      <c r="V93" s="94">
        <v>92</v>
      </c>
      <c r="W93" s="94">
        <v>92</v>
      </c>
      <c r="X93" s="94">
        <v>102</v>
      </c>
      <c r="Y93" s="94">
        <v>92</v>
      </c>
      <c r="Z93" s="94">
        <v>92</v>
      </c>
      <c r="AA93" s="94">
        <v>132</v>
      </c>
      <c r="AB93" s="94">
        <v>1000</v>
      </c>
    </row>
    <row r="94" spans="1:28" ht="15" thickBot="1" x14ac:dyDescent="0.35">
      <c r="A94" s="93" t="s">
        <v>921</v>
      </c>
      <c r="B94" s="94">
        <v>109</v>
      </c>
      <c r="C94" s="94">
        <v>37</v>
      </c>
      <c r="D94" s="94">
        <v>95</v>
      </c>
      <c r="E94" s="94">
        <v>95</v>
      </c>
      <c r="F94" s="94">
        <v>37</v>
      </c>
      <c r="G94" s="94">
        <v>95</v>
      </c>
      <c r="H94" s="94">
        <v>79</v>
      </c>
      <c r="I94" s="94">
        <v>1000</v>
      </c>
      <c r="K94" s="29">
        <f t="shared" si="13"/>
        <v>24</v>
      </c>
      <c r="L94" s="29">
        <f t="shared" si="14"/>
        <v>96</v>
      </c>
      <c r="M94" s="29">
        <f t="shared" si="15"/>
        <v>38</v>
      </c>
      <c r="N94" s="29">
        <f t="shared" si="16"/>
        <v>38</v>
      </c>
      <c r="O94" s="29">
        <f t="shared" si="17"/>
        <v>96</v>
      </c>
      <c r="P94" s="29">
        <f t="shared" si="18"/>
        <v>38</v>
      </c>
      <c r="Q94" s="29">
        <f t="shared" si="19"/>
        <v>54</v>
      </c>
      <c r="R94" s="29">
        <v>1000</v>
      </c>
      <c r="T94" s="93" t="s">
        <v>921</v>
      </c>
      <c r="U94" s="94">
        <v>24</v>
      </c>
      <c r="V94" s="94">
        <v>96</v>
      </c>
      <c r="W94" s="94">
        <v>38</v>
      </c>
      <c r="X94" s="94">
        <v>38</v>
      </c>
      <c r="Y94" s="94">
        <v>96</v>
      </c>
      <c r="Z94" s="94">
        <v>38</v>
      </c>
      <c r="AA94" s="94">
        <v>54</v>
      </c>
      <c r="AB94" s="94">
        <v>1000</v>
      </c>
    </row>
    <row r="95" spans="1:28" ht="15" thickBot="1" x14ac:dyDescent="0.35">
      <c r="A95" s="93" t="s">
        <v>922</v>
      </c>
      <c r="B95" s="94">
        <v>121</v>
      </c>
      <c r="C95" s="94">
        <v>128</v>
      </c>
      <c r="D95" s="94">
        <v>127</v>
      </c>
      <c r="E95" s="94">
        <v>119</v>
      </c>
      <c r="F95" s="94">
        <v>128</v>
      </c>
      <c r="G95" s="94">
        <v>127</v>
      </c>
      <c r="H95" s="94">
        <v>116</v>
      </c>
      <c r="I95" s="94">
        <v>1000</v>
      </c>
      <c r="K95" s="29">
        <f t="shared" si="13"/>
        <v>12</v>
      </c>
      <c r="L95" s="29">
        <f t="shared" si="14"/>
        <v>5</v>
      </c>
      <c r="M95" s="29">
        <f t="shared" si="15"/>
        <v>6</v>
      </c>
      <c r="N95" s="29">
        <f t="shared" si="16"/>
        <v>14</v>
      </c>
      <c r="O95" s="29">
        <f t="shared" si="17"/>
        <v>5</v>
      </c>
      <c r="P95" s="29">
        <f t="shared" si="18"/>
        <v>6</v>
      </c>
      <c r="Q95" s="29">
        <f t="shared" si="19"/>
        <v>17</v>
      </c>
      <c r="R95" s="29">
        <v>1000</v>
      </c>
      <c r="T95" s="93" t="s">
        <v>922</v>
      </c>
      <c r="U95" s="94">
        <v>12</v>
      </c>
      <c r="V95" s="94">
        <v>5</v>
      </c>
      <c r="W95" s="94">
        <v>6</v>
      </c>
      <c r="X95" s="94">
        <v>14</v>
      </c>
      <c r="Y95" s="94">
        <v>5</v>
      </c>
      <c r="Z95" s="94">
        <v>6</v>
      </c>
      <c r="AA95" s="94">
        <v>17</v>
      </c>
      <c r="AB95" s="94">
        <v>1000</v>
      </c>
    </row>
    <row r="96" spans="1:28" ht="15" thickBot="1" x14ac:dyDescent="0.35">
      <c r="A96" s="93" t="s">
        <v>923</v>
      </c>
      <c r="B96" s="94">
        <v>117</v>
      </c>
      <c r="C96" s="94">
        <v>101</v>
      </c>
      <c r="D96" s="94">
        <v>109</v>
      </c>
      <c r="E96" s="94">
        <v>112</v>
      </c>
      <c r="F96" s="94">
        <v>101</v>
      </c>
      <c r="G96" s="94">
        <v>109</v>
      </c>
      <c r="H96" s="94">
        <v>79</v>
      </c>
      <c r="I96" s="94">
        <v>1000</v>
      </c>
      <c r="K96" s="29">
        <f t="shared" si="13"/>
        <v>16</v>
      </c>
      <c r="L96" s="29">
        <f t="shared" si="14"/>
        <v>32</v>
      </c>
      <c r="M96" s="29">
        <f t="shared" si="15"/>
        <v>24</v>
      </c>
      <c r="N96" s="29">
        <f t="shared" si="16"/>
        <v>21</v>
      </c>
      <c r="O96" s="29">
        <f t="shared" si="17"/>
        <v>32</v>
      </c>
      <c r="P96" s="29">
        <f t="shared" si="18"/>
        <v>24</v>
      </c>
      <c r="Q96" s="29">
        <f t="shared" si="19"/>
        <v>54</v>
      </c>
      <c r="R96" s="29">
        <v>1000</v>
      </c>
      <c r="T96" s="93" t="s">
        <v>923</v>
      </c>
      <c r="U96" s="94">
        <v>16</v>
      </c>
      <c r="V96" s="94">
        <v>32</v>
      </c>
      <c r="W96" s="94">
        <v>24</v>
      </c>
      <c r="X96" s="94">
        <v>21</v>
      </c>
      <c r="Y96" s="94">
        <v>32</v>
      </c>
      <c r="Z96" s="94">
        <v>24</v>
      </c>
      <c r="AA96" s="94">
        <v>54</v>
      </c>
      <c r="AB96" s="94">
        <v>1000</v>
      </c>
    </row>
    <row r="97" spans="1:28" ht="15" thickBot="1" x14ac:dyDescent="0.35">
      <c r="A97" s="93" t="s">
        <v>924</v>
      </c>
      <c r="B97" s="94">
        <v>98</v>
      </c>
      <c r="C97" s="94">
        <v>100</v>
      </c>
      <c r="D97" s="94">
        <v>101</v>
      </c>
      <c r="E97" s="94">
        <v>100</v>
      </c>
      <c r="F97" s="94">
        <v>100</v>
      </c>
      <c r="G97" s="94">
        <v>101</v>
      </c>
      <c r="H97" s="94">
        <v>79</v>
      </c>
      <c r="I97" s="94">
        <v>1000</v>
      </c>
      <c r="K97" s="29">
        <f t="shared" si="13"/>
        <v>35</v>
      </c>
      <c r="L97" s="29">
        <f t="shared" si="14"/>
        <v>33</v>
      </c>
      <c r="M97" s="29">
        <f t="shared" si="15"/>
        <v>32</v>
      </c>
      <c r="N97" s="29">
        <f t="shared" si="16"/>
        <v>33</v>
      </c>
      <c r="O97" s="29">
        <f t="shared" si="17"/>
        <v>33</v>
      </c>
      <c r="P97" s="29">
        <f t="shared" si="18"/>
        <v>32</v>
      </c>
      <c r="Q97" s="29">
        <f t="shared" si="19"/>
        <v>54</v>
      </c>
      <c r="R97" s="29">
        <v>1000</v>
      </c>
      <c r="T97" s="93" t="s">
        <v>924</v>
      </c>
      <c r="U97" s="94">
        <v>35</v>
      </c>
      <c r="V97" s="94">
        <v>33</v>
      </c>
      <c r="W97" s="94">
        <v>32</v>
      </c>
      <c r="X97" s="94">
        <v>33</v>
      </c>
      <c r="Y97" s="94">
        <v>33</v>
      </c>
      <c r="Z97" s="94">
        <v>32</v>
      </c>
      <c r="AA97" s="94">
        <v>54</v>
      </c>
      <c r="AB97" s="94">
        <v>1000</v>
      </c>
    </row>
    <row r="98" spans="1:28" ht="15" thickBot="1" x14ac:dyDescent="0.35">
      <c r="A98" s="93" t="s">
        <v>925</v>
      </c>
      <c r="B98" s="94">
        <v>108</v>
      </c>
      <c r="C98" s="94">
        <v>105</v>
      </c>
      <c r="D98" s="94">
        <v>106</v>
      </c>
      <c r="E98" s="94">
        <v>113</v>
      </c>
      <c r="F98" s="94">
        <v>105</v>
      </c>
      <c r="G98" s="94">
        <v>106</v>
      </c>
      <c r="H98" s="94">
        <v>79</v>
      </c>
      <c r="I98" s="94">
        <v>1000</v>
      </c>
      <c r="K98" s="29">
        <f t="shared" si="13"/>
        <v>25</v>
      </c>
      <c r="L98" s="29">
        <f t="shared" si="14"/>
        <v>28</v>
      </c>
      <c r="M98" s="29">
        <f t="shared" si="15"/>
        <v>27</v>
      </c>
      <c r="N98" s="29">
        <f t="shared" si="16"/>
        <v>20</v>
      </c>
      <c r="O98" s="29">
        <f t="shared" si="17"/>
        <v>28</v>
      </c>
      <c r="P98" s="29">
        <f t="shared" si="18"/>
        <v>27</v>
      </c>
      <c r="Q98" s="29">
        <f t="shared" si="19"/>
        <v>54</v>
      </c>
      <c r="R98" s="29">
        <v>1000</v>
      </c>
      <c r="T98" s="93" t="s">
        <v>925</v>
      </c>
      <c r="U98" s="94">
        <v>25</v>
      </c>
      <c r="V98" s="94">
        <v>28</v>
      </c>
      <c r="W98" s="94">
        <v>27</v>
      </c>
      <c r="X98" s="94">
        <v>20</v>
      </c>
      <c r="Y98" s="94">
        <v>28</v>
      </c>
      <c r="Z98" s="94">
        <v>27</v>
      </c>
      <c r="AA98" s="94">
        <v>54</v>
      </c>
      <c r="AB98" s="94">
        <v>1000</v>
      </c>
    </row>
    <row r="99" spans="1:28" ht="15" thickBot="1" x14ac:dyDescent="0.35">
      <c r="A99" s="93" t="s">
        <v>926</v>
      </c>
      <c r="B99" s="94">
        <v>16</v>
      </c>
      <c r="C99" s="94">
        <v>13</v>
      </c>
      <c r="D99" s="94">
        <v>8</v>
      </c>
      <c r="E99" s="94">
        <v>11</v>
      </c>
      <c r="F99" s="94">
        <v>13</v>
      </c>
      <c r="G99" s="94">
        <v>8</v>
      </c>
      <c r="H99" s="94">
        <v>1</v>
      </c>
      <c r="I99" s="94">
        <v>1000</v>
      </c>
      <c r="K99" s="29">
        <f t="shared" si="13"/>
        <v>117</v>
      </c>
      <c r="L99" s="29">
        <f t="shared" si="14"/>
        <v>120</v>
      </c>
      <c r="M99" s="29">
        <f t="shared" si="15"/>
        <v>125</v>
      </c>
      <c r="N99" s="29">
        <f t="shared" si="16"/>
        <v>122</v>
      </c>
      <c r="O99" s="29">
        <f t="shared" si="17"/>
        <v>120</v>
      </c>
      <c r="P99" s="29">
        <f t="shared" si="18"/>
        <v>125</v>
      </c>
      <c r="Q99" s="29">
        <f t="shared" si="19"/>
        <v>132</v>
      </c>
      <c r="R99" s="29">
        <v>1000</v>
      </c>
      <c r="T99" s="93" t="s">
        <v>926</v>
      </c>
      <c r="U99" s="94">
        <v>117</v>
      </c>
      <c r="V99" s="94">
        <v>120</v>
      </c>
      <c r="W99" s="94">
        <v>125</v>
      </c>
      <c r="X99" s="94">
        <v>122</v>
      </c>
      <c r="Y99" s="94">
        <v>120</v>
      </c>
      <c r="Z99" s="94">
        <v>125</v>
      </c>
      <c r="AA99" s="94">
        <v>132</v>
      </c>
      <c r="AB99" s="94">
        <v>1000</v>
      </c>
    </row>
    <row r="100" spans="1:28" ht="15" thickBot="1" x14ac:dyDescent="0.35">
      <c r="A100" s="93" t="s">
        <v>927</v>
      </c>
      <c r="B100" s="94">
        <v>2</v>
      </c>
      <c r="C100" s="94">
        <v>15</v>
      </c>
      <c r="D100" s="94">
        <v>15</v>
      </c>
      <c r="E100" s="94">
        <v>4</v>
      </c>
      <c r="F100" s="94">
        <v>15</v>
      </c>
      <c r="G100" s="94">
        <v>15</v>
      </c>
      <c r="H100" s="94">
        <v>1</v>
      </c>
      <c r="I100" s="94">
        <v>1000</v>
      </c>
      <c r="K100" s="29">
        <f t="shared" si="13"/>
        <v>131</v>
      </c>
      <c r="L100" s="29">
        <f t="shared" si="14"/>
        <v>118</v>
      </c>
      <c r="M100" s="29">
        <f t="shared" si="15"/>
        <v>118</v>
      </c>
      <c r="N100" s="29">
        <f t="shared" si="16"/>
        <v>129</v>
      </c>
      <c r="O100" s="29">
        <f t="shared" si="17"/>
        <v>118</v>
      </c>
      <c r="P100" s="29">
        <f t="shared" si="18"/>
        <v>118</v>
      </c>
      <c r="Q100" s="29">
        <f t="shared" si="19"/>
        <v>132</v>
      </c>
      <c r="R100" s="29">
        <v>1000</v>
      </c>
      <c r="T100" s="93" t="s">
        <v>927</v>
      </c>
      <c r="U100" s="94">
        <v>131</v>
      </c>
      <c r="V100" s="94">
        <v>118</v>
      </c>
      <c r="W100" s="94">
        <v>118</v>
      </c>
      <c r="X100" s="94">
        <v>129</v>
      </c>
      <c r="Y100" s="94">
        <v>118</v>
      </c>
      <c r="Z100" s="94">
        <v>118</v>
      </c>
      <c r="AA100" s="94">
        <v>132</v>
      </c>
      <c r="AB100" s="94">
        <v>1000</v>
      </c>
    </row>
    <row r="101" spans="1:28" ht="15" thickBot="1" x14ac:dyDescent="0.35">
      <c r="A101" s="93" t="s">
        <v>928</v>
      </c>
      <c r="B101" s="94">
        <v>92</v>
      </c>
      <c r="C101" s="94">
        <v>103</v>
      </c>
      <c r="D101" s="94">
        <v>96</v>
      </c>
      <c r="E101" s="94">
        <v>94</v>
      </c>
      <c r="F101" s="94">
        <v>103</v>
      </c>
      <c r="G101" s="94">
        <v>96</v>
      </c>
      <c r="H101" s="94">
        <v>79</v>
      </c>
      <c r="I101" s="94">
        <v>1000</v>
      </c>
      <c r="K101" s="29">
        <f t="shared" si="13"/>
        <v>41</v>
      </c>
      <c r="L101" s="29">
        <f t="shared" si="14"/>
        <v>30</v>
      </c>
      <c r="M101" s="29">
        <f t="shared" si="15"/>
        <v>37</v>
      </c>
      <c r="N101" s="29">
        <f t="shared" si="16"/>
        <v>39</v>
      </c>
      <c r="O101" s="29">
        <f t="shared" si="17"/>
        <v>30</v>
      </c>
      <c r="P101" s="29">
        <f t="shared" si="18"/>
        <v>37</v>
      </c>
      <c r="Q101" s="29">
        <f t="shared" si="19"/>
        <v>54</v>
      </c>
      <c r="R101" s="29">
        <v>1000</v>
      </c>
      <c r="T101" s="93" t="s">
        <v>928</v>
      </c>
      <c r="U101" s="94">
        <v>41</v>
      </c>
      <c r="V101" s="94">
        <v>30</v>
      </c>
      <c r="W101" s="94">
        <v>37</v>
      </c>
      <c r="X101" s="94">
        <v>39</v>
      </c>
      <c r="Y101" s="94">
        <v>30</v>
      </c>
      <c r="Z101" s="94">
        <v>37</v>
      </c>
      <c r="AA101" s="94">
        <v>54</v>
      </c>
      <c r="AB101" s="94">
        <v>1000</v>
      </c>
    </row>
    <row r="102" spans="1:28" ht="15" thickBot="1" x14ac:dyDescent="0.35">
      <c r="A102" s="93" t="s">
        <v>929</v>
      </c>
      <c r="B102" s="94">
        <v>110</v>
      </c>
      <c r="C102" s="94">
        <v>112</v>
      </c>
      <c r="D102" s="94">
        <v>116</v>
      </c>
      <c r="E102" s="94">
        <v>109</v>
      </c>
      <c r="F102" s="94">
        <v>112</v>
      </c>
      <c r="G102" s="94">
        <v>116</v>
      </c>
      <c r="H102" s="94">
        <v>79</v>
      </c>
      <c r="I102" s="94">
        <v>1000</v>
      </c>
      <c r="K102" s="29">
        <f t="shared" si="13"/>
        <v>23</v>
      </c>
      <c r="L102" s="29">
        <f t="shared" si="14"/>
        <v>21</v>
      </c>
      <c r="M102" s="29">
        <f t="shared" si="15"/>
        <v>17</v>
      </c>
      <c r="N102" s="29">
        <f t="shared" si="16"/>
        <v>24</v>
      </c>
      <c r="O102" s="29">
        <f t="shared" si="17"/>
        <v>21</v>
      </c>
      <c r="P102" s="29">
        <f t="shared" si="18"/>
        <v>17</v>
      </c>
      <c r="Q102" s="29">
        <f t="shared" si="19"/>
        <v>54</v>
      </c>
      <c r="R102" s="29">
        <v>1000</v>
      </c>
      <c r="T102" s="93" t="s">
        <v>929</v>
      </c>
      <c r="U102" s="94">
        <v>23</v>
      </c>
      <c r="V102" s="94">
        <v>21</v>
      </c>
      <c r="W102" s="94">
        <v>17</v>
      </c>
      <c r="X102" s="94">
        <v>24</v>
      </c>
      <c r="Y102" s="94">
        <v>21</v>
      </c>
      <c r="Z102" s="94">
        <v>17</v>
      </c>
      <c r="AA102" s="94">
        <v>54</v>
      </c>
      <c r="AB102" s="94">
        <v>1000</v>
      </c>
    </row>
    <row r="103" spans="1:28" ht="15" thickBot="1" x14ac:dyDescent="0.35">
      <c r="A103" s="93" t="s">
        <v>930</v>
      </c>
      <c r="B103" s="94">
        <v>6</v>
      </c>
      <c r="C103" s="94">
        <v>8</v>
      </c>
      <c r="D103" s="94">
        <v>2</v>
      </c>
      <c r="E103" s="94">
        <v>6</v>
      </c>
      <c r="F103" s="94">
        <v>8</v>
      </c>
      <c r="G103" s="94">
        <v>2</v>
      </c>
      <c r="H103" s="94">
        <v>1</v>
      </c>
      <c r="I103" s="94">
        <v>1000</v>
      </c>
      <c r="K103" s="29">
        <f t="shared" si="13"/>
        <v>127</v>
      </c>
      <c r="L103" s="29">
        <f t="shared" si="14"/>
        <v>125</v>
      </c>
      <c r="M103" s="29">
        <f t="shared" si="15"/>
        <v>131</v>
      </c>
      <c r="N103" s="29">
        <f t="shared" si="16"/>
        <v>127</v>
      </c>
      <c r="O103" s="29">
        <f t="shared" si="17"/>
        <v>125</v>
      </c>
      <c r="P103" s="29">
        <f t="shared" si="18"/>
        <v>131</v>
      </c>
      <c r="Q103" s="29">
        <f t="shared" si="19"/>
        <v>132</v>
      </c>
      <c r="R103" s="29">
        <v>1000</v>
      </c>
      <c r="T103" s="93" t="s">
        <v>930</v>
      </c>
      <c r="U103" s="94">
        <v>127</v>
      </c>
      <c r="V103" s="94">
        <v>125</v>
      </c>
      <c r="W103" s="94">
        <v>131</v>
      </c>
      <c r="X103" s="94">
        <v>127</v>
      </c>
      <c r="Y103" s="94">
        <v>125</v>
      </c>
      <c r="Z103" s="94">
        <v>131</v>
      </c>
      <c r="AA103" s="94">
        <v>132</v>
      </c>
      <c r="AB103" s="94">
        <v>1000</v>
      </c>
    </row>
    <row r="104" spans="1:28" ht="15" thickBot="1" x14ac:dyDescent="0.35">
      <c r="A104" s="93" t="s">
        <v>931</v>
      </c>
      <c r="B104" s="94">
        <v>73</v>
      </c>
      <c r="C104" s="94">
        <v>20</v>
      </c>
      <c r="D104" s="94">
        <v>43</v>
      </c>
      <c r="E104" s="94">
        <v>55</v>
      </c>
      <c r="F104" s="94">
        <v>20</v>
      </c>
      <c r="G104" s="94">
        <v>43</v>
      </c>
      <c r="H104" s="94">
        <v>49</v>
      </c>
      <c r="I104" s="94">
        <v>1000</v>
      </c>
      <c r="K104" s="29">
        <f t="shared" si="13"/>
        <v>60</v>
      </c>
      <c r="L104" s="29">
        <f t="shared" si="14"/>
        <v>113</v>
      </c>
      <c r="M104" s="29">
        <f t="shared" si="15"/>
        <v>90</v>
      </c>
      <c r="N104" s="29">
        <f t="shared" si="16"/>
        <v>78</v>
      </c>
      <c r="O104" s="29">
        <f t="shared" si="17"/>
        <v>113</v>
      </c>
      <c r="P104" s="29">
        <f t="shared" si="18"/>
        <v>90</v>
      </c>
      <c r="Q104" s="29">
        <f t="shared" si="19"/>
        <v>84</v>
      </c>
      <c r="R104" s="29">
        <v>1000</v>
      </c>
      <c r="T104" s="93" t="s">
        <v>931</v>
      </c>
      <c r="U104" s="94">
        <v>60</v>
      </c>
      <c r="V104" s="94">
        <v>113</v>
      </c>
      <c r="W104" s="94">
        <v>90</v>
      </c>
      <c r="X104" s="94">
        <v>78</v>
      </c>
      <c r="Y104" s="94">
        <v>113</v>
      </c>
      <c r="Z104" s="94">
        <v>90</v>
      </c>
      <c r="AA104" s="94">
        <v>84</v>
      </c>
      <c r="AB104" s="94">
        <v>1000</v>
      </c>
    </row>
    <row r="105" spans="1:28" ht="15" thickBot="1" x14ac:dyDescent="0.35">
      <c r="A105" s="93" t="s">
        <v>932</v>
      </c>
      <c r="B105" s="94">
        <v>125</v>
      </c>
      <c r="C105" s="94">
        <v>123</v>
      </c>
      <c r="D105" s="94">
        <v>117</v>
      </c>
      <c r="E105" s="94">
        <v>128</v>
      </c>
      <c r="F105" s="94">
        <v>123</v>
      </c>
      <c r="G105" s="94">
        <v>117</v>
      </c>
      <c r="H105" s="94">
        <v>116</v>
      </c>
      <c r="I105" s="94">
        <v>1000</v>
      </c>
      <c r="K105" s="29">
        <f t="shared" si="13"/>
        <v>8</v>
      </c>
      <c r="L105" s="29">
        <f t="shared" si="14"/>
        <v>10</v>
      </c>
      <c r="M105" s="29">
        <f t="shared" si="15"/>
        <v>16</v>
      </c>
      <c r="N105" s="29">
        <f t="shared" si="16"/>
        <v>5</v>
      </c>
      <c r="O105" s="29">
        <f t="shared" si="17"/>
        <v>10</v>
      </c>
      <c r="P105" s="29">
        <f t="shared" si="18"/>
        <v>16</v>
      </c>
      <c r="Q105" s="29">
        <f t="shared" si="19"/>
        <v>17</v>
      </c>
      <c r="R105" s="29">
        <v>1000</v>
      </c>
      <c r="T105" s="93" t="s">
        <v>932</v>
      </c>
      <c r="U105" s="94">
        <v>8</v>
      </c>
      <c r="V105" s="94">
        <v>10</v>
      </c>
      <c r="W105" s="94">
        <v>16</v>
      </c>
      <c r="X105" s="94">
        <v>5</v>
      </c>
      <c r="Y105" s="94">
        <v>10</v>
      </c>
      <c r="Z105" s="94">
        <v>16</v>
      </c>
      <c r="AA105" s="94">
        <v>17</v>
      </c>
      <c r="AB105" s="94">
        <v>1000</v>
      </c>
    </row>
    <row r="106" spans="1:28" ht="15" thickBot="1" x14ac:dyDescent="0.35">
      <c r="A106" s="93" t="s">
        <v>933</v>
      </c>
      <c r="B106" s="94">
        <v>66</v>
      </c>
      <c r="C106" s="94">
        <v>98</v>
      </c>
      <c r="D106" s="94">
        <v>51</v>
      </c>
      <c r="E106" s="94">
        <v>67</v>
      </c>
      <c r="F106" s="94">
        <v>98</v>
      </c>
      <c r="G106" s="94">
        <v>51</v>
      </c>
      <c r="H106" s="94">
        <v>49</v>
      </c>
      <c r="I106" s="94">
        <v>1000</v>
      </c>
      <c r="K106" s="29">
        <f t="shared" si="13"/>
        <v>67</v>
      </c>
      <c r="L106" s="29">
        <f t="shared" si="14"/>
        <v>35</v>
      </c>
      <c r="M106" s="29">
        <f t="shared" si="15"/>
        <v>82</v>
      </c>
      <c r="N106" s="29">
        <f t="shared" si="16"/>
        <v>66</v>
      </c>
      <c r="O106" s="29">
        <f t="shared" si="17"/>
        <v>35</v>
      </c>
      <c r="P106" s="29">
        <f t="shared" si="18"/>
        <v>82</v>
      </c>
      <c r="Q106" s="29">
        <f t="shared" si="19"/>
        <v>84</v>
      </c>
      <c r="R106" s="29">
        <v>1000</v>
      </c>
      <c r="T106" s="93" t="s">
        <v>933</v>
      </c>
      <c r="U106" s="94">
        <v>67</v>
      </c>
      <c r="V106" s="94">
        <v>35</v>
      </c>
      <c r="W106" s="94">
        <v>82</v>
      </c>
      <c r="X106" s="94">
        <v>66</v>
      </c>
      <c r="Y106" s="94">
        <v>35</v>
      </c>
      <c r="Z106" s="94">
        <v>82</v>
      </c>
      <c r="AA106" s="94">
        <v>84</v>
      </c>
      <c r="AB106" s="94">
        <v>1000</v>
      </c>
    </row>
    <row r="107" spans="1:28" ht="15" thickBot="1" x14ac:dyDescent="0.35">
      <c r="A107" s="93" t="s">
        <v>934</v>
      </c>
      <c r="B107" s="94">
        <v>86</v>
      </c>
      <c r="C107" s="94">
        <v>84</v>
      </c>
      <c r="D107" s="94">
        <v>80</v>
      </c>
      <c r="E107" s="94">
        <v>86</v>
      </c>
      <c r="F107" s="94">
        <v>84</v>
      </c>
      <c r="G107" s="94">
        <v>80</v>
      </c>
      <c r="H107" s="94">
        <v>79</v>
      </c>
      <c r="I107" s="94">
        <v>1000</v>
      </c>
      <c r="K107" s="29">
        <f t="shared" si="13"/>
        <v>47</v>
      </c>
      <c r="L107" s="29">
        <f t="shared" si="14"/>
        <v>49</v>
      </c>
      <c r="M107" s="29">
        <f t="shared" si="15"/>
        <v>53</v>
      </c>
      <c r="N107" s="29">
        <f t="shared" si="16"/>
        <v>47</v>
      </c>
      <c r="O107" s="29">
        <f t="shared" si="17"/>
        <v>49</v>
      </c>
      <c r="P107" s="29">
        <f t="shared" si="18"/>
        <v>53</v>
      </c>
      <c r="Q107" s="29">
        <f t="shared" si="19"/>
        <v>54</v>
      </c>
      <c r="R107" s="29">
        <v>1000</v>
      </c>
      <c r="T107" s="93" t="s">
        <v>934</v>
      </c>
      <c r="U107" s="94">
        <v>47</v>
      </c>
      <c r="V107" s="94">
        <v>49</v>
      </c>
      <c r="W107" s="94">
        <v>53</v>
      </c>
      <c r="X107" s="94">
        <v>47</v>
      </c>
      <c r="Y107" s="94">
        <v>49</v>
      </c>
      <c r="Z107" s="94">
        <v>53</v>
      </c>
      <c r="AA107" s="94">
        <v>54</v>
      </c>
      <c r="AB107" s="94">
        <v>1000</v>
      </c>
    </row>
    <row r="108" spans="1:28" ht="15" thickBot="1" x14ac:dyDescent="0.35">
      <c r="A108" s="93" t="s">
        <v>935</v>
      </c>
      <c r="B108" s="94">
        <v>63</v>
      </c>
      <c r="C108" s="94">
        <v>81</v>
      </c>
      <c r="D108" s="94">
        <v>66</v>
      </c>
      <c r="E108" s="94">
        <v>59</v>
      </c>
      <c r="F108" s="94">
        <v>81</v>
      </c>
      <c r="G108" s="94">
        <v>66</v>
      </c>
      <c r="H108" s="94">
        <v>49</v>
      </c>
      <c r="I108" s="94">
        <v>1000</v>
      </c>
      <c r="K108" s="29">
        <f t="shared" si="13"/>
        <v>70</v>
      </c>
      <c r="L108" s="29">
        <f t="shared" si="14"/>
        <v>52</v>
      </c>
      <c r="M108" s="29">
        <f t="shared" si="15"/>
        <v>67</v>
      </c>
      <c r="N108" s="29">
        <f t="shared" si="16"/>
        <v>74</v>
      </c>
      <c r="O108" s="29">
        <f t="shared" si="17"/>
        <v>52</v>
      </c>
      <c r="P108" s="29">
        <f t="shared" si="18"/>
        <v>67</v>
      </c>
      <c r="Q108" s="29">
        <f t="shared" si="19"/>
        <v>84</v>
      </c>
      <c r="R108" s="29">
        <v>1000</v>
      </c>
      <c r="T108" s="93" t="s">
        <v>935</v>
      </c>
      <c r="U108" s="94">
        <v>70</v>
      </c>
      <c r="V108" s="94">
        <v>52</v>
      </c>
      <c r="W108" s="94">
        <v>67</v>
      </c>
      <c r="X108" s="94">
        <v>74</v>
      </c>
      <c r="Y108" s="94">
        <v>52</v>
      </c>
      <c r="Z108" s="94">
        <v>67</v>
      </c>
      <c r="AA108" s="94">
        <v>84</v>
      </c>
      <c r="AB108" s="94">
        <v>1000</v>
      </c>
    </row>
    <row r="109" spans="1:28" ht="15" thickBot="1" x14ac:dyDescent="0.35">
      <c r="A109" s="93" t="s">
        <v>936</v>
      </c>
      <c r="B109" s="94">
        <v>81</v>
      </c>
      <c r="C109" s="94">
        <v>66</v>
      </c>
      <c r="D109" s="94">
        <v>93</v>
      </c>
      <c r="E109" s="94">
        <v>85</v>
      </c>
      <c r="F109" s="94">
        <v>66</v>
      </c>
      <c r="G109" s="94">
        <v>93</v>
      </c>
      <c r="H109" s="94">
        <v>79</v>
      </c>
      <c r="I109" s="94">
        <v>1000</v>
      </c>
      <c r="K109" s="29">
        <f t="shared" si="13"/>
        <v>52</v>
      </c>
      <c r="L109" s="29">
        <f t="shared" si="14"/>
        <v>67</v>
      </c>
      <c r="M109" s="29">
        <f t="shared" si="15"/>
        <v>40</v>
      </c>
      <c r="N109" s="29">
        <f t="shared" si="16"/>
        <v>48</v>
      </c>
      <c r="O109" s="29">
        <f t="shared" si="17"/>
        <v>67</v>
      </c>
      <c r="P109" s="29">
        <f t="shared" si="18"/>
        <v>40</v>
      </c>
      <c r="Q109" s="29">
        <f t="shared" si="19"/>
        <v>54</v>
      </c>
      <c r="R109" s="29">
        <v>1000</v>
      </c>
      <c r="T109" s="93" t="s">
        <v>936</v>
      </c>
      <c r="U109" s="94">
        <v>52</v>
      </c>
      <c r="V109" s="94">
        <v>67</v>
      </c>
      <c r="W109" s="94">
        <v>40</v>
      </c>
      <c r="X109" s="94">
        <v>48</v>
      </c>
      <c r="Y109" s="94">
        <v>67</v>
      </c>
      <c r="Z109" s="94">
        <v>40</v>
      </c>
      <c r="AA109" s="94">
        <v>54</v>
      </c>
      <c r="AB109" s="94">
        <v>1000</v>
      </c>
    </row>
    <row r="110" spans="1:28" ht="15" thickBot="1" x14ac:dyDescent="0.35">
      <c r="A110" s="93" t="s">
        <v>937</v>
      </c>
      <c r="B110" s="94">
        <v>21</v>
      </c>
      <c r="C110" s="94">
        <v>56</v>
      </c>
      <c r="D110" s="94">
        <v>30</v>
      </c>
      <c r="E110" s="94">
        <v>18</v>
      </c>
      <c r="F110" s="94">
        <v>56</v>
      </c>
      <c r="G110" s="94">
        <v>30</v>
      </c>
      <c r="H110" s="94">
        <v>1</v>
      </c>
      <c r="I110" s="94">
        <v>1000</v>
      </c>
      <c r="K110" s="29">
        <f t="shared" si="13"/>
        <v>112</v>
      </c>
      <c r="L110" s="29">
        <f t="shared" si="14"/>
        <v>77</v>
      </c>
      <c r="M110" s="29">
        <f t="shared" si="15"/>
        <v>103</v>
      </c>
      <c r="N110" s="29">
        <f t="shared" si="16"/>
        <v>115</v>
      </c>
      <c r="O110" s="29">
        <f t="shared" si="17"/>
        <v>77</v>
      </c>
      <c r="P110" s="29">
        <f t="shared" si="18"/>
        <v>103</v>
      </c>
      <c r="Q110" s="29">
        <f t="shared" si="19"/>
        <v>132</v>
      </c>
      <c r="R110" s="29">
        <v>1000</v>
      </c>
      <c r="T110" s="93" t="s">
        <v>937</v>
      </c>
      <c r="U110" s="94">
        <v>112</v>
      </c>
      <c r="V110" s="94">
        <v>77</v>
      </c>
      <c r="W110" s="94">
        <v>103</v>
      </c>
      <c r="X110" s="94">
        <v>115</v>
      </c>
      <c r="Y110" s="94">
        <v>77</v>
      </c>
      <c r="Z110" s="94">
        <v>103</v>
      </c>
      <c r="AA110" s="94">
        <v>132</v>
      </c>
      <c r="AB110" s="94">
        <v>1000</v>
      </c>
    </row>
    <row r="111" spans="1:28" ht="15" thickBot="1" x14ac:dyDescent="0.35">
      <c r="A111" s="93" t="s">
        <v>938</v>
      </c>
      <c r="B111" s="94">
        <v>51</v>
      </c>
      <c r="C111" s="94">
        <v>59</v>
      </c>
      <c r="D111" s="94">
        <v>35</v>
      </c>
      <c r="E111" s="94">
        <v>44</v>
      </c>
      <c r="F111" s="94">
        <v>59</v>
      </c>
      <c r="G111" s="94">
        <v>35</v>
      </c>
      <c r="H111" s="94">
        <v>1</v>
      </c>
      <c r="I111" s="94">
        <v>1000</v>
      </c>
      <c r="K111" s="29">
        <f t="shared" si="13"/>
        <v>82</v>
      </c>
      <c r="L111" s="29">
        <f t="shared" si="14"/>
        <v>74</v>
      </c>
      <c r="M111" s="29">
        <f t="shared" si="15"/>
        <v>98</v>
      </c>
      <c r="N111" s="29">
        <f t="shared" si="16"/>
        <v>89</v>
      </c>
      <c r="O111" s="29">
        <f t="shared" si="17"/>
        <v>74</v>
      </c>
      <c r="P111" s="29">
        <f t="shared" si="18"/>
        <v>98</v>
      </c>
      <c r="Q111" s="29">
        <f t="shared" si="19"/>
        <v>132</v>
      </c>
      <c r="R111" s="29">
        <v>1000</v>
      </c>
      <c r="T111" s="93" t="s">
        <v>938</v>
      </c>
      <c r="U111" s="94">
        <v>82</v>
      </c>
      <c r="V111" s="94">
        <v>74</v>
      </c>
      <c r="W111" s="94">
        <v>98</v>
      </c>
      <c r="X111" s="94">
        <v>89</v>
      </c>
      <c r="Y111" s="94">
        <v>74</v>
      </c>
      <c r="Z111" s="94">
        <v>98</v>
      </c>
      <c r="AA111" s="94">
        <v>132</v>
      </c>
      <c r="AB111" s="94">
        <v>1000</v>
      </c>
    </row>
    <row r="112" spans="1:28" ht="15" thickBot="1" x14ac:dyDescent="0.35">
      <c r="A112" s="93" t="s">
        <v>939</v>
      </c>
      <c r="B112" s="94">
        <v>76</v>
      </c>
      <c r="C112" s="94">
        <v>5</v>
      </c>
      <c r="D112" s="94">
        <v>36</v>
      </c>
      <c r="E112" s="94">
        <v>72</v>
      </c>
      <c r="F112" s="94">
        <v>5</v>
      </c>
      <c r="G112" s="94">
        <v>36</v>
      </c>
      <c r="H112" s="94">
        <v>49</v>
      </c>
      <c r="I112" s="94">
        <v>1000</v>
      </c>
      <c r="K112" s="29">
        <f t="shared" si="13"/>
        <v>57</v>
      </c>
      <c r="L112" s="29">
        <f t="shared" si="14"/>
        <v>128</v>
      </c>
      <c r="M112" s="29">
        <f t="shared" si="15"/>
        <v>97</v>
      </c>
      <c r="N112" s="29">
        <f t="shared" si="16"/>
        <v>61</v>
      </c>
      <c r="O112" s="29">
        <f t="shared" si="17"/>
        <v>128</v>
      </c>
      <c r="P112" s="29">
        <f t="shared" si="18"/>
        <v>97</v>
      </c>
      <c r="Q112" s="29">
        <f t="shared" si="19"/>
        <v>84</v>
      </c>
      <c r="R112" s="29">
        <v>1000</v>
      </c>
      <c r="T112" s="93" t="s">
        <v>939</v>
      </c>
      <c r="U112" s="94">
        <v>57</v>
      </c>
      <c r="V112" s="94">
        <v>128</v>
      </c>
      <c r="W112" s="94">
        <v>97</v>
      </c>
      <c r="X112" s="94">
        <v>61</v>
      </c>
      <c r="Y112" s="94">
        <v>128</v>
      </c>
      <c r="Z112" s="94">
        <v>97</v>
      </c>
      <c r="AA112" s="94">
        <v>84</v>
      </c>
      <c r="AB112" s="94">
        <v>1000</v>
      </c>
    </row>
    <row r="113" spans="1:28" ht="15" thickBot="1" x14ac:dyDescent="0.35">
      <c r="A113" s="93" t="s">
        <v>940</v>
      </c>
      <c r="B113" s="94">
        <v>34</v>
      </c>
      <c r="C113" s="94">
        <v>45</v>
      </c>
      <c r="D113" s="94">
        <v>48</v>
      </c>
      <c r="E113" s="94">
        <v>54</v>
      </c>
      <c r="F113" s="94">
        <v>45</v>
      </c>
      <c r="G113" s="94">
        <v>48</v>
      </c>
      <c r="H113" s="94">
        <v>49</v>
      </c>
      <c r="I113" s="94">
        <v>1000</v>
      </c>
      <c r="K113" s="29">
        <f t="shared" si="13"/>
        <v>99</v>
      </c>
      <c r="L113" s="29">
        <f t="shared" si="14"/>
        <v>88</v>
      </c>
      <c r="M113" s="29">
        <f t="shared" si="15"/>
        <v>85</v>
      </c>
      <c r="N113" s="29">
        <f t="shared" si="16"/>
        <v>79</v>
      </c>
      <c r="O113" s="29">
        <f t="shared" si="17"/>
        <v>88</v>
      </c>
      <c r="P113" s="29">
        <f t="shared" si="18"/>
        <v>85</v>
      </c>
      <c r="Q113" s="29">
        <f t="shared" si="19"/>
        <v>84</v>
      </c>
      <c r="R113" s="29">
        <v>1000</v>
      </c>
      <c r="T113" s="93" t="s">
        <v>940</v>
      </c>
      <c r="U113" s="94">
        <v>99</v>
      </c>
      <c r="V113" s="94">
        <v>88</v>
      </c>
      <c r="W113" s="94">
        <v>85</v>
      </c>
      <c r="X113" s="94">
        <v>79</v>
      </c>
      <c r="Y113" s="94">
        <v>88</v>
      </c>
      <c r="Z113" s="94">
        <v>85</v>
      </c>
      <c r="AA113" s="94">
        <v>84</v>
      </c>
      <c r="AB113" s="94">
        <v>1000</v>
      </c>
    </row>
    <row r="114" spans="1:28" ht="15" thickBot="1" x14ac:dyDescent="0.35">
      <c r="A114" s="93" t="s">
        <v>941</v>
      </c>
      <c r="B114" s="94">
        <v>31</v>
      </c>
      <c r="C114" s="94">
        <v>31</v>
      </c>
      <c r="D114" s="94">
        <v>56</v>
      </c>
      <c r="E114" s="94">
        <v>51</v>
      </c>
      <c r="F114" s="94">
        <v>31</v>
      </c>
      <c r="G114" s="94">
        <v>56</v>
      </c>
      <c r="H114" s="94">
        <v>49</v>
      </c>
      <c r="I114" s="94">
        <v>1000</v>
      </c>
      <c r="K114" s="29">
        <f t="shared" si="13"/>
        <v>102</v>
      </c>
      <c r="L114" s="29">
        <f t="shared" si="14"/>
        <v>102</v>
      </c>
      <c r="M114" s="29">
        <f t="shared" si="15"/>
        <v>77</v>
      </c>
      <c r="N114" s="29">
        <f t="shared" si="16"/>
        <v>82</v>
      </c>
      <c r="O114" s="29">
        <f t="shared" si="17"/>
        <v>102</v>
      </c>
      <c r="P114" s="29">
        <f t="shared" si="18"/>
        <v>77</v>
      </c>
      <c r="Q114" s="29">
        <f t="shared" si="19"/>
        <v>84</v>
      </c>
      <c r="R114" s="29">
        <v>1000</v>
      </c>
      <c r="T114" s="93" t="s">
        <v>941</v>
      </c>
      <c r="U114" s="94">
        <v>102</v>
      </c>
      <c r="V114" s="94">
        <v>102</v>
      </c>
      <c r="W114" s="94">
        <v>77</v>
      </c>
      <c r="X114" s="94">
        <v>82</v>
      </c>
      <c r="Y114" s="94">
        <v>102</v>
      </c>
      <c r="Z114" s="94">
        <v>77</v>
      </c>
      <c r="AA114" s="94">
        <v>84</v>
      </c>
      <c r="AB114" s="94">
        <v>1000</v>
      </c>
    </row>
    <row r="115" spans="1:28" ht="15" thickBot="1" x14ac:dyDescent="0.35">
      <c r="A115" s="93" t="s">
        <v>942</v>
      </c>
      <c r="B115" s="94">
        <v>107</v>
      </c>
      <c r="C115" s="94">
        <v>116</v>
      </c>
      <c r="D115" s="94">
        <v>114</v>
      </c>
      <c r="E115" s="94">
        <v>115</v>
      </c>
      <c r="F115" s="94">
        <v>116</v>
      </c>
      <c r="G115" s="94">
        <v>114</v>
      </c>
      <c r="H115" s="94">
        <v>79</v>
      </c>
      <c r="I115" s="94">
        <v>1000</v>
      </c>
      <c r="K115" s="29">
        <f t="shared" si="13"/>
        <v>26</v>
      </c>
      <c r="L115" s="29">
        <f t="shared" si="14"/>
        <v>17</v>
      </c>
      <c r="M115" s="29">
        <f t="shared" si="15"/>
        <v>19</v>
      </c>
      <c r="N115" s="29">
        <f t="shared" si="16"/>
        <v>18</v>
      </c>
      <c r="O115" s="29">
        <f t="shared" si="17"/>
        <v>17</v>
      </c>
      <c r="P115" s="29">
        <f t="shared" si="18"/>
        <v>19</v>
      </c>
      <c r="Q115" s="29">
        <f t="shared" si="19"/>
        <v>54</v>
      </c>
      <c r="R115" s="29">
        <v>1000</v>
      </c>
      <c r="T115" s="93" t="s">
        <v>942</v>
      </c>
      <c r="U115" s="94">
        <v>26</v>
      </c>
      <c r="V115" s="94">
        <v>17</v>
      </c>
      <c r="W115" s="94">
        <v>19</v>
      </c>
      <c r="X115" s="94">
        <v>18</v>
      </c>
      <c r="Y115" s="94">
        <v>17</v>
      </c>
      <c r="Z115" s="94">
        <v>19</v>
      </c>
      <c r="AA115" s="94">
        <v>54</v>
      </c>
      <c r="AB115" s="94">
        <v>1000</v>
      </c>
    </row>
    <row r="116" spans="1:28" ht="15" thickBot="1" x14ac:dyDescent="0.35">
      <c r="A116" s="93" t="s">
        <v>943</v>
      </c>
      <c r="B116" s="94">
        <v>67</v>
      </c>
      <c r="C116" s="94">
        <v>1</v>
      </c>
      <c r="D116" s="94">
        <v>32</v>
      </c>
      <c r="E116" s="94">
        <v>30</v>
      </c>
      <c r="F116" s="94">
        <v>1</v>
      </c>
      <c r="G116" s="94">
        <v>32</v>
      </c>
      <c r="H116" s="94">
        <v>1</v>
      </c>
      <c r="I116" s="94">
        <v>1000</v>
      </c>
      <c r="K116" s="29">
        <f t="shared" si="13"/>
        <v>66</v>
      </c>
      <c r="L116" s="29">
        <f t="shared" si="14"/>
        <v>132</v>
      </c>
      <c r="M116" s="29">
        <f t="shared" si="15"/>
        <v>101</v>
      </c>
      <c r="N116" s="29">
        <f t="shared" si="16"/>
        <v>103</v>
      </c>
      <c r="O116" s="29">
        <f t="shared" si="17"/>
        <v>132</v>
      </c>
      <c r="P116" s="29">
        <f t="shared" si="18"/>
        <v>101</v>
      </c>
      <c r="Q116" s="29">
        <f t="shared" si="19"/>
        <v>132</v>
      </c>
      <c r="R116" s="29">
        <v>1000</v>
      </c>
      <c r="T116" s="93" t="s">
        <v>943</v>
      </c>
      <c r="U116" s="94">
        <v>66</v>
      </c>
      <c r="V116" s="94">
        <v>132</v>
      </c>
      <c r="W116" s="94">
        <v>101</v>
      </c>
      <c r="X116" s="94">
        <v>103</v>
      </c>
      <c r="Y116" s="94">
        <v>132</v>
      </c>
      <c r="Z116" s="94">
        <v>101</v>
      </c>
      <c r="AA116" s="94">
        <v>132</v>
      </c>
      <c r="AB116" s="94">
        <v>1000</v>
      </c>
    </row>
    <row r="117" spans="1:28" ht="15" thickBot="1" x14ac:dyDescent="0.35">
      <c r="A117" s="93" t="s">
        <v>944</v>
      </c>
      <c r="B117" s="94">
        <v>49</v>
      </c>
      <c r="C117" s="94">
        <v>60</v>
      </c>
      <c r="D117" s="94">
        <v>54</v>
      </c>
      <c r="E117" s="94">
        <v>47</v>
      </c>
      <c r="F117" s="94">
        <v>60</v>
      </c>
      <c r="G117" s="94">
        <v>54</v>
      </c>
      <c r="H117" s="94">
        <v>1</v>
      </c>
      <c r="I117" s="94">
        <v>1000</v>
      </c>
      <c r="K117" s="29">
        <f t="shared" si="13"/>
        <v>84</v>
      </c>
      <c r="L117" s="29">
        <f t="shared" si="14"/>
        <v>73</v>
      </c>
      <c r="M117" s="29">
        <f t="shared" si="15"/>
        <v>79</v>
      </c>
      <c r="N117" s="29">
        <f t="shared" si="16"/>
        <v>86</v>
      </c>
      <c r="O117" s="29">
        <f t="shared" si="17"/>
        <v>73</v>
      </c>
      <c r="P117" s="29">
        <f t="shared" si="18"/>
        <v>79</v>
      </c>
      <c r="Q117" s="29">
        <f t="shared" si="19"/>
        <v>132</v>
      </c>
      <c r="R117" s="29">
        <v>1000</v>
      </c>
      <c r="T117" s="93" t="s">
        <v>944</v>
      </c>
      <c r="U117" s="94">
        <v>84</v>
      </c>
      <c r="V117" s="94">
        <v>73</v>
      </c>
      <c r="W117" s="94">
        <v>79</v>
      </c>
      <c r="X117" s="94">
        <v>86</v>
      </c>
      <c r="Y117" s="94">
        <v>73</v>
      </c>
      <c r="Z117" s="94">
        <v>79</v>
      </c>
      <c r="AA117" s="94">
        <v>132</v>
      </c>
      <c r="AB117" s="94">
        <v>1000</v>
      </c>
    </row>
    <row r="118" spans="1:28" ht="15" thickBot="1" x14ac:dyDescent="0.35">
      <c r="A118" s="93" t="s">
        <v>945</v>
      </c>
      <c r="B118" s="94">
        <v>64</v>
      </c>
      <c r="C118" s="94">
        <v>50</v>
      </c>
      <c r="D118" s="94">
        <v>47</v>
      </c>
      <c r="E118" s="94">
        <v>25</v>
      </c>
      <c r="F118" s="94">
        <v>50</v>
      </c>
      <c r="G118" s="94">
        <v>47</v>
      </c>
      <c r="H118" s="94">
        <v>1</v>
      </c>
      <c r="I118" s="94">
        <v>1000</v>
      </c>
      <c r="K118" s="29">
        <f t="shared" si="13"/>
        <v>69</v>
      </c>
      <c r="L118" s="29">
        <f t="shared" si="14"/>
        <v>83</v>
      </c>
      <c r="M118" s="29">
        <f t="shared" si="15"/>
        <v>86</v>
      </c>
      <c r="N118" s="29">
        <f t="shared" si="16"/>
        <v>108</v>
      </c>
      <c r="O118" s="29">
        <f t="shared" si="17"/>
        <v>83</v>
      </c>
      <c r="P118" s="29">
        <f t="shared" si="18"/>
        <v>86</v>
      </c>
      <c r="Q118" s="29">
        <f t="shared" si="19"/>
        <v>132</v>
      </c>
      <c r="R118" s="29">
        <v>1000</v>
      </c>
      <c r="T118" s="93" t="s">
        <v>945</v>
      </c>
      <c r="U118" s="94">
        <v>69</v>
      </c>
      <c r="V118" s="94">
        <v>83</v>
      </c>
      <c r="W118" s="94">
        <v>86</v>
      </c>
      <c r="X118" s="94">
        <v>108</v>
      </c>
      <c r="Y118" s="94">
        <v>83</v>
      </c>
      <c r="Z118" s="94">
        <v>86</v>
      </c>
      <c r="AA118" s="94">
        <v>132</v>
      </c>
      <c r="AB118" s="94">
        <v>1000</v>
      </c>
    </row>
    <row r="119" spans="1:28" ht="15" thickBot="1" x14ac:dyDescent="0.35">
      <c r="A119" s="93" t="s">
        <v>946</v>
      </c>
      <c r="B119" s="94">
        <v>19</v>
      </c>
      <c r="C119" s="94">
        <v>23</v>
      </c>
      <c r="D119" s="94">
        <v>13</v>
      </c>
      <c r="E119" s="94">
        <v>28</v>
      </c>
      <c r="F119" s="94">
        <v>23</v>
      </c>
      <c r="G119" s="94">
        <v>13</v>
      </c>
      <c r="H119" s="94">
        <v>1</v>
      </c>
      <c r="I119" s="94">
        <v>1000</v>
      </c>
      <c r="K119" s="29">
        <f t="shared" si="13"/>
        <v>114</v>
      </c>
      <c r="L119" s="29">
        <f t="shared" si="14"/>
        <v>110</v>
      </c>
      <c r="M119" s="29">
        <f t="shared" si="15"/>
        <v>120</v>
      </c>
      <c r="N119" s="29">
        <f t="shared" si="16"/>
        <v>105</v>
      </c>
      <c r="O119" s="29">
        <f t="shared" si="17"/>
        <v>110</v>
      </c>
      <c r="P119" s="29">
        <f t="shared" si="18"/>
        <v>120</v>
      </c>
      <c r="Q119" s="29">
        <f t="shared" si="19"/>
        <v>132</v>
      </c>
      <c r="R119" s="29">
        <v>1000</v>
      </c>
      <c r="T119" s="93" t="s">
        <v>946</v>
      </c>
      <c r="U119" s="94">
        <v>114</v>
      </c>
      <c r="V119" s="94">
        <v>110</v>
      </c>
      <c r="W119" s="94">
        <v>120</v>
      </c>
      <c r="X119" s="94">
        <v>105</v>
      </c>
      <c r="Y119" s="94">
        <v>110</v>
      </c>
      <c r="Z119" s="94">
        <v>120</v>
      </c>
      <c r="AA119" s="94">
        <v>132</v>
      </c>
      <c r="AB119" s="94">
        <v>1000</v>
      </c>
    </row>
    <row r="120" spans="1:28" ht="15" thickBot="1" x14ac:dyDescent="0.35">
      <c r="A120" s="93" t="s">
        <v>947</v>
      </c>
      <c r="B120" s="94">
        <v>25</v>
      </c>
      <c r="C120" s="94">
        <v>51</v>
      </c>
      <c r="D120" s="94">
        <v>37</v>
      </c>
      <c r="E120" s="94">
        <v>34</v>
      </c>
      <c r="F120" s="94">
        <v>51</v>
      </c>
      <c r="G120" s="94">
        <v>37</v>
      </c>
      <c r="H120" s="94">
        <v>1</v>
      </c>
      <c r="I120" s="94">
        <v>1000</v>
      </c>
      <c r="K120" s="29">
        <f t="shared" si="13"/>
        <v>108</v>
      </c>
      <c r="L120" s="29">
        <f t="shared" si="14"/>
        <v>82</v>
      </c>
      <c r="M120" s="29">
        <f t="shared" si="15"/>
        <v>96</v>
      </c>
      <c r="N120" s="29">
        <f t="shared" si="16"/>
        <v>99</v>
      </c>
      <c r="O120" s="29">
        <f t="shared" si="17"/>
        <v>82</v>
      </c>
      <c r="P120" s="29">
        <f t="shared" si="18"/>
        <v>96</v>
      </c>
      <c r="Q120" s="29">
        <f t="shared" si="19"/>
        <v>132</v>
      </c>
      <c r="R120" s="29">
        <v>1000</v>
      </c>
      <c r="T120" s="93" t="s">
        <v>947</v>
      </c>
      <c r="U120" s="94">
        <v>108</v>
      </c>
      <c r="V120" s="94">
        <v>82</v>
      </c>
      <c r="W120" s="94">
        <v>96</v>
      </c>
      <c r="X120" s="94">
        <v>99</v>
      </c>
      <c r="Y120" s="94">
        <v>82</v>
      </c>
      <c r="Z120" s="94">
        <v>96</v>
      </c>
      <c r="AA120" s="94">
        <v>132</v>
      </c>
      <c r="AB120" s="94">
        <v>1000</v>
      </c>
    </row>
    <row r="121" spans="1:28" ht="15" thickBot="1" x14ac:dyDescent="0.35">
      <c r="A121" s="93" t="s">
        <v>948</v>
      </c>
      <c r="B121" s="94">
        <v>14</v>
      </c>
      <c r="C121" s="94">
        <v>39</v>
      </c>
      <c r="D121" s="94">
        <v>18</v>
      </c>
      <c r="E121" s="94">
        <v>14</v>
      </c>
      <c r="F121" s="94">
        <v>39</v>
      </c>
      <c r="G121" s="94">
        <v>18</v>
      </c>
      <c r="H121" s="94">
        <v>1</v>
      </c>
      <c r="I121" s="94">
        <v>1000</v>
      </c>
      <c r="K121" s="29">
        <f t="shared" si="13"/>
        <v>119</v>
      </c>
      <c r="L121" s="29">
        <f t="shared" si="14"/>
        <v>94</v>
      </c>
      <c r="M121" s="29">
        <f t="shared" si="15"/>
        <v>115</v>
      </c>
      <c r="N121" s="29">
        <f t="shared" si="16"/>
        <v>119</v>
      </c>
      <c r="O121" s="29">
        <f t="shared" si="17"/>
        <v>94</v>
      </c>
      <c r="P121" s="29">
        <f t="shared" si="18"/>
        <v>115</v>
      </c>
      <c r="Q121" s="29">
        <f t="shared" si="19"/>
        <v>132</v>
      </c>
      <c r="R121" s="29">
        <v>1000</v>
      </c>
      <c r="T121" s="93" t="s">
        <v>948</v>
      </c>
      <c r="U121" s="94">
        <v>119</v>
      </c>
      <c r="V121" s="94">
        <v>94</v>
      </c>
      <c r="W121" s="94">
        <v>115</v>
      </c>
      <c r="X121" s="94">
        <v>119</v>
      </c>
      <c r="Y121" s="94">
        <v>94</v>
      </c>
      <c r="Z121" s="94">
        <v>115</v>
      </c>
      <c r="AA121" s="94">
        <v>132</v>
      </c>
      <c r="AB121" s="94">
        <v>1000</v>
      </c>
    </row>
    <row r="122" spans="1:28" ht="15" thickBot="1" x14ac:dyDescent="0.35">
      <c r="A122" s="93" t="s">
        <v>949</v>
      </c>
      <c r="B122" s="94">
        <v>93</v>
      </c>
      <c r="C122" s="94">
        <v>83</v>
      </c>
      <c r="D122" s="94">
        <v>92</v>
      </c>
      <c r="E122" s="94">
        <v>98</v>
      </c>
      <c r="F122" s="94">
        <v>83</v>
      </c>
      <c r="G122" s="94">
        <v>92</v>
      </c>
      <c r="H122" s="94">
        <v>79</v>
      </c>
      <c r="I122" s="94">
        <v>1000</v>
      </c>
      <c r="K122" s="29">
        <f t="shared" si="13"/>
        <v>40</v>
      </c>
      <c r="L122" s="29">
        <f t="shared" si="14"/>
        <v>50</v>
      </c>
      <c r="M122" s="29">
        <f t="shared" si="15"/>
        <v>41</v>
      </c>
      <c r="N122" s="29">
        <f t="shared" si="16"/>
        <v>35</v>
      </c>
      <c r="O122" s="29">
        <f t="shared" si="17"/>
        <v>50</v>
      </c>
      <c r="P122" s="29">
        <f t="shared" si="18"/>
        <v>41</v>
      </c>
      <c r="Q122" s="29">
        <f t="shared" si="19"/>
        <v>54</v>
      </c>
      <c r="R122" s="29">
        <v>1000</v>
      </c>
      <c r="T122" s="93" t="s">
        <v>949</v>
      </c>
      <c r="U122" s="94">
        <v>40</v>
      </c>
      <c r="V122" s="94">
        <v>50</v>
      </c>
      <c r="W122" s="94">
        <v>41</v>
      </c>
      <c r="X122" s="94">
        <v>35</v>
      </c>
      <c r="Y122" s="94">
        <v>50</v>
      </c>
      <c r="Z122" s="94">
        <v>41</v>
      </c>
      <c r="AA122" s="94">
        <v>54</v>
      </c>
      <c r="AB122" s="94">
        <v>1000</v>
      </c>
    </row>
    <row r="123" spans="1:28" ht="15" thickBot="1" x14ac:dyDescent="0.35">
      <c r="A123" s="93" t="s">
        <v>950</v>
      </c>
      <c r="B123" s="94">
        <v>20</v>
      </c>
      <c r="C123" s="94">
        <v>17</v>
      </c>
      <c r="D123" s="94">
        <v>5</v>
      </c>
      <c r="E123" s="94">
        <v>9</v>
      </c>
      <c r="F123" s="94">
        <v>17</v>
      </c>
      <c r="G123" s="94">
        <v>5</v>
      </c>
      <c r="H123" s="94">
        <v>1</v>
      </c>
      <c r="I123" s="94">
        <v>1000</v>
      </c>
      <c r="K123" s="29">
        <f t="shared" si="13"/>
        <v>113</v>
      </c>
      <c r="L123" s="29">
        <f t="shared" si="14"/>
        <v>116</v>
      </c>
      <c r="M123" s="29">
        <f t="shared" si="15"/>
        <v>128</v>
      </c>
      <c r="N123" s="29">
        <f t="shared" si="16"/>
        <v>124</v>
      </c>
      <c r="O123" s="29">
        <f t="shared" si="17"/>
        <v>116</v>
      </c>
      <c r="P123" s="29">
        <f t="shared" si="18"/>
        <v>128</v>
      </c>
      <c r="Q123" s="29">
        <f t="shared" si="19"/>
        <v>132</v>
      </c>
      <c r="R123" s="29">
        <v>1000</v>
      </c>
      <c r="T123" s="93" t="s">
        <v>950</v>
      </c>
      <c r="U123" s="94">
        <v>113</v>
      </c>
      <c r="V123" s="94">
        <v>116</v>
      </c>
      <c r="W123" s="94">
        <v>128</v>
      </c>
      <c r="X123" s="94">
        <v>124</v>
      </c>
      <c r="Y123" s="94">
        <v>116</v>
      </c>
      <c r="Z123" s="94">
        <v>128</v>
      </c>
      <c r="AA123" s="94">
        <v>132</v>
      </c>
      <c r="AB123" s="94">
        <v>1000</v>
      </c>
    </row>
    <row r="124" spans="1:28" ht="15" thickBot="1" x14ac:dyDescent="0.35">
      <c r="A124" s="93" t="s">
        <v>951</v>
      </c>
      <c r="B124" s="94">
        <v>13</v>
      </c>
      <c r="C124" s="94">
        <v>11</v>
      </c>
      <c r="D124" s="94">
        <v>2</v>
      </c>
      <c r="E124" s="94">
        <v>12</v>
      </c>
      <c r="F124" s="94">
        <v>11</v>
      </c>
      <c r="G124" s="94">
        <v>2</v>
      </c>
      <c r="H124" s="94">
        <v>1</v>
      </c>
      <c r="I124" s="94">
        <v>1000</v>
      </c>
      <c r="K124" s="29">
        <f t="shared" si="13"/>
        <v>120</v>
      </c>
      <c r="L124" s="29">
        <f t="shared" si="14"/>
        <v>122</v>
      </c>
      <c r="M124" s="29">
        <f t="shared" si="15"/>
        <v>131</v>
      </c>
      <c r="N124" s="29">
        <f t="shared" si="16"/>
        <v>121</v>
      </c>
      <c r="O124" s="29">
        <f t="shared" si="17"/>
        <v>122</v>
      </c>
      <c r="P124" s="29">
        <f t="shared" si="18"/>
        <v>131</v>
      </c>
      <c r="Q124" s="29">
        <f t="shared" si="19"/>
        <v>132</v>
      </c>
      <c r="R124" s="29">
        <v>1000</v>
      </c>
      <c r="T124" s="93" t="s">
        <v>951</v>
      </c>
      <c r="U124" s="94">
        <v>120</v>
      </c>
      <c r="V124" s="94">
        <v>122</v>
      </c>
      <c r="W124" s="94">
        <v>131</v>
      </c>
      <c r="X124" s="94">
        <v>121</v>
      </c>
      <c r="Y124" s="94">
        <v>122</v>
      </c>
      <c r="Z124" s="94">
        <v>131</v>
      </c>
      <c r="AA124" s="94">
        <v>132</v>
      </c>
      <c r="AB124" s="94">
        <v>1000</v>
      </c>
    </row>
    <row r="125" spans="1:28" ht="15" thickBot="1" x14ac:dyDescent="0.35">
      <c r="A125" s="93" t="s">
        <v>952</v>
      </c>
      <c r="B125" s="94">
        <v>78</v>
      </c>
      <c r="C125" s="94">
        <v>42</v>
      </c>
      <c r="D125" s="94">
        <v>64</v>
      </c>
      <c r="E125" s="94">
        <v>70</v>
      </c>
      <c r="F125" s="94">
        <v>42</v>
      </c>
      <c r="G125" s="94">
        <v>64</v>
      </c>
      <c r="H125" s="94">
        <v>49</v>
      </c>
      <c r="I125" s="94">
        <v>1000</v>
      </c>
      <c r="K125" s="29">
        <f t="shared" si="13"/>
        <v>55</v>
      </c>
      <c r="L125" s="29">
        <f t="shared" si="14"/>
        <v>91</v>
      </c>
      <c r="M125" s="29">
        <f t="shared" si="15"/>
        <v>69</v>
      </c>
      <c r="N125" s="29">
        <f t="shared" si="16"/>
        <v>63</v>
      </c>
      <c r="O125" s="29">
        <f t="shared" si="17"/>
        <v>91</v>
      </c>
      <c r="P125" s="29">
        <f t="shared" si="18"/>
        <v>69</v>
      </c>
      <c r="Q125" s="29">
        <f t="shared" si="19"/>
        <v>84</v>
      </c>
      <c r="R125" s="29">
        <v>1000</v>
      </c>
      <c r="T125" s="93" t="s">
        <v>952</v>
      </c>
      <c r="U125" s="94">
        <v>55</v>
      </c>
      <c r="V125" s="94">
        <v>91</v>
      </c>
      <c r="W125" s="94">
        <v>69</v>
      </c>
      <c r="X125" s="94">
        <v>63</v>
      </c>
      <c r="Y125" s="94">
        <v>91</v>
      </c>
      <c r="Z125" s="94">
        <v>69</v>
      </c>
      <c r="AA125" s="94">
        <v>84</v>
      </c>
      <c r="AB125" s="94">
        <v>1000</v>
      </c>
    </row>
    <row r="126" spans="1:28" ht="15" thickBot="1" x14ac:dyDescent="0.35">
      <c r="A126" s="93" t="s">
        <v>953</v>
      </c>
      <c r="B126" s="94">
        <v>97</v>
      </c>
      <c r="C126" s="94">
        <v>117</v>
      </c>
      <c r="D126" s="94">
        <v>104</v>
      </c>
      <c r="E126" s="94">
        <v>99</v>
      </c>
      <c r="F126" s="94">
        <v>117</v>
      </c>
      <c r="G126" s="94">
        <v>104</v>
      </c>
      <c r="H126" s="94">
        <v>79</v>
      </c>
      <c r="I126" s="94">
        <v>1000</v>
      </c>
      <c r="K126" s="29">
        <f t="shared" si="13"/>
        <v>36</v>
      </c>
      <c r="L126" s="29">
        <f t="shared" si="14"/>
        <v>16</v>
      </c>
      <c r="M126" s="29">
        <f t="shared" si="15"/>
        <v>29</v>
      </c>
      <c r="N126" s="29">
        <f t="shared" si="16"/>
        <v>34</v>
      </c>
      <c r="O126" s="29">
        <f t="shared" si="17"/>
        <v>16</v>
      </c>
      <c r="P126" s="29">
        <f t="shared" si="18"/>
        <v>29</v>
      </c>
      <c r="Q126" s="29">
        <f t="shared" si="19"/>
        <v>54</v>
      </c>
      <c r="R126" s="29">
        <v>1000</v>
      </c>
      <c r="T126" s="93" t="s">
        <v>953</v>
      </c>
      <c r="U126" s="94">
        <v>36</v>
      </c>
      <c r="V126" s="94">
        <v>16</v>
      </c>
      <c r="W126" s="94">
        <v>29</v>
      </c>
      <c r="X126" s="94">
        <v>34</v>
      </c>
      <c r="Y126" s="94">
        <v>16</v>
      </c>
      <c r="Z126" s="94">
        <v>29</v>
      </c>
      <c r="AA126" s="94">
        <v>54</v>
      </c>
      <c r="AB126" s="94">
        <v>1000</v>
      </c>
    </row>
    <row r="127" spans="1:28" ht="15" thickBot="1" x14ac:dyDescent="0.35">
      <c r="A127" s="93" t="s">
        <v>954</v>
      </c>
      <c r="B127" s="94">
        <v>112</v>
      </c>
      <c r="C127" s="94">
        <v>114</v>
      </c>
      <c r="D127" s="94">
        <v>115</v>
      </c>
      <c r="E127" s="94">
        <v>105</v>
      </c>
      <c r="F127" s="94">
        <v>114</v>
      </c>
      <c r="G127" s="94">
        <v>115</v>
      </c>
      <c r="H127" s="94">
        <v>79</v>
      </c>
      <c r="I127" s="94">
        <v>1000</v>
      </c>
      <c r="K127" s="29">
        <f t="shared" si="13"/>
        <v>21</v>
      </c>
      <c r="L127" s="29">
        <f t="shared" si="14"/>
        <v>19</v>
      </c>
      <c r="M127" s="29">
        <f t="shared" si="15"/>
        <v>18</v>
      </c>
      <c r="N127" s="29">
        <f t="shared" si="16"/>
        <v>28</v>
      </c>
      <c r="O127" s="29">
        <f t="shared" si="17"/>
        <v>19</v>
      </c>
      <c r="P127" s="29">
        <f t="shared" si="18"/>
        <v>18</v>
      </c>
      <c r="Q127" s="29">
        <f t="shared" si="19"/>
        <v>54</v>
      </c>
      <c r="R127" s="29">
        <v>1000</v>
      </c>
      <c r="T127" s="93" t="s">
        <v>954</v>
      </c>
      <c r="U127" s="94">
        <v>21</v>
      </c>
      <c r="V127" s="94">
        <v>19</v>
      </c>
      <c r="W127" s="94">
        <v>18</v>
      </c>
      <c r="X127" s="94">
        <v>28</v>
      </c>
      <c r="Y127" s="94">
        <v>19</v>
      </c>
      <c r="Z127" s="94">
        <v>18</v>
      </c>
      <c r="AA127" s="94">
        <v>54</v>
      </c>
      <c r="AB127" s="94">
        <v>1000</v>
      </c>
    </row>
    <row r="128" spans="1:28" ht="15" thickBot="1" x14ac:dyDescent="0.35">
      <c r="A128" s="93" t="s">
        <v>955</v>
      </c>
      <c r="B128" s="94">
        <v>53</v>
      </c>
      <c r="C128" s="94">
        <v>62</v>
      </c>
      <c r="D128" s="94">
        <v>61</v>
      </c>
      <c r="E128" s="94">
        <v>58</v>
      </c>
      <c r="F128" s="94">
        <v>62</v>
      </c>
      <c r="G128" s="94">
        <v>61</v>
      </c>
      <c r="H128" s="94">
        <v>49</v>
      </c>
      <c r="I128" s="94">
        <v>1000</v>
      </c>
      <c r="K128" s="29">
        <f t="shared" si="13"/>
        <v>80</v>
      </c>
      <c r="L128" s="29">
        <f t="shared" si="14"/>
        <v>71</v>
      </c>
      <c r="M128" s="29">
        <f t="shared" si="15"/>
        <v>72</v>
      </c>
      <c r="N128" s="29">
        <f t="shared" si="16"/>
        <v>75</v>
      </c>
      <c r="O128" s="29">
        <f t="shared" si="17"/>
        <v>71</v>
      </c>
      <c r="P128" s="29">
        <f t="shared" si="18"/>
        <v>72</v>
      </c>
      <c r="Q128" s="29">
        <f t="shared" si="19"/>
        <v>84</v>
      </c>
      <c r="R128" s="29">
        <v>1000</v>
      </c>
      <c r="T128" s="93" t="s">
        <v>955</v>
      </c>
      <c r="U128" s="94">
        <v>80</v>
      </c>
      <c r="V128" s="94">
        <v>71</v>
      </c>
      <c r="W128" s="94">
        <v>72</v>
      </c>
      <c r="X128" s="94">
        <v>75</v>
      </c>
      <c r="Y128" s="94">
        <v>71</v>
      </c>
      <c r="Z128" s="94">
        <v>72</v>
      </c>
      <c r="AA128" s="94">
        <v>84</v>
      </c>
      <c r="AB128" s="94">
        <v>1000</v>
      </c>
    </row>
    <row r="129" spans="1:28" ht="15" thickBot="1" x14ac:dyDescent="0.35">
      <c r="A129" s="93" t="s">
        <v>956</v>
      </c>
      <c r="B129" s="94">
        <v>82</v>
      </c>
      <c r="C129" s="94">
        <v>92</v>
      </c>
      <c r="D129" s="94">
        <v>85</v>
      </c>
      <c r="E129" s="94">
        <v>91</v>
      </c>
      <c r="F129" s="94">
        <v>92</v>
      </c>
      <c r="G129" s="94">
        <v>85</v>
      </c>
      <c r="H129" s="94">
        <v>79</v>
      </c>
      <c r="I129" s="94">
        <v>1000</v>
      </c>
      <c r="K129" s="29">
        <f t="shared" si="13"/>
        <v>51</v>
      </c>
      <c r="L129" s="29">
        <f t="shared" si="14"/>
        <v>41</v>
      </c>
      <c r="M129" s="29">
        <f t="shared" si="15"/>
        <v>48</v>
      </c>
      <c r="N129" s="29">
        <f t="shared" si="16"/>
        <v>42</v>
      </c>
      <c r="O129" s="29">
        <f t="shared" si="17"/>
        <v>41</v>
      </c>
      <c r="P129" s="29">
        <f t="shared" si="18"/>
        <v>48</v>
      </c>
      <c r="Q129" s="29">
        <f t="shared" si="19"/>
        <v>54</v>
      </c>
      <c r="R129" s="29">
        <v>1000</v>
      </c>
      <c r="T129" s="93" t="s">
        <v>956</v>
      </c>
      <c r="U129" s="94">
        <v>51</v>
      </c>
      <c r="V129" s="94">
        <v>41</v>
      </c>
      <c r="W129" s="94">
        <v>48</v>
      </c>
      <c r="X129" s="94">
        <v>42</v>
      </c>
      <c r="Y129" s="94">
        <v>41</v>
      </c>
      <c r="Z129" s="94">
        <v>48</v>
      </c>
      <c r="AA129" s="94">
        <v>54</v>
      </c>
      <c r="AB129" s="94">
        <v>1000</v>
      </c>
    </row>
    <row r="130" spans="1:28" ht="15" thickBot="1" x14ac:dyDescent="0.35">
      <c r="A130" s="93" t="s">
        <v>957</v>
      </c>
      <c r="B130" s="94">
        <v>79</v>
      </c>
      <c r="C130" s="94">
        <v>58</v>
      </c>
      <c r="D130" s="94">
        <v>44</v>
      </c>
      <c r="E130" s="94">
        <v>35</v>
      </c>
      <c r="F130" s="94">
        <v>58</v>
      </c>
      <c r="G130" s="94">
        <v>44</v>
      </c>
      <c r="H130" s="94">
        <v>1</v>
      </c>
      <c r="I130" s="94">
        <v>1000</v>
      </c>
      <c r="K130" s="29">
        <f t="shared" si="13"/>
        <v>54</v>
      </c>
      <c r="L130" s="29">
        <f t="shared" si="14"/>
        <v>75</v>
      </c>
      <c r="M130" s="29">
        <f t="shared" si="15"/>
        <v>89</v>
      </c>
      <c r="N130" s="29">
        <f t="shared" si="16"/>
        <v>98</v>
      </c>
      <c r="O130" s="29">
        <f t="shared" si="17"/>
        <v>75</v>
      </c>
      <c r="P130" s="29">
        <f t="shared" si="18"/>
        <v>89</v>
      </c>
      <c r="Q130" s="29">
        <f t="shared" si="19"/>
        <v>132</v>
      </c>
      <c r="R130" s="29">
        <v>1000</v>
      </c>
      <c r="T130" s="93" t="s">
        <v>957</v>
      </c>
      <c r="U130" s="94">
        <v>54</v>
      </c>
      <c r="V130" s="94">
        <v>75</v>
      </c>
      <c r="W130" s="94">
        <v>89</v>
      </c>
      <c r="X130" s="94">
        <v>98</v>
      </c>
      <c r="Y130" s="94">
        <v>75</v>
      </c>
      <c r="Z130" s="94">
        <v>89</v>
      </c>
      <c r="AA130" s="94">
        <v>132</v>
      </c>
      <c r="AB130" s="94">
        <v>1000</v>
      </c>
    </row>
    <row r="131" spans="1:28" ht="15" thickBot="1" x14ac:dyDescent="0.35">
      <c r="A131" s="93" t="s">
        <v>958</v>
      </c>
      <c r="B131" s="94">
        <v>77</v>
      </c>
      <c r="C131" s="94">
        <v>88</v>
      </c>
      <c r="D131" s="94">
        <v>99</v>
      </c>
      <c r="E131" s="94">
        <v>77</v>
      </c>
      <c r="F131" s="94">
        <v>88</v>
      </c>
      <c r="G131" s="94">
        <v>99</v>
      </c>
      <c r="H131" s="94">
        <v>49</v>
      </c>
      <c r="I131" s="94">
        <v>1000</v>
      </c>
      <c r="K131" s="29">
        <f t="shared" si="13"/>
        <v>56</v>
      </c>
      <c r="L131" s="29">
        <f t="shared" si="14"/>
        <v>45</v>
      </c>
      <c r="M131" s="29">
        <f t="shared" si="15"/>
        <v>34</v>
      </c>
      <c r="N131" s="29">
        <f t="shared" si="16"/>
        <v>56</v>
      </c>
      <c r="O131" s="29">
        <f t="shared" si="17"/>
        <v>45</v>
      </c>
      <c r="P131" s="29">
        <f t="shared" si="18"/>
        <v>34</v>
      </c>
      <c r="Q131" s="29">
        <f t="shared" si="19"/>
        <v>84</v>
      </c>
      <c r="R131" s="29">
        <v>1000</v>
      </c>
      <c r="T131" s="93" t="s">
        <v>958</v>
      </c>
      <c r="U131" s="94">
        <v>56</v>
      </c>
      <c r="V131" s="94">
        <v>45</v>
      </c>
      <c r="W131" s="94">
        <v>34</v>
      </c>
      <c r="X131" s="94">
        <v>56</v>
      </c>
      <c r="Y131" s="94">
        <v>45</v>
      </c>
      <c r="Z131" s="94">
        <v>34</v>
      </c>
      <c r="AA131" s="94">
        <v>84</v>
      </c>
      <c r="AB131" s="94">
        <v>1000</v>
      </c>
    </row>
    <row r="132" spans="1:28" ht="15" thickBot="1" x14ac:dyDescent="0.35">
      <c r="A132" s="93" t="s">
        <v>959</v>
      </c>
      <c r="B132" s="94">
        <v>36</v>
      </c>
      <c r="C132" s="94">
        <v>71</v>
      </c>
      <c r="D132" s="94">
        <v>73</v>
      </c>
      <c r="E132" s="94">
        <v>64</v>
      </c>
      <c r="F132" s="94">
        <v>71</v>
      </c>
      <c r="G132" s="94">
        <v>73</v>
      </c>
      <c r="H132" s="94">
        <v>49</v>
      </c>
      <c r="I132" s="94">
        <v>1000</v>
      </c>
      <c r="K132" s="29">
        <f t="shared" si="13"/>
        <v>97</v>
      </c>
      <c r="L132" s="29">
        <f t="shared" si="14"/>
        <v>62</v>
      </c>
      <c r="M132" s="29">
        <f t="shared" si="15"/>
        <v>60</v>
      </c>
      <c r="N132" s="29">
        <f t="shared" si="16"/>
        <v>69</v>
      </c>
      <c r="O132" s="29">
        <f t="shared" si="17"/>
        <v>62</v>
      </c>
      <c r="P132" s="29">
        <f t="shared" si="18"/>
        <v>60</v>
      </c>
      <c r="Q132" s="29">
        <f t="shared" si="19"/>
        <v>84</v>
      </c>
      <c r="R132" s="29">
        <v>1000</v>
      </c>
      <c r="T132" s="93" t="s">
        <v>959</v>
      </c>
      <c r="U132" s="94">
        <v>97</v>
      </c>
      <c r="V132" s="94">
        <v>62</v>
      </c>
      <c r="W132" s="94">
        <v>60</v>
      </c>
      <c r="X132" s="94">
        <v>69</v>
      </c>
      <c r="Y132" s="94">
        <v>62</v>
      </c>
      <c r="Z132" s="94">
        <v>60</v>
      </c>
      <c r="AA132" s="94">
        <v>84</v>
      </c>
      <c r="AB132" s="94">
        <v>1000</v>
      </c>
    </row>
    <row r="133" spans="1:28" ht="15" thickBot="1" x14ac:dyDescent="0.35">
      <c r="A133" s="93" t="s">
        <v>960</v>
      </c>
      <c r="B133" s="94">
        <v>9</v>
      </c>
      <c r="C133" s="94">
        <v>27</v>
      </c>
      <c r="D133" s="94">
        <v>15</v>
      </c>
      <c r="E133" s="94">
        <v>16</v>
      </c>
      <c r="F133" s="94">
        <v>27</v>
      </c>
      <c r="G133" s="94">
        <v>15</v>
      </c>
      <c r="H133" s="94">
        <v>1</v>
      </c>
      <c r="I133" s="94">
        <v>1000</v>
      </c>
      <c r="K133" s="29">
        <f t="shared" si="13"/>
        <v>124</v>
      </c>
      <c r="L133" s="29">
        <f t="shared" si="14"/>
        <v>106</v>
      </c>
      <c r="M133" s="29">
        <f t="shared" si="15"/>
        <v>118</v>
      </c>
      <c r="N133" s="29">
        <f t="shared" si="16"/>
        <v>117</v>
      </c>
      <c r="O133" s="29">
        <f t="shared" si="17"/>
        <v>106</v>
      </c>
      <c r="P133" s="29">
        <f t="shared" si="18"/>
        <v>118</v>
      </c>
      <c r="Q133" s="29">
        <f t="shared" si="19"/>
        <v>132</v>
      </c>
      <c r="R133" s="29">
        <v>1000</v>
      </c>
      <c r="T133" s="93" t="s">
        <v>960</v>
      </c>
      <c r="U133" s="94">
        <v>124</v>
      </c>
      <c r="V133" s="94">
        <v>106</v>
      </c>
      <c r="W133" s="94">
        <v>118</v>
      </c>
      <c r="X133" s="94">
        <v>117</v>
      </c>
      <c r="Y133" s="94">
        <v>106</v>
      </c>
      <c r="Z133" s="94">
        <v>118</v>
      </c>
      <c r="AA133" s="94">
        <v>132</v>
      </c>
      <c r="AB133" s="94">
        <v>1000</v>
      </c>
    </row>
    <row r="134" spans="1:28" ht="15" thickBot="1" x14ac:dyDescent="0.35">
      <c r="A134" s="93" t="s">
        <v>961</v>
      </c>
      <c r="B134" s="94">
        <v>55</v>
      </c>
      <c r="C134" s="94">
        <v>40</v>
      </c>
      <c r="D134" s="94">
        <v>41</v>
      </c>
      <c r="E134" s="94">
        <v>39</v>
      </c>
      <c r="F134" s="94">
        <v>40</v>
      </c>
      <c r="G134" s="94">
        <v>41</v>
      </c>
      <c r="H134" s="94">
        <v>1</v>
      </c>
      <c r="I134" s="94">
        <v>1000</v>
      </c>
      <c r="K134" s="29">
        <f t="shared" si="13"/>
        <v>78</v>
      </c>
      <c r="L134" s="29">
        <f t="shared" si="14"/>
        <v>93</v>
      </c>
      <c r="M134" s="29">
        <f t="shared" si="15"/>
        <v>92</v>
      </c>
      <c r="N134" s="29">
        <f t="shared" si="16"/>
        <v>94</v>
      </c>
      <c r="O134" s="29">
        <f t="shared" si="17"/>
        <v>93</v>
      </c>
      <c r="P134" s="29">
        <f t="shared" si="18"/>
        <v>92</v>
      </c>
      <c r="Q134" s="29">
        <f t="shared" si="19"/>
        <v>132</v>
      </c>
      <c r="R134" s="29">
        <v>1000</v>
      </c>
      <c r="T134" s="93" t="s">
        <v>961</v>
      </c>
      <c r="U134" s="94">
        <v>78</v>
      </c>
      <c r="V134" s="94">
        <v>93</v>
      </c>
      <c r="W134" s="94">
        <v>92</v>
      </c>
      <c r="X134" s="94">
        <v>94</v>
      </c>
      <c r="Y134" s="94">
        <v>93</v>
      </c>
      <c r="Z134" s="94">
        <v>92</v>
      </c>
      <c r="AA134" s="94">
        <v>132</v>
      </c>
      <c r="AB134" s="94">
        <v>1000</v>
      </c>
    </row>
    <row r="135" spans="1:28" ht="15" thickBot="1" x14ac:dyDescent="0.35">
      <c r="A135" s="93" t="s">
        <v>962</v>
      </c>
      <c r="B135" s="94">
        <v>58</v>
      </c>
      <c r="C135" s="94">
        <v>46</v>
      </c>
      <c r="D135" s="94">
        <v>86</v>
      </c>
      <c r="E135" s="94">
        <v>62</v>
      </c>
      <c r="F135" s="94">
        <v>46</v>
      </c>
      <c r="G135" s="94">
        <v>86</v>
      </c>
      <c r="H135" s="94">
        <v>49</v>
      </c>
      <c r="I135" s="94">
        <v>1000</v>
      </c>
      <c r="K135" s="29">
        <f t="shared" si="13"/>
        <v>75</v>
      </c>
      <c r="L135" s="29">
        <f t="shared" si="14"/>
        <v>87</v>
      </c>
      <c r="M135" s="29">
        <f t="shared" si="15"/>
        <v>47</v>
      </c>
      <c r="N135" s="29">
        <f t="shared" si="16"/>
        <v>71</v>
      </c>
      <c r="O135" s="29">
        <f t="shared" si="17"/>
        <v>87</v>
      </c>
      <c r="P135" s="29">
        <f t="shared" si="18"/>
        <v>47</v>
      </c>
      <c r="Q135" s="29">
        <f t="shared" si="19"/>
        <v>84</v>
      </c>
      <c r="R135" s="29">
        <v>1000</v>
      </c>
      <c r="T135" s="93" t="s">
        <v>962</v>
      </c>
      <c r="U135" s="94">
        <v>75</v>
      </c>
      <c r="V135" s="94">
        <v>87</v>
      </c>
      <c r="W135" s="94">
        <v>47</v>
      </c>
      <c r="X135" s="94">
        <v>71</v>
      </c>
      <c r="Y135" s="94">
        <v>87</v>
      </c>
      <c r="Z135" s="94">
        <v>47</v>
      </c>
      <c r="AA135" s="94">
        <v>84</v>
      </c>
      <c r="AB135" s="94">
        <v>1000</v>
      </c>
    </row>
    <row r="136" spans="1:28" ht="15" thickBot="1" x14ac:dyDescent="0.35">
      <c r="A136" s="93" t="s">
        <v>963</v>
      </c>
      <c r="B136" s="94">
        <v>101</v>
      </c>
      <c r="C136" s="94">
        <v>107</v>
      </c>
      <c r="D136" s="94">
        <v>107</v>
      </c>
      <c r="E136" s="94">
        <v>103</v>
      </c>
      <c r="F136" s="94">
        <v>107</v>
      </c>
      <c r="G136" s="94">
        <v>107</v>
      </c>
      <c r="H136" s="94">
        <v>79</v>
      </c>
      <c r="I136" s="94">
        <v>1000</v>
      </c>
      <c r="K136" s="29">
        <f t="shared" si="13"/>
        <v>32</v>
      </c>
      <c r="L136" s="29">
        <f t="shared" si="14"/>
        <v>26</v>
      </c>
      <c r="M136" s="29">
        <f t="shared" si="15"/>
        <v>26</v>
      </c>
      <c r="N136" s="29">
        <f t="shared" si="16"/>
        <v>30</v>
      </c>
      <c r="O136" s="29">
        <f t="shared" si="17"/>
        <v>26</v>
      </c>
      <c r="P136" s="29">
        <f t="shared" si="18"/>
        <v>26</v>
      </c>
      <c r="Q136" s="29">
        <f t="shared" si="19"/>
        <v>54</v>
      </c>
      <c r="R136" s="29">
        <v>1000</v>
      </c>
      <c r="T136" s="93" t="s">
        <v>963</v>
      </c>
      <c r="U136" s="94">
        <v>32</v>
      </c>
      <c r="V136" s="94">
        <v>26</v>
      </c>
      <c r="W136" s="94">
        <v>26</v>
      </c>
      <c r="X136" s="94">
        <v>30</v>
      </c>
      <c r="Y136" s="94">
        <v>26</v>
      </c>
      <c r="Z136" s="94">
        <v>26</v>
      </c>
      <c r="AA136" s="94">
        <v>54</v>
      </c>
      <c r="AB136" s="94">
        <v>1000</v>
      </c>
    </row>
    <row r="137" spans="1:28" ht="15" thickBot="1" x14ac:dyDescent="0.35">
      <c r="A137" s="93" t="s">
        <v>964</v>
      </c>
      <c r="B137" s="94">
        <v>87</v>
      </c>
      <c r="C137" s="94">
        <v>85</v>
      </c>
      <c r="D137" s="94">
        <v>77</v>
      </c>
      <c r="E137" s="94">
        <v>69</v>
      </c>
      <c r="F137" s="94">
        <v>85</v>
      </c>
      <c r="G137" s="94">
        <v>77</v>
      </c>
      <c r="H137" s="94">
        <v>49</v>
      </c>
      <c r="I137" s="94">
        <v>1000</v>
      </c>
      <c r="K137" s="29">
        <f t="shared" ref="K137:K139" si="20">$D$5-B137+1</f>
        <v>46</v>
      </c>
      <c r="L137" s="29">
        <f t="shared" ref="L137:L139" si="21">$D$5-C137+1</f>
        <v>48</v>
      </c>
      <c r="M137" s="29">
        <f t="shared" ref="M137:M139" si="22">$D$5-D137+1</f>
        <v>56</v>
      </c>
      <c r="N137" s="29">
        <f t="shared" ref="N137:N139" si="23">$D$5-E137+1</f>
        <v>64</v>
      </c>
      <c r="O137" s="29">
        <f t="shared" ref="O137:O139" si="24">$D$5-F137+1</f>
        <v>48</v>
      </c>
      <c r="P137" s="29">
        <f t="shared" ref="P137:P139" si="25">$D$5-G137+1</f>
        <v>56</v>
      </c>
      <c r="Q137" s="29">
        <f t="shared" ref="Q137:Q139" si="26">$D$5-H137+1</f>
        <v>84</v>
      </c>
      <c r="R137" s="29">
        <v>1000</v>
      </c>
      <c r="T137" s="93" t="s">
        <v>964</v>
      </c>
      <c r="U137" s="94">
        <v>46</v>
      </c>
      <c r="V137" s="94">
        <v>48</v>
      </c>
      <c r="W137" s="94">
        <v>56</v>
      </c>
      <c r="X137" s="94">
        <v>64</v>
      </c>
      <c r="Y137" s="94">
        <v>48</v>
      </c>
      <c r="Z137" s="94">
        <v>56</v>
      </c>
      <c r="AA137" s="94">
        <v>84</v>
      </c>
      <c r="AB137" s="94">
        <v>1000</v>
      </c>
    </row>
    <row r="138" spans="1:28" ht="15" thickBot="1" x14ac:dyDescent="0.35">
      <c r="A138" s="93" t="s">
        <v>965</v>
      </c>
      <c r="B138" s="94">
        <v>99</v>
      </c>
      <c r="C138" s="94">
        <v>118</v>
      </c>
      <c r="D138" s="94">
        <v>111</v>
      </c>
      <c r="E138" s="94">
        <v>107</v>
      </c>
      <c r="F138" s="94">
        <v>118</v>
      </c>
      <c r="G138" s="94">
        <v>111</v>
      </c>
      <c r="H138" s="94">
        <v>79</v>
      </c>
      <c r="I138" s="94">
        <v>1000</v>
      </c>
      <c r="K138" s="29">
        <f t="shared" si="20"/>
        <v>34</v>
      </c>
      <c r="L138" s="29">
        <f t="shared" si="21"/>
        <v>15</v>
      </c>
      <c r="M138" s="29">
        <f t="shared" si="22"/>
        <v>22</v>
      </c>
      <c r="N138" s="29">
        <f t="shared" si="23"/>
        <v>26</v>
      </c>
      <c r="O138" s="29">
        <f t="shared" si="24"/>
        <v>15</v>
      </c>
      <c r="P138" s="29">
        <f t="shared" si="25"/>
        <v>22</v>
      </c>
      <c r="Q138" s="29">
        <f t="shared" si="26"/>
        <v>54</v>
      </c>
      <c r="R138" s="29">
        <v>1000</v>
      </c>
      <c r="T138" s="93" t="s">
        <v>965</v>
      </c>
      <c r="U138" s="94">
        <v>34</v>
      </c>
      <c r="V138" s="94">
        <v>15</v>
      </c>
      <c r="W138" s="94">
        <v>22</v>
      </c>
      <c r="X138" s="94">
        <v>26</v>
      </c>
      <c r="Y138" s="94">
        <v>15</v>
      </c>
      <c r="Z138" s="94">
        <v>22</v>
      </c>
      <c r="AA138" s="94">
        <v>54</v>
      </c>
      <c r="AB138" s="94">
        <v>1000</v>
      </c>
    </row>
    <row r="139" spans="1:28" ht="15" thickBot="1" x14ac:dyDescent="0.35">
      <c r="A139" s="93" t="s">
        <v>966</v>
      </c>
      <c r="B139" s="94">
        <v>96</v>
      </c>
      <c r="C139" s="94">
        <v>113</v>
      </c>
      <c r="D139" s="94">
        <v>110</v>
      </c>
      <c r="E139" s="94">
        <v>96</v>
      </c>
      <c r="F139" s="94">
        <v>113</v>
      </c>
      <c r="G139" s="94">
        <v>110</v>
      </c>
      <c r="H139" s="94">
        <v>79</v>
      </c>
      <c r="I139" s="94">
        <v>1000</v>
      </c>
      <c r="K139" s="29">
        <f t="shared" si="20"/>
        <v>37</v>
      </c>
      <c r="L139" s="29">
        <f t="shared" si="21"/>
        <v>20</v>
      </c>
      <c r="M139" s="29">
        <f t="shared" si="22"/>
        <v>23</v>
      </c>
      <c r="N139" s="29">
        <f t="shared" si="23"/>
        <v>37</v>
      </c>
      <c r="O139" s="29">
        <f t="shared" si="24"/>
        <v>20</v>
      </c>
      <c r="P139" s="29">
        <f t="shared" si="25"/>
        <v>23</v>
      </c>
      <c r="Q139" s="29">
        <f t="shared" si="26"/>
        <v>54</v>
      </c>
      <c r="R139" s="29">
        <v>1000</v>
      </c>
      <c r="T139" s="93" t="s">
        <v>966</v>
      </c>
      <c r="U139" s="94">
        <v>37</v>
      </c>
      <c r="V139" s="94">
        <v>20</v>
      </c>
      <c r="W139" s="94">
        <v>23</v>
      </c>
      <c r="X139" s="94">
        <v>37</v>
      </c>
      <c r="Y139" s="94">
        <v>20</v>
      </c>
      <c r="Z139" s="94">
        <v>23</v>
      </c>
      <c r="AA139" s="94">
        <v>54</v>
      </c>
      <c r="AB139" s="94">
        <v>1000</v>
      </c>
    </row>
    <row r="140" spans="1:28" ht="18.600000000000001" thickBot="1" x14ac:dyDescent="0.35">
      <c r="A140" s="89"/>
      <c r="T140" s="89"/>
    </row>
    <row r="141" spans="1:28" ht="15" thickBot="1" x14ac:dyDescent="0.35">
      <c r="A141" s="93" t="s">
        <v>967</v>
      </c>
      <c r="B141" s="93" t="s">
        <v>827</v>
      </c>
      <c r="C141" s="93" t="s">
        <v>828</v>
      </c>
      <c r="D141" s="93" t="s">
        <v>829</v>
      </c>
      <c r="E141" s="93" t="s">
        <v>830</v>
      </c>
      <c r="F141" s="93" t="s">
        <v>831</v>
      </c>
      <c r="G141" s="93" t="s">
        <v>832</v>
      </c>
      <c r="H141" s="93" t="s">
        <v>833</v>
      </c>
      <c r="T141" s="93" t="s">
        <v>967</v>
      </c>
      <c r="U141" s="93" t="s">
        <v>827</v>
      </c>
      <c r="V141" s="93" t="s">
        <v>828</v>
      </c>
      <c r="W141" s="93" t="s">
        <v>829</v>
      </c>
      <c r="X141" s="93" t="s">
        <v>830</v>
      </c>
      <c r="Y141" s="93" t="s">
        <v>831</v>
      </c>
      <c r="Z141" s="93" t="s">
        <v>832</v>
      </c>
      <c r="AA141" s="93" t="s">
        <v>833</v>
      </c>
    </row>
    <row r="142" spans="1:28" ht="15" thickBot="1" x14ac:dyDescent="0.35">
      <c r="A142" s="93" t="s">
        <v>968</v>
      </c>
      <c r="B142" s="94" t="s">
        <v>969</v>
      </c>
      <c r="C142" s="94" t="s">
        <v>970</v>
      </c>
      <c r="D142" s="94" t="s">
        <v>971</v>
      </c>
      <c r="E142" s="94" t="s">
        <v>972</v>
      </c>
      <c r="F142" s="94" t="s">
        <v>971</v>
      </c>
      <c r="G142" s="94" t="s">
        <v>971</v>
      </c>
      <c r="H142" s="94" t="s">
        <v>971</v>
      </c>
      <c r="T142" s="93" t="s">
        <v>968</v>
      </c>
      <c r="U142" s="94" t="s">
        <v>973</v>
      </c>
      <c r="V142" s="94" t="s">
        <v>974</v>
      </c>
      <c r="W142" s="94" t="s">
        <v>975</v>
      </c>
      <c r="X142" s="94" t="s">
        <v>976</v>
      </c>
      <c r="Y142" s="94" t="s">
        <v>975</v>
      </c>
      <c r="Z142" s="94" t="s">
        <v>975</v>
      </c>
      <c r="AA142" s="94" t="s">
        <v>975</v>
      </c>
    </row>
    <row r="143" spans="1:28" ht="15" thickBot="1" x14ac:dyDescent="0.35">
      <c r="A143" s="93" t="s">
        <v>977</v>
      </c>
      <c r="B143" s="94" t="s">
        <v>978</v>
      </c>
      <c r="C143" s="94" t="s">
        <v>979</v>
      </c>
      <c r="D143" s="94" t="s">
        <v>980</v>
      </c>
      <c r="E143" s="94" t="s">
        <v>981</v>
      </c>
      <c r="F143" s="94" t="s">
        <v>980</v>
      </c>
      <c r="G143" s="94" t="s">
        <v>980</v>
      </c>
      <c r="H143" s="94" t="s">
        <v>980</v>
      </c>
      <c r="T143" s="93" t="s">
        <v>977</v>
      </c>
      <c r="U143" s="94" t="s">
        <v>982</v>
      </c>
      <c r="V143" s="94" t="s">
        <v>983</v>
      </c>
      <c r="W143" s="94" t="s">
        <v>984</v>
      </c>
      <c r="X143" s="94" t="s">
        <v>985</v>
      </c>
      <c r="Y143" s="94" t="s">
        <v>984</v>
      </c>
      <c r="Z143" s="94" t="s">
        <v>984</v>
      </c>
      <c r="AA143" s="94" t="s">
        <v>984</v>
      </c>
    </row>
    <row r="144" spans="1:28" ht="15" thickBot="1" x14ac:dyDescent="0.35">
      <c r="A144" s="93" t="s">
        <v>986</v>
      </c>
      <c r="B144" s="94" t="s">
        <v>987</v>
      </c>
      <c r="C144" s="94" t="s">
        <v>988</v>
      </c>
      <c r="D144" s="94" t="s">
        <v>989</v>
      </c>
      <c r="E144" s="94" t="s">
        <v>990</v>
      </c>
      <c r="F144" s="94" t="s">
        <v>989</v>
      </c>
      <c r="G144" s="94" t="s">
        <v>989</v>
      </c>
      <c r="H144" s="94" t="s">
        <v>989</v>
      </c>
      <c r="T144" s="93" t="s">
        <v>986</v>
      </c>
      <c r="U144" s="94" t="s">
        <v>991</v>
      </c>
      <c r="V144" s="94" t="s">
        <v>992</v>
      </c>
      <c r="W144" s="94" t="s">
        <v>993</v>
      </c>
      <c r="X144" s="94" t="s">
        <v>993</v>
      </c>
      <c r="Y144" s="94" t="s">
        <v>993</v>
      </c>
      <c r="Z144" s="94" t="s">
        <v>993</v>
      </c>
      <c r="AA144" s="94" t="s">
        <v>993</v>
      </c>
    </row>
    <row r="145" spans="1:27" ht="15" thickBot="1" x14ac:dyDescent="0.35">
      <c r="A145" s="93" t="s">
        <v>994</v>
      </c>
      <c r="B145" s="94" t="s">
        <v>995</v>
      </c>
      <c r="C145" s="94" t="s">
        <v>996</v>
      </c>
      <c r="D145" s="94" t="s">
        <v>997</v>
      </c>
      <c r="E145" s="94" t="s">
        <v>998</v>
      </c>
      <c r="F145" s="94" t="s">
        <v>997</v>
      </c>
      <c r="G145" s="94" t="s">
        <v>997</v>
      </c>
      <c r="H145" s="94" t="s">
        <v>997</v>
      </c>
      <c r="T145" s="93" t="s">
        <v>994</v>
      </c>
      <c r="U145" s="94" t="s">
        <v>999</v>
      </c>
      <c r="V145" s="94" t="s">
        <v>1000</v>
      </c>
      <c r="W145" s="94" t="s">
        <v>971</v>
      </c>
      <c r="X145" s="94" t="s">
        <v>971</v>
      </c>
      <c r="Y145" s="94" t="s">
        <v>971</v>
      </c>
      <c r="Z145" s="94" t="s">
        <v>971</v>
      </c>
      <c r="AA145" s="94" t="s">
        <v>971</v>
      </c>
    </row>
    <row r="146" spans="1:27" ht="15" thickBot="1" x14ac:dyDescent="0.35">
      <c r="A146" s="93" t="s">
        <v>1001</v>
      </c>
      <c r="B146" s="94" t="s">
        <v>1002</v>
      </c>
      <c r="C146" s="94" t="s">
        <v>1003</v>
      </c>
      <c r="D146" s="94" t="s">
        <v>1004</v>
      </c>
      <c r="E146" s="94" t="s">
        <v>1005</v>
      </c>
      <c r="F146" s="94" t="s">
        <v>1004</v>
      </c>
      <c r="G146" s="94" t="s">
        <v>1004</v>
      </c>
      <c r="H146" s="94" t="s">
        <v>1004</v>
      </c>
      <c r="T146" s="93" t="s">
        <v>1001</v>
      </c>
      <c r="U146" s="94" t="s">
        <v>1006</v>
      </c>
      <c r="V146" s="94" t="s">
        <v>1007</v>
      </c>
      <c r="W146" s="94" t="s">
        <v>980</v>
      </c>
      <c r="X146" s="94" t="s">
        <v>980</v>
      </c>
      <c r="Y146" s="94" t="s">
        <v>980</v>
      </c>
      <c r="Z146" s="94" t="s">
        <v>980</v>
      </c>
      <c r="AA146" s="94" t="s">
        <v>980</v>
      </c>
    </row>
    <row r="147" spans="1:27" ht="15" thickBot="1" x14ac:dyDescent="0.35">
      <c r="A147" s="93" t="s">
        <v>1008</v>
      </c>
      <c r="B147" s="94" t="s">
        <v>1009</v>
      </c>
      <c r="C147" s="94" t="s">
        <v>1010</v>
      </c>
      <c r="D147" s="94" t="s">
        <v>1011</v>
      </c>
      <c r="E147" s="94" t="s">
        <v>1012</v>
      </c>
      <c r="F147" s="94" t="s">
        <v>1011</v>
      </c>
      <c r="G147" s="94" t="s">
        <v>1011</v>
      </c>
      <c r="H147" s="94" t="s">
        <v>1011</v>
      </c>
      <c r="T147" s="93" t="s">
        <v>1008</v>
      </c>
      <c r="U147" s="94" t="s">
        <v>1013</v>
      </c>
      <c r="V147" s="94" t="s">
        <v>1014</v>
      </c>
      <c r="W147" s="94" t="s">
        <v>1015</v>
      </c>
      <c r="X147" s="94" t="s">
        <v>1015</v>
      </c>
      <c r="Y147" s="94" t="s">
        <v>1015</v>
      </c>
      <c r="Z147" s="94" t="s">
        <v>1015</v>
      </c>
      <c r="AA147" s="94" t="s">
        <v>1015</v>
      </c>
    </row>
    <row r="148" spans="1:27" ht="15" thickBot="1" x14ac:dyDescent="0.35">
      <c r="A148" s="93" t="s">
        <v>1016</v>
      </c>
      <c r="B148" s="94" t="s">
        <v>1017</v>
      </c>
      <c r="C148" s="94" t="s">
        <v>1018</v>
      </c>
      <c r="D148" s="94" t="s">
        <v>1019</v>
      </c>
      <c r="E148" s="94" t="s">
        <v>1020</v>
      </c>
      <c r="F148" s="94" t="s">
        <v>1019</v>
      </c>
      <c r="G148" s="94" t="s">
        <v>1019</v>
      </c>
      <c r="H148" s="94" t="s">
        <v>1019</v>
      </c>
      <c r="T148" s="93" t="s">
        <v>1016</v>
      </c>
      <c r="U148" s="94" t="s">
        <v>1021</v>
      </c>
      <c r="V148" s="94" t="s">
        <v>1022</v>
      </c>
      <c r="W148" s="94" t="s">
        <v>1023</v>
      </c>
      <c r="X148" s="94" t="s">
        <v>1023</v>
      </c>
      <c r="Y148" s="94" t="s">
        <v>1023</v>
      </c>
      <c r="Z148" s="94" t="s">
        <v>1023</v>
      </c>
      <c r="AA148" s="94" t="s">
        <v>1023</v>
      </c>
    </row>
    <row r="149" spans="1:27" ht="15" thickBot="1" x14ac:dyDescent="0.35">
      <c r="A149" s="93" t="s">
        <v>1024</v>
      </c>
      <c r="B149" s="94" t="s">
        <v>1025</v>
      </c>
      <c r="C149" s="94" t="s">
        <v>1026</v>
      </c>
      <c r="D149" s="94" t="s">
        <v>1027</v>
      </c>
      <c r="E149" s="94" t="s">
        <v>1028</v>
      </c>
      <c r="F149" s="94" t="s">
        <v>1027</v>
      </c>
      <c r="G149" s="94" t="s">
        <v>1027</v>
      </c>
      <c r="H149" s="94" t="s">
        <v>1027</v>
      </c>
      <c r="T149" s="93" t="s">
        <v>1024</v>
      </c>
      <c r="U149" s="94" t="s">
        <v>1029</v>
      </c>
      <c r="V149" s="94" t="s">
        <v>1030</v>
      </c>
      <c r="W149" s="94" t="s">
        <v>1031</v>
      </c>
      <c r="X149" s="94" t="s">
        <v>1031</v>
      </c>
      <c r="Y149" s="94" t="s">
        <v>1031</v>
      </c>
      <c r="Z149" s="94" t="s">
        <v>1031</v>
      </c>
      <c r="AA149" s="94" t="s">
        <v>1031</v>
      </c>
    </row>
    <row r="150" spans="1:27" ht="15" thickBot="1" x14ac:dyDescent="0.35">
      <c r="A150" s="93" t="s">
        <v>1032</v>
      </c>
      <c r="B150" s="94" t="s">
        <v>1033</v>
      </c>
      <c r="C150" s="94" t="s">
        <v>1034</v>
      </c>
      <c r="D150" s="94" t="s">
        <v>1035</v>
      </c>
      <c r="E150" s="94" t="s">
        <v>1036</v>
      </c>
      <c r="F150" s="94" t="s">
        <v>1035</v>
      </c>
      <c r="G150" s="94" t="s">
        <v>1035</v>
      </c>
      <c r="H150" s="94" t="s">
        <v>1035</v>
      </c>
      <c r="T150" s="93" t="s">
        <v>1032</v>
      </c>
      <c r="U150" s="94" t="s">
        <v>1037</v>
      </c>
      <c r="V150" s="94" t="s">
        <v>1038</v>
      </c>
      <c r="W150" s="94" t="s">
        <v>1039</v>
      </c>
      <c r="X150" s="94" t="s">
        <v>1039</v>
      </c>
      <c r="Y150" s="94" t="s">
        <v>1039</v>
      </c>
      <c r="Z150" s="94" t="s">
        <v>1039</v>
      </c>
      <c r="AA150" s="94" t="s">
        <v>1039</v>
      </c>
    </row>
    <row r="151" spans="1:27" ht="15" thickBot="1" x14ac:dyDescent="0.35">
      <c r="A151" s="93" t="s">
        <v>1040</v>
      </c>
      <c r="B151" s="94" t="s">
        <v>1041</v>
      </c>
      <c r="C151" s="94" t="s">
        <v>1042</v>
      </c>
      <c r="D151" s="94" t="s">
        <v>1043</v>
      </c>
      <c r="E151" s="94" t="s">
        <v>1044</v>
      </c>
      <c r="F151" s="94" t="s">
        <v>1043</v>
      </c>
      <c r="G151" s="94" t="s">
        <v>1043</v>
      </c>
      <c r="H151" s="94" t="s">
        <v>1043</v>
      </c>
      <c r="T151" s="93" t="s">
        <v>1040</v>
      </c>
      <c r="U151" s="94" t="s">
        <v>1045</v>
      </c>
      <c r="V151" s="94" t="s">
        <v>1046</v>
      </c>
      <c r="W151" s="94" t="s">
        <v>1047</v>
      </c>
      <c r="X151" s="94" t="s">
        <v>1047</v>
      </c>
      <c r="Y151" s="94" t="s">
        <v>1047</v>
      </c>
      <c r="Z151" s="94" t="s">
        <v>1047</v>
      </c>
      <c r="AA151" s="94" t="s">
        <v>1047</v>
      </c>
    </row>
    <row r="152" spans="1:27" ht="15" thickBot="1" x14ac:dyDescent="0.35">
      <c r="A152" s="93" t="s">
        <v>1048</v>
      </c>
      <c r="B152" s="94" t="s">
        <v>1049</v>
      </c>
      <c r="C152" s="94" t="s">
        <v>1050</v>
      </c>
      <c r="D152" s="94" t="s">
        <v>1051</v>
      </c>
      <c r="E152" s="94" t="s">
        <v>1052</v>
      </c>
      <c r="F152" s="94" t="s">
        <v>1051</v>
      </c>
      <c r="G152" s="94" t="s">
        <v>1051</v>
      </c>
      <c r="H152" s="94" t="s">
        <v>1051</v>
      </c>
      <c r="T152" s="93" t="s">
        <v>1048</v>
      </c>
      <c r="U152" s="94" t="s">
        <v>1053</v>
      </c>
      <c r="V152" s="94" t="s">
        <v>1054</v>
      </c>
      <c r="W152" s="94" t="s">
        <v>1055</v>
      </c>
      <c r="X152" s="94" t="s">
        <v>1055</v>
      </c>
      <c r="Y152" s="94" t="s">
        <v>1055</v>
      </c>
      <c r="Z152" s="94" t="s">
        <v>1055</v>
      </c>
      <c r="AA152" s="94" t="s">
        <v>1055</v>
      </c>
    </row>
    <row r="153" spans="1:27" ht="15" thickBot="1" x14ac:dyDescent="0.35">
      <c r="A153" s="93" t="s">
        <v>1056</v>
      </c>
      <c r="B153" s="94" t="s">
        <v>1057</v>
      </c>
      <c r="C153" s="94" t="s">
        <v>1058</v>
      </c>
      <c r="D153" s="94" t="s">
        <v>1059</v>
      </c>
      <c r="E153" s="94" t="s">
        <v>1060</v>
      </c>
      <c r="F153" s="94" t="s">
        <v>1059</v>
      </c>
      <c r="G153" s="94" t="s">
        <v>1059</v>
      </c>
      <c r="H153" s="94" t="s">
        <v>1059</v>
      </c>
      <c r="T153" s="93" t="s">
        <v>1056</v>
      </c>
      <c r="U153" s="94" t="s">
        <v>1061</v>
      </c>
      <c r="V153" s="94" t="s">
        <v>1062</v>
      </c>
      <c r="W153" s="94" t="s">
        <v>1063</v>
      </c>
      <c r="X153" s="94" t="s">
        <v>1063</v>
      </c>
      <c r="Y153" s="94" t="s">
        <v>1063</v>
      </c>
      <c r="Z153" s="94" t="s">
        <v>1063</v>
      </c>
      <c r="AA153" s="94" t="s">
        <v>1063</v>
      </c>
    </row>
    <row r="154" spans="1:27" ht="15" thickBot="1" x14ac:dyDescent="0.35">
      <c r="A154" s="93" t="s">
        <v>1064</v>
      </c>
      <c r="B154" s="94" t="s">
        <v>1065</v>
      </c>
      <c r="C154" s="94" t="s">
        <v>1066</v>
      </c>
      <c r="D154" s="94" t="s">
        <v>1067</v>
      </c>
      <c r="E154" s="94" t="s">
        <v>1068</v>
      </c>
      <c r="F154" s="94" t="s">
        <v>1067</v>
      </c>
      <c r="G154" s="94" t="s">
        <v>1067</v>
      </c>
      <c r="H154" s="94" t="s">
        <v>1067</v>
      </c>
      <c r="T154" s="93" t="s">
        <v>1064</v>
      </c>
      <c r="U154" s="94" t="s">
        <v>1069</v>
      </c>
      <c r="V154" s="94" t="s">
        <v>1070</v>
      </c>
      <c r="W154" s="94" t="s">
        <v>1071</v>
      </c>
      <c r="X154" s="94" t="s">
        <v>1071</v>
      </c>
      <c r="Y154" s="94" t="s">
        <v>1071</v>
      </c>
      <c r="Z154" s="94" t="s">
        <v>1071</v>
      </c>
      <c r="AA154" s="94" t="s">
        <v>1071</v>
      </c>
    </row>
    <row r="155" spans="1:27" ht="15" thickBot="1" x14ac:dyDescent="0.35">
      <c r="A155" s="93" t="s">
        <v>1072</v>
      </c>
      <c r="B155" s="94" t="s">
        <v>1073</v>
      </c>
      <c r="C155" s="94" t="s">
        <v>1074</v>
      </c>
      <c r="D155" s="94" t="s">
        <v>1075</v>
      </c>
      <c r="E155" s="94" t="s">
        <v>1076</v>
      </c>
      <c r="F155" s="94" t="s">
        <v>1075</v>
      </c>
      <c r="G155" s="94" t="s">
        <v>1075</v>
      </c>
      <c r="H155" s="94" t="s">
        <v>1075</v>
      </c>
      <c r="T155" s="93" t="s">
        <v>1072</v>
      </c>
      <c r="U155" s="94" t="s">
        <v>1077</v>
      </c>
      <c r="V155" s="94" t="s">
        <v>1078</v>
      </c>
      <c r="W155" s="94" t="s">
        <v>1079</v>
      </c>
      <c r="X155" s="94" t="s">
        <v>1079</v>
      </c>
      <c r="Y155" s="94" t="s">
        <v>1079</v>
      </c>
      <c r="Z155" s="94" t="s">
        <v>1079</v>
      </c>
      <c r="AA155" s="94" t="s">
        <v>1079</v>
      </c>
    </row>
    <row r="156" spans="1:27" ht="15" thickBot="1" x14ac:dyDescent="0.35">
      <c r="A156" s="93" t="s">
        <v>1080</v>
      </c>
      <c r="B156" s="94" t="s">
        <v>1081</v>
      </c>
      <c r="C156" s="94" t="s">
        <v>1082</v>
      </c>
      <c r="D156" s="94" t="s">
        <v>1083</v>
      </c>
      <c r="E156" s="94" t="s">
        <v>1084</v>
      </c>
      <c r="F156" s="94" t="s">
        <v>1083</v>
      </c>
      <c r="G156" s="94" t="s">
        <v>1083</v>
      </c>
      <c r="H156" s="94" t="s">
        <v>1083</v>
      </c>
      <c r="T156" s="93" t="s">
        <v>1080</v>
      </c>
      <c r="U156" s="94" t="s">
        <v>1085</v>
      </c>
      <c r="V156" s="94" t="s">
        <v>1086</v>
      </c>
      <c r="W156" s="94" t="s">
        <v>1087</v>
      </c>
      <c r="X156" s="94" t="s">
        <v>1087</v>
      </c>
      <c r="Y156" s="94" t="s">
        <v>1087</v>
      </c>
      <c r="Z156" s="94" t="s">
        <v>1087</v>
      </c>
      <c r="AA156" s="94" t="s">
        <v>1087</v>
      </c>
    </row>
    <row r="157" spans="1:27" ht="15" thickBot="1" x14ac:dyDescent="0.35">
      <c r="A157" s="93" t="s">
        <v>1088</v>
      </c>
      <c r="B157" s="94" t="s">
        <v>1089</v>
      </c>
      <c r="C157" s="94" t="s">
        <v>1090</v>
      </c>
      <c r="D157" s="94" t="s">
        <v>1091</v>
      </c>
      <c r="E157" s="94" t="s">
        <v>1092</v>
      </c>
      <c r="F157" s="94" t="s">
        <v>1091</v>
      </c>
      <c r="G157" s="94" t="s">
        <v>1091</v>
      </c>
      <c r="H157" s="94" t="s">
        <v>1091</v>
      </c>
      <c r="T157" s="93" t="s">
        <v>1088</v>
      </c>
      <c r="U157" s="94" t="s">
        <v>1093</v>
      </c>
      <c r="V157" s="94" t="s">
        <v>1094</v>
      </c>
      <c r="W157" s="94" t="s">
        <v>1095</v>
      </c>
      <c r="X157" s="94" t="s">
        <v>1095</v>
      </c>
      <c r="Y157" s="94" t="s">
        <v>1095</v>
      </c>
      <c r="Z157" s="94" t="s">
        <v>1095</v>
      </c>
      <c r="AA157" s="94" t="s">
        <v>1095</v>
      </c>
    </row>
    <row r="158" spans="1:27" ht="15" thickBot="1" x14ac:dyDescent="0.35">
      <c r="A158" s="93" t="s">
        <v>1096</v>
      </c>
      <c r="B158" s="94" t="s">
        <v>1097</v>
      </c>
      <c r="C158" s="94" t="s">
        <v>1098</v>
      </c>
      <c r="D158" s="94" t="s">
        <v>1099</v>
      </c>
      <c r="E158" s="94" t="s">
        <v>1100</v>
      </c>
      <c r="F158" s="94" t="s">
        <v>1099</v>
      </c>
      <c r="G158" s="94" t="s">
        <v>1099</v>
      </c>
      <c r="H158" s="94" t="s">
        <v>1099</v>
      </c>
      <c r="T158" s="93" t="s">
        <v>1096</v>
      </c>
      <c r="U158" s="94" t="s">
        <v>1101</v>
      </c>
      <c r="V158" s="94" t="s">
        <v>1102</v>
      </c>
      <c r="W158" s="94" t="s">
        <v>1103</v>
      </c>
      <c r="X158" s="94" t="s">
        <v>1103</v>
      </c>
      <c r="Y158" s="94" t="s">
        <v>1103</v>
      </c>
      <c r="Z158" s="94" t="s">
        <v>1103</v>
      </c>
      <c r="AA158" s="94" t="s">
        <v>1103</v>
      </c>
    </row>
    <row r="159" spans="1:27" ht="15" thickBot="1" x14ac:dyDescent="0.35">
      <c r="A159" s="93" t="s">
        <v>1104</v>
      </c>
      <c r="B159" s="94" t="s">
        <v>1105</v>
      </c>
      <c r="C159" s="94" t="s">
        <v>1106</v>
      </c>
      <c r="D159" s="94" t="s">
        <v>1107</v>
      </c>
      <c r="E159" s="94" t="s">
        <v>1108</v>
      </c>
      <c r="F159" s="94" t="s">
        <v>1107</v>
      </c>
      <c r="G159" s="94" t="s">
        <v>1107</v>
      </c>
      <c r="H159" s="94" t="s">
        <v>1107</v>
      </c>
      <c r="T159" s="93" t="s">
        <v>1104</v>
      </c>
      <c r="U159" s="94" t="s">
        <v>1109</v>
      </c>
      <c r="V159" s="94" t="s">
        <v>1110</v>
      </c>
      <c r="W159" s="94" t="s">
        <v>1111</v>
      </c>
      <c r="X159" s="94" t="s">
        <v>1111</v>
      </c>
      <c r="Y159" s="94" t="s">
        <v>1111</v>
      </c>
      <c r="Z159" s="94" t="s">
        <v>1111</v>
      </c>
      <c r="AA159" s="94" t="s">
        <v>1111</v>
      </c>
    </row>
    <row r="160" spans="1:27" ht="15" thickBot="1" x14ac:dyDescent="0.35">
      <c r="A160" s="93" t="s">
        <v>1112</v>
      </c>
      <c r="B160" s="94" t="s">
        <v>1113</v>
      </c>
      <c r="C160" s="94" t="s">
        <v>1114</v>
      </c>
      <c r="D160" s="94" t="s">
        <v>1115</v>
      </c>
      <c r="E160" s="94" t="s">
        <v>1116</v>
      </c>
      <c r="F160" s="94" t="s">
        <v>1115</v>
      </c>
      <c r="G160" s="94" t="s">
        <v>1115</v>
      </c>
      <c r="H160" s="94" t="s">
        <v>1115</v>
      </c>
      <c r="T160" s="93" t="s">
        <v>1112</v>
      </c>
      <c r="U160" s="94" t="s">
        <v>1117</v>
      </c>
      <c r="V160" s="94" t="s">
        <v>1118</v>
      </c>
      <c r="W160" s="94" t="s">
        <v>1119</v>
      </c>
      <c r="X160" s="94" t="s">
        <v>1119</v>
      </c>
      <c r="Y160" s="94" t="s">
        <v>1119</v>
      </c>
      <c r="Z160" s="94" t="s">
        <v>1119</v>
      </c>
      <c r="AA160" s="94" t="s">
        <v>1119</v>
      </c>
    </row>
    <row r="161" spans="1:27" ht="15" thickBot="1" x14ac:dyDescent="0.35">
      <c r="A161" s="93" t="s">
        <v>1120</v>
      </c>
      <c r="B161" s="94" t="s">
        <v>1121</v>
      </c>
      <c r="C161" s="94" t="s">
        <v>1122</v>
      </c>
      <c r="D161" s="94" t="s">
        <v>1123</v>
      </c>
      <c r="E161" s="94" t="s">
        <v>1124</v>
      </c>
      <c r="F161" s="94" t="s">
        <v>1123</v>
      </c>
      <c r="G161" s="94" t="s">
        <v>1123</v>
      </c>
      <c r="H161" s="94" t="s">
        <v>1123</v>
      </c>
      <c r="T161" s="93" t="s">
        <v>1120</v>
      </c>
      <c r="U161" s="94" t="s">
        <v>1125</v>
      </c>
      <c r="V161" s="94" t="s">
        <v>1126</v>
      </c>
      <c r="W161" s="94" t="s">
        <v>1127</v>
      </c>
      <c r="X161" s="94" t="s">
        <v>1127</v>
      </c>
      <c r="Y161" s="94" t="s">
        <v>1127</v>
      </c>
      <c r="Z161" s="94" t="s">
        <v>1127</v>
      </c>
      <c r="AA161" s="94" t="s">
        <v>1127</v>
      </c>
    </row>
    <row r="162" spans="1:27" ht="15" thickBot="1" x14ac:dyDescent="0.35">
      <c r="A162" s="93" t="s">
        <v>1128</v>
      </c>
      <c r="B162" s="94" t="s">
        <v>1129</v>
      </c>
      <c r="C162" s="94" t="s">
        <v>1130</v>
      </c>
      <c r="D162" s="94" t="s">
        <v>1131</v>
      </c>
      <c r="E162" s="94" t="s">
        <v>1132</v>
      </c>
      <c r="F162" s="94" t="s">
        <v>1131</v>
      </c>
      <c r="G162" s="94" t="s">
        <v>1131</v>
      </c>
      <c r="H162" s="94" t="s">
        <v>1131</v>
      </c>
      <c r="T162" s="93" t="s">
        <v>1128</v>
      </c>
      <c r="U162" s="94" t="s">
        <v>1133</v>
      </c>
      <c r="V162" s="94" t="s">
        <v>1134</v>
      </c>
      <c r="W162" s="94" t="s">
        <v>1135</v>
      </c>
      <c r="X162" s="94" t="s">
        <v>1135</v>
      </c>
      <c r="Y162" s="94" t="s">
        <v>1135</v>
      </c>
      <c r="Z162" s="94" t="s">
        <v>1135</v>
      </c>
      <c r="AA162" s="94" t="s">
        <v>1135</v>
      </c>
    </row>
    <row r="163" spans="1:27" ht="15" thickBot="1" x14ac:dyDescent="0.35">
      <c r="A163" s="93" t="s">
        <v>1136</v>
      </c>
      <c r="B163" s="94" t="s">
        <v>1137</v>
      </c>
      <c r="C163" s="94" t="s">
        <v>1138</v>
      </c>
      <c r="D163" s="94" t="s">
        <v>1139</v>
      </c>
      <c r="E163" s="94" t="s">
        <v>1140</v>
      </c>
      <c r="F163" s="94" t="s">
        <v>1139</v>
      </c>
      <c r="G163" s="94" t="s">
        <v>1139</v>
      </c>
      <c r="H163" s="94" t="s">
        <v>1139</v>
      </c>
      <c r="T163" s="93" t="s">
        <v>1136</v>
      </c>
      <c r="U163" s="94" t="s">
        <v>1141</v>
      </c>
      <c r="V163" s="94" t="s">
        <v>1142</v>
      </c>
      <c r="W163" s="94" t="s">
        <v>1143</v>
      </c>
      <c r="X163" s="94" t="s">
        <v>1143</v>
      </c>
      <c r="Y163" s="94" t="s">
        <v>1143</v>
      </c>
      <c r="Z163" s="94" t="s">
        <v>1143</v>
      </c>
      <c r="AA163" s="94" t="s">
        <v>1143</v>
      </c>
    </row>
    <row r="164" spans="1:27" ht="15" thickBot="1" x14ac:dyDescent="0.35">
      <c r="A164" s="93" t="s">
        <v>1144</v>
      </c>
      <c r="B164" s="94" t="s">
        <v>1145</v>
      </c>
      <c r="C164" s="94" t="s">
        <v>1146</v>
      </c>
      <c r="D164" s="94" t="s">
        <v>1147</v>
      </c>
      <c r="E164" s="94" t="s">
        <v>1148</v>
      </c>
      <c r="F164" s="94" t="s">
        <v>1147</v>
      </c>
      <c r="G164" s="94" t="s">
        <v>1147</v>
      </c>
      <c r="H164" s="94" t="s">
        <v>1147</v>
      </c>
      <c r="T164" s="93" t="s">
        <v>1144</v>
      </c>
      <c r="U164" s="94" t="s">
        <v>1149</v>
      </c>
      <c r="V164" s="94" t="s">
        <v>1150</v>
      </c>
      <c r="W164" s="94" t="s">
        <v>1151</v>
      </c>
      <c r="X164" s="94" t="s">
        <v>1151</v>
      </c>
      <c r="Y164" s="94" t="s">
        <v>1151</v>
      </c>
      <c r="Z164" s="94" t="s">
        <v>1151</v>
      </c>
      <c r="AA164" s="94" t="s">
        <v>1151</v>
      </c>
    </row>
    <row r="165" spans="1:27" ht="15" thickBot="1" x14ac:dyDescent="0.35">
      <c r="A165" s="93" t="s">
        <v>1152</v>
      </c>
      <c r="B165" s="94" t="s">
        <v>1153</v>
      </c>
      <c r="C165" s="94" t="s">
        <v>1154</v>
      </c>
      <c r="D165" s="94" t="s">
        <v>1155</v>
      </c>
      <c r="E165" s="94" t="s">
        <v>1156</v>
      </c>
      <c r="F165" s="94" t="s">
        <v>1155</v>
      </c>
      <c r="G165" s="94" t="s">
        <v>1155</v>
      </c>
      <c r="H165" s="94" t="s">
        <v>1155</v>
      </c>
      <c r="T165" s="93" t="s">
        <v>1152</v>
      </c>
      <c r="U165" s="94" t="s">
        <v>1157</v>
      </c>
      <c r="V165" s="94" t="s">
        <v>1158</v>
      </c>
      <c r="W165" s="94" t="s">
        <v>1159</v>
      </c>
      <c r="X165" s="94" t="s">
        <v>1159</v>
      </c>
      <c r="Y165" s="94" t="s">
        <v>1159</v>
      </c>
      <c r="Z165" s="94" t="s">
        <v>1159</v>
      </c>
      <c r="AA165" s="94" t="s">
        <v>1159</v>
      </c>
    </row>
    <row r="166" spans="1:27" ht="15" thickBot="1" x14ac:dyDescent="0.35">
      <c r="A166" s="93" t="s">
        <v>1160</v>
      </c>
      <c r="B166" s="94" t="s">
        <v>1161</v>
      </c>
      <c r="C166" s="94" t="s">
        <v>1162</v>
      </c>
      <c r="D166" s="94" t="s">
        <v>1163</v>
      </c>
      <c r="E166" s="94" t="s">
        <v>1164</v>
      </c>
      <c r="F166" s="94" t="s">
        <v>1163</v>
      </c>
      <c r="G166" s="94" t="s">
        <v>1163</v>
      </c>
      <c r="H166" s="94" t="s">
        <v>1163</v>
      </c>
      <c r="T166" s="93" t="s">
        <v>1160</v>
      </c>
      <c r="U166" s="94" t="s">
        <v>1165</v>
      </c>
      <c r="V166" s="94" t="s">
        <v>1166</v>
      </c>
      <c r="W166" s="94" t="s">
        <v>1167</v>
      </c>
      <c r="X166" s="94" t="s">
        <v>1167</v>
      </c>
      <c r="Y166" s="94" t="s">
        <v>1167</v>
      </c>
      <c r="Z166" s="94" t="s">
        <v>1167</v>
      </c>
      <c r="AA166" s="94" t="s">
        <v>1167</v>
      </c>
    </row>
    <row r="167" spans="1:27" ht="15" thickBot="1" x14ac:dyDescent="0.35">
      <c r="A167" s="93" t="s">
        <v>1168</v>
      </c>
      <c r="B167" s="94" t="s">
        <v>1169</v>
      </c>
      <c r="C167" s="94" t="s">
        <v>1170</v>
      </c>
      <c r="D167" s="94" t="s">
        <v>1171</v>
      </c>
      <c r="E167" s="94" t="s">
        <v>1172</v>
      </c>
      <c r="F167" s="94" t="s">
        <v>1171</v>
      </c>
      <c r="G167" s="94" t="s">
        <v>1171</v>
      </c>
      <c r="H167" s="94" t="s">
        <v>1171</v>
      </c>
      <c r="T167" s="93" t="s">
        <v>1168</v>
      </c>
      <c r="U167" s="94" t="s">
        <v>1173</v>
      </c>
      <c r="V167" s="94" t="s">
        <v>1174</v>
      </c>
      <c r="W167" s="94" t="s">
        <v>1175</v>
      </c>
      <c r="X167" s="94" t="s">
        <v>1175</v>
      </c>
      <c r="Y167" s="94" t="s">
        <v>1175</v>
      </c>
      <c r="Z167" s="94" t="s">
        <v>1175</v>
      </c>
      <c r="AA167" s="94" t="s">
        <v>1175</v>
      </c>
    </row>
    <row r="168" spans="1:27" ht="15" thickBot="1" x14ac:dyDescent="0.35">
      <c r="A168" s="93" t="s">
        <v>1176</v>
      </c>
      <c r="B168" s="94" t="s">
        <v>1177</v>
      </c>
      <c r="C168" s="94" t="s">
        <v>1178</v>
      </c>
      <c r="D168" s="94" t="s">
        <v>1179</v>
      </c>
      <c r="E168" s="94" t="s">
        <v>1180</v>
      </c>
      <c r="F168" s="94" t="s">
        <v>1179</v>
      </c>
      <c r="G168" s="94" t="s">
        <v>1179</v>
      </c>
      <c r="H168" s="94" t="s">
        <v>1179</v>
      </c>
      <c r="T168" s="93" t="s">
        <v>1176</v>
      </c>
      <c r="U168" s="94" t="s">
        <v>1181</v>
      </c>
      <c r="V168" s="94" t="s">
        <v>1182</v>
      </c>
      <c r="W168" s="94" t="s">
        <v>1183</v>
      </c>
      <c r="X168" s="94" t="s">
        <v>1183</v>
      </c>
      <c r="Y168" s="94" t="s">
        <v>1183</v>
      </c>
      <c r="Z168" s="94" t="s">
        <v>1183</v>
      </c>
      <c r="AA168" s="94" t="s">
        <v>1183</v>
      </c>
    </row>
    <row r="169" spans="1:27" ht="15" thickBot="1" x14ac:dyDescent="0.35">
      <c r="A169" s="93" t="s">
        <v>1184</v>
      </c>
      <c r="B169" s="94" t="s">
        <v>1185</v>
      </c>
      <c r="C169" s="94" t="s">
        <v>1186</v>
      </c>
      <c r="D169" s="94" t="s">
        <v>1187</v>
      </c>
      <c r="E169" s="94" t="s">
        <v>1188</v>
      </c>
      <c r="F169" s="94" t="s">
        <v>1187</v>
      </c>
      <c r="G169" s="94" t="s">
        <v>1187</v>
      </c>
      <c r="H169" s="94" t="s">
        <v>1187</v>
      </c>
      <c r="T169" s="93" t="s">
        <v>1184</v>
      </c>
      <c r="U169" s="94" t="s">
        <v>1189</v>
      </c>
      <c r="V169" s="94" t="s">
        <v>1190</v>
      </c>
      <c r="W169" s="94" t="s">
        <v>1191</v>
      </c>
      <c r="X169" s="94" t="s">
        <v>1191</v>
      </c>
      <c r="Y169" s="94" t="s">
        <v>1191</v>
      </c>
      <c r="Z169" s="94" t="s">
        <v>1191</v>
      </c>
      <c r="AA169" s="94" t="s">
        <v>1191</v>
      </c>
    </row>
    <row r="170" spans="1:27" ht="15" thickBot="1" x14ac:dyDescent="0.35">
      <c r="A170" s="93" t="s">
        <v>1192</v>
      </c>
      <c r="B170" s="94" t="s">
        <v>1193</v>
      </c>
      <c r="C170" s="94" t="s">
        <v>1194</v>
      </c>
      <c r="D170" s="94" t="s">
        <v>1195</v>
      </c>
      <c r="E170" s="94" t="s">
        <v>1196</v>
      </c>
      <c r="F170" s="94" t="s">
        <v>1195</v>
      </c>
      <c r="G170" s="94" t="s">
        <v>1195</v>
      </c>
      <c r="H170" s="94" t="s">
        <v>1195</v>
      </c>
      <c r="T170" s="93" t="s">
        <v>1192</v>
      </c>
      <c r="U170" s="94" t="s">
        <v>1197</v>
      </c>
      <c r="V170" s="94" t="s">
        <v>1198</v>
      </c>
      <c r="W170" s="94" t="s">
        <v>1199</v>
      </c>
      <c r="X170" s="94" t="s">
        <v>1199</v>
      </c>
      <c r="Y170" s="94" t="s">
        <v>1199</v>
      </c>
      <c r="Z170" s="94" t="s">
        <v>1199</v>
      </c>
      <c r="AA170" s="94" t="s">
        <v>1199</v>
      </c>
    </row>
    <row r="171" spans="1:27" ht="15" thickBot="1" x14ac:dyDescent="0.35">
      <c r="A171" s="93" t="s">
        <v>1200</v>
      </c>
      <c r="B171" s="94" t="s">
        <v>1201</v>
      </c>
      <c r="C171" s="94" t="s">
        <v>1202</v>
      </c>
      <c r="D171" s="94" t="s">
        <v>1203</v>
      </c>
      <c r="E171" s="94" t="s">
        <v>1204</v>
      </c>
      <c r="F171" s="94" t="s">
        <v>1203</v>
      </c>
      <c r="G171" s="94" t="s">
        <v>1203</v>
      </c>
      <c r="H171" s="94" t="s">
        <v>1203</v>
      </c>
      <c r="T171" s="93" t="s">
        <v>1200</v>
      </c>
      <c r="U171" s="94" t="s">
        <v>1205</v>
      </c>
      <c r="V171" s="94" t="s">
        <v>1206</v>
      </c>
      <c r="W171" s="94" t="s">
        <v>1207</v>
      </c>
      <c r="X171" s="94" t="s">
        <v>1207</v>
      </c>
      <c r="Y171" s="94" t="s">
        <v>1207</v>
      </c>
      <c r="Z171" s="94" t="s">
        <v>1207</v>
      </c>
      <c r="AA171" s="94" t="s">
        <v>1207</v>
      </c>
    </row>
    <row r="172" spans="1:27" ht="15" thickBot="1" x14ac:dyDescent="0.35">
      <c r="A172" s="93" t="s">
        <v>1208</v>
      </c>
      <c r="B172" s="94" t="s">
        <v>1209</v>
      </c>
      <c r="C172" s="94" t="s">
        <v>1210</v>
      </c>
      <c r="D172" s="94" t="s">
        <v>1211</v>
      </c>
      <c r="E172" s="94" t="s">
        <v>1212</v>
      </c>
      <c r="F172" s="94" t="s">
        <v>1211</v>
      </c>
      <c r="G172" s="94" t="s">
        <v>1211</v>
      </c>
      <c r="H172" s="94" t="s">
        <v>1211</v>
      </c>
      <c r="T172" s="93" t="s">
        <v>1208</v>
      </c>
      <c r="U172" s="94" t="s">
        <v>1213</v>
      </c>
      <c r="V172" s="94" t="s">
        <v>1214</v>
      </c>
      <c r="W172" s="94" t="s">
        <v>1215</v>
      </c>
      <c r="X172" s="94" t="s">
        <v>1215</v>
      </c>
      <c r="Y172" s="94" t="s">
        <v>1215</v>
      </c>
      <c r="Z172" s="94" t="s">
        <v>1215</v>
      </c>
      <c r="AA172" s="94" t="s">
        <v>1215</v>
      </c>
    </row>
    <row r="173" spans="1:27" ht="15" thickBot="1" x14ac:dyDescent="0.35">
      <c r="A173" s="93" t="s">
        <v>1216</v>
      </c>
      <c r="B173" s="94" t="s">
        <v>1217</v>
      </c>
      <c r="C173" s="94" t="s">
        <v>1218</v>
      </c>
      <c r="D173" s="94" t="s">
        <v>1219</v>
      </c>
      <c r="E173" s="94" t="s">
        <v>1220</v>
      </c>
      <c r="F173" s="94" t="s">
        <v>1219</v>
      </c>
      <c r="G173" s="94" t="s">
        <v>1219</v>
      </c>
      <c r="H173" s="94" t="s">
        <v>1219</v>
      </c>
      <c r="T173" s="93" t="s">
        <v>1216</v>
      </c>
      <c r="U173" s="94" t="s">
        <v>1221</v>
      </c>
      <c r="V173" s="94" t="s">
        <v>1222</v>
      </c>
      <c r="W173" s="94" t="s">
        <v>1223</v>
      </c>
      <c r="X173" s="94" t="s">
        <v>1223</v>
      </c>
      <c r="Y173" s="94" t="s">
        <v>1223</v>
      </c>
      <c r="Z173" s="94" t="s">
        <v>1223</v>
      </c>
      <c r="AA173" s="94" t="s">
        <v>1223</v>
      </c>
    </row>
    <row r="174" spans="1:27" ht="15" thickBot="1" x14ac:dyDescent="0.35">
      <c r="A174" s="93" t="s">
        <v>1224</v>
      </c>
      <c r="B174" s="94" t="s">
        <v>1225</v>
      </c>
      <c r="C174" s="94" t="s">
        <v>1226</v>
      </c>
      <c r="D174" s="94" t="s">
        <v>1227</v>
      </c>
      <c r="E174" s="94" t="s">
        <v>1228</v>
      </c>
      <c r="F174" s="94" t="s">
        <v>1227</v>
      </c>
      <c r="G174" s="94" t="s">
        <v>1227</v>
      </c>
      <c r="H174" s="94" t="s">
        <v>1227</v>
      </c>
      <c r="T174" s="93" t="s">
        <v>1224</v>
      </c>
      <c r="U174" s="94" t="s">
        <v>1229</v>
      </c>
      <c r="V174" s="94" t="s">
        <v>1230</v>
      </c>
      <c r="W174" s="94" t="s">
        <v>1231</v>
      </c>
      <c r="X174" s="94" t="s">
        <v>1231</v>
      </c>
      <c r="Y174" s="94" t="s">
        <v>1231</v>
      </c>
      <c r="Z174" s="94" t="s">
        <v>1231</v>
      </c>
      <c r="AA174" s="94" t="s">
        <v>1231</v>
      </c>
    </row>
    <row r="175" spans="1:27" ht="15" thickBot="1" x14ac:dyDescent="0.35">
      <c r="A175" s="93" t="s">
        <v>1232</v>
      </c>
      <c r="B175" s="94" t="s">
        <v>1233</v>
      </c>
      <c r="C175" s="94" t="s">
        <v>1234</v>
      </c>
      <c r="D175" s="94" t="s">
        <v>1235</v>
      </c>
      <c r="E175" s="94" t="s">
        <v>1236</v>
      </c>
      <c r="F175" s="94" t="s">
        <v>1235</v>
      </c>
      <c r="G175" s="94" t="s">
        <v>1235</v>
      </c>
      <c r="H175" s="94" t="s">
        <v>1235</v>
      </c>
      <c r="T175" s="93" t="s">
        <v>1232</v>
      </c>
      <c r="U175" s="94" t="s">
        <v>1237</v>
      </c>
      <c r="V175" s="94" t="s">
        <v>1238</v>
      </c>
      <c r="W175" s="94" t="s">
        <v>1239</v>
      </c>
      <c r="X175" s="94" t="s">
        <v>1239</v>
      </c>
      <c r="Y175" s="94" t="s">
        <v>1239</v>
      </c>
      <c r="Z175" s="94" t="s">
        <v>1239</v>
      </c>
      <c r="AA175" s="94" t="s">
        <v>1239</v>
      </c>
    </row>
    <row r="176" spans="1:27" ht="15" thickBot="1" x14ac:dyDescent="0.35">
      <c r="A176" s="93" t="s">
        <v>1240</v>
      </c>
      <c r="B176" s="94" t="s">
        <v>1241</v>
      </c>
      <c r="C176" s="94" t="s">
        <v>1242</v>
      </c>
      <c r="D176" s="94" t="s">
        <v>1243</v>
      </c>
      <c r="E176" s="94" t="s">
        <v>1244</v>
      </c>
      <c r="F176" s="94" t="s">
        <v>1243</v>
      </c>
      <c r="G176" s="94" t="s">
        <v>1243</v>
      </c>
      <c r="H176" s="94" t="s">
        <v>1243</v>
      </c>
      <c r="T176" s="93" t="s">
        <v>1240</v>
      </c>
      <c r="U176" s="94" t="s">
        <v>1245</v>
      </c>
      <c r="V176" s="94" t="s">
        <v>1246</v>
      </c>
      <c r="W176" s="94" t="s">
        <v>1247</v>
      </c>
      <c r="X176" s="94" t="s">
        <v>1247</v>
      </c>
      <c r="Y176" s="94" t="s">
        <v>1247</v>
      </c>
      <c r="Z176" s="94" t="s">
        <v>1247</v>
      </c>
      <c r="AA176" s="94" t="s">
        <v>1247</v>
      </c>
    </row>
    <row r="177" spans="1:27" ht="15" thickBot="1" x14ac:dyDescent="0.35">
      <c r="A177" s="93" t="s">
        <v>1248</v>
      </c>
      <c r="B177" s="94" t="s">
        <v>1249</v>
      </c>
      <c r="C177" s="94" t="s">
        <v>1250</v>
      </c>
      <c r="D177" s="94" t="s">
        <v>1251</v>
      </c>
      <c r="E177" s="94" t="s">
        <v>1252</v>
      </c>
      <c r="F177" s="94" t="s">
        <v>1251</v>
      </c>
      <c r="G177" s="94" t="s">
        <v>1251</v>
      </c>
      <c r="H177" s="94" t="s">
        <v>1251</v>
      </c>
      <c r="T177" s="93" t="s">
        <v>1248</v>
      </c>
      <c r="U177" s="94" t="s">
        <v>1253</v>
      </c>
      <c r="V177" s="94" t="s">
        <v>1254</v>
      </c>
      <c r="W177" s="94" t="s">
        <v>1255</v>
      </c>
      <c r="X177" s="94" t="s">
        <v>1255</v>
      </c>
      <c r="Y177" s="94" t="s">
        <v>1255</v>
      </c>
      <c r="Z177" s="94" t="s">
        <v>1255</v>
      </c>
      <c r="AA177" s="94" t="s">
        <v>1255</v>
      </c>
    </row>
    <row r="178" spans="1:27" ht="15" thickBot="1" x14ac:dyDescent="0.35">
      <c r="A178" s="93" t="s">
        <v>1256</v>
      </c>
      <c r="B178" s="94" t="s">
        <v>1257</v>
      </c>
      <c r="C178" s="94" t="s">
        <v>1258</v>
      </c>
      <c r="D178" s="94" t="s">
        <v>1259</v>
      </c>
      <c r="E178" s="94" t="s">
        <v>1260</v>
      </c>
      <c r="F178" s="94" t="s">
        <v>1259</v>
      </c>
      <c r="G178" s="94" t="s">
        <v>1259</v>
      </c>
      <c r="H178" s="94" t="s">
        <v>1259</v>
      </c>
      <c r="T178" s="93" t="s">
        <v>1256</v>
      </c>
      <c r="U178" s="94" t="s">
        <v>1261</v>
      </c>
      <c r="V178" s="94" t="s">
        <v>1262</v>
      </c>
      <c r="W178" s="94" t="s">
        <v>1263</v>
      </c>
      <c r="X178" s="94" t="s">
        <v>1263</v>
      </c>
      <c r="Y178" s="94" t="s">
        <v>1263</v>
      </c>
      <c r="Z178" s="94" t="s">
        <v>1263</v>
      </c>
      <c r="AA178" s="94" t="s">
        <v>1263</v>
      </c>
    </row>
    <row r="179" spans="1:27" ht="15" thickBot="1" x14ac:dyDescent="0.35">
      <c r="A179" s="93" t="s">
        <v>1264</v>
      </c>
      <c r="B179" s="94" t="s">
        <v>1265</v>
      </c>
      <c r="C179" s="94" t="s">
        <v>1266</v>
      </c>
      <c r="D179" s="94" t="s">
        <v>1267</v>
      </c>
      <c r="E179" s="94" t="s">
        <v>1268</v>
      </c>
      <c r="F179" s="94" t="s">
        <v>1267</v>
      </c>
      <c r="G179" s="94" t="s">
        <v>1267</v>
      </c>
      <c r="H179" s="94" t="s">
        <v>1267</v>
      </c>
      <c r="T179" s="93" t="s">
        <v>1264</v>
      </c>
      <c r="U179" s="94" t="s">
        <v>1269</v>
      </c>
      <c r="V179" s="94" t="s">
        <v>1270</v>
      </c>
      <c r="W179" s="94" t="s">
        <v>1271</v>
      </c>
      <c r="X179" s="94" t="s">
        <v>1271</v>
      </c>
      <c r="Y179" s="94" t="s">
        <v>1271</v>
      </c>
      <c r="Z179" s="94" t="s">
        <v>1271</v>
      </c>
      <c r="AA179" s="94" t="s">
        <v>1271</v>
      </c>
    </row>
    <row r="180" spans="1:27" ht="15" thickBot="1" x14ac:dyDescent="0.35">
      <c r="A180" s="93" t="s">
        <v>1272</v>
      </c>
      <c r="B180" s="94" t="s">
        <v>1273</v>
      </c>
      <c r="C180" s="94" t="s">
        <v>1274</v>
      </c>
      <c r="D180" s="94" t="s">
        <v>1275</v>
      </c>
      <c r="E180" s="94" t="s">
        <v>1276</v>
      </c>
      <c r="F180" s="94" t="s">
        <v>1275</v>
      </c>
      <c r="G180" s="94" t="s">
        <v>1275</v>
      </c>
      <c r="H180" s="94" t="s">
        <v>1275</v>
      </c>
      <c r="T180" s="93" t="s">
        <v>1272</v>
      </c>
      <c r="U180" s="94" t="s">
        <v>1277</v>
      </c>
      <c r="V180" s="94" t="s">
        <v>1278</v>
      </c>
      <c r="W180" s="94" t="s">
        <v>1279</v>
      </c>
      <c r="X180" s="94" t="s">
        <v>1279</v>
      </c>
      <c r="Y180" s="94" t="s">
        <v>1279</v>
      </c>
      <c r="Z180" s="94" t="s">
        <v>1279</v>
      </c>
      <c r="AA180" s="94" t="s">
        <v>1279</v>
      </c>
    </row>
    <row r="181" spans="1:27" ht="15" thickBot="1" x14ac:dyDescent="0.35">
      <c r="A181" s="93" t="s">
        <v>1280</v>
      </c>
      <c r="B181" s="94" t="s">
        <v>1281</v>
      </c>
      <c r="C181" s="94" t="s">
        <v>1282</v>
      </c>
      <c r="D181" s="94" t="s">
        <v>1283</v>
      </c>
      <c r="E181" s="94" t="s">
        <v>1284</v>
      </c>
      <c r="F181" s="94" t="s">
        <v>1283</v>
      </c>
      <c r="G181" s="94" t="s">
        <v>1283</v>
      </c>
      <c r="H181" s="94" t="s">
        <v>1283</v>
      </c>
      <c r="T181" s="93" t="s">
        <v>1280</v>
      </c>
      <c r="U181" s="94" t="s">
        <v>1285</v>
      </c>
      <c r="V181" s="94" t="s">
        <v>1286</v>
      </c>
      <c r="W181" s="94" t="s">
        <v>1287</v>
      </c>
      <c r="X181" s="94" t="s">
        <v>1287</v>
      </c>
      <c r="Y181" s="94" t="s">
        <v>1287</v>
      </c>
      <c r="Z181" s="94" t="s">
        <v>1287</v>
      </c>
      <c r="AA181" s="94" t="s">
        <v>1287</v>
      </c>
    </row>
    <row r="182" spans="1:27" ht="15" thickBot="1" x14ac:dyDescent="0.35">
      <c r="A182" s="93" t="s">
        <v>1288</v>
      </c>
      <c r="B182" s="94" t="s">
        <v>1289</v>
      </c>
      <c r="C182" s="94" t="s">
        <v>1290</v>
      </c>
      <c r="D182" s="94" t="s">
        <v>1291</v>
      </c>
      <c r="E182" s="94" t="s">
        <v>1292</v>
      </c>
      <c r="F182" s="94" t="s">
        <v>1291</v>
      </c>
      <c r="G182" s="94" t="s">
        <v>1291</v>
      </c>
      <c r="H182" s="94" t="s">
        <v>1291</v>
      </c>
      <c r="T182" s="93" t="s">
        <v>1288</v>
      </c>
      <c r="U182" s="94" t="s">
        <v>1293</v>
      </c>
      <c r="V182" s="94" t="s">
        <v>1294</v>
      </c>
      <c r="W182" s="94" t="s">
        <v>1295</v>
      </c>
      <c r="X182" s="94" t="s">
        <v>1295</v>
      </c>
      <c r="Y182" s="94" t="s">
        <v>1295</v>
      </c>
      <c r="Z182" s="94" t="s">
        <v>1295</v>
      </c>
      <c r="AA182" s="94" t="s">
        <v>1295</v>
      </c>
    </row>
    <row r="183" spans="1:27" ht="15" thickBot="1" x14ac:dyDescent="0.35">
      <c r="A183" s="93" t="s">
        <v>1296</v>
      </c>
      <c r="B183" s="94" t="s">
        <v>1297</v>
      </c>
      <c r="C183" s="94" t="s">
        <v>1298</v>
      </c>
      <c r="D183" s="94" t="s">
        <v>1299</v>
      </c>
      <c r="E183" s="94" t="s">
        <v>1300</v>
      </c>
      <c r="F183" s="94" t="s">
        <v>1299</v>
      </c>
      <c r="G183" s="94" t="s">
        <v>1299</v>
      </c>
      <c r="H183" s="94" t="s">
        <v>1299</v>
      </c>
      <c r="T183" s="93" t="s">
        <v>1296</v>
      </c>
      <c r="U183" s="94" t="s">
        <v>1301</v>
      </c>
      <c r="V183" s="94" t="s">
        <v>1302</v>
      </c>
      <c r="W183" s="94" t="s">
        <v>1303</v>
      </c>
      <c r="X183" s="94" t="s">
        <v>1303</v>
      </c>
      <c r="Y183" s="94" t="s">
        <v>1303</v>
      </c>
      <c r="Z183" s="94" t="s">
        <v>1303</v>
      </c>
      <c r="AA183" s="94" t="s">
        <v>1303</v>
      </c>
    </row>
    <row r="184" spans="1:27" ht="15" thickBot="1" x14ac:dyDescent="0.35">
      <c r="A184" s="93" t="s">
        <v>1304</v>
      </c>
      <c r="B184" s="94" t="s">
        <v>1305</v>
      </c>
      <c r="C184" s="94" t="s">
        <v>1306</v>
      </c>
      <c r="D184" s="94" t="s">
        <v>1307</v>
      </c>
      <c r="E184" s="94" t="s">
        <v>1308</v>
      </c>
      <c r="F184" s="94" t="s">
        <v>1307</v>
      </c>
      <c r="G184" s="94" t="s">
        <v>1307</v>
      </c>
      <c r="H184" s="94" t="s">
        <v>1307</v>
      </c>
      <c r="T184" s="93" t="s">
        <v>1304</v>
      </c>
      <c r="U184" s="94" t="s">
        <v>1309</v>
      </c>
      <c r="V184" s="94" t="s">
        <v>1310</v>
      </c>
      <c r="W184" s="94" t="s">
        <v>1311</v>
      </c>
      <c r="X184" s="94" t="s">
        <v>1311</v>
      </c>
      <c r="Y184" s="94" t="s">
        <v>1311</v>
      </c>
      <c r="Z184" s="94" t="s">
        <v>1311</v>
      </c>
      <c r="AA184" s="94" t="s">
        <v>1311</v>
      </c>
    </row>
    <row r="185" spans="1:27" ht="15" thickBot="1" x14ac:dyDescent="0.35">
      <c r="A185" s="93" t="s">
        <v>1312</v>
      </c>
      <c r="B185" s="94" t="s">
        <v>1313</v>
      </c>
      <c r="C185" s="94" t="s">
        <v>1314</v>
      </c>
      <c r="D185" s="94" t="s">
        <v>1315</v>
      </c>
      <c r="E185" s="94" t="s">
        <v>1316</v>
      </c>
      <c r="F185" s="94" t="s">
        <v>1315</v>
      </c>
      <c r="G185" s="94" t="s">
        <v>1315</v>
      </c>
      <c r="H185" s="94" t="s">
        <v>1315</v>
      </c>
      <c r="T185" s="93" t="s">
        <v>1312</v>
      </c>
      <c r="U185" s="94" t="s">
        <v>1317</v>
      </c>
      <c r="V185" s="94" t="s">
        <v>1318</v>
      </c>
      <c r="W185" s="94" t="s">
        <v>1319</v>
      </c>
      <c r="X185" s="94" t="s">
        <v>1319</v>
      </c>
      <c r="Y185" s="94" t="s">
        <v>1319</v>
      </c>
      <c r="Z185" s="94" t="s">
        <v>1319</v>
      </c>
      <c r="AA185" s="94" t="s">
        <v>1319</v>
      </c>
    </row>
    <row r="186" spans="1:27" ht="15" thickBot="1" x14ac:dyDescent="0.35">
      <c r="A186" s="93" t="s">
        <v>1320</v>
      </c>
      <c r="B186" s="94" t="s">
        <v>1321</v>
      </c>
      <c r="C186" s="94" t="s">
        <v>1322</v>
      </c>
      <c r="D186" s="94" t="s">
        <v>1323</v>
      </c>
      <c r="E186" s="94" t="s">
        <v>1324</v>
      </c>
      <c r="F186" s="94" t="s">
        <v>1323</v>
      </c>
      <c r="G186" s="94" t="s">
        <v>1323</v>
      </c>
      <c r="H186" s="94" t="s">
        <v>1323</v>
      </c>
      <c r="T186" s="93" t="s">
        <v>1320</v>
      </c>
      <c r="U186" s="94" t="s">
        <v>1325</v>
      </c>
      <c r="V186" s="94" t="s">
        <v>1326</v>
      </c>
      <c r="W186" s="94" t="s">
        <v>1327</v>
      </c>
      <c r="X186" s="94" t="s">
        <v>1327</v>
      </c>
      <c r="Y186" s="94" t="s">
        <v>1327</v>
      </c>
      <c r="Z186" s="94" t="s">
        <v>1327</v>
      </c>
      <c r="AA186" s="94" t="s">
        <v>1327</v>
      </c>
    </row>
    <row r="187" spans="1:27" ht="15" thickBot="1" x14ac:dyDescent="0.35">
      <c r="A187" s="93" t="s">
        <v>1328</v>
      </c>
      <c r="B187" s="94" t="s">
        <v>1329</v>
      </c>
      <c r="C187" s="94" t="s">
        <v>1330</v>
      </c>
      <c r="D187" s="94" t="s">
        <v>1331</v>
      </c>
      <c r="E187" s="94" t="s">
        <v>1332</v>
      </c>
      <c r="F187" s="94" t="s">
        <v>1331</v>
      </c>
      <c r="G187" s="94" t="s">
        <v>1331</v>
      </c>
      <c r="H187" s="94" t="s">
        <v>1331</v>
      </c>
      <c r="T187" s="93" t="s">
        <v>1328</v>
      </c>
      <c r="U187" s="94" t="s">
        <v>1333</v>
      </c>
      <c r="V187" s="94" t="s">
        <v>1334</v>
      </c>
      <c r="W187" s="94" t="s">
        <v>1315</v>
      </c>
      <c r="X187" s="94" t="s">
        <v>1315</v>
      </c>
      <c r="Y187" s="94" t="s">
        <v>1315</v>
      </c>
      <c r="Z187" s="94" t="s">
        <v>1315</v>
      </c>
      <c r="AA187" s="94" t="s">
        <v>1315</v>
      </c>
    </row>
    <row r="188" spans="1:27" ht="15" thickBot="1" x14ac:dyDescent="0.35">
      <c r="A188" s="93" t="s">
        <v>1335</v>
      </c>
      <c r="B188" s="94" t="s">
        <v>1336</v>
      </c>
      <c r="C188" s="94" t="s">
        <v>1337</v>
      </c>
      <c r="D188" s="94" t="s">
        <v>1338</v>
      </c>
      <c r="E188" s="94" t="s">
        <v>1339</v>
      </c>
      <c r="F188" s="94" t="s">
        <v>1338</v>
      </c>
      <c r="G188" s="94" t="s">
        <v>1338</v>
      </c>
      <c r="H188" s="94" t="s">
        <v>1338</v>
      </c>
      <c r="T188" s="93" t="s">
        <v>1335</v>
      </c>
      <c r="U188" s="94" t="s">
        <v>1340</v>
      </c>
      <c r="V188" s="94" t="s">
        <v>1341</v>
      </c>
      <c r="W188" s="94" t="s">
        <v>1323</v>
      </c>
      <c r="X188" s="94" t="s">
        <v>1323</v>
      </c>
      <c r="Y188" s="94" t="s">
        <v>1323</v>
      </c>
      <c r="Z188" s="94" t="s">
        <v>1323</v>
      </c>
      <c r="AA188" s="94" t="s">
        <v>1323</v>
      </c>
    </row>
    <row r="189" spans="1:27" ht="15" thickBot="1" x14ac:dyDescent="0.35">
      <c r="A189" s="93" t="s">
        <v>1342</v>
      </c>
      <c r="B189" s="94" t="s">
        <v>1343</v>
      </c>
      <c r="C189" s="94" t="s">
        <v>1344</v>
      </c>
      <c r="D189" s="94" t="s">
        <v>1345</v>
      </c>
      <c r="E189" s="94" t="s">
        <v>1346</v>
      </c>
      <c r="F189" s="94" t="s">
        <v>1345</v>
      </c>
      <c r="G189" s="94" t="s">
        <v>1345</v>
      </c>
      <c r="H189" s="94" t="s">
        <v>1345</v>
      </c>
      <c r="T189" s="93" t="s">
        <v>1342</v>
      </c>
      <c r="U189" s="94" t="s">
        <v>1347</v>
      </c>
      <c r="V189" s="94" t="s">
        <v>1348</v>
      </c>
      <c r="W189" s="94" t="s">
        <v>1331</v>
      </c>
      <c r="X189" s="94" t="s">
        <v>1331</v>
      </c>
      <c r="Y189" s="94" t="s">
        <v>1331</v>
      </c>
      <c r="Z189" s="94" t="s">
        <v>1331</v>
      </c>
      <c r="AA189" s="94" t="s">
        <v>1331</v>
      </c>
    </row>
    <row r="190" spans="1:27" ht="15" thickBot="1" x14ac:dyDescent="0.35">
      <c r="A190" s="93" t="s">
        <v>1349</v>
      </c>
      <c r="B190" s="94" t="s">
        <v>1350</v>
      </c>
      <c r="C190" s="94" t="s">
        <v>1351</v>
      </c>
      <c r="D190" s="94" t="s">
        <v>1352</v>
      </c>
      <c r="E190" s="94" t="s">
        <v>1353</v>
      </c>
      <c r="F190" s="94" t="s">
        <v>1352</v>
      </c>
      <c r="G190" s="94" t="s">
        <v>1352</v>
      </c>
      <c r="H190" s="94" t="s">
        <v>1352</v>
      </c>
      <c r="T190" s="93" t="s">
        <v>1349</v>
      </c>
      <c r="U190" s="94" t="s">
        <v>1354</v>
      </c>
      <c r="V190" s="94" t="s">
        <v>1355</v>
      </c>
      <c r="W190" s="94" t="s">
        <v>1356</v>
      </c>
      <c r="X190" s="94" t="s">
        <v>1356</v>
      </c>
      <c r="Y190" s="94" t="s">
        <v>1356</v>
      </c>
      <c r="Z190" s="94" t="s">
        <v>1356</v>
      </c>
      <c r="AA190" s="94" t="s">
        <v>1356</v>
      </c>
    </row>
    <row r="191" spans="1:27" ht="15" thickBot="1" x14ac:dyDescent="0.35">
      <c r="A191" s="93" t="s">
        <v>1357</v>
      </c>
      <c r="B191" s="94" t="s">
        <v>1358</v>
      </c>
      <c r="C191" s="94" t="s">
        <v>1359</v>
      </c>
      <c r="D191" s="94" t="s">
        <v>1360</v>
      </c>
      <c r="E191" s="94" t="s">
        <v>1361</v>
      </c>
      <c r="F191" s="94" t="s">
        <v>1360</v>
      </c>
      <c r="G191" s="94" t="s">
        <v>1360</v>
      </c>
      <c r="H191" s="94" t="s">
        <v>1360</v>
      </c>
      <c r="T191" s="93" t="s">
        <v>1357</v>
      </c>
      <c r="U191" s="94" t="s">
        <v>1362</v>
      </c>
      <c r="V191" s="94" t="s">
        <v>1363</v>
      </c>
      <c r="W191" s="94" t="s">
        <v>1364</v>
      </c>
      <c r="X191" s="94" t="s">
        <v>1364</v>
      </c>
      <c r="Y191" s="94" t="s">
        <v>1364</v>
      </c>
      <c r="Z191" s="94" t="s">
        <v>1364</v>
      </c>
      <c r="AA191" s="94" t="s">
        <v>1364</v>
      </c>
    </row>
    <row r="192" spans="1:27" ht="15" thickBot="1" x14ac:dyDescent="0.35">
      <c r="A192" s="93" t="s">
        <v>1365</v>
      </c>
      <c r="B192" s="94" t="s">
        <v>1366</v>
      </c>
      <c r="C192" s="94" t="s">
        <v>1367</v>
      </c>
      <c r="D192" s="94" t="s">
        <v>1368</v>
      </c>
      <c r="E192" s="94" t="s">
        <v>1369</v>
      </c>
      <c r="F192" s="94" t="s">
        <v>1368</v>
      </c>
      <c r="G192" s="94" t="s">
        <v>1368</v>
      </c>
      <c r="H192" s="94" t="s">
        <v>1368</v>
      </c>
      <c r="T192" s="93" t="s">
        <v>1365</v>
      </c>
      <c r="U192" s="94" t="s">
        <v>1370</v>
      </c>
      <c r="V192" s="94" t="s">
        <v>1371</v>
      </c>
      <c r="W192" s="94" t="s">
        <v>1372</v>
      </c>
      <c r="X192" s="94" t="s">
        <v>1372</v>
      </c>
      <c r="Y192" s="94" t="s">
        <v>1372</v>
      </c>
      <c r="Z192" s="94" t="s">
        <v>1372</v>
      </c>
      <c r="AA192" s="94" t="s">
        <v>1372</v>
      </c>
    </row>
    <row r="193" spans="1:27" ht="15" thickBot="1" x14ac:dyDescent="0.35">
      <c r="A193" s="93" t="s">
        <v>1373</v>
      </c>
      <c r="B193" s="94" t="s">
        <v>1374</v>
      </c>
      <c r="C193" s="94" t="s">
        <v>1375</v>
      </c>
      <c r="D193" s="94" t="s">
        <v>1376</v>
      </c>
      <c r="E193" s="94" t="s">
        <v>1377</v>
      </c>
      <c r="F193" s="94" t="s">
        <v>1376</v>
      </c>
      <c r="G193" s="94" t="s">
        <v>1376</v>
      </c>
      <c r="H193" s="94" t="s">
        <v>1376</v>
      </c>
      <c r="T193" s="93" t="s">
        <v>1373</v>
      </c>
      <c r="U193" s="94" t="s">
        <v>1378</v>
      </c>
      <c r="V193" s="94" t="s">
        <v>1379</v>
      </c>
      <c r="W193" s="94" t="s">
        <v>1380</v>
      </c>
      <c r="X193" s="94" t="s">
        <v>1380</v>
      </c>
      <c r="Y193" s="94" t="s">
        <v>1380</v>
      </c>
      <c r="Z193" s="94" t="s">
        <v>1380</v>
      </c>
      <c r="AA193" s="94" t="s">
        <v>1380</v>
      </c>
    </row>
    <row r="194" spans="1:27" ht="15" thickBot="1" x14ac:dyDescent="0.35">
      <c r="A194" s="93" t="s">
        <v>1381</v>
      </c>
      <c r="B194" s="94" t="s">
        <v>1382</v>
      </c>
      <c r="C194" s="94" t="s">
        <v>1383</v>
      </c>
      <c r="D194" s="94" t="s">
        <v>1384</v>
      </c>
      <c r="E194" s="94" t="s">
        <v>1385</v>
      </c>
      <c r="F194" s="94" t="s">
        <v>1384</v>
      </c>
      <c r="G194" s="94" t="s">
        <v>1384</v>
      </c>
      <c r="H194" s="94" t="s">
        <v>1384</v>
      </c>
      <c r="T194" s="93" t="s">
        <v>1381</v>
      </c>
      <c r="U194" s="94" t="s">
        <v>1386</v>
      </c>
      <c r="V194" s="94" t="s">
        <v>1387</v>
      </c>
      <c r="W194" s="94" t="s">
        <v>1388</v>
      </c>
      <c r="X194" s="94" t="s">
        <v>1388</v>
      </c>
      <c r="Y194" s="94" t="s">
        <v>1388</v>
      </c>
      <c r="Z194" s="94" t="s">
        <v>1388</v>
      </c>
      <c r="AA194" s="94" t="s">
        <v>1388</v>
      </c>
    </row>
    <row r="195" spans="1:27" ht="15" thickBot="1" x14ac:dyDescent="0.35">
      <c r="A195" s="93" t="s">
        <v>1389</v>
      </c>
      <c r="B195" s="94" t="s">
        <v>1390</v>
      </c>
      <c r="C195" s="94" t="s">
        <v>1391</v>
      </c>
      <c r="D195" s="94" t="s">
        <v>1392</v>
      </c>
      <c r="E195" s="94" t="s">
        <v>1393</v>
      </c>
      <c r="F195" s="94" t="s">
        <v>1392</v>
      </c>
      <c r="G195" s="94" t="s">
        <v>1392</v>
      </c>
      <c r="H195" s="94" t="s">
        <v>1392</v>
      </c>
      <c r="T195" s="93" t="s">
        <v>1389</v>
      </c>
      <c r="U195" s="94" t="s">
        <v>1394</v>
      </c>
      <c r="V195" s="94" t="s">
        <v>1395</v>
      </c>
      <c r="W195" s="94" t="s">
        <v>1396</v>
      </c>
      <c r="X195" s="94" t="s">
        <v>1396</v>
      </c>
      <c r="Y195" s="94" t="s">
        <v>1396</v>
      </c>
      <c r="Z195" s="94" t="s">
        <v>1396</v>
      </c>
      <c r="AA195" s="94" t="s">
        <v>1396</v>
      </c>
    </row>
    <row r="196" spans="1:27" ht="15" thickBot="1" x14ac:dyDescent="0.35">
      <c r="A196" s="93" t="s">
        <v>1397</v>
      </c>
      <c r="B196" s="94" t="s">
        <v>1398</v>
      </c>
      <c r="C196" s="94" t="s">
        <v>1399</v>
      </c>
      <c r="D196" s="94" t="s">
        <v>1400</v>
      </c>
      <c r="E196" s="94" t="s">
        <v>1401</v>
      </c>
      <c r="F196" s="94" t="s">
        <v>1400</v>
      </c>
      <c r="G196" s="94" t="s">
        <v>1400</v>
      </c>
      <c r="H196" s="94" t="s">
        <v>1400</v>
      </c>
      <c r="T196" s="93" t="s">
        <v>1397</v>
      </c>
      <c r="U196" s="94" t="s">
        <v>1402</v>
      </c>
      <c r="V196" s="94" t="s">
        <v>1403</v>
      </c>
      <c r="W196" s="94" t="s">
        <v>1404</v>
      </c>
      <c r="X196" s="94" t="s">
        <v>1404</v>
      </c>
      <c r="Y196" s="94" t="s">
        <v>1404</v>
      </c>
      <c r="Z196" s="94" t="s">
        <v>1404</v>
      </c>
      <c r="AA196" s="94" t="s">
        <v>1404</v>
      </c>
    </row>
    <row r="197" spans="1:27" ht="15" thickBot="1" x14ac:dyDescent="0.35">
      <c r="A197" s="93" t="s">
        <v>1405</v>
      </c>
      <c r="B197" s="94" t="s">
        <v>1406</v>
      </c>
      <c r="C197" s="94" t="s">
        <v>1407</v>
      </c>
      <c r="D197" s="94" t="s">
        <v>1408</v>
      </c>
      <c r="E197" s="94" t="s">
        <v>1409</v>
      </c>
      <c r="F197" s="94" t="s">
        <v>1408</v>
      </c>
      <c r="G197" s="94" t="s">
        <v>1408</v>
      </c>
      <c r="H197" s="94" t="s">
        <v>1408</v>
      </c>
      <c r="T197" s="93" t="s">
        <v>1405</v>
      </c>
      <c r="U197" s="94" t="s">
        <v>1410</v>
      </c>
      <c r="V197" s="94" t="s">
        <v>1411</v>
      </c>
      <c r="W197" s="94" t="s">
        <v>1412</v>
      </c>
      <c r="X197" s="94" t="s">
        <v>1412</v>
      </c>
      <c r="Y197" s="94" t="s">
        <v>1412</v>
      </c>
      <c r="Z197" s="94" t="s">
        <v>1412</v>
      </c>
      <c r="AA197" s="94" t="s">
        <v>1412</v>
      </c>
    </row>
    <row r="198" spans="1:27" ht="15" thickBot="1" x14ac:dyDescent="0.35">
      <c r="A198" s="93" t="s">
        <v>1413</v>
      </c>
      <c r="B198" s="94" t="s">
        <v>1414</v>
      </c>
      <c r="C198" s="94" t="s">
        <v>1415</v>
      </c>
      <c r="D198" s="94" t="s">
        <v>1416</v>
      </c>
      <c r="E198" s="94" t="s">
        <v>1417</v>
      </c>
      <c r="F198" s="94" t="s">
        <v>1416</v>
      </c>
      <c r="G198" s="94" t="s">
        <v>1416</v>
      </c>
      <c r="H198" s="94" t="s">
        <v>1416</v>
      </c>
      <c r="T198" s="93" t="s">
        <v>1413</v>
      </c>
      <c r="U198" s="94" t="s">
        <v>1418</v>
      </c>
      <c r="V198" s="94" t="s">
        <v>1419</v>
      </c>
      <c r="W198" s="94" t="s">
        <v>1420</v>
      </c>
      <c r="X198" s="94" t="s">
        <v>1420</v>
      </c>
      <c r="Y198" s="94" t="s">
        <v>1420</v>
      </c>
      <c r="Z198" s="94" t="s">
        <v>1420</v>
      </c>
      <c r="AA198" s="94" t="s">
        <v>1420</v>
      </c>
    </row>
    <row r="199" spans="1:27" ht="15" thickBot="1" x14ac:dyDescent="0.35">
      <c r="A199" s="93" t="s">
        <v>1421</v>
      </c>
      <c r="B199" s="94" t="s">
        <v>1422</v>
      </c>
      <c r="C199" s="94" t="s">
        <v>1423</v>
      </c>
      <c r="D199" s="94" t="s">
        <v>1424</v>
      </c>
      <c r="E199" s="94" t="s">
        <v>1425</v>
      </c>
      <c r="F199" s="94" t="s">
        <v>1424</v>
      </c>
      <c r="G199" s="94" t="s">
        <v>1424</v>
      </c>
      <c r="H199" s="94" t="s">
        <v>1424</v>
      </c>
      <c r="T199" s="93" t="s">
        <v>1421</v>
      </c>
      <c r="U199" s="94" t="s">
        <v>1426</v>
      </c>
      <c r="V199" s="94" t="s">
        <v>1427</v>
      </c>
      <c r="W199" s="94" t="s">
        <v>1428</v>
      </c>
      <c r="X199" s="94" t="s">
        <v>1428</v>
      </c>
      <c r="Y199" s="94" t="s">
        <v>1428</v>
      </c>
      <c r="Z199" s="94" t="s">
        <v>1428</v>
      </c>
      <c r="AA199" s="94" t="s">
        <v>1428</v>
      </c>
    </row>
    <row r="200" spans="1:27" ht="15" thickBot="1" x14ac:dyDescent="0.35">
      <c r="A200" s="93" t="s">
        <v>1429</v>
      </c>
      <c r="B200" s="94" t="s">
        <v>1430</v>
      </c>
      <c r="C200" s="94" t="s">
        <v>1431</v>
      </c>
      <c r="D200" s="94" t="s">
        <v>1432</v>
      </c>
      <c r="E200" s="94" t="s">
        <v>1433</v>
      </c>
      <c r="F200" s="94" t="s">
        <v>1432</v>
      </c>
      <c r="G200" s="94" t="s">
        <v>1432</v>
      </c>
      <c r="H200" s="94" t="s">
        <v>1432</v>
      </c>
      <c r="T200" s="93" t="s">
        <v>1429</v>
      </c>
      <c r="U200" s="94" t="s">
        <v>1434</v>
      </c>
      <c r="V200" s="94" t="s">
        <v>1435</v>
      </c>
      <c r="W200" s="94" t="s">
        <v>1436</v>
      </c>
      <c r="X200" s="94" t="s">
        <v>1436</v>
      </c>
      <c r="Y200" s="94" t="s">
        <v>1436</v>
      </c>
      <c r="Z200" s="94" t="s">
        <v>1436</v>
      </c>
      <c r="AA200" s="94" t="s">
        <v>1436</v>
      </c>
    </row>
    <row r="201" spans="1:27" ht="15" thickBot="1" x14ac:dyDescent="0.35">
      <c r="A201" s="93" t="s">
        <v>1437</v>
      </c>
      <c r="B201" s="94" t="s">
        <v>1438</v>
      </c>
      <c r="C201" s="94" t="s">
        <v>1439</v>
      </c>
      <c r="D201" s="94" t="s">
        <v>1440</v>
      </c>
      <c r="E201" s="94" t="s">
        <v>1441</v>
      </c>
      <c r="F201" s="94" t="s">
        <v>1440</v>
      </c>
      <c r="G201" s="94" t="s">
        <v>1440</v>
      </c>
      <c r="H201" s="94" t="s">
        <v>1440</v>
      </c>
      <c r="T201" s="93" t="s">
        <v>1437</v>
      </c>
      <c r="U201" s="94" t="s">
        <v>1442</v>
      </c>
      <c r="V201" s="94" t="s">
        <v>1443</v>
      </c>
      <c r="W201" s="94" t="s">
        <v>1444</v>
      </c>
      <c r="X201" s="94" t="s">
        <v>1444</v>
      </c>
      <c r="Y201" s="94" t="s">
        <v>1444</v>
      </c>
      <c r="Z201" s="94" t="s">
        <v>1444</v>
      </c>
      <c r="AA201" s="94" t="s">
        <v>1444</v>
      </c>
    </row>
    <row r="202" spans="1:27" ht="15" thickBot="1" x14ac:dyDescent="0.35">
      <c r="A202" s="93" t="s">
        <v>1445</v>
      </c>
      <c r="B202" s="94" t="s">
        <v>1446</v>
      </c>
      <c r="C202" s="94" t="s">
        <v>1447</v>
      </c>
      <c r="D202" s="94" t="s">
        <v>1448</v>
      </c>
      <c r="E202" s="94" t="s">
        <v>1449</v>
      </c>
      <c r="F202" s="94" t="s">
        <v>1448</v>
      </c>
      <c r="G202" s="94" t="s">
        <v>1448</v>
      </c>
      <c r="H202" s="94" t="s">
        <v>1448</v>
      </c>
      <c r="T202" s="93" t="s">
        <v>1445</v>
      </c>
      <c r="U202" s="94" t="s">
        <v>1450</v>
      </c>
      <c r="V202" s="94" t="s">
        <v>1451</v>
      </c>
      <c r="W202" s="94" t="s">
        <v>1452</v>
      </c>
      <c r="X202" s="94" t="s">
        <v>1452</v>
      </c>
      <c r="Y202" s="94" t="s">
        <v>1452</v>
      </c>
      <c r="Z202" s="94" t="s">
        <v>1452</v>
      </c>
      <c r="AA202" s="94" t="s">
        <v>1452</v>
      </c>
    </row>
    <row r="203" spans="1:27" ht="15" thickBot="1" x14ac:dyDescent="0.35">
      <c r="A203" s="93" t="s">
        <v>1453</v>
      </c>
      <c r="B203" s="94" t="s">
        <v>1454</v>
      </c>
      <c r="C203" s="94" t="s">
        <v>1455</v>
      </c>
      <c r="D203" s="94" t="s">
        <v>1456</v>
      </c>
      <c r="E203" s="94" t="s">
        <v>1457</v>
      </c>
      <c r="F203" s="94" t="s">
        <v>1456</v>
      </c>
      <c r="G203" s="94" t="s">
        <v>1456</v>
      </c>
      <c r="H203" s="94" t="s">
        <v>1456</v>
      </c>
      <c r="T203" s="93" t="s">
        <v>1453</v>
      </c>
      <c r="U203" s="94" t="s">
        <v>1458</v>
      </c>
      <c r="V203" s="94" t="s">
        <v>1459</v>
      </c>
      <c r="W203" s="94" t="s">
        <v>1460</v>
      </c>
      <c r="X203" s="94" t="s">
        <v>1460</v>
      </c>
      <c r="Y203" s="94" t="s">
        <v>1460</v>
      </c>
      <c r="Z203" s="94" t="s">
        <v>1460</v>
      </c>
      <c r="AA203" s="94" t="s">
        <v>1460</v>
      </c>
    </row>
    <row r="204" spans="1:27" ht="15" thickBot="1" x14ac:dyDescent="0.35">
      <c r="A204" s="93" t="s">
        <v>1461</v>
      </c>
      <c r="B204" s="94" t="s">
        <v>1462</v>
      </c>
      <c r="C204" s="94" t="s">
        <v>1463</v>
      </c>
      <c r="D204" s="94" t="s">
        <v>1464</v>
      </c>
      <c r="E204" s="94" t="s">
        <v>1465</v>
      </c>
      <c r="F204" s="94" t="s">
        <v>1464</v>
      </c>
      <c r="G204" s="94" t="s">
        <v>1464</v>
      </c>
      <c r="H204" s="94" t="s">
        <v>1464</v>
      </c>
      <c r="T204" s="93" t="s">
        <v>1461</v>
      </c>
      <c r="U204" s="94" t="s">
        <v>1466</v>
      </c>
      <c r="V204" s="94" t="s">
        <v>1467</v>
      </c>
      <c r="W204" s="94" t="s">
        <v>1468</v>
      </c>
      <c r="X204" s="94" t="s">
        <v>1468</v>
      </c>
      <c r="Y204" s="94" t="s">
        <v>1468</v>
      </c>
      <c r="Z204" s="94" t="s">
        <v>1468</v>
      </c>
      <c r="AA204" s="94" t="s">
        <v>1468</v>
      </c>
    </row>
    <row r="205" spans="1:27" ht="15" thickBot="1" x14ac:dyDescent="0.35">
      <c r="A205" s="93" t="s">
        <v>1469</v>
      </c>
      <c r="B205" s="94" t="s">
        <v>1470</v>
      </c>
      <c r="C205" s="94" t="s">
        <v>1471</v>
      </c>
      <c r="D205" s="94" t="s">
        <v>1472</v>
      </c>
      <c r="E205" s="94" t="s">
        <v>1473</v>
      </c>
      <c r="F205" s="94" t="s">
        <v>1472</v>
      </c>
      <c r="G205" s="94" t="s">
        <v>1472</v>
      </c>
      <c r="H205" s="94" t="s">
        <v>1472</v>
      </c>
      <c r="T205" s="93" t="s">
        <v>1469</v>
      </c>
      <c r="U205" s="94" t="s">
        <v>1474</v>
      </c>
      <c r="V205" s="94" t="s">
        <v>1475</v>
      </c>
      <c r="W205" s="94" t="s">
        <v>1476</v>
      </c>
      <c r="X205" s="94" t="s">
        <v>1476</v>
      </c>
      <c r="Y205" s="94" t="s">
        <v>1476</v>
      </c>
      <c r="Z205" s="94" t="s">
        <v>1476</v>
      </c>
      <c r="AA205" s="94" t="s">
        <v>1476</v>
      </c>
    </row>
    <row r="206" spans="1:27" ht="15" thickBot="1" x14ac:dyDescent="0.35">
      <c r="A206" s="93" t="s">
        <v>1477</v>
      </c>
      <c r="B206" s="94" t="s">
        <v>1478</v>
      </c>
      <c r="C206" s="94" t="s">
        <v>1479</v>
      </c>
      <c r="D206" s="94" t="s">
        <v>1480</v>
      </c>
      <c r="E206" s="94" t="s">
        <v>1481</v>
      </c>
      <c r="F206" s="94" t="s">
        <v>1480</v>
      </c>
      <c r="G206" s="94" t="s">
        <v>1480</v>
      </c>
      <c r="H206" s="94" t="s">
        <v>1480</v>
      </c>
      <c r="T206" s="93" t="s">
        <v>1477</v>
      </c>
      <c r="U206" s="94" t="s">
        <v>1482</v>
      </c>
      <c r="V206" s="94" t="s">
        <v>1483</v>
      </c>
      <c r="W206" s="94" t="s">
        <v>1484</v>
      </c>
      <c r="X206" s="94" t="s">
        <v>1484</v>
      </c>
      <c r="Y206" s="94" t="s">
        <v>1484</v>
      </c>
      <c r="Z206" s="94" t="s">
        <v>1484</v>
      </c>
      <c r="AA206" s="94" t="s">
        <v>1484</v>
      </c>
    </row>
    <row r="207" spans="1:27" ht="15" thickBot="1" x14ac:dyDescent="0.35">
      <c r="A207" s="93" t="s">
        <v>1485</v>
      </c>
      <c r="B207" s="94" t="s">
        <v>1486</v>
      </c>
      <c r="C207" s="94" t="s">
        <v>1487</v>
      </c>
      <c r="D207" s="94" t="s">
        <v>1488</v>
      </c>
      <c r="E207" s="94" t="s">
        <v>1489</v>
      </c>
      <c r="F207" s="94" t="s">
        <v>1488</v>
      </c>
      <c r="G207" s="94" t="s">
        <v>1488</v>
      </c>
      <c r="H207" s="94" t="s">
        <v>1488</v>
      </c>
      <c r="T207" s="93" t="s">
        <v>1485</v>
      </c>
      <c r="U207" s="94" t="s">
        <v>1490</v>
      </c>
      <c r="V207" s="94" t="s">
        <v>1491</v>
      </c>
      <c r="W207" s="94" t="s">
        <v>1492</v>
      </c>
      <c r="X207" s="94" t="s">
        <v>1492</v>
      </c>
      <c r="Y207" s="94" t="s">
        <v>1492</v>
      </c>
      <c r="Z207" s="94" t="s">
        <v>1492</v>
      </c>
      <c r="AA207" s="94" t="s">
        <v>1492</v>
      </c>
    </row>
    <row r="208" spans="1:27" ht="15" thickBot="1" x14ac:dyDescent="0.35">
      <c r="A208" s="93" t="s">
        <v>1493</v>
      </c>
      <c r="B208" s="94" t="s">
        <v>1494</v>
      </c>
      <c r="C208" s="94" t="s">
        <v>1495</v>
      </c>
      <c r="D208" s="94" t="s">
        <v>1496</v>
      </c>
      <c r="E208" s="94" t="s">
        <v>1497</v>
      </c>
      <c r="F208" s="94" t="s">
        <v>1496</v>
      </c>
      <c r="G208" s="94" t="s">
        <v>1496</v>
      </c>
      <c r="H208" s="94" t="s">
        <v>1496</v>
      </c>
      <c r="T208" s="93" t="s">
        <v>1493</v>
      </c>
      <c r="U208" s="94" t="s">
        <v>1498</v>
      </c>
      <c r="V208" s="94" t="s">
        <v>1499</v>
      </c>
      <c r="W208" s="94" t="s">
        <v>1500</v>
      </c>
      <c r="X208" s="94" t="s">
        <v>1500</v>
      </c>
      <c r="Y208" s="94" t="s">
        <v>1500</v>
      </c>
      <c r="Z208" s="94" t="s">
        <v>1500</v>
      </c>
      <c r="AA208" s="94" t="s">
        <v>1500</v>
      </c>
    </row>
    <row r="209" spans="1:27" ht="15" thickBot="1" x14ac:dyDescent="0.35">
      <c r="A209" s="93" t="s">
        <v>1501</v>
      </c>
      <c r="B209" s="94" t="s">
        <v>1502</v>
      </c>
      <c r="C209" s="94" t="s">
        <v>1503</v>
      </c>
      <c r="D209" s="94" t="s">
        <v>1504</v>
      </c>
      <c r="E209" s="94" t="s">
        <v>1505</v>
      </c>
      <c r="F209" s="94" t="s">
        <v>1504</v>
      </c>
      <c r="G209" s="94" t="s">
        <v>1504</v>
      </c>
      <c r="H209" s="94" t="s">
        <v>1504</v>
      </c>
      <c r="T209" s="93" t="s">
        <v>1501</v>
      </c>
      <c r="U209" s="94" t="s">
        <v>1506</v>
      </c>
      <c r="V209" s="94" t="s">
        <v>1507</v>
      </c>
      <c r="W209" s="94" t="s">
        <v>1508</v>
      </c>
      <c r="X209" s="94" t="s">
        <v>1508</v>
      </c>
      <c r="Y209" s="94" t="s">
        <v>1508</v>
      </c>
      <c r="Z209" s="94" t="s">
        <v>1508</v>
      </c>
      <c r="AA209" s="94" t="s">
        <v>1508</v>
      </c>
    </row>
    <row r="210" spans="1:27" ht="15" thickBot="1" x14ac:dyDescent="0.35">
      <c r="A210" s="93" t="s">
        <v>1509</v>
      </c>
      <c r="B210" s="94" t="s">
        <v>1510</v>
      </c>
      <c r="C210" s="94" t="s">
        <v>1511</v>
      </c>
      <c r="D210" s="94" t="s">
        <v>1512</v>
      </c>
      <c r="E210" s="94" t="s">
        <v>1513</v>
      </c>
      <c r="F210" s="94" t="s">
        <v>1512</v>
      </c>
      <c r="G210" s="94" t="s">
        <v>1512</v>
      </c>
      <c r="H210" s="94" t="s">
        <v>1512</v>
      </c>
      <c r="T210" s="93" t="s">
        <v>1509</v>
      </c>
      <c r="U210" s="94" t="s">
        <v>1514</v>
      </c>
      <c r="V210" s="94" t="s">
        <v>1515</v>
      </c>
      <c r="W210" s="94" t="s">
        <v>1516</v>
      </c>
      <c r="X210" s="94" t="s">
        <v>1516</v>
      </c>
      <c r="Y210" s="94" t="s">
        <v>1516</v>
      </c>
      <c r="Z210" s="94" t="s">
        <v>1516</v>
      </c>
      <c r="AA210" s="94" t="s">
        <v>1516</v>
      </c>
    </row>
    <row r="211" spans="1:27" ht="15" thickBot="1" x14ac:dyDescent="0.35">
      <c r="A211" s="93" t="s">
        <v>1517</v>
      </c>
      <c r="B211" s="94" t="s">
        <v>1518</v>
      </c>
      <c r="C211" s="94" t="s">
        <v>1519</v>
      </c>
      <c r="D211" s="94" t="s">
        <v>1520</v>
      </c>
      <c r="E211" s="94" t="s">
        <v>1521</v>
      </c>
      <c r="F211" s="94" t="s">
        <v>1520</v>
      </c>
      <c r="G211" s="94" t="s">
        <v>1520</v>
      </c>
      <c r="H211" s="94" t="s">
        <v>1520</v>
      </c>
      <c r="T211" s="93" t="s">
        <v>1517</v>
      </c>
      <c r="U211" s="94" t="s">
        <v>1522</v>
      </c>
      <c r="V211" s="94" t="s">
        <v>1523</v>
      </c>
      <c r="W211" s="94" t="s">
        <v>1524</v>
      </c>
      <c r="X211" s="94" t="s">
        <v>1524</v>
      </c>
      <c r="Y211" s="94" t="s">
        <v>1524</v>
      </c>
      <c r="Z211" s="94" t="s">
        <v>1524</v>
      </c>
      <c r="AA211" s="94" t="s">
        <v>1524</v>
      </c>
    </row>
    <row r="212" spans="1:27" ht="15" thickBot="1" x14ac:dyDescent="0.35">
      <c r="A212" s="93" t="s">
        <v>1525</v>
      </c>
      <c r="B212" s="94" t="s">
        <v>1526</v>
      </c>
      <c r="C212" s="94" t="s">
        <v>1527</v>
      </c>
      <c r="D212" s="94" t="s">
        <v>1528</v>
      </c>
      <c r="E212" s="94" t="s">
        <v>1529</v>
      </c>
      <c r="F212" s="94" t="s">
        <v>1528</v>
      </c>
      <c r="G212" s="94" t="s">
        <v>1528</v>
      </c>
      <c r="H212" s="94" t="s">
        <v>1528</v>
      </c>
      <c r="T212" s="93" t="s">
        <v>1525</v>
      </c>
      <c r="U212" s="94" t="s">
        <v>1530</v>
      </c>
      <c r="V212" s="94" t="s">
        <v>1531</v>
      </c>
      <c r="W212" s="94" t="s">
        <v>1532</v>
      </c>
      <c r="X212" s="94" t="s">
        <v>1532</v>
      </c>
      <c r="Y212" s="94" t="s">
        <v>1532</v>
      </c>
      <c r="Z212" s="94" t="s">
        <v>1532</v>
      </c>
      <c r="AA212" s="94" t="s">
        <v>1532</v>
      </c>
    </row>
    <row r="213" spans="1:27" ht="15" thickBot="1" x14ac:dyDescent="0.35">
      <c r="A213" s="93" t="s">
        <v>1533</v>
      </c>
      <c r="B213" s="94" t="s">
        <v>1534</v>
      </c>
      <c r="C213" s="94" t="s">
        <v>1535</v>
      </c>
      <c r="D213" s="94" t="s">
        <v>1536</v>
      </c>
      <c r="E213" s="94" t="s">
        <v>1537</v>
      </c>
      <c r="F213" s="94" t="s">
        <v>1536</v>
      </c>
      <c r="G213" s="94" t="s">
        <v>1536</v>
      </c>
      <c r="H213" s="94" t="s">
        <v>1536</v>
      </c>
      <c r="T213" s="93" t="s">
        <v>1533</v>
      </c>
      <c r="U213" s="94" t="s">
        <v>1538</v>
      </c>
      <c r="V213" s="94" t="s">
        <v>1539</v>
      </c>
      <c r="W213" s="94" t="s">
        <v>1540</v>
      </c>
      <c r="X213" s="94" t="s">
        <v>1540</v>
      </c>
      <c r="Y213" s="94" t="s">
        <v>1540</v>
      </c>
      <c r="Z213" s="94" t="s">
        <v>1540</v>
      </c>
      <c r="AA213" s="94" t="s">
        <v>1540</v>
      </c>
    </row>
    <row r="214" spans="1:27" ht="15" thickBot="1" x14ac:dyDescent="0.35">
      <c r="A214" s="93" t="s">
        <v>1541</v>
      </c>
      <c r="B214" s="94" t="s">
        <v>1542</v>
      </c>
      <c r="C214" s="94" t="s">
        <v>1543</v>
      </c>
      <c r="D214" s="94" t="s">
        <v>1544</v>
      </c>
      <c r="E214" s="94" t="s">
        <v>1545</v>
      </c>
      <c r="F214" s="94" t="s">
        <v>1544</v>
      </c>
      <c r="G214" s="94" t="s">
        <v>1544</v>
      </c>
      <c r="H214" s="94" t="s">
        <v>1544</v>
      </c>
      <c r="T214" s="93" t="s">
        <v>1541</v>
      </c>
      <c r="U214" s="94" t="s">
        <v>1546</v>
      </c>
      <c r="V214" s="94" t="s">
        <v>1547</v>
      </c>
      <c r="W214" s="94" t="s">
        <v>1548</v>
      </c>
      <c r="X214" s="94" t="s">
        <v>1548</v>
      </c>
      <c r="Y214" s="94" t="s">
        <v>1548</v>
      </c>
      <c r="Z214" s="94" t="s">
        <v>1548</v>
      </c>
      <c r="AA214" s="94" t="s">
        <v>1548</v>
      </c>
    </row>
    <row r="215" spans="1:27" ht="15" thickBot="1" x14ac:dyDescent="0.35">
      <c r="A215" s="93" t="s">
        <v>1549</v>
      </c>
      <c r="B215" s="94" t="s">
        <v>1550</v>
      </c>
      <c r="C215" s="94" t="s">
        <v>1551</v>
      </c>
      <c r="D215" s="94" t="s">
        <v>1552</v>
      </c>
      <c r="E215" s="94" t="s">
        <v>1553</v>
      </c>
      <c r="F215" s="94" t="s">
        <v>1552</v>
      </c>
      <c r="G215" s="94" t="s">
        <v>1552</v>
      </c>
      <c r="H215" s="94" t="s">
        <v>1552</v>
      </c>
      <c r="T215" s="93" t="s">
        <v>1549</v>
      </c>
      <c r="U215" s="94" t="s">
        <v>1554</v>
      </c>
      <c r="V215" s="94" t="s">
        <v>1555</v>
      </c>
      <c r="W215" s="94" t="s">
        <v>1556</v>
      </c>
      <c r="X215" s="94" t="s">
        <v>1556</v>
      </c>
      <c r="Y215" s="94" t="s">
        <v>1556</v>
      </c>
      <c r="Z215" s="94" t="s">
        <v>1556</v>
      </c>
      <c r="AA215" s="94" t="s">
        <v>1556</v>
      </c>
    </row>
    <row r="216" spans="1:27" ht="15" thickBot="1" x14ac:dyDescent="0.35">
      <c r="A216" s="93" t="s">
        <v>1557</v>
      </c>
      <c r="B216" s="94" t="s">
        <v>1558</v>
      </c>
      <c r="C216" s="94" t="s">
        <v>1559</v>
      </c>
      <c r="D216" s="94" t="s">
        <v>1560</v>
      </c>
      <c r="E216" s="94" t="s">
        <v>1561</v>
      </c>
      <c r="F216" s="94" t="s">
        <v>1560</v>
      </c>
      <c r="G216" s="94" t="s">
        <v>1560</v>
      </c>
      <c r="H216" s="94" t="s">
        <v>1560</v>
      </c>
      <c r="T216" s="93" t="s">
        <v>1557</v>
      </c>
      <c r="U216" s="94" t="s">
        <v>1562</v>
      </c>
      <c r="V216" s="94" t="s">
        <v>1563</v>
      </c>
      <c r="W216" s="94" t="s">
        <v>1564</v>
      </c>
      <c r="X216" s="94" t="s">
        <v>1564</v>
      </c>
      <c r="Y216" s="94" t="s">
        <v>1564</v>
      </c>
      <c r="Z216" s="94" t="s">
        <v>1564</v>
      </c>
      <c r="AA216" s="94" t="s">
        <v>1564</v>
      </c>
    </row>
    <row r="217" spans="1:27" ht="15" thickBot="1" x14ac:dyDescent="0.35">
      <c r="A217" s="93" t="s">
        <v>1565</v>
      </c>
      <c r="B217" s="94" t="s">
        <v>1566</v>
      </c>
      <c r="C217" s="94" t="s">
        <v>1567</v>
      </c>
      <c r="D217" s="94" t="s">
        <v>1568</v>
      </c>
      <c r="E217" s="94" t="s">
        <v>1569</v>
      </c>
      <c r="F217" s="94" t="s">
        <v>1568</v>
      </c>
      <c r="G217" s="94" t="s">
        <v>1568</v>
      </c>
      <c r="H217" s="94" t="s">
        <v>1568</v>
      </c>
      <c r="T217" s="93" t="s">
        <v>1565</v>
      </c>
      <c r="U217" s="94" t="s">
        <v>1570</v>
      </c>
      <c r="V217" s="94" t="s">
        <v>1571</v>
      </c>
      <c r="W217" s="94" t="s">
        <v>1572</v>
      </c>
      <c r="X217" s="94" t="s">
        <v>1572</v>
      </c>
      <c r="Y217" s="94" t="s">
        <v>1572</v>
      </c>
      <c r="Z217" s="94" t="s">
        <v>1572</v>
      </c>
      <c r="AA217" s="94" t="s">
        <v>1572</v>
      </c>
    </row>
    <row r="218" spans="1:27" ht="15" thickBot="1" x14ac:dyDescent="0.35">
      <c r="A218" s="93" t="s">
        <v>1573</v>
      </c>
      <c r="B218" s="94" t="s">
        <v>1574</v>
      </c>
      <c r="C218" s="94" t="s">
        <v>1575</v>
      </c>
      <c r="D218" s="94" t="s">
        <v>1576</v>
      </c>
      <c r="E218" s="94" t="s">
        <v>1577</v>
      </c>
      <c r="F218" s="94" t="s">
        <v>1576</v>
      </c>
      <c r="G218" s="94" t="s">
        <v>1576</v>
      </c>
      <c r="H218" s="94" t="s">
        <v>1576</v>
      </c>
      <c r="T218" s="93" t="s">
        <v>1573</v>
      </c>
      <c r="U218" s="94" t="s">
        <v>1578</v>
      </c>
      <c r="V218" s="94" t="s">
        <v>1579</v>
      </c>
      <c r="W218" s="94" t="s">
        <v>1580</v>
      </c>
      <c r="X218" s="94" t="s">
        <v>1580</v>
      </c>
      <c r="Y218" s="94" t="s">
        <v>1580</v>
      </c>
      <c r="Z218" s="94" t="s">
        <v>1580</v>
      </c>
      <c r="AA218" s="94" t="s">
        <v>1580</v>
      </c>
    </row>
    <row r="219" spans="1:27" ht="15" thickBot="1" x14ac:dyDescent="0.35">
      <c r="A219" s="93" t="s">
        <v>1581</v>
      </c>
      <c r="B219" s="94" t="s">
        <v>1582</v>
      </c>
      <c r="C219" s="94" t="s">
        <v>1583</v>
      </c>
      <c r="D219" s="94" t="s">
        <v>1584</v>
      </c>
      <c r="E219" s="94" t="s">
        <v>1585</v>
      </c>
      <c r="F219" s="94" t="s">
        <v>1584</v>
      </c>
      <c r="G219" s="94" t="s">
        <v>1584</v>
      </c>
      <c r="H219" s="94" t="s">
        <v>1584</v>
      </c>
      <c r="T219" s="93" t="s">
        <v>1581</v>
      </c>
      <c r="U219" s="94" t="s">
        <v>1586</v>
      </c>
      <c r="V219" s="94" t="s">
        <v>1587</v>
      </c>
      <c r="W219" s="94" t="s">
        <v>1588</v>
      </c>
      <c r="X219" s="94" t="s">
        <v>1588</v>
      </c>
      <c r="Y219" s="94" t="s">
        <v>1588</v>
      </c>
      <c r="Z219" s="94" t="s">
        <v>1588</v>
      </c>
      <c r="AA219" s="94" t="s">
        <v>1588</v>
      </c>
    </row>
    <row r="220" spans="1:27" ht="15" thickBot="1" x14ac:dyDescent="0.35">
      <c r="A220" s="93" t="s">
        <v>1589</v>
      </c>
      <c r="B220" s="94" t="s">
        <v>1590</v>
      </c>
      <c r="C220" s="94" t="s">
        <v>1591</v>
      </c>
      <c r="D220" s="94" t="s">
        <v>1592</v>
      </c>
      <c r="E220" s="94" t="s">
        <v>1593</v>
      </c>
      <c r="F220" s="94" t="s">
        <v>1592</v>
      </c>
      <c r="G220" s="94" t="s">
        <v>1592</v>
      </c>
      <c r="H220" s="94" t="s">
        <v>1592</v>
      </c>
      <c r="T220" s="93" t="s">
        <v>1589</v>
      </c>
      <c r="U220" s="94" t="s">
        <v>1594</v>
      </c>
      <c r="V220" s="94" t="s">
        <v>1595</v>
      </c>
      <c r="W220" s="94" t="s">
        <v>1596</v>
      </c>
      <c r="X220" s="94" t="s">
        <v>1596</v>
      </c>
      <c r="Y220" s="94" t="s">
        <v>1596</v>
      </c>
      <c r="Z220" s="94" t="s">
        <v>1596</v>
      </c>
      <c r="AA220" s="94" t="s">
        <v>1596</v>
      </c>
    </row>
    <row r="221" spans="1:27" ht="15" thickBot="1" x14ac:dyDescent="0.35">
      <c r="A221" s="93" t="s">
        <v>1597</v>
      </c>
      <c r="B221" s="94" t="s">
        <v>1598</v>
      </c>
      <c r="C221" s="94" t="s">
        <v>1599</v>
      </c>
      <c r="D221" s="94" t="s">
        <v>1600</v>
      </c>
      <c r="E221" s="94" t="s">
        <v>1601</v>
      </c>
      <c r="F221" s="94" t="s">
        <v>1600</v>
      </c>
      <c r="G221" s="94" t="s">
        <v>1600</v>
      </c>
      <c r="H221" s="94" t="s">
        <v>1600</v>
      </c>
      <c r="T221" s="93" t="s">
        <v>1597</v>
      </c>
      <c r="U221" s="94" t="s">
        <v>1602</v>
      </c>
      <c r="V221" s="94" t="s">
        <v>1603</v>
      </c>
      <c r="W221" s="94" t="s">
        <v>1604</v>
      </c>
      <c r="X221" s="94" t="s">
        <v>1604</v>
      </c>
      <c r="Y221" s="94" t="s">
        <v>1604</v>
      </c>
      <c r="Z221" s="94" t="s">
        <v>1604</v>
      </c>
      <c r="AA221" s="94" t="s">
        <v>1604</v>
      </c>
    </row>
    <row r="222" spans="1:27" ht="15" thickBot="1" x14ac:dyDescent="0.35">
      <c r="A222" s="93" t="s">
        <v>1605</v>
      </c>
      <c r="B222" s="94" t="s">
        <v>1606</v>
      </c>
      <c r="C222" s="94" t="s">
        <v>1607</v>
      </c>
      <c r="D222" s="94" t="s">
        <v>1608</v>
      </c>
      <c r="E222" s="94" t="s">
        <v>1609</v>
      </c>
      <c r="F222" s="94" t="s">
        <v>1608</v>
      </c>
      <c r="G222" s="94" t="s">
        <v>1608</v>
      </c>
      <c r="H222" s="94" t="s">
        <v>1608</v>
      </c>
      <c r="T222" s="93" t="s">
        <v>1605</v>
      </c>
      <c r="U222" s="94" t="s">
        <v>1610</v>
      </c>
      <c r="V222" s="94" t="s">
        <v>1611</v>
      </c>
      <c r="W222" s="94" t="s">
        <v>1612</v>
      </c>
      <c r="X222" s="94" t="s">
        <v>1612</v>
      </c>
      <c r="Y222" s="94" t="s">
        <v>1612</v>
      </c>
      <c r="Z222" s="94" t="s">
        <v>1612</v>
      </c>
      <c r="AA222" s="94" t="s">
        <v>1612</v>
      </c>
    </row>
    <row r="223" spans="1:27" ht="15" thickBot="1" x14ac:dyDescent="0.35">
      <c r="A223" s="93" t="s">
        <v>1613</v>
      </c>
      <c r="B223" s="94" t="s">
        <v>1614</v>
      </c>
      <c r="C223" s="94" t="s">
        <v>1615</v>
      </c>
      <c r="D223" s="94" t="s">
        <v>1616</v>
      </c>
      <c r="E223" s="94" t="s">
        <v>1617</v>
      </c>
      <c r="F223" s="94" t="s">
        <v>1616</v>
      </c>
      <c r="G223" s="94" t="s">
        <v>1616</v>
      </c>
      <c r="H223" s="94" t="s">
        <v>1616</v>
      </c>
      <c r="T223" s="93" t="s">
        <v>1613</v>
      </c>
      <c r="U223" s="94" t="s">
        <v>1618</v>
      </c>
      <c r="V223" s="94" t="s">
        <v>1619</v>
      </c>
      <c r="W223" s="94" t="s">
        <v>1620</v>
      </c>
      <c r="X223" s="94" t="s">
        <v>1620</v>
      </c>
      <c r="Y223" s="94" t="s">
        <v>1620</v>
      </c>
      <c r="Z223" s="94" t="s">
        <v>1620</v>
      </c>
      <c r="AA223" s="94" t="s">
        <v>1620</v>
      </c>
    </row>
    <row r="224" spans="1:27" ht="15" thickBot="1" x14ac:dyDescent="0.35">
      <c r="A224" s="93" t="s">
        <v>1621</v>
      </c>
      <c r="B224" s="94" t="s">
        <v>1622</v>
      </c>
      <c r="C224" s="94" t="s">
        <v>1623</v>
      </c>
      <c r="D224" s="94" t="s">
        <v>1624</v>
      </c>
      <c r="E224" s="94" t="s">
        <v>1625</v>
      </c>
      <c r="F224" s="94" t="s">
        <v>1624</v>
      </c>
      <c r="G224" s="94" t="s">
        <v>1624</v>
      </c>
      <c r="H224" s="94" t="s">
        <v>1624</v>
      </c>
      <c r="T224" s="93" t="s">
        <v>1621</v>
      </c>
      <c r="U224" s="94" t="s">
        <v>1626</v>
      </c>
      <c r="V224" s="94" t="s">
        <v>1627</v>
      </c>
      <c r="W224" s="94" t="s">
        <v>1628</v>
      </c>
      <c r="X224" s="94" t="s">
        <v>1628</v>
      </c>
      <c r="Y224" s="94" t="s">
        <v>1628</v>
      </c>
      <c r="Z224" s="94" t="s">
        <v>1628</v>
      </c>
      <c r="AA224" s="94" t="s">
        <v>1628</v>
      </c>
    </row>
    <row r="225" spans="1:27" ht="15" thickBot="1" x14ac:dyDescent="0.35">
      <c r="A225" s="93" t="s">
        <v>1629</v>
      </c>
      <c r="B225" s="94" t="s">
        <v>1630</v>
      </c>
      <c r="C225" s="94" t="s">
        <v>1631</v>
      </c>
      <c r="D225" s="94" t="s">
        <v>1632</v>
      </c>
      <c r="E225" s="94" t="s">
        <v>1633</v>
      </c>
      <c r="F225" s="94" t="s">
        <v>1632</v>
      </c>
      <c r="G225" s="94" t="s">
        <v>1632</v>
      </c>
      <c r="H225" s="94" t="s">
        <v>1632</v>
      </c>
      <c r="T225" s="93" t="s">
        <v>1629</v>
      </c>
      <c r="U225" s="94" t="s">
        <v>1634</v>
      </c>
      <c r="V225" s="94" t="s">
        <v>1635</v>
      </c>
      <c r="W225" s="94" t="s">
        <v>1636</v>
      </c>
      <c r="X225" s="94" t="s">
        <v>1636</v>
      </c>
      <c r="Y225" s="94" t="s">
        <v>1636</v>
      </c>
      <c r="Z225" s="94" t="s">
        <v>1636</v>
      </c>
      <c r="AA225" s="94" t="s">
        <v>1636</v>
      </c>
    </row>
    <row r="226" spans="1:27" ht="15" thickBot="1" x14ac:dyDescent="0.35">
      <c r="A226" s="93" t="s">
        <v>1637</v>
      </c>
      <c r="B226" s="94" t="s">
        <v>1638</v>
      </c>
      <c r="C226" s="94" t="s">
        <v>1639</v>
      </c>
      <c r="D226" s="94" t="s">
        <v>1640</v>
      </c>
      <c r="E226" s="94" t="s">
        <v>1641</v>
      </c>
      <c r="F226" s="94" t="s">
        <v>1640</v>
      </c>
      <c r="G226" s="94" t="s">
        <v>1640</v>
      </c>
      <c r="H226" s="94" t="s">
        <v>1640</v>
      </c>
      <c r="T226" s="93" t="s">
        <v>1637</v>
      </c>
      <c r="U226" s="94" t="s">
        <v>1642</v>
      </c>
      <c r="V226" s="94" t="s">
        <v>1643</v>
      </c>
      <c r="W226" s="94" t="s">
        <v>1644</v>
      </c>
      <c r="X226" s="94" t="s">
        <v>1644</v>
      </c>
      <c r="Y226" s="94" t="s">
        <v>1644</v>
      </c>
      <c r="Z226" s="94" t="s">
        <v>1644</v>
      </c>
      <c r="AA226" s="94" t="s">
        <v>1644</v>
      </c>
    </row>
    <row r="227" spans="1:27" ht="15" thickBot="1" x14ac:dyDescent="0.35">
      <c r="A227" s="93" t="s">
        <v>1645</v>
      </c>
      <c r="B227" s="94" t="s">
        <v>1646</v>
      </c>
      <c r="C227" s="94" t="s">
        <v>1647</v>
      </c>
      <c r="D227" s="94" t="s">
        <v>1648</v>
      </c>
      <c r="E227" s="94" t="s">
        <v>1649</v>
      </c>
      <c r="F227" s="94" t="s">
        <v>1648</v>
      </c>
      <c r="G227" s="94" t="s">
        <v>1648</v>
      </c>
      <c r="H227" s="94" t="s">
        <v>1648</v>
      </c>
      <c r="T227" s="93" t="s">
        <v>1645</v>
      </c>
      <c r="U227" s="94" t="s">
        <v>1650</v>
      </c>
      <c r="V227" s="94" t="s">
        <v>1651</v>
      </c>
      <c r="W227" s="94" t="s">
        <v>1652</v>
      </c>
      <c r="X227" s="94" t="s">
        <v>1652</v>
      </c>
      <c r="Y227" s="94" t="s">
        <v>1652</v>
      </c>
      <c r="Z227" s="94" t="s">
        <v>1652</v>
      </c>
      <c r="AA227" s="94" t="s">
        <v>1652</v>
      </c>
    </row>
    <row r="228" spans="1:27" ht="15" thickBot="1" x14ac:dyDescent="0.35">
      <c r="A228" s="93" t="s">
        <v>1653</v>
      </c>
      <c r="B228" s="94" t="s">
        <v>1654</v>
      </c>
      <c r="C228" s="94" t="s">
        <v>1655</v>
      </c>
      <c r="D228" s="94" t="s">
        <v>1656</v>
      </c>
      <c r="E228" s="94" t="s">
        <v>1657</v>
      </c>
      <c r="F228" s="94" t="s">
        <v>1656</v>
      </c>
      <c r="G228" s="94" t="s">
        <v>1656</v>
      </c>
      <c r="H228" s="94" t="s">
        <v>1656</v>
      </c>
      <c r="T228" s="93" t="s">
        <v>1653</v>
      </c>
      <c r="U228" s="94" t="s">
        <v>1658</v>
      </c>
      <c r="V228" s="94" t="s">
        <v>1659</v>
      </c>
      <c r="W228" s="94" t="s">
        <v>1660</v>
      </c>
      <c r="X228" s="94" t="s">
        <v>1660</v>
      </c>
      <c r="Y228" s="94" t="s">
        <v>1660</v>
      </c>
      <c r="Z228" s="94" t="s">
        <v>1660</v>
      </c>
      <c r="AA228" s="94" t="s">
        <v>1660</v>
      </c>
    </row>
    <row r="229" spans="1:27" ht="15" thickBot="1" x14ac:dyDescent="0.35">
      <c r="A229" s="93" t="s">
        <v>1661</v>
      </c>
      <c r="B229" s="94" t="s">
        <v>1662</v>
      </c>
      <c r="C229" s="94" t="s">
        <v>1663</v>
      </c>
      <c r="D229" s="94" t="s">
        <v>1664</v>
      </c>
      <c r="E229" s="94" t="s">
        <v>1665</v>
      </c>
      <c r="F229" s="94" t="s">
        <v>1664</v>
      </c>
      <c r="G229" s="94" t="s">
        <v>1664</v>
      </c>
      <c r="H229" s="94" t="s">
        <v>1664</v>
      </c>
      <c r="T229" s="93" t="s">
        <v>1661</v>
      </c>
      <c r="U229" s="94" t="s">
        <v>1666</v>
      </c>
      <c r="V229" s="94" t="s">
        <v>1667</v>
      </c>
      <c r="W229" s="94" t="s">
        <v>1656</v>
      </c>
      <c r="X229" s="94" t="s">
        <v>1656</v>
      </c>
      <c r="Y229" s="94" t="s">
        <v>1656</v>
      </c>
      <c r="Z229" s="94" t="s">
        <v>1656</v>
      </c>
      <c r="AA229" s="94" t="s">
        <v>1656</v>
      </c>
    </row>
    <row r="230" spans="1:27" ht="15" thickBot="1" x14ac:dyDescent="0.35">
      <c r="A230" s="93" t="s">
        <v>1668</v>
      </c>
      <c r="B230" s="94" t="s">
        <v>1669</v>
      </c>
      <c r="C230" s="94" t="s">
        <v>1670</v>
      </c>
      <c r="D230" s="94" t="s">
        <v>1671</v>
      </c>
      <c r="E230" s="94" t="s">
        <v>1672</v>
      </c>
      <c r="F230" s="94" t="s">
        <v>1671</v>
      </c>
      <c r="G230" s="94" t="s">
        <v>1671</v>
      </c>
      <c r="H230" s="94" t="s">
        <v>1671</v>
      </c>
      <c r="T230" s="93" t="s">
        <v>1668</v>
      </c>
      <c r="U230" s="94" t="s">
        <v>1673</v>
      </c>
      <c r="V230" s="94" t="s">
        <v>1674</v>
      </c>
      <c r="W230" s="94" t="s">
        <v>1664</v>
      </c>
      <c r="X230" s="94" t="s">
        <v>1664</v>
      </c>
      <c r="Y230" s="94" t="s">
        <v>1664</v>
      </c>
      <c r="Z230" s="94" t="s">
        <v>1664</v>
      </c>
      <c r="AA230" s="94" t="s">
        <v>1664</v>
      </c>
    </row>
    <row r="231" spans="1:27" ht="15" thickBot="1" x14ac:dyDescent="0.35">
      <c r="A231" s="93" t="s">
        <v>1675</v>
      </c>
      <c r="B231" s="94" t="s">
        <v>1676</v>
      </c>
      <c r="C231" s="94" t="s">
        <v>1677</v>
      </c>
      <c r="D231" s="94" t="s">
        <v>1678</v>
      </c>
      <c r="E231" s="94" t="s">
        <v>1679</v>
      </c>
      <c r="F231" s="94" t="s">
        <v>1678</v>
      </c>
      <c r="G231" s="94" t="s">
        <v>1678</v>
      </c>
      <c r="H231" s="94" t="s">
        <v>1678</v>
      </c>
      <c r="T231" s="93" t="s">
        <v>1675</v>
      </c>
      <c r="U231" s="94" t="s">
        <v>1680</v>
      </c>
      <c r="V231" s="94" t="s">
        <v>1681</v>
      </c>
      <c r="W231" s="94" t="s">
        <v>1671</v>
      </c>
      <c r="X231" s="94" t="s">
        <v>1671</v>
      </c>
      <c r="Y231" s="94" t="s">
        <v>1671</v>
      </c>
      <c r="Z231" s="94" t="s">
        <v>1671</v>
      </c>
      <c r="AA231" s="94" t="s">
        <v>1671</v>
      </c>
    </row>
    <row r="232" spans="1:27" ht="15" thickBot="1" x14ac:dyDescent="0.35">
      <c r="A232" s="93" t="s">
        <v>1682</v>
      </c>
      <c r="B232" s="94" t="s">
        <v>1683</v>
      </c>
      <c r="C232" s="94" t="s">
        <v>1684</v>
      </c>
      <c r="D232" s="94" t="s">
        <v>1685</v>
      </c>
      <c r="E232" s="94" t="s">
        <v>1686</v>
      </c>
      <c r="F232" s="94" t="s">
        <v>1685</v>
      </c>
      <c r="G232" s="94" t="s">
        <v>1685</v>
      </c>
      <c r="H232" s="94" t="s">
        <v>1685</v>
      </c>
      <c r="T232" s="93" t="s">
        <v>1682</v>
      </c>
      <c r="U232" s="94" t="s">
        <v>1687</v>
      </c>
      <c r="V232" s="94" t="s">
        <v>1688</v>
      </c>
      <c r="W232" s="94" t="s">
        <v>1678</v>
      </c>
      <c r="X232" s="94" t="s">
        <v>1678</v>
      </c>
      <c r="Y232" s="94" t="s">
        <v>1678</v>
      </c>
      <c r="Z232" s="94" t="s">
        <v>1678</v>
      </c>
      <c r="AA232" s="94" t="s">
        <v>1678</v>
      </c>
    </row>
    <row r="233" spans="1:27" ht="15" thickBot="1" x14ac:dyDescent="0.35">
      <c r="A233" s="93" t="s">
        <v>1689</v>
      </c>
      <c r="B233" s="94" t="s">
        <v>1690</v>
      </c>
      <c r="C233" s="94" t="s">
        <v>1691</v>
      </c>
      <c r="D233" s="94" t="s">
        <v>1692</v>
      </c>
      <c r="E233" s="94" t="s">
        <v>1693</v>
      </c>
      <c r="F233" s="94" t="s">
        <v>1692</v>
      </c>
      <c r="G233" s="94" t="s">
        <v>1692</v>
      </c>
      <c r="H233" s="94" t="s">
        <v>1692</v>
      </c>
      <c r="T233" s="93" t="s">
        <v>1689</v>
      </c>
      <c r="U233" s="94" t="s">
        <v>1694</v>
      </c>
      <c r="V233" s="94" t="s">
        <v>1695</v>
      </c>
      <c r="W233" s="94" t="s">
        <v>1696</v>
      </c>
      <c r="X233" s="94" t="s">
        <v>1696</v>
      </c>
      <c r="Y233" s="94" t="s">
        <v>1696</v>
      </c>
      <c r="Z233" s="94" t="s">
        <v>1696</v>
      </c>
      <c r="AA233" s="94" t="s">
        <v>1696</v>
      </c>
    </row>
    <row r="234" spans="1:27" ht="15" thickBot="1" x14ac:dyDescent="0.35">
      <c r="A234" s="93" t="s">
        <v>1697</v>
      </c>
      <c r="B234" s="94" t="s">
        <v>1698</v>
      </c>
      <c r="C234" s="94" t="s">
        <v>1699</v>
      </c>
      <c r="D234" s="94" t="s">
        <v>1700</v>
      </c>
      <c r="E234" s="94" t="s">
        <v>1701</v>
      </c>
      <c r="F234" s="94" t="s">
        <v>1700</v>
      </c>
      <c r="G234" s="94" t="s">
        <v>1700</v>
      </c>
      <c r="H234" s="94" t="s">
        <v>1700</v>
      </c>
      <c r="T234" s="93" t="s">
        <v>1697</v>
      </c>
      <c r="U234" s="94" t="s">
        <v>1702</v>
      </c>
      <c r="V234" s="94" t="s">
        <v>1703</v>
      </c>
      <c r="W234" s="94" t="s">
        <v>1704</v>
      </c>
      <c r="X234" s="94" t="s">
        <v>1704</v>
      </c>
      <c r="Y234" s="94" t="s">
        <v>1704</v>
      </c>
      <c r="Z234" s="94" t="s">
        <v>1704</v>
      </c>
      <c r="AA234" s="94" t="s">
        <v>1704</v>
      </c>
    </row>
    <row r="235" spans="1:27" ht="15" thickBot="1" x14ac:dyDescent="0.35">
      <c r="A235" s="93" t="s">
        <v>1705</v>
      </c>
      <c r="B235" s="94" t="s">
        <v>1706</v>
      </c>
      <c r="C235" s="94" t="s">
        <v>1707</v>
      </c>
      <c r="D235" s="94" t="s">
        <v>1708</v>
      </c>
      <c r="E235" s="94" t="s">
        <v>1709</v>
      </c>
      <c r="F235" s="94" t="s">
        <v>1708</v>
      </c>
      <c r="G235" s="94" t="s">
        <v>1708</v>
      </c>
      <c r="H235" s="94" t="s">
        <v>1708</v>
      </c>
      <c r="T235" s="93" t="s">
        <v>1705</v>
      </c>
      <c r="U235" s="94" t="s">
        <v>1710</v>
      </c>
      <c r="V235" s="94" t="s">
        <v>1711</v>
      </c>
      <c r="W235" s="94" t="s">
        <v>1712</v>
      </c>
      <c r="X235" s="94" t="s">
        <v>1712</v>
      </c>
      <c r="Y235" s="94" t="s">
        <v>1712</v>
      </c>
      <c r="Z235" s="94" t="s">
        <v>1712</v>
      </c>
      <c r="AA235" s="94" t="s">
        <v>1712</v>
      </c>
    </row>
    <row r="236" spans="1:27" ht="15" thickBot="1" x14ac:dyDescent="0.35">
      <c r="A236" s="93" t="s">
        <v>1713</v>
      </c>
      <c r="B236" s="94" t="s">
        <v>1714</v>
      </c>
      <c r="C236" s="94" t="s">
        <v>1715</v>
      </c>
      <c r="D236" s="94" t="s">
        <v>1716</v>
      </c>
      <c r="E236" s="94" t="s">
        <v>1717</v>
      </c>
      <c r="F236" s="94" t="s">
        <v>1716</v>
      </c>
      <c r="G236" s="94" t="s">
        <v>1716</v>
      </c>
      <c r="H236" s="94" t="s">
        <v>1716</v>
      </c>
      <c r="T236" s="93" t="s">
        <v>1713</v>
      </c>
      <c r="U236" s="94" t="s">
        <v>1718</v>
      </c>
      <c r="V236" s="94" t="s">
        <v>1719</v>
      </c>
      <c r="W236" s="94" t="s">
        <v>1720</v>
      </c>
      <c r="X236" s="94" t="s">
        <v>1720</v>
      </c>
      <c r="Y236" s="94" t="s">
        <v>1720</v>
      </c>
      <c r="Z236" s="94" t="s">
        <v>1720</v>
      </c>
      <c r="AA236" s="94" t="s">
        <v>1720</v>
      </c>
    </row>
    <row r="237" spans="1:27" ht="15" thickBot="1" x14ac:dyDescent="0.35">
      <c r="A237" s="93" t="s">
        <v>1721</v>
      </c>
      <c r="B237" s="94" t="s">
        <v>1722</v>
      </c>
      <c r="C237" s="94" t="s">
        <v>1723</v>
      </c>
      <c r="D237" s="94" t="s">
        <v>1724</v>
      </c>
      <c r="E237" s="94" t="s">
        <v>1725</v>
      </c>
      <c r="F237" s="94" t="s">
        <v>1724</v>
      </c>
      <c r="G237" s="94" t="s">
        <v>1724</v>
      </c>
      <c r="H237" s="94" t="s">
        <v>1724</v>
      </c>
      <c r="T237" s="93" t="s">
        <v>1721</v>
      </c>
      <c r="U237" s="94" t="s">
        <v>1726</v>
      </c>
      <c r="V237" s="94" t="s">
        <v>1727</v>
      </c>
      <c r="W237" s="94" t="s">
        <v>1728</v>
      </c>
      <c r="X237" s="94" t="s">
        <v>1728</v>
      </c>
      <c r="Y237" s="94" t="s">
        <v>1728</v>
      </c>
      <c r="Z237" s="94" t="s">
        <v>1728</v>
      </c>
      <c r="AA237" s="94" t="s">
        <v>1728</v>
      </c>
    </row>
    <row r="238" spans="1:27" ht="15" thickBot="1" x14ac:dyDescent="0.35">
      <c r="A238" s="93" t="s">
        <v>1729</v>
      </c>
      <c r="B238" s="94" t="s">
        <v>1730</v>
      </c>
      <c r="C238" s="94" t="s">
        <v>1731</v>
      </c>
      <c r="D238" s="94" t="s">
        <v>1732</v>
      </c>
      <c r="E238" s="94" t="s">
        <v>1733</v>
      </c>
      <c r="F238" s="94" t="s">
        <v>1732</v>
      </c>
      <c r="G238" s="94" t="s">
        <v>1732</v>
      </c>
      <c r="H238" s="94" t="s">
        <v>1732</v>
      </c>
      <c r="T238" s="93" t="s">
        <v>1729</v>
      </c>
      <c r="U238" s="94" t="s">
        <v>1734</v>
      </c>
      <c r="V238" s="94" t="s">
        <v>1735</v>
      </c>
      <c r="W238" s="94" t="s">
        <v>1736</v>
      </c>
      <c r="X238" s="94" t="s">
        <v>1736</v>
      </c>
      <c r="Y238" s="94" t="s">
        <v>1736</v>
      </c>
      <c r="Z238" s="94" t="s">
        <v>1736</v>
      </c>
      <c r="AA238" s="94" t="s">
        <v>1736</v>
      </c>
    </row>
    <row r="239" spans="1:27" ht="15" thickBot="1" x14ac:dyDescent="0.35">
      <c r="A239" s="93" t="s">
        <v>1737</v>
      </c>
      <c r="B239" s="94" t="s">
        <v>1738</v>
      </c>
      <c r="C239" s="94" t="s">
        <v>1739</v>
      </c>
      <c r="D239" s="94" t="s">
        <v>1740</v>
      </c>
      <c r="E239" s="94" t="s">
        <v>1741</v>
      </c>
      <c r="F239" s="94" t="s">
        <v>1740</v>
      </c>
      <c r="G239" s="94" t="s">
        <v>1740</v>
      </c>
      <c r="H239" s="94" t="s">
        <v>1740</v>
      </c>
      <c r="T239" s="93" t="s">
        <v>1737</v>
      </c>
      <c r="U239" s="94" t="s">
        <v>1742</v>
      </c>
      <c r="V239" s="94" t="s">
        <v>1743</v>
      </c>
      <c r="W239" s="94" t="s">
        <v>1744</v>
      </c>
      <c r="X239" s="94" t="s">
        <v>1744</v>
      </c>
      <c r="Y239" s="94" t="s">
        <v>1744</v>
      </c>
      <c r="Z239" s="94" t="s">
        <v>1744</v>
      </c>
      <c r="AA239" s="94" t="s">
        <v>1744</v>
      </c>
    </row>
    <row r="240" spans="1:27" ht="15" thickBot="1" x14ac:dyDescent="0.35">
      <c r="A240" s="93" t="s">
        <v>1745</v>
      </c>
      <c r="B240" s="94" t="s">
        <v>1746</v>
      </c>
      <c r="C240" s="94" t="s">
        <v>1747</v>
      </c>
      <c r="D240" s="94" t="s">
        <v>1748</v>
      </c>
      <c r="E240" s="94" t="s">
        <v>1749</v>
      </c>
      <c r="F240" s="94" t="s">
        <v>1748</v>
      </c>
      <c r="G240" s="94" t="s">
        <v>1748</v>
      </c>
      <c r="H240" s="94" t="s">
        <v>1748</v>
      </c>
      <c r="T240" s="93" t="s">
        <v>1745</v>
      </c>
      <c r="U240" s="94" t="s">
        <v>1750</v>
      </c>
      <c r="V240" s="94" t="s">
        <v>1751</v>
      </c>
      <c r="W240" s="94" t="s">
        <v>1752</v>
      </c>
      <c r="X240" s="94" t="s">
        <v>1752</v>
      </c>
      <c r="Y240" s="94" t="s">
        <v>1752</v>
      </c>
      <c r="Z240" s="94" t="s">
        <v>1752</v>
      </c>
      <c r="AA240" s="94" t="s">
        <v>1752</v>
      </c>
    </row>
    <row r="241" spans="1:27" ht="15" thickBot="1" x14ac:dyDescent="0.35">
      <c r="A241" s="93" t="s">
        <v>1753</v>
      </c>
      <c r="B241" s="94" t="s">
        <v>1754</v>
      </c>
      <c r="C241" s="94" t="s">
        <v>1755</v>
      </c>
      <c r="D241" s="94" t="s">
        <v>1756</v>
      </c>
      <c r="E241" s="94" t="s">
        <v>1757</v>
      </c>
      <c r="F241" s="94" t="s">
        <v>1756</v>
      </c>
      <c r="G241" s="94" t="s">
        <v>1756</v>
      </c>
      <c r="H241" s="94" t="s">
        <v>1756</v>
      </c>
      <c r="T241" s="93" t="s">
        <v>1753</v>
      </c>
      <c r="U241" s="94" t="s">
        <v>1758</v>
      </c>
      <c r="V241" s="94" t="s">
        <v>1759</v>
      </c>
      <c r="W241" s="94" t="s">
        <v>1760</v>
      </c>
      <c r="X241" s="94" t="s">
        <v>1760</v>
      </c>
      <c r="Y241" s="94" t="s">
        <v>1760</v>
      </c>
      <c r="Z241" s="94" t="s">
        <v>1760</v>
      </c>
      <c r="AA241" s="94" t="s">
        <v>1760</v>
      </c>
    </row>
    <row r="242" spans="1:27" ht="15" thickBot="1" x14ac:dyDescent="0.35">
      <c r="A242" s="93" t="s">
        <v>1761</v>
      </c>
      <c r="B242" s="94" t="s">
        <v>1762</v>
      </c>
      <c r="C242" s="94" t="s">
        <v>1763</v>
      </c>
      <c r="D242" s="94" t="s">
        <v>1764</v>
      </c>
      <c r="E242" s="94" t="s">
        <v>1765</v>
      </c>
      <c r="F242" s="94" t="s">
        <v>1764</v>
      </c>
      <c r="G242" s="94" t="s">
        <v>1764</v>
      </c>
      <c r="H242" s="94" t="s">
        <v>1764</v>
      </c>
      <c r="T242" s="93" t="s">
        <v>1761</v>
      </c>
      <c r="U242" s="94" t="s">
        <v>1766</v>
      </c>
      <c r="V242" s="94" t="s">
        <v>1767</v>
      </c>
      <c r="W242" s="94" t="s">
        <v>1768</v>
      </c>
      <c r="X242" s="94" t="s">
        <v>1768</v>
      </c>
      <c r="Y242" s="94" t="s">
        <v>1768</v>
      </c>
      <c r="Z242" s="94" t="s">
        <v>1768</v>
      </c>
      <c r="AA242" s="94" t="s">
        <v>1768</v>
      </c>
    </row>
    <row r="243" spans="1:27" ht="15" thickBot="1" x14ac:dyDescent="0.35">
      <c r="A243" s="93" t="s">
        <v>1769</v>
      </c>
      <c r="B243" s="94" t="s">
        <v>1770</v>
      </c>
      <c r="C243" s="94" t="s">
        <v>1771</v>
      </c>
      <c r="D243" s="94" t="s">
        <v>1772</v>
      </c>
      <c r="E243" s="94" t="s">
        <v>1773</v>
      </c>
      <c r="F243" s="94" t="s">
        <v>1772</v>
      </c>
      <c r="G243" s="94" t="s">
        <v>1772</v>
      </c>
      <c r="H243" s="94" t="s">
        <v>1772</v>
      </c>
      <c r="T243" s="93" t="s">
        <v>1769</v>
      </c>
      <c r="U243" s="94" t="s">
        <v>1774</v>
      </c>
      <c r="V243" s="94" t="s">
        <v>1775</v>
      </c>
      <c r="W243" s="94" t="s">
        <v>1776</v>
      </c>
      <c r="X243" s="94" t="s">
        <v>1776</v>
      </c>
      <c r="Y243" s="94" t="s">
        <v>1776</v>
      </c>
      <c r="Z243" s="94" t="s">
        <v>1776</v>
      </c>
      <c r="AA243" s="94" t="s">
        <v>1776</v>
      </c>
    </row>
    <row r="244" spans="1:27" ht="15" thickBot="1" x14ac:dyDescent="0.35">
      <c r="A244" s="93" t="s">
        <v>1777</v>
      </c>
      <c r="B244" s="94" t="s">
        <v>1778</v>
      </c>
      <c r="C244" s="94" t="s">
        <v>1779</v>
      </c>
      <c r="D244" s="94" t="s">
        <v>1780</v>
      </c>
      <c r="E244" s="94" t="s">
        <v>1781</v>
      </c>
      <c r="F244" s="94" t="s">
        <v>1780</v>
      </c>
      <c r="G244" s="94" t="s">
        <v>1780</v>
      </c>
      <c r="H244" s="94" t="s">
        <v>1780</v>
      </c>
      <c r="T244" s="93" t="s">
        <v>1777</v>
      </c>
      <c r="U244" s="94" t="s">
        <v>1782</v>
      </c>
      <c r="V244" s="94" t="s">
        <v>1783</v>
      </c>
      <c r="W244" s="94" t="s">
        <v>1784</v>
      </c>
      <c r="X244" s="94" t="s">
        <v>1784</v>
      </c>
      <c r="Y244" s="94" t="s">
        <v>1784</v>
      </c>
      <c r="Z244" s="94" t="s">
        <v>1784</v>
      </c>
      <c r="AA244" s="94" t="s">
        <v>1784</v>
      </c>
    </row>
    <row r="245" spans="1:27" ht="15" thickBot="1" x14ac:dyDescent="0.35">
      <c r="A245" s="93" t="s">
        <v>1785</v>
      </c>
      <c r="B245" s="94" t="s">
        <v>1786</v>
      </c>
      <c r="C245" s="94" t="s">
        <v>1787</v>
      </c>
      <c r="D245" s="94" t="s">
        <v>1788</v>
      </c>
      <c r="E245" s="94" t="s">
        <v>1789</v>
      </c>
      <c r="F245" s="94" t="s">
        <v>1788</v>
      </c>
      <c r="G245" s="94" t="s">
        <v>1788</v>
      </c>
      <c r="H245" s="94" t="s">
        <v>1788</v>
      </c>
      <c r="T245" s="93" t="s">
        <v>1785</v>
      </c>
      <c r="U245" s="94" t="s">
        <v>1790</v>
      </c>
      <c r="V245" s="94" t="s">
        <v>1791</v>
      </c>
      <c r="W245" s="94" t="s">
        <v>1792</v>
      </c>
      <c r="X245" s="94" t="s">
        <v>1792</v>
      </c>
      <c r="Y245" s="94" t="s">
        <v>1792</v>
      </c>
      <c r="Z245" s="94" t="s">
        <v>1792</v>
      </c>
      <c r="AA245" s="94" t="s">
        <v>1792</v>
      </c>
    </row>
    <row r="246" spans="1:27" ht="15" thickBot="1" x14ac:dyDescent="0.35">
      <c r="A246" s="93" t="s">
        <v>1793</v>
      </c>
      <c r="B246" s="94" t="s">
        <v>1794</v>
      </c>
      <c r="C246" s="94" t="s">
        <v>1795</v>
      </c>
      <c r="D246" s="94" t="s">
        <v>1796</v>
      </c>
      <c r="E246" s="94" t="s">
        <v>1797</v>
      </c>
      <c r="F246" s="94" t="s">
        <v>1796</v>
      </c>
      <c r="G246" s="94" t="s">
        <v>1796</v>
      </c>
      <c r="H246" s="94" t="s">
        <v>1796</v>
      </c>
      <c r="T246" s="93" t="s">
        <v>1793</v>
      </c>
      <c r="U246" s="94" t="s">
        <v>1798</v>
      </c>
      <c r="V246" s="94" t="s">
        <v>1799</v>
      </c>
      <c r="W246" s="94" t="s">
        <v>1800</v>
      </c>
      <c r="X246" s="94" t="s">
        <v>1800</v>
      </c>
      <c r="Y246" s="94" t="s">
        <v>1800</v>
      </c>
      <c r="Z246" s="94" t="s">
        <v>1800</v>
      </c>
      <c r="AA246" s="94" t="s">
        <v>1800</v>
      </c>
    </row>
    <row r="247" spans="1:27" ht="15" thickBot="1" x14ac:dyDescent="0.35">
      <c r="A247" s="93" t="s">
        <v>1801</v>
      </c>
      <c r="B247" s="94" t="s">
        <v>1802</v>
      </c>
      <c r="C247" s="94" t="s">
        <v>1803</v>
      </c>
      <c r="D247" s="94" t="s">
        <v>1804</v>
      </c>
      <c r="E247" s="94" t="s">
        <v>1805</v>
      </c>
      <c r="F247" s="94" t="s">
        <v>1804</v>
      </c>
      <c r="G247" s="94" t="s">
        <v>1804</v>
      </c>
      <c r="H247" s="94" t="s">
        <v>1804</v>
      </c>
      <c r="T247" s="93" t="s">
        <v>1801</v>
      </c>
      <c r="U247" s="94" t="s">
        <v>1806</v>
      </c>
      <c r="V247" s="94" t="s">
        <v>1807</v>
      </c>
      <c r="W247" s="94" t="s">
        <v>1808</v>
      </c>
      <c r="X247" s="94" t="s">
        <v>1808</v>
      </c>
      <c r="Y247" s="94" t="s">
        <v>1808</v>
      </c>
      <c r="Z247" s="94" t="s">
        <v>1808</v>
      </c>
      <c r="AA247" s="94" t="s">
        <v>1808</v>
      </c>
    </row>
    <row r="248" spans="1:27" ht="15" thickBot="1" x14ac:dyDescent="0.35">
      <c r="A248" s="93" t="s">
        <v>1809</v>
      </c>
      <c r="B248" s="94" t="s">
        <v>1810</v>
      </c>
      <c r="C248" s="94" t="s">
        <v>1811</v>
      </c>
      <c r="D248" s="94" t="s">
        <v>1812</v>
      </c>
      <c r="E248" s="94" t="s">
        <v>1813</v>
      </c>
      <c r="F248" s="94" t="s">
        <v>1812</v>
      </c>
      <c r="G248" s="94" t="s">
        <v>1812</v>
      </c>
      <c r="H248" s="94" t="s">
        <v>1812</v>
      </c>
      <c r="T248" s="93" t="s">
        <v>1809</v>
      </c>
      <c r="U248" s="94" t="s">
        <v>1814</v>
      </c>
      <c r="V248" s="94" t="s">
        <v>1815</v>
      </c>
      <c r="W248" s="94" t="s">
        <v>1816</v>
      </c>
      <c r="X248" s="94" t="s">
        <v>1816</v>
      </c>
      <c r="Y248" s="94" t="s">
        <v>1816</v>
      </c>
      <c r="Z248" s="94" t="s">
        <v>1816</v>
      </c>
      <c r="AA248" s="94" t="s">
        <v>1816</v>
      </c>
    </row>
    <row r="249" spans="1:27" ht="15" thickBot="1" x14ac:dyDescent="0.35">
      <c r="A249" s="93" t="s">
        <v>1817</v>
      </c>
      <c r="B249" s="94" t="s">
        <v>1818</v>
      </c>
      <c r="C249" s="94" t="s">
        <v>1819</v>
      </c>
      <c r="D249" s="94" t="s">
        <v>1820</v>
      </c>
      <c r="E249" s="94" t="s">
        <v>1821</v>
      </c>
      <c r="F249" s="94" t="s">
        <v>1820</v>
      </c>
      <c r="G249" s="94" t="s">
        <v>1820</v>
      </c>
      <c r="H249" s="94" t="s">
        <v>1820</v>
      </c>
      <c r="T249" s="93" t="s">
        <v>1817</v>
      </c>
      <c r="U249" s="94" t="s">
        <v>1822</v>
      </c>
      <c r="V249" s="94" t="s">
        <v>1823</v>
      </c>
      <c r="W249" s="94" t="s">
        <v>1824</v>
      </c>
      <c r="X249" s="94" t="s">
        <v>1824</v>
      </c>
      <c r="Y249" s="94" t="s">
        <v>1824</v>
      </c>
      <c r="Z249" s="94" t="s">
        <v>1824</v>
      </c>
      <c r="AA249" s="94" t="s">
        <v>1824</v>
      </c>
    </row>
    <row r="250" spans="1:27" ht="15" thickBot="1" x14ac:dyDescent="0.35">
      <c r="A250" s="93" t="s">
        <v>1825</v>
      </c>
      <c r="B250" s="94" t="s">
        <v>1826</v>
      </c>
      <c r="C250" s="94" t="s">
        <v>1827</v>
      </c>
      <c r="D250" s="94" t="s">
        <v>1828</v>
      </c>
      <c r="E250" s="94" t="s">
        <v>1829</v>
      </c>
      <c r="F250" s="94" t="s">
        <v>1828</v>
      </c>
      <c r="G250" s="94" t="s">
        <v>1828</v>
      </c>
      <c r="H250" s="94" t="s">
        <v>1828</v>
      </c>
      <c r="T250" s="93" t="s">
        <v>1825</v>
      </c>
      <c r="U250" s="94" t="s">
        <v>1830</v>
      </c>
      <c r="V250" s="94" t="s">
        <v>1831</v>
      </c>
      <c r="W250" s="94" t="s">
        <v>1832</v>
      </c>
      <c r="X250" s="94" t="s">
        <v>1832</v>
      </c>
      <c r="Y250" s="94" t="s">
        <v>1832</v>
      </c>
      <c r="Z250" s="94" t="s">
        <v>1832</v>
      </c>
      <c r="AA250" s="94" t="s">
        <v>1832</v>
      </c>
    </row>
    <row r="251" spans="1:27" ht="15" thickBot="1" x14ac:dyDescent="0.35">
      <c r="A251" s="93" t="s">
        <v>1833</v>
      </c>
      <c r="B251" s="94" t="s">
        <v>1834</v>
      </c>
      <c r="C251" s="94" t="s">
        <v>1835</v>
      </c>
      <c r="D251" s="94" t="s">
        <v>1836</v>
      </c>
      <c r="E251" s="94" t="s">
        <v>1837</v>
      </c>
      <c r="F251" s="94" t="s">
        <v>1836</v>
      </c>
      <c r="G251" s="94" t="s">
        <v>1836</v>
      </c>
      <c r="H251" s="94" t="s">
        <v>1836</v>
      </c>
      <c r="T251" s="93" t="s">
        <v>1833</v>
      </c>
      <c r="U251" s="94" t="s">
        <v>1838</v>
      </c>
      <c r="V251" s="94" t="s">
        <v>1839</v>
      </c>
      <c r="W251" s="94" t="s">
        <v>1840</v>
      </c>
      <c r="X251" s="94" t="s">
        <v>1840</v>
      </c>
      <c r="Y251" s="94" t="s">
        <v>1840</v>
      </c>
      <c r="Z251" s="94" t="s">
        <v>1840</v>
      </c>
      <c r="AA251" s="94" t="s">
        <v>1840</v>
      </c>
    </row>
    <row r="252" spans="1:27" ht="15" thickBot="1" x14ac:dyDescent="0.35">
      <c r="A252" s="93" t="s">
        <v>1841</v>
      </c>
      <c r="B252" s="94" t="s">
        <v>1842</v>
      </c>
      <c r="C252" s="94" t="s">
        <v>1843</v>
      </c>
      <c r="D252" s="94" t="s">
        <v>1844</v>
      </c>
      <c r="E252" s="94" t="s">
        <v>1845</v>
      </c>
      <c r="F252" s="94" t="s">
        <v>1844</v>
      </c>
      <c r="G252" s="94" t="s">
        <v>1844</v>
      </c>
      <c r="H252" s="94" t="s">
        <v>1844</v>
      </c>
      <c r="T252" s="93" t="s">
        <v>1841</v>
      </c>
      <c r="U252" s="94" t="s">
        <v>1846</v>
      </c>
      <c r="V252" s="94" t="s">
        <v>1847</v>
      </c>
      <c r="W252" s="94" t="s">
        <v>1848</v>
      </c>
      <c r="X252" s="94" t="s">
        <v>1848</v>
      </c>
      <c r="Y252" s="94" t="s">
        <v>1848</v>
      </c>
      <c r="Z252" s="94" t="s">
        <v>1848</v>
      </c>
      <c r="AA252" s="94" t="s">
        <v>1848</v>
      </c>
    </row>
    <row r="253" spans="1:27" ht="15" thickBot="1" x14ac:dyDescent="0.35">
      <c r="A253" s="93" t="s">
        <v>1849</v>
      </c>
      <c r="B253" s="94" t="s">
        <v>1850</v>
      </c>
      <c r="C253" s="94" t="s">
        <v>1851</v>
      </c>
      <c r="D253" s="94" t="s">
        <v>1852</v>
      </c>
      <c r="E253" s="94" t="s">
        <v>1853</v>
      </c>
      <c r="F253" s="94" t="s">
        <v>1852</v>
      </c>
      <c r="G253" s="94" t="s">
        <v>1852</v>
      </c>
      <c r="H253" s="94" t="s">
        <v>1852</v>
      </c>
      <c r="T253" s="93" t="s">
        <v>1849</v>
      </c>
      <c r="U253" s="94" t="s">
        <v>1854</v>
      </c>
      <c r="V253" s="94" t="s">
        <v>1855</v>
      </c>
      <c r="W253" s="94" t="s">
        <v>1856</v>
      </c>
      <c r="X253" s="94" t="s">
        <v>1856</v>
      </c>
      <c r="Y253" s="94" t="s">
        <v>1856</v>
      </c>
      <c r="Z253" s="94" t="s">
        <v>1856</v>
      </c>
      <c r="AA253" s="94" t="s">
        <v>1856</v>
      </c>
    </row>
    <row r="254" spans="1:27" ht="15" thickBot="1" x14ac:dyDescent="0.35">
      <c r="A254" s="93" t="s">
        <v>1857</v>
      </c>
      <c r="B254" s="94" t="s">
        <v>1858</v>
      </c>
      <c r="C254" s="94" t="s">
        <v>1859</v>
      </c>
      <c r="D254" s="94" t="s">
        <v>1860</v>
      </c>
      <c r="E254" s="94" t="s">
        <v>1861</v>
      </c>
      <c r="F254" s="94" t="s">
        <v>1860</v>
      </c>
      <c r="G254" s="94" t="s">
        <v>1860</v>
      </c>
      <c r="H254" s="94" t="s">
        <v>1860</v>
      </c>
      <c r="T254" s="93" t="s">
        <v>1857</v>
      </c>
      <c r="U254" s="94" t="s">
        <v>1862</v>
      </c>
      <c r="V254" s="94" t="s">
        <v>1863</v>
      </c>
      <c r="W254" s="94" t="s">
        <v>1864</v>
      </c>
      <c r="X254" s="94" t="s">
        <v>1864</v>
      </c>
      <c r="Y254" s="94" t="s">
        <v>1864</v>
      </c>
      <c r="Z254" s="94" t="s">
        <v>1864</v>
      </c>
      <c r="AA254" s="94" t="s">
        <v>1864</v>
      </c>
    </row>
    <row r="255" spans="1:27" ht="15" thickBot="1" x14ac:dyDescent="0.35">
      <c r="A255" s="93" t="s">
        <v>1865</v>
      </c>
      <c r="B255" s="94" t="s">
        <v>1866</v>
      </c>
      <c r="C255" s="94" t="s">
        <v>1867</v>
      </c>
      <c r="D255" s="94" t="s">
        <v>1868</v>
      </c>
      <c r="E255" s="94" t="s">
        <v>1869</v>
      </c>
      <c r="F255" s="94" t="s">
        <v>1868</v>
      </c>
      <c r="G255" s="94" t="s">
        <v>1868</v>
      </c>
      <c r="H255" s="94" t="s">
        <v>1868</v>
      </c>
      <c r="T255" s="93" t="s">
        <v>1865</v>
      </c>
      <c r="U255" s="94" t="s">
        <v>1870</v>
      </c>
      <c r="V255" s="94" t="s">
        <v>1871</v>
      </c>
      <c r="W255" s="94" t="s">
        <v>1872</v>
      </c>
      <c r="X255" s="94" t="s">
        <v>1872</v>
      </c>
      <c r="Y255" s="94" t="s">
        <v>1872</v>
      </c>
      <c r="Z255" s="94" t="s">
        <v>1872</v>
      </c>
      <c r="AA255" s="94" t="s">
        <v>1872</v>
      </c>
    </row>
    <row r="256" spans="1:27" ht="15" thickBot="1" x14ac:dyDescent="0.35">
      <c r="A256" s="93" t="s">
        <v>1873</v>
      </c>
      <c r="B256" s="94" t="s">
        <v>1874</v>
      </c>
      <c r="C256" s="94" t="s">
        <v>1875</v>
      </c>
      <c r="D256" s="94" t="s">
        <v>1876</v>
      </c>
      <c r="E256" s="94" t="s">
        <v>1877</v>
      </c>
      <c r="F256" s="94" t="s">
        <v>1876</v>
      </c>
      <c r="G256" s="94" t="s">
        <v>1876</v>
      </c>
      <c r="H256" s="94" t="s">
        <v>1876</v>
      </c>
      <c r="T256" s="93" t="s">
        <v>1873</v>
      </c>
      <c r="U256" s="94" t="s">
        <v>1878</v>
      </c>
      <c r="V256" s="94" t="s">
        <v>1879</v>
      </c>
      <c r="W256" s="94" t="s">
        <v>1880</v>
      </c>
      <c r="X256" s="94" t="s">
        <v>1880</v>
      </c>
      <c r="Y256" s="94" t="s">
        <v>1880</v>
      </c>
      <c r="Z256" s="94" t="s">
        <v>1880</v>
      </c>
      <c r="AA256" s="94" t="s">
        <v>1880</v>
      </c>
    </row>
    <row r="257" spans="1:27" ht="15" thickBot="1" x14ac:dyDescent="0.35">
      <c r="A257" s="93" t="s">
        <v>1881</v>
      </c>
      <c r="B257" s="94" t="s">
        <v>1882</v>
      </c>
      <c r="C257" s="94" t="s">
        <v>1883</v>
      </c>
      <c r="D257" s="94" t="s">
        <v>1884</v>
      </c>
      <c r="E257" s="94" t="s">
        <v>1885</v>
      </c>
      <c r="F257" s="94" t="s">
        <v>1884</v>
      </c>
      <c r="G257" s="94" t="s">
        <v>1884</v>
      </c>
      <c r="H257" s="94" t="s">
        <v>1884</v>
      </c>
      <c r="T257" s="93" t="s">
        <v>1881</v>
      </c>
      <c r="U257" s="94" t="s">
        <v>1886</v>
      </c>
      <c r="V257" s="94" t="s">
        <v>1887</v>
      </c>
      <c r="W257" s="94" t="s">
        <v>1888</v>
      </c>
      <c r="X257" s="94" t="s">
        <v>1888</v>
      </c>
      <c r="Y257" s="94" t="s">
        <v>1888</v>
      </c>
      <c r="Z257" s="94" t="s">
        <v>1888</v>
      </c>
      <c r="AA257" s="94" t="s">
        <v>1888</v>
      </c>
    </row>
    <row r="258" spans="1:27" ht="15" thickBot="1" x14ac:dyDescent="0.35">
      <c r="A258" s="93" t="s">
        <v>1889</v>
      </c>
      <c r="B258" s="94" t="s">
        <v>1890</v>
      </c>
      <c r="C258" s="94" t="s">
        <v>1891</v>
      </c>
      <c r="D258" s="94" t="s">
        <v>1892</v>
      </c>
      <c r="E258" s="94" t="s">
        <v>1893</v>
      </c>
      <c r="F258" s="94" t="s">
        <v>1892</v>
      </c>
      <c r="G258" s="94" t="s">
        <v>1892</v>
      </c>
      <c r="H258" s="94" t="s">
        <v>1892</v>
      </c>
      <c r="T258" s="93" t="s">
        <v>1889</v>
      </c>
      <c r="U258" s="94" t="s">
        <v>1894</v>
      </c>
      <c r="V258" s="94" t="s">
        <v>1895</v>
      </c>
      <c r="W258" s="94" t="s">
        <v>1896</v>
      </c>
      <c r="X258" s="94" t="s">
        <v>1896</v>
      </c>
      <c r="Y258" s="94" t="s">
        <v>1896</v>
      </c>
      <c r="Z258" s="94" t="s">
        <v>1896</v>
      </c>
      <c r="AA258" s="94" t="s">
        <v>1896</v>
      </c>
    </row>
    <row r="259" spans="1:27" ht="15" thickBot="1" x14ac:dyDescent="0.35">
      <c r="A259" s="93" t="s">
        <v>1897</v>
      </c>
      <c r="B259" s="94" t="s">
        <v>1898</v>
      </c>
      <c r="C259" s="94" t="s">
        <v>1899</v>
      </c>
      <c r="D259" s="94" t="s">
        <v>1900</v>
      </c>
      <c r="E259" s="94" t="s">
        <v>1901</v>
      </c>
      <c r="F259" s="94" t="s">
        <v>1900</v>
      </c>
      <c r="G259" s="94" t="s">
        <v>1900</v>
      </c>
      <c r="H259" s="94" t="s">
        <v>1900</v>
      </c>
      <c r="T259" s="93" t="s">
        <v>1897</v>
      </c>
      <c r="U259" s="94" t="s">
        <v>1902</v>
      </c>
      <c r="V259" s="94" t="s">
        <v>1903</v>
      </c>
      <c r="W259" s="94" t="s">
        <v>1904</v>
      </c>
      <c r="X259" s="94" t="s">
        <v>1904</v>
      </c>
      <c r="Y259" s="94" t="s">
        <v>1904</v>
      </c>
      <c r="Z259" s="94" t="s">
        <v>1904</v>
      </c>
      <c r="AA259" s="94" t="s">
        <v>1904</v>
      </c>
    </row>
    <row r="260" spans="1:27" ht="15" thickBot="1" x14ac:dyDescent="0.35">
      <c r="A260" s="93" t="s">
        <v>1905</v>
      </c>
      <c r="B260" s="94" t="s">
        <v>1906</v>
      </c>
      <c r="C260" s="94" t="s">
        <v>1907</v>
      </c>
      <c r="D260" s="94" t="s">
        <v>1908</v>
      </c>
      <c r="E260" s="94" t="s">
        <v>1909</v>
      </c>
      <c r="F260" s="94" t="s">
        <v>1908</v>
      </c>
      <c r="G260" s="94" t="s">
        <v>1908</v>
      </c>
      <c r="H260" s="94" t="s">
        <v>1908</v>
      </c>
      <c r="T260" s="93" t="s">
        <v>1905</v>
      </c>
      <c r="U260" s="94" t="s">
        <v>1910</v>
      </c>
      <c r="V260" s="94" t="s">
        <v>1911</v>
      </c>
      <c r="W260" s="94" t="s">
        <v>1912</v>
      </c>
      <c r="X260" s="94" t="s">
        <v>1912</v>
      </c>
      <c r="Y260" s="94" t="s">
        <v>1912</v>
      </c>
      <c r="Z260" s="94" t="s">
        <v>1912</v>
      </c>
      <c r="AA260" s="94" t="s">
        <v>1912</v>
      </c>
    </row>
    <row r="261" spans="1:27" ht="15" thickBot="1" x14ac:dyDescent="0.35">
      <c r="A261" s="93" t="s">
        <v>1913</v>
      </c>
      <c r="B261" s="94" t="s">
        <v>1914</v>
      </c>
      <c r="C261" s="94" t="s">
        <v>1915</v>
      </c>
      <c r="D261" s="94" t="s">
        <v>1916</v>
      </c>
      <c r="E261" s="94" t="s">
        <v>1917</v>
      </c>
      <c r="F261" s="94" t="s">
        <v>1916</v>
      </c>
      <c r="G261" s="94" t="s">
        <v>1916</v>
      </c>
      <c r="H261" s="94" t="s">
        <v>1916</v>
      </c>
      <c r="T261" s="93" t="s">
        <v>1913</v>
      </c>
      <c r="U261" s="94" t="s">
        <v>1918</v>
      </c>
      <c r="V261" s="94" t="s">
        <v>1919</v>
      </c>
      <c r="W261" s="94" t="s">
        <v>1920</v>
      </c>
      <c r="X261" s="94" t="s">
        <v>1920</v>
      </c>
      <c r="Y261" s="94" t="s">
        <v>1920</v>
      </c>
      <c r="Z261" s="94" t="s">
        <v>1920</v>
      </c>
      <c r="AA261" s="94" t="s">
        <v>1920</v>
      </c>
    </row>
    <row r="262" spans="1:27" ht="15" thickBot="1" x14ac:dyDescent="0.35">
      <c r="A262" s="93" t="s">
        <v>1921</v>
      </c>
      <c r="B262" s="94" t="s">
        <v>1922</v>
      </c>
      <c r="C262" s="94" t="s">
        <v>1923</v>
      </c>
      <c r="D262" s="94" t="s">
        <v>1924</v>
      </c>
      <c r="E262" s="94" t="s">
        <v>1925</v>
      </c>
      <c r="F262" s="94" t="s">
        <v>1924</v>
      </c>
      <c r="G262" s="94" t="s">
        <v>1924</v>
      </c>
      <c r="H262" s="94" t="s">
        <v>1924</v>
      </c>
      <c r="T262" s="93" t="s">
        <v>1921</v>
      </c>
      <c r="U262" s="94" t="s">
        <v>1926</v>
      </c>
      <c r="V262" s="94" t="s">
        <v>1927</v>
      </c>
      <c r="W262" s="94" t="s">
        <v>1928</v>
      </c>
      <c r="X262" s="94" t="s">
        <v>1928</v>
      </c>
      <c r="Y262" s="94" t="s">
        <v>1928</v>
      </c>
      <c r="Z262" s="94" t="s">
        <v>1928</v>
      </c>
      <c r="AA262" s="94" t="s">
        <v>1928</v>
      </c>
    </row>
    <row r="263" spans="1:27" ht="15" thickBot="1" x14ac:dyDescent="0.35">
      <c r="A263" s="93" t="s">
        <v>1929</v>
      </c>
      <c r="B263" s="94" t="s">
        <v>1930</v>
      </c>
      <c r="C263" s="94" t="s">
        <v>1931</v>
      </c>
      <c r="D263" s="94" t="s">
        <v>1932</v>
      </c>
      <c r="E263" s="94" t="s">
        <v>1933</v>
      </c>
      <c r="F263" s="94" t="s">
        <v>1932</v>
      </c>
      <c r="G263" s="94" t="s">
        <v>1932</v>
      </c>
      <c r="H263" s="94" t="s">
        <v>1932</v>
      </c>
      <c r="T263" s="93" t="s">
        <v>1929</v>
      </c>
      <c r="U263" s="94" t="s">
        <v>1934</v>
      </c>
      <c r="V263" s="94" t="s">
        <v>1935</v>
      </c>
      <c r="W263" s="94" t="s">
        <v>1936</v>
      </c>
      <c r="X263" s="94" t="s">
        <v>1936</v>
      </c>
      <c r="Y263" s="94" t="s">
        <v>1936</v>
      </c>
      <c r="Z263" s="94" t="s">
        <v>1936</v>
      </c>
      <c r="AA263" s="94" t="s">
        <v>1936</v>
      </c>
    </row>
    <row r="264" spans="1:27" ht="15" thickBot="1" x14ac:dyDescent="0.35">
      <c r="A264" s="93" t="s">
        <v>1937</v>
      </c>
      <c r="B264" s="94" t="s">
        <v>1938</v>
      </c>
      <c r="C264" s="94" t="s">
        <v>1939</v>
      </c>
      <c r="D264" s="94" t="s">
        <v>1940</v>
      </c>
      <c r="E264" s="94" t="s">
        <v>1941</v>
      </c>
      <c r="F264" s="94" t="s">
        <v>1940</v>
      </c>
      <c r="G264" s="94" t="s">
        <v>1940</v>
      </c>
      <c r="H264" s="94" t="s">
        <v>1940</v>
      </c>
      <c r="T264" s="93" t="s">
        <v>1937</v>
      </c>
      <c r="U264" s="94" t="s">
        <v>1942</v>
      </c>
      <c r="V264" s="94" t="s">
        <v>1943</v>
      </c>
      <c r="W264" s="94" t="s">
        <v>1944</v>
      </c>
      <c r="X264" s="94" t="s">
        <v>1944</v>
      </c>
      <c r="Y264" s="94" t="s">
        <v>1944</v>
      </c>
      <c r="Z264" s="94" t="s">
        <v>1944</v>
      </c>
      <c r="AA264" s="94" t="s">
        <v>1944</v>
      </c>
    </row>
    <row r="265" spans="1:27" ht="15" thickBot="1" x14ac:dyDescent="0.35">
      <c r="A265" s="93" t="s">
        <v>1945</v>
      </c>
      <c r="B265" s="94" t="s">
        <v>1946</v>
      </c>
      <c r="C265" s="94" t="s">
        <v>1947</v>
      </c>
      <c r="D265" s="94" t="s">
        <v>1948</v>
      </c>
      <c r="E265" s="94" t="s">
        <v>1949</v>
      </c>
      <c r="F265" s="94" t="s">
        <v>1948</v>
      </c>
      <c r="G265" s="94" t="s">
        <v>1948</v>
      </c>
      <c r="H265" s="94" t="s">
        <v>1948</v>
      </c>
      <c r="T265" s="93" t="s">
        <v>1945</v>
      </c>
      <c r="U265" s="94" t="s">
        <v>1950</v>
      </c>
      <c r="V265" s="94" t="s">
        <v>1951</v>
      </c>
      <c r="W265" s="94" t="s">
        <v>1952</v>
      </c>
      <c r="X265" s="94" t="s">
        <v>1952</v>
      </c>
      <c r="Y265" s="94" t="s">
        <v>1952</v>
      </c>
      <c r="Z265" s="94" t="s">
        <v>1952</v>
      </c>
      <c r="AA265" s="94" t="s">
        <v>1952</v>
      </c>
    </row>
    <row r="266" spans="1:27" ht="15" thickBot="1" x14ac:dyDescent="0.35">
      <c r="A266" s="93" t="s">
        <v>1953</v>
      </c>
      <c r="B266" s="94" t="s">
        <v>1954</v>
      </c>
      <c r="C266" s="94" t="s">
        <v>1955</v>
      </c>
      <c r="D266" s="94" t="s">
        <v>1956</v>
      </c>
      <c r="E266" s="94" t="s">
        <v>1957</v>
      </c>
      <c r="F266" s="94" t="s">
        <v>1956</v>
      </c>
      <c r="G266" s="94" t="s">
        <v>1956</v>
      </c>
      <c r="H266" s="94" t="s">
        <v>1956</v>
      </c>
      <c r="T266" s="93" t="s">
        <v>1953</v>
      </c>
      <c r="U266" s="94" t="s">
        <v>1958</v>
      </c>
      <c r="V266" s="94" t="s">
        <v>1959</v>
      </c>
      <c r="W266" s="94" t="s">
        <v>1960</v>
      </c>
      <c r="X266" s="94" t="s">
        <v>1960</v>
      </c>
      <c r="Y266" s="94" t="s">
        <v>1960</v>
      </c>
      <c r="Z266" s="94" t="s">
        <v>1960</v>
      </c>
      <c r="AA266" s="94" t="s">
        <v>1960</v>
      </c>
    </row>
    <row r="267" spans="1:27" ht="15" thickBot="1" x14ac:dyDescent="0.35">
      <c r="A267" s="93" t="s">
        <v>1961</v>
      </c>
      <c r="B267" s="94" t="s">
        <v>1962</v>
      </c>
      <c r="C267" s="94" t="s">
        <v>1963</v>
      </c>
      <c r="D267" s="94" t="s">
        <v>1964</v>
      </c>
      <c r="E267" s="94" t="s">
        <v>1965</v>
      </c>
      <c r="F267" s="94" t="s">
        <v>1964</v>
      </c>
      <c r="G267" s="94" t="s">
        <v>1964</v>
      </c>
      <c r="H267" s="94" t="s">
        <v>1964</v>
      </c>
      <c r="T267" s="93" t="s">
        <v>1961</v>
      </c>
      <c r="U267" s="94" t="s">
        <v>1966</v>
      </c>
      <c r="V267" s="94" t="s">
        <v>1967</v>
      </c>
      <c r="W267" s="94" t="s">
        <v>1968</v>
      </c>
      <c r="X267" s="94" t="s">
        <v>1968</v>
      </c>
      <c r="Y267" s="94" t="s">
        <v>1968</v>
      </c>
      <c r="Z267" s="94" t="s">
        <v>1968</v>
      </c>
      <c r="AA267" s="94" t="s">
        <v>1968</v>
      </c>
    </row>
    <row r="268" spans="1:27" ht="15" thickBot="1" x14ac:dyDescent="0.35">
      <c r="A268" s="93" t="s">
        <v>1969</v>
      </c>
      <c r="B268" s="94" t="s">
        <v>1970</v>
      </c>
      <c r="C268" s="94" t="s">
        <v>1971</v>
      </c>
      <c r="D268" s="94" t="s">
        <v>1972</v>
      </c>
      <c r="E268" s="94" t="s">
        <v>1973</v>
      </c>
      <c r="F268" s="94" t="s">
        <v>1972</v>
      </c>
      <c r="G268" s="94" t="s">
        <v>1972</v>
      </c>
      <c r="H268" s="94" t="s">
        <v>1972</v>
      </c>
      <c r="T268" s="93" t="s">
        <v>1969</v>
      </c>
      <c r="U268" s="94" t="s">
        <v>1974</v>
      </c>
      <c r="V268" s="94" t="s">
        <v>1975</v>
      </c>
      <c r="W268" s="94" t="s">
        <v>1976</v>
      </c>
      <c r="X268" s="94" t="s">
        <v>1976</v>
      </c>
      <c r="Y268" s="94" t="s">
        <v>1976</v>
      </c>
      <c r="Z268" s="94" t="s">
        <v>1976</v>
      </c>
      <c r="AA268" s="94" t="s">
        <v>1976</v>
      </c>
    </row>
    <row r="269" spans="1:27" ht="15" thickBot="1" x14ac:dyDescent="0.35">
      <c r="A269" s="93" t="s">
        <v>1977</v>
      </c>
      <c r="B269" s="94" t="s">
        <v>1978</v>
      </c>
      <c r="C269" s="94" t="s">
        <v>1979</v>
      </c>
      <c r="D269" s="94" t="s">
        <v>1980</v>
      </c>
      <c r="E269" s="94" t="s">
        <v>1981</v>
      </c>
      <c r="F269" s="94" t="s">
        <v>1980</v>
      </c>
      <c r="G269" s="94" t="s">
        <v>1980</v>
      </c>
      <c r="H269" s="94" t="s">
        <v>1980</v>
      </c>
      <c r="T269" s="93" t="s">
        <v>1977</v>
      </c>
      <c r="U269" s="94" t="s">
        <v>1982</v>
      </c>
      <c r="V269" s="94" t="s">
        <v>1983</v>
      </c>
      <c r="W269" s="94" t="s">
        <v>1984</v>
      </c>
      <c r="X269" s="94" t="s">
        <v>1984</v>
      </c>
      <c r="Y269" s="94" t="s">
        <v>1984</v>
      </c>
      <c r="Z269" s="94" t="s">
        <v>1984</v>
      </c>
      <c r="AA269" s="94" t="s">
        <v>1984</v>
      </c>
    </row>
    <row r="270" spans="1:27" ht="15" thickBot="1" x14ac:dyDescent="0.35">
      <c r="A270" s="93" t="s">
        <v>1985</v>
      </c>
      <c r="B270" s="94" t="s">
        <v>1986</v>
      </c>
      <c r="C270" s="94" t="s">
        <v>1987</v>
      </c>
      <c r="D270" s="94" t="s">
        <v>1988</v>
      </c>
      <c r="E270" s="94" t="s">
        <v>1989</v>
      </c>
      <c r="F270" s="94" t="s">
        <v>1988</v>
      </c>
      <c r="G270" s="94" t="s">
        <v>1988</v>
      </c>
      <c r="H270" s="94" t="s">
        <v>1988</v>
      </c>
      <c r="T270" s="93" t="s">
        <v>1985</v>
      </c>
      <c r="U270" s="94" t="s">
        <v>1990</v>
      </c>
      <c r="V270" s="94" t="s">
        <v>1991</v>
      </c>
      <c r="W270" s="94" t="s">
        <v>1992</v>
      </c>
      <c r="X270" s="94" t="s">
        <v>1992</v>
      </c>
      <c r="Y270" s="94" t="s">
        <v>1992</v>
      </c>
      <c r="Z270" s="94" t="s">
        <v>1992</v>
      </c>
      <c r="AA270" s="94" t="s">
        <v>1992</v>
      </c>
    </row>
    <row r="271" spans="1:27" ht="15" thickBot="1" x14ac:dyDescent="0.35">
      <c r="A271" s="93" t="s">
        <v>1993</v>
      </c>
      <c r="B271" s="94" t="s">
        <v>1994</v>
      </c>
      <c r="C271" s="94" t="s">
        <v>1995</v>
      </c>
      <c r="D271" s="94" t="s">
        <v>1996</v>
      </c>
      <c r="E271" s="94" t="s">
        <v>1997</v>
      </c>
      <c r="F271" s="94" t="s">
        <v>1996</v>
      </c>
      <c r="G271" s="94" t="s">
        <v>1996</v>
      </c>
      <c r="H271" s="94" t="s">
        <v>1996</v>
      </c>
      <c r="T271" s="93" t="s">
        <v>1993</v>
      </c>
      <c r="U271" s="94" t="s">
        <v>1998</v>
      </c>
      <c r="V271" s="94" t="s">
        <v>1999</v>
      </c>
      <c r="W271" s="94" t="s">
        <v>1996</v>
      </c>
      <c r="X271" s="94" t="s">
        <v>1996</v>
      </c>
      <c r="Y271" s="94" t="s">
        <v>1996</v>
      </c>
      <c r="Z271" s="94" t="s">
        <v>1996</v>
      </c>
      <c r="AA271" s="94" t="s">
        <v>1996</v>
      </c>
    </row>
    <row r="272" spans="1:27" ht="15" thickBot="1" x14ac:dyDescent="0.35">
      <c r="A272" s="93" t="s">
        <v>2000</v>
      </c>
      <c r="B272" s="94" t="s">
        <v>2001</v>
      </c>
      <c r="C272" s="94" t="s">
        <v>2002</v>
      </c>
      <c r="D272" s="94" t="s">
        <v>2003</v>
      </c>
      <c r="E272" s="94" t="s">
        <v>2004</v>
      </c>
      <c r="F272" s="94" t="s">
        <v>2003</v>
      </c>
      <c r="G272" s="94" t="s">
        <v>2003</v>
      </c>
      <c r="H272" s="94" t="s">
        <v>2003</v>
      </c>
      <c r="T272" s="93" t="s">
        <v>2000</v>
      </c>
      <c r="U272" s="94" t="s">
        <v>2005</v>
      </c>
      <c r="V272" s="94" t="s">
        <v>2003</v>
      </c>
      <c r="W272" s="94" t="s">
        <v>2003</v>
      </c>
      <c r="X272" s="94" t="s">
        <v>2003</v>
      </c>
      <c r="Y272" s="94" t="s">
        <v>2003</v>
      </c>
      <c r="Z272" s="94" t="s">
        <v>2003</v>
      </c>
      <c r="AA272" s="94" t="s">
        <v>2003</v>
      </c>
    </row>
    <row r="273" spans="1:27" ht="15" thickBot="1" x14ac:dyDescent="0.35">
      <c r="A273" s="93" t="s">
        <v>2006</v>
      </c>
      <c r="B273" s="94" t="s">
        <v>2007</v>
      </c>
      <c r="C273" s="94" t="s">
        <v>2008</v>
      </c>
      <c r="D273" s="94" t="s">
        <v>2008</v>
      </c>
      <c r="E273" s="94" t="s">
        <v>2009</v>
      </c>
      <c r="F273" s="94" t="s">
        <v>2008</v>
      </c>
      <c r="G273" s="94" t="s">
        <v>2008</v>
      </c>
      <c r="H273" s="94" t="s">
        <v>2008</v>
      </c>
      <c r="T273" s="93" t="s">
        <v>2006</v>
      </c>
      <c r="U273" s="94" t="s">
        <v>2010</v>
      </c>
      <c r="V273" s="94" t="s">
        <v>2008</v>
      </c>
      <c r="W273" s="94" t="s">
        <v>2008</v>
      </c>
      <c r="X273" s="94" t="s">
        <v>2008</v>
      </c>
      <c r="Y273" s="94" t="s">
        <v>2008</v>
      </c>
      <c r="Z273" s="94" t="s">
        <v>2008</v>
      </c>
      <c r="AA273" s="94" t="s">
        <v>2008</v>
      </c>
    </row>
    <row r="274" spans="1:27" ht="18.600000000000001" thickBot="1" x14ac:dyDescent="0.35">
      <c r="A274" s="89"/>
      <c r="T274" s="89"/>
    </row>
    <row r="275" spans="1:27" ht="15" thickBot="1" x14ac:dyDescent="0.35">
      <c r="A275" s="93" t="s">
        <v>2011</v>
      </c>
      <c r="B275" s="93" t="s">
        <v>827</v>
      </c>
      <c r="C275" s="93" t="s">
        <v>828</v>
      </c>
      <c r="D275" s="93" t="s">
        <v>829</v>
      </c>
      <c r="E275" s="93" t="s">
        <v>830</v>
      </c>
      <c r="F275" s="93" t="s">
        <v>831</v>
      </c>
      <c r="G275" s="93" t="s">
        <v>832</v>
      </c>
      <c r="H275" s="93" t="s">
        <v>833</v>
      </c>
      <c r="T275" s="93" t="s">
        <v>2011</v>
      </c>
      <c r="U275" s="93" t="s">
        <v>827</v>
      </c>
      <c r="V275" s="93" t="s">
        <v>828</v>
      </c>
      <c r="W275" s="93" t="s">
        <v>829</v>
      </c>
      <c r="X275" s="93" t="s">
        <v>830</v>
      </c>
      <c r="Y275" s="93" t="s">
        <v>831</v>
      </c>
      <c r="Z275" s="93" t="s">
        <v>832</v>
      </c>
      <c r="AA275" s="93" t="s">
        <v>833</v>
      </c>
    </row>
    <row r="276" spans="1:27" ht="15" thickBot="1" x14ac:dyDescent="0.35">
      <c r="A276" s="93" t="s">
        <v>968</v>
      </c>
      <c r="B276" s="94">
        <v>601.1</v>
      </c>
      <c r="C276" s="94">
        <v>212.5</v>
      </c>
      <c r="D276" s="94">
        <v>129.5</v>
      </c>
      <c r="E276" s="94">
        <v>190.3</v>
      </c>
      <c r="F276" s="94">
        <v>129.5</v>
      </c>
      <c r="G276" s="94">
        <v>129.5</v>
      </c>
      <c r="H276" s="94">
        <v>129.5</v>
      </c>
      <c r="T276" s="93" t="s">
        <v>968</v>
      </c>
      <c r="U276" s="94">
        <v>615.70000000000005</v>
      </c>
      <c r="V276" s="94">
        <v>217.5</v>
      </c>
      <c r="W276" s="94">
        <v>132.5</v>
      </c>
      <c r="X276" s="94">
        <v>149.19999999999999</v>
      </c>
      <c r="Y276" s="94">
        <v>132.5</v>
      </c>
      <c r="Z276" s="94">
        <v>132.5</v>
      </c>
      <c r="AA276" s="94">
        <v>132.5</v>
      </c>
    </row>
    <row r="277" spans="1:27" ht="15" thickBot="1" x14ac:dyDescent="0.35">
      <c r="A277" s="93" t="s">
        <v>977</v>
      </c>
      <c r="B277" s="94">
        <v>600.1</v>
      </c>
      <c r="C277" s="94">
        <v>211.6</v>
      </c>
      <c r="D277" s="94">
        <v>128.5</v>
      </c>
      <c r="E277" s="94">
        <v>189.3</v>
      </c>
      <c r="F277" s="94">
        <v>128.5</v>
      </c>
      <c r="G277" s="94">
        <v>128.5</v>
      </c>
      <c r="H277" s="94">
        <v>128.5</v>
      </c>
      <c r="T277" s="93" t="s">
        <v>977</v>
      </c>
      <c r="U277" s="94">
        <v>614.70000000000005</v>
      </c>
      <c r="V277" s="94">
        <v>207.4</v>
      </c>
      <c r="W277" s="94">
        <v>131.5</v>
      </c>
      <c r="X277" s="94">
        <v>148.19999999999999</v>
      </c>
      <c r="Y277" s="94">
        <v>131.5</v>
      </c>
      <c r="Z277" s="94">
        <v>131.5</v>
      </c>
      <c r="AA277" s="94">
        <v>131.5</v>
      </c>
    </row>
    <row r="278" spans="1:27" ht="15" thickBot="1" x14ac:dyDescent="0.35">
      <c r="A278" s="93" t="s">
        <v>986</v>
      </c>
      <c r="B278" s="94">
        <v>585.70000000000005</v>
      </c>
      <c r="C278" s="94">
        <v>136.4</v>
      </c>
      <c r="D278" s="94">
        <v>127.5</v>
      </c>
      <c r="E278" s="94">
        <v>188.3</v>
      </c>
      <c r="F278" s="94">
        <v>127.5</v>
      </c>
      <c r="G278" s="94">
        <v>127.5</v>
      </c>
      <c r="H278" s="94">
        <v>127.5</v>
      </c>
      <c r="T278" s="93" t="s">
        <v>986</v>
      </c>
      <c r="U278" s="94">
        <v>610.1</v>
      </c>
      <c r="V278" s="94">
        <v>206.4</v>
      </c>
      <c r="W278" s="94">
        <v>130.5</v>
      </c>
      <c r="X278" s="94">
        <v>130.5</v>
      </c>
      <c r="Y278" s="94">
        <v>130.5</v>
      </c>
      <c r="Z278" s="94">
        <v>130.5</v>
      </c>
      <c r="AA278" s="94">
        <v>130.5</v>
      </c>
    </row>
    <row r="279" spans="1:27" ht="15" thickBot="1" x14ac:dyDescent="0.35">
      <c r="A279" s="93" t="s">
        <v>994</v>
      </c>
      <c r="B279" s="94">
        <v>584.70000000000005</v>
      </c>
      <c r="C279" s="94">
        <v>135.4</v>
      </c>
      <c r="D279" s="94">
        <v>126.5</v>
      </c>
      <c r="E279" s="94">
        <v>187.3</v>
      </c>
      <c r="F279" s="94">
        <v>126.5</v>
      </c>
      <c r="G279" s="94">
        <v>126.5</v>
      </c>
      <c r="H279" s="94">
        <v>126.5</v>
      </c>
      <c r="T279" s="93" t="s">
        <v>994</v>
      </c>
      <c r="U279" s="94">
        <v>609.1</v>
      </c>
      <c r="V279" s="94">
        <v>205.4</v>
      </c>
      <c r="W279" s="94">
        <v>129.5</v>
      </c>
      <c r="X279" s="94">
        <v>129.5</v>
      </c>
      <c r="Y279" s="94">
        <v>129.5</v>
      </c>
      <c r="Z279" s="94">
        <v>129.5</v>
      </c>
      <c r="AA279" s="94">
        <v>129.5</v>
      </c>
    </row>
    <row r="280" spans="1:27" ht="15" thickBot="1" x14ac:dyDescent="0.35">
      <c r="A280" s="93" t="s">
        <v>1001</v>
      </c>
      <c r="B280" s="94">
        <v>583.79999999999995</v>
      </c>
      <c r="C280" s="94">
        <v>134.4</v>
      </c>
      <c r="D280" s="94">
        <v>125.5</v>
      </c>
      <c r="E280" s="94">
        <v>186.3</v>
      </c>
      <c r="F280" s="94">
        <v>125.5</v>
      </c>
      <c r="G280" s="94">
        <v>125.5</v>
      </c>
      <c r="H280" s="94">
        <v>125.5</v>
      </c>
      <c r="T280" s="93" t="s">
        <v>1001</v>
      </c>
      <c r="U280" s="94">
        <v>608.1</v>
      </c>
      <c r="V280" s="94">
        <v>204.4</v>
      </c>
      <c r="W280" s="94">
        <v>128.5</v>
      </c>
      <c r="X280" s="94">
        <v>128.5</v>
      </c>
      <c r="Y280" s="94">
        <v>128.5</v>
      </c>
      <c r="Z280" s="94">
        <v>128.5</v>
      </c>
      <c r="AA280" s="94">
        <v>128.5</v>
      </c>
    </row>
    <row r="281" spans="1:27" ht="15" thickBot="1" x14ac:dyDescent="0.35">
      <c r="A281" s="93" t="s">
        <v>1008</v>
      </c>
      <c r="B281" s="94">
        <v>582.79999999999995</v>
      </c>
      <c r="C281" s="94">
        <v>133.5</v>
      </c>
      <c r="D281" s="94">
        <v>124.6</v>
      </c>
      <c r="E281" s="94">
        <v>185.4</v>
      </c>
      <c r="F281" s="94">
        <v>124.6</v>
      </c>
      <c r="G281" s="94">
        <v>124.6</v>
      </c>
      <c r="H281" s="94">
        <v>124.6</v>
      </c>
      <c r="T281" s="93" t="s">
        <v>1008</v>
      </c>
      <c r="U281" s="94">
        <v>607.1</v>
      </c>
      <c r="V281" s="94">
        <v>203.4</v>
      </c>
      <c r="W281" s="94">
        <v>127.5</v>
      </c>
      <c r="X281" s="94">
        <v>127.5</v>
      </c>
      <c r="Y281" s="94">
        <v>127.5</v>
      </c>
      <c r="Z281" s="94">
        <v>127.5</v>
      </c>
      <c r="AA281" s="94">
        <v>127.5</v>
      </c>
    </row>
    <row r="282" spans="1:27" ht="15" thickBot="1" x14ac:dyDescent="0.35">
      <c r="A282" s="93" t="s">
        <v>1016</v>
      </c>
      <c r="B282" s="94">
        <v>581.79999999999995</v>
      </c>
      <c r="C282" s="94">
        <v>132.5</v>
      </c>
      <c r="D282" s="94">
        <v>123.6</v>
      </c>
      <c r="E282" s="94">
        <v>184.4</v>
      </c>
      <c r="F282" s="94">
        <v>123.6</v>
      </c>
      <c r="G282" s="94">
        <v>123.6</v>
      </c>
      <c r="H282" s="94">
        <v>123.6</v>
      </c>
      <c r="T282" s="93" t="s">
        <v>1016</v>
      </c>
      <c r="U282" s="94">
        <v>606.1</v>
      </c>
      <c r="V282" s="94">
        <v>202.4</v>
      </c>
      <c r="W282" s="94">
        <v>126.5</v>
      </c>
      <c r="X282" s="94">
        <v>126.5</v>
      </c>
      <c r="Y282" s="94">
        <v>126.5</v>
      </c>
      <c r="Z282" s="94">
        <v>126.5</v>
      </c>
      <c r="AA282" s="94">
        <v>126.5</v>
      </c>
    </row>
    <row r="283" spans="1:27" ht="15" thickBot="1" x14ac:dyDescent="0.35">
      <c r="A283" s="93" t="s">
        <v>1024</v>
      </c>
      <c r="B283" s="94">
        <v>580.79999999999995</v>
      </c>
      <c r="C283" s="94">
        <v>131.5</v>
      </c>
      <c r="D283" s="94">
        <v>122.6</v>
      </c>
      <c r="E283" s="94">
        <v>183.4</v>
      </c>
      <c r="F283" s="94">
        <v>122.6</v>
      </c>
      <c r="G283" s="94">
        <v>122.6</v>
      </c>
      <c r="H283" s="94">
        <v>122.6</v>
      </c>
      <c r="T283" s="93" t="s">
        <v>1024</v>
      </c>
      <c r="U283" s="94">
        <v>605.1</v>
      </c>
      <c r="V283" s="94">
        <v>201.4</v>
      </c>
      <c r="W283" s="94">
        <v>125.5</v>
      </c>
      <c r="X283" s="94">
        <v>125.5</v>
      </c>
      <c r="Y283" s="94">
        <v>125.5</v>
      </c>
      <c r="Z283" s="94">
        <v>125.5</v>
      </c>
      <c r="AA283" s="94">
        <v>125.5</v>
      </c>
    </row>
    <row r="284" spans="1:27" ht="15" thickBot="1" x14ac:dyDescent="0.35">
      <c r="A284" s="93" t="s">
        <v>1032</v>
      </c>
      <c r="B284" s="94">
        <v>579.79999999999995</v>
      </c>
      <c r="C284" s="94">
        <v>130.5</v>
      </c>
      <c r="D284" s="94">
        <v>121.6</v>
      </c>
      <c r="E284" s="94">
        <v>182.4</v>
      </c>
      <c r="F284" s="94">
        <v>121.6</v>
      </c>
      <c r="G284" s="94">
        <v>121.6</v>
      </c>
      <c r="H284" s="94">
        <v>121.6</v>
      </c>
      <c r="T284" s="93" t="s">
        <v>1032</v>
      </c>
      <c r="U284" s="94">
        <v>604.1</v>
      </c>
      <c r="V284" s="94">
        <v>200.3</v>
      </c>
      <c r="W284" s="94">
        <v>124.5</v>
      </c>
      <c r="X284" s="94">
        <v>124.5</v>
      </c>
      <c r="Y284" s="94">
        <v>124.5</v>
      </c>
      <c r="Z284" s="94">
        <v>124.5</v>
      </c>
      <c r="AA284" s="94">
        <v>124.5</v>
      </c>
    </row>
    <row r="285" spans="1:27" ht="15" thickBot="1" x14ac:dyDescent="0.35">
      <c r="A285" s="93" t="s">
        <v>1040</v>
      </c>
      <c r="B285" s="94">
        <v>578.79999999999995</v>
      </c>
      <c r="C285" s="94">
        <v>129.5</v>
      </c>
      <c r="D285" s="94">
        <v>120.6</v>
      </c>
      <c r="E285" s="94">
        <v>181.4</v>
      </c>
      <c r="F285" s="94">
        <v>120.6</v>
      </c>
      <c r="G285" s="94">
        <v>120.6</v>
      </c>
      <c r="H285" s="94">
        <v>120.6</v>
      </c>
      <c r="T285" s="93" t="s">
        <v>1040</v>
      </c>
      <c r="U285" s="94">
        <v>603</v>
      </c>
      <c r="V285" s="94">
        <v>199.3</v>
      </c>
      <c r="W285" s="94">
        <v>123.4</v>
      </c>
      <c r="X285" s="94">
        <v>123.4</v>
      </c>
      <c r="Y285" s="94">
        <v>123.4</v>
      </c>
      <c r="Z285" s="94">
        <v>123.4</v>
      </c>
      <c r="AA285" s="94">
        <v>123.4</v>
      </c>
    </row>
    <row r="286" spans="1:27" ht="15" thickBot="1" x14ac:dyDescent="0.35">
      <c r="A286" s="93" t="s">
        <v>1048</v>
      </c>
      <c r="B286" s="94">
        <v>577.79999999999995</v>
      </c>
      <c r="C286" s="94">
        <v>128.5</v>
      </c>
      <c r="D286" s="94">
        <v>119.6</v>
      </c>
      <c r="E286" s="94">
        <v>180.4</v>
      </c>
      <c r="F286" s="94">
        <v>119.6</v>
      </c>
      <c r="G286" s="94">
        <v>119.6</v>
      </c>
      <c r="H286" s="94">
        <v>119.6</v>
      </c>
      <c r="T286" s="93" t="s">
        <v>1048</v>
      </c>
      <c r="U286" s="94">
        <v>602</v>
      </c>
      <c r="V286" s="94">
        <v>198.3</v>
      </c>
      <c r="W286" s="94">
        <v>122.4</v>
      </c>
      <c r="X286" s="94">
        <v>122.4</v>
      </c>
      <c r="Y286" s="94">
        <v>122.4</v>
      </c>
      <c r="Z286" s="94">
        <v>122.4</v>
      </c>
      <c r="AA286" s="94">
        <v>122.4</v>
      </c>
    </row>
    <row r="287" spans="1:27" ht="15" thickBot="1" x14ac:dyDescent="0.35">
      <c r="A287" s="93" t="s">
        <v>1056</v>
      </c>
      <c r="B287" s="94">
        <v>576.79999999999995</v>
      </c>
      <c r="C287" s="94">
        <v>127.5</v>
      </c>
      <c r="D287" s="94">
        <v>118.6</v>
      </c>
      <c r="E287" s="94">
        <v>179.4</v>
      </c>
      <c r="F287" s="94">
        <v>118.6</v>
      </c>
      <c r="G287" s="94">
        <v>118.6</v>
      </c>
      <c r="H287" s="94">
        <v>118.6</v>
      </c>
      <c r="T287" s="93" t="s">
        <v>1056</v>
      </c>
      <c r="U287" s="94">
        <v>601</v>
      </c>
      <c r="V287" s="94">
        <v>197.3</v>
      </c>
      <c r="W287" s="94">
        <v>121.4</v>
      </c>
      <c r="X287" s="94">
        <v>121.4</v>
      </c>
      <c r="Y287" s="94">
        <v>121.4</v>
      </c>
      <c r="Z287" s="94">
        <v>121.4</v>
      </c>
      <c r="AA287" s="94">
        <v>121.4</v>
      </c>
    </row>
    <row r="288" spans="1:27" ht="15" thickBot="1" x14ac:dyDescent="0.35">
      <c r="A288" s="93" t="s">
        <v>1064</v>
      </c>
      <c r="B288" s="94">
        <v>575.79999999999995</v>
      </c>
      <c r="C288" s="94">
        <v>126.5</v>
      </c>
      <c r="D288" s="94">
        <v>117.6</v>
      </c>
      <c r="E288" s="94">
        <v>178.4</v>
      </c>
      <c r="F288" s="94">
        <v>117.6</v>
      </c>
      <c r="G288" s="94">
        <v>117.6</v>
      </c>
      <c r="H288" s="94">
        <v>117.6</v>
      </c>
      <c r="T288" s="93" t="s">
        <v>1064</v>
      </c>
      <c r="U288" s="94">
        <v>600</v>
      </c>
      <c r="V288" s="94">
        <v>196.3</v>
      </c>
      <c r="W288" s="94">
        <v>120.4</v>
      </c>
      <c r="X288" s="94">
        <v>120.4</v>
      </c>
      <c r="Y288" s="94">
        <v>120.4</v>
      </c>
      <c r="Z288" s="94">
        <v>120.4</v>
      </c>
      <c r="AA288" s="94">
        <v>120.4</v>
      </c>
    </row>
    <row r="289" spans="1:27" ht="15" thickBot="1" x14ac:dyDescent="0.35">
      <c r="A289" s="93" t="s">
        <v>1072</v>
      </c>
      <c r="B289" s="94">
        <v>574.9</v>
      </c>
      <c r="C289" s="94">
        <v>125.5</v>
      </c>
      <c r="D289" s="94">
        <v>116.7</v>
      </c>
      <c r="E289" s="94">
        <v>177.4</v>
      </c>
      <c r="F289" s="94">
        <v>116.7</v>
      </c>
      <c r="G289" s="94">
        <v>116.7</v>
      </c>
      <c r="H289" s="94">
        <v>116.7</v>
      </c>
      <c r="T289" s="93" t="s">
        <v>1072</v>
      </c>
      <c r="U289" s="94">
        <v>599</v>
      </c>
      <c r="V289" s="94">
        <v>195.3</v>
      </c>
      <c r="W289" s="94">
        <v>119.4</v>
      </c>
      <c r="X289" s="94">
        <v>119.4</v>
      </c>
      <c r="Y289" s="94">
        <v>119.4</v>
      </c>
      <c r="Z289" s="94">
        <v>119.4</v>
      </c>
      <c r="AA289" s="94">
        <v>119.4</v>
      </c>
    </row>
    <row r="290" spans="1:27" ht="15" thickBot="1" x14ac:dyDescent="0.35">
      <c r="A290" s="93" t="s">
        <v>1080</v>
      </c>
      <c r="B290" s="94">
        <v>573.9</v>
      </c>
      <c r="C290" s="94">
        <v>124.6</v>
      </c>
      <c r="D290" s="94">
        <v>115.7</v>
      </c>
      <c r="E290" s="94">
        <v>176.5</v>
      </c>
      <c r="F290" s="94">
        <v>115.7</v>
      </c>
      <c r="G290" s="94">
        <v>115.7</v>
      </c>
      <c r="H290" s="94">
        <v>115.7</v>
      </c>
      <c r="T290" s="93" t="s">
        <v>1080</v>
      </c>
      <c r="U290" s="94">
        <v>598</v>
      </c>
      <c r="V290" s="94">
        <v>194.3</v>
      </c>
      <c r="W290" s="94">
        <v>118.4</v>
      </c>
      <c r="X290" s="94">
        <v>118.4</v>
      </c>
      <c r="Y290" s="94">
        <v>118.4</v>
      </c>
      <c r="Z290" s="94">
        <v>118.4</v>
      </c>
      <c r="AA290" s="94">
        <v>118.4</v>
      </c>
    </row>
    <row r="291" spans="1:27" ht="15" thickBot="1" x14ac:dyDescent="0.35">
      <c r="A291" s="93" t="s">
        <v>1088</v>
      </c>
      <c r="B291" s="94">
        <v>572.9</v>
      </c>
      <c r="C291" s="94">
        <v>123.6</v>
      </c>
      <c r="D291" s="94">
        <v>114.7</v>
      </c>
      <c r="E291" s="94">
        <v>175.5</v>
      </c>
      <c r="F291" s="94">
        <v>114.7</v>
      </c>
      <c r="G291" s="94">
        <v>114.7</v>
      </c>
      <c r="H291" s="94">
        <v>114.7</v>
      </c>
      <c r="T291" s="93" t="s">
        <v>1088</v>
      </c>
      <c r="U291" s="94">
        <v>597</v>
      </c>
      <c r="V291" s="94">
        <v>193.3</v>
      </c>
      <c r="W291" s="94">
        <v>117.4</v>
      </c>
      <c r="X291" s="94">
        <v>117.4</v>
      </c>
      <c r="Y291" s="94">
        <v>117.4</v>
      </c>
      <c r="Z291" s="94">
        <v>117.4</v>
      </c>
      <c r="AA291" s="94">
        <v>117.4</v>
      </c>
    </row>
    <row r="292" spans="1:27" ht="15" thickBot="1" x14ac:dyDescent="0.35">
      <c r="A292" s="93" t="s">
        <v>1096</v>
      </c>
      <c r="B292" s="94">
        <v>571.9</v>
      </c>
      <c r="C292" s="94">
        <v>122.6</v>
      </c>
      <c r="D292" s="94">
        <v>113.7</v>
      </c>
      <c r="E292" s="94">
        <v>174.5</v>
      </c>
      <c r="F292" s="94">
        <v>113.7</v>
      </c>
      <c r="G292" s="94">
        <v>113.7</v>
      </c>
      <c r="H292" s="94">
        <v>113.7</v>
      </c>
      <c r="T292" s="93" t="s">
        <v>1096</v>
      </c>
      <c r="U292" s="94">
        <v>596</v>
      </c>
      <c r="V292" s="94">
        <v>192.2</v>
      </c>
      <c r="W292" s="94">
        <v>116.4</v>
      </c>
      <c r="X292" s="94">
        <v>116.4</v>
      </c>
      <c r="Y292" s="94">
        <v>116.4</v>
      </c>
      <c r="Z292" s="94">
        <v>116.4</v>
      </c>
      <c r="AA292" s="94">
        <v>116.4</v>
      </c>
    </row>
    <row r="293" spans="1:27" ht="15" thickBot="1" x14ac:dyDescent="0.35">
      <c r="A293" s="93" t="s">
        <v>1104</v>
      </c>
      <c r="B293" s="94">
        <v>570.9</v>
      </c>
      <c r="C293" s="94">
        <v>121.6</v>
      </c>
      <c r="D293" s="94">
        <v>112.7</v>
      </c>
      <c r="E293" s="94">
        <v>173.5</v>
      </c>
      <c r="F293" s="94">
        <v>112.7</v>
      </c>
      <c r="G293" s="94">
        <v>112.7</v>
      </c>
      <c r="H293" s="94">
        <v>112.7</v>
      </c>
      <c r="T293" s="93" t="s">
        <v>1104</v>
      </c>
      <c r="U293" s="94">
        <v>595</v>
      </c>
      <c r="V293" s="94">
        <v>191.2</v>
      </c>
      <c r="W293" s="94">
        <v>115.3</v>
      </c>
      <c r="X293" s="94">
        <v>115.3</v>
      </c>
      <c r="Y293" s="94">
        <v>115.3</v>
      </c>
      <c r="Z293" s="94">
        <v>115.3</v>
      </c>
      <c r="AA293" s="94">
        <v>115.3</v>
      </c>
    </row>
    <row r="294" spans="1:27" ht="15" thickBot="1" x14ac:dyDescent="0.35">
      <c r="A294" s="93" t="s">
        <v>1112</v>
      </c>
      <c r="B294" s="94">
        <v>569.9</v>
      </c>
      <c r="C294" s="94">
        <v>120.6</v>
      </c>
      <c r="D294" s="94">
        <v>111.7</v>
      </c>
      <c r="E294" s="94">
        <v>172.5</v>
      </c>
      <c r="F294" s="94">
        <v>111.7</v>
      </c>
      <c r="G294" s="94">
        <v>111.7</v>
      </c>
      <c r="H294" s="94">
        <v>111.7</v>
      </c>
      <c r="T294" s="93" t="s">
        <v>1112</v>
      </c>
      <c r="U294" s="94">
        <v>593.9</v>
      </c>
      <c r="V294" s="94">
        <v>190.2</v>
      </c>
      <c r="W294" s="94">
        <v>114.3</v>
      </c>
      <c r="X294" s="94">
        <v>114.3</v>
      </c>
      <c r="Y294" s="94">
        <v>114.3</v>
      </c>
      <c r="Z294" s="94">
        <v>114.3</v>
      </c>
      <c r="AA294" s="94">
        <v>114.3</v>
      </c>
    </row>
    <row r="295" spans="1:27" ht="15" thickBot="1" x14ac:dyDescent="0.35">
      <c r="A295" s="93" t="s">
        <v>1120</v>
      </c>
      <c r="B295" s="94">
        <v>568.9</v>
      </c>
      <c r="C295" s="94">
        <v>119.6</v>
      </c>
      <c r="D295" s="94">
        <v>110.7</v>
      </c>
      <c r="E295" s="94">
        <v>171.5</v>
      </c>
      <c r="F295" s="94">
        <v>110.7</v>
      </c>
      <c r="G295" s="94">
        <v>110.7</v>
      </c>
      <c r="H295" s="94">
        <v>110.7</v>
      </c>
      <c r="T295" s="93" t="s">
        <v>1120</v>
      </c>
      <c r="U295" s="94">
        <v>592.9</v>
      </c>
      <c r="V295" s="94">
        <v>189.2</v>
      </c>
      <c r="W295" s="94">
        <v>113.3</v>
      </c>
      <c r="X295" s="94">
        <v>113.3</v>
      </c>
      <c r="Y295" s="94">
        <v>113.3</v>
      </c>
      <c r="Z295" s="94">
        <v>113.3</v>
      </c>
      <c r="AA295" s="94">
        <v>113.3</v>
      </c>
    </row>
    <row r="296" spans="1:27" ht="15" thickBot="1" x14ac:dyDescent="0.35">
      <c r="A296" s="93" t="s">
        <v>1128</v>
      </c>
      <c r="B296" s="94">
        <v>567.9</v>
      </c>
      <c r="C296" s="94">
        <v>118.6</v>
      </c>
      <c r="D296" s="94">
        <v>109.7</v>
      </c>
      <c r="E296" s="94">
        <v>170.5</v>
      </c>
      <c r="F296" s="94">
        <v>109.7</v>
      </c>
      <c r="G296" s="94">
        <v>109.7</v>
      </c>
      <c r="H296" s="94">
        <v>109.7</v>
      </c>
      <c r="T296" s="93" t="s">
        <v>1128</v>
      </c>
      <c r="U296" s="94">
        <v>591.9</v>
      </c>
      <c r="V296" s="94">
        <v>188.2</v>
      </c>
      <c r="W296" s="94">
        <v>112.3</v>
      </c>
      <c r="X296" s="94">
        <v>112.3</v>
      </c>
      <c r="Y296" s="94">
        <v>112.3</v>
      </c>
      <c r="Z296" s="94">
        <v>112.3</v>
      </c>
      <c r="AA296" s="94">
        <v>112.3</v>
      </c>
    </row>
    <row r="297" spans="1:27" ht="15" thickBot="1" x14ac:dyDescent="0.35">
      <c r="A297" s="93" t="s">
        <v>1136</v>
      </c>
      <c r="B297" s="94">
        <v>566.9</v>
      </c>
      <c r="C297" s="94">
        <v>117.6</v>
      </c>
      <c r="D297" s="94">
        <v>108.7</v>
      </c>
      <c r="E297" s="94">
        <v>169.5</v>
      </c>
      <c r="F297" s="94">
        <v>108.7</v>
      </c>
      <c r="G297" s="94">
        <v>108.7</v>
      </c>
      <c r="H297" s="94">
        <v>108.7</v>
      </c>
      <c r="T297" s="93" t="s">
        <v>1136</v>
      </c>
      <c r="U297" s="94">
        <v>590.9</v>
      </c>
      <c r="V297" s="94">
        <v>187.2</v>
      </c>
      <c r="W297" s="94">
        <v>111.3</v>
      </c>
      <c r="X297" s="94">
        <v>111.3</v>
      </c>
      <c r="Y297" s="94">
        <v>111.3</v>
      </c>
      <c r="Z297" s="94">
        <v>111.3</v>
      </c>
      <c r="AA297" s="94">
        <v>111.3</v>
      </c>
    </row>
    <row r="298" spans="1:27" ht="15" thickBot="1" x14ac:dyDescent="0.35">
      <c r="A298" s="93" t="s">
        <v>1144</v>
      </c>
      <c r="B298" s="94">
        <v>566</v>
      </c>
      <c r="C298" s="94">
        <v>116.7</v>
      </c>
      <c r="D298" s="94">
        <v>107.8</v>
      </c>
      <c r="E298" s="94">
        <v>168.6</v>
      </c>
      <c r="F298" s="94">
        <v>107.8</v>
      </c>
      <c r="G298" s="94">
        <v>107.8</v>
      </c>
      <c r="H298" s="94">
        <v>107.8</v>
      </c>
      <c r="T298" s="93" t="s">
        <v>1144</v>
      </c>
      <c r="U298" s="94">
        <v>589.9</v>
      </c>
      <c r="V298" s="94">
        <v>186.2</v>
      </c>
      <c r="W298" s="94">
        <v>110.3</v>
      </c>
      <c r="X298" s="94">
        <v>110.3</v>
      </c>
      <c r="Y298" s="94">
        <v>110.3</v>
      </c>
      <c r="Z298" s="94">
        <v>110.3</v>
      </c>
      <c r="AA298" s="94">
        <v>110.3</v>
      </c>
    </row>
    <row r="299" spans="1:27" ht="15" thickBot="1" x14ac:dyDescent="0.35">
      <c r="A299" s="93" t="s">
        <v>1152</v>
      </c>
      <c r="B299" s="94">
        <v>565</v>
      </c>
      <c r="C299" s="94">
        <v>115.7</v>
      </c>
      <c r="D299" s="94">
        <v>106.8</v>
      </c>
      <c r="E299" s="94">
        <v>167.6</v>
      </c>
      <c r="F299" s="94">
        <v>106.8</v>
      </c>
      <c r="G299" s="94">
        <v>106.8</v>
      </c>
      <c r="H299" s="94">
        <v>106.8</v>
      </c>
      <c r="T299" s="93" t="s">
        <v>1152</v>
      </c>
      <c r="U299" s="94">
        <v>588.9</v>
      </c>
      <c r="V299" s="94">
        <v>185.2</v>
      </c>
      <c r="W299" s="94">
        <v>109.3</v>
      </c>
      <c r="X299" s="94">
        <v>109.3</v>
      </c>
      <c r="Y299" s="94">
        <v>109.3</v>
      </c>
      <c r="Z299" s="94">
        <v>109.3</v>
      </c>
      <c r="AA299" s="94">
        <v>109.3</v>
      </c>
    </row>
    <row r="300" spans="1:27" ht="15" thickBot="1" x14ac:dyDescent="0.35">
      <c r="A300" s="93" t="s">
        <v>1160</v>
      </c>
      <c r="B300" s="94">
        <v>564</v>
      </c>
      <c r="C300" s="94">
        <v>114.7</v>
      </c>
      <c r="D300" s="94">
        <v>105.8</v>
      </c>
      <c r="E300" s="94">
        <v>166.6</v>
      </c>
      <c r="F300" s="94">
        <v>105.8</v>
      </c>
      <c r="G300" s="94">
        <v>105.8</v>
      </c>
      <c r="H300" s="94">
        <v>105.8</v>
      </c>
      <c r="T300" s="93" t="s">
        <v>1160</v>
      </c>
      <c r="U300" s="94">
        <v>587.9</v>
      </c>
      <c r="V300" s="94">
        <v>184.2</v>
      </c>
      <c r="W300" s="94">
        <v>108.3</v>
      </c>
      <c r="X300" s="94">
        <v>108.3</v>
      </c>
      <c r="Y300" s="94">
        <v>108.3</v>
      </c>
      <c r="Z300" s="94">
        <v>108.3</v>
      </c>
      <c r="AA300" s="94">
        <v>108.3</v>
      </c>
    </row>
    <row r="301" spans="1:27" ht="15" thickBot="1" x14ac:dyDescent="0.35">
      <c r="A301" s="93" t="s">
        <v>1168</v>
      </c>
      <c r="B301" s="94">
        <v>563</v>
      </c>
      <c r="C301" s="94">
        <v>113.7</v>
      </c>
      <c r="D301" s="94">
        <v>104.8</v>
      </c>
      <c r="E301" s="94">
        <v>165.6</v>
      </c>
      <c r="F301" s="94">
        <v>104.8</v>
      </c>
      <c r="G301" s="94">
        <v>104.8</v>
      </c>
      <c r="H301" s="94">
        <v>104.8</v>
      </c>
      <c r="T301" s="93" t="s">
        <v>1168</v>
      </c>
      <c r="U301" s="94">
        <v>586.9</v>
      </c>
      <c r="V301" s="94">
        <v>183.1</v>
      </c>
      <c r="W301" s="94">
        <v>107.3</v>
      </c>
      <c r="X301" s="94">
        <v>107.3</v>
      </c>
      <c r="Y301" s="94">
        <v>107.3</v>
      </c>
      <c r="Z301" s="94">
        <v>107.3</v>
      </c>
      <c r="AA301" s="94">
        <v>107.3</v>
      </c>
    </row>
    <row r="302" spans="1:27" ht="15" thickBot="1" x14ac:dyDescent="0.35">
      <c r="A302" s="93" t="s">
        <v>1176</v>
      </c>
      <c r="B302" s="94">
        <v>562</v>
      </c>
      <c r="C302" s="94">
        <v>112.7</v>
      </c>
      <c r="D302" s="94">
        <v>103.8</v>
      </c>
      <c r="E302" s="94">
        <v>164.6</v>
      </c>
      <c r="F302" s="94">
        <v>103.8</v>
      </c>
      <c r="G302" s="94">
        <v>103.8</v>
      </c>
      <c r="H302" s="94">
        <v>103.8</v>
      </c>
      <c r="T302" s="93" t="s">
        <v>1176</v>
      </c>
      <c r="U302" s="94">
        <v>585.79999999999995</v>
      </c>
      <c r="V302" s="94">
        <v>182.1</v>
      </c>
      <c r="W302" s="94">
        <v>106.2</v>
      </c>
      <c r="X302" s="94">
        <v>106.2</v>
      </c>
      <c r="Y302" s="94">
        <v>106.2</v>
      </c>
      <c r="Z302" s="94">
        <v>106.2</v>
      </c>
      <c r="AA302" s="94">
        <v>106.2</v>
      </c>
    </row>
    <row r="303" spans="1:27" ht="15" thickBot="1" x14ac:dyDescent="0.35">
      <c r="A303" s="93" t="s">
        <v>1184</v>
      </c>
      <c r="B303" s="94">
        <v>561</v>
      </c>
      <c r="C303" s="94">
        <v>111.7</v>
      </c>
      <c r="D303" s="94">
        <v>102.8</v>
      </c>
      <c r="E303" s="94">
        <v>163.6</v>
      </c>
      <c r="F303" s="94">
        <v>102.8</v>
      </c>
      <c r="G303" s="94">
        <v>102.8</v>
      </c>
      <c r="H303" s="94">
        <v>102.8</v>
      </c>
      <c r="T303" s="93" t="s">
        <v>1184</v>
      </c>
      <c r="U303" s="94">
        <v>584.79999999999995</v>
      </c>
      <c r="V303" s="94">
        <v>181.1</v>
      </c>
      <c r="W303" s="94">
        <v>105.2</v>
      </c>
      <c r="X303" s="94">
        <v>105.2</v>
      </c>
      <c r="Y303" s="94">
        <v>105.2</v>
      </c>
      <c r="Z303" s="94">
        <v>105.2</v>
      </c>
      <c r="AA303" s="94">
        <v>105.2</v>
      </c>
    </row>
    <row r="304" spans="1:27" ht="15" thickBot="1" x14ac:dyDescent="0.35">
      <c r="A304" s="93" t="s">
        <v>1192</v>
      </c>
      <c r="B304" s="94">
        <v>560</v>
      </c>
      <c r="C304" s="94">
        <v>110.7</v>
      </c>
      <c r="D304" s="94">
        <v>101.8</v>
      </c>
      <c r="E304" s="94">
        <v>162.6</v>
      </c>
      <c r="F304" s="94">
        <v>101.8</v>
      </c>
      <c r="G304" s="94">
        <v>101.8</v>
      </c>
      <c r="H304" s="94">
        <v>101.8</v>
      </c>
      <c r="T304" s="93" t="s">
        <v>1192</v>
      </c>
      <c r="U304" s="94">
        <v>583.79999999999995</v>
      </c>
      <c r="V304" s="94">
        <v>180.1</v>
      </c>
      <c r="W304" s="94">
        <v>104.2</v>
      </c>
      <c r="X304" s="94">
        <v>104.2</v>
      </c>
      <c r="Y304" s="94">
        <v>104.2</v>
      </c>
      <c r="Z304" s="94">
        <v>104.2</v>
      </c>
      <c r="AA304" s="94">
        <v>104.2</v>
      </c>
    </row>
    <row r="305" spans="1:27" ht="15" thickBot="1" x14ac:dyDescent="0.35">
      <c r="A305" s="93" t="s">
        <v>1200</v>
      </c>
      <c r="B305" s="94">
        <v>559</v>
      </c>
      <c r="C305" s="94">
        <v>109.7</v>
      </c>
      <c r="D305" s="94">
        <v>100.8</v>
      </c>
      <c r="E305" s="94">
        <v>161.6</v>
      </c>
      <c r="F305" s="94">
        <v>100.8</v>
      </c>
      <c r="G305" s="94">
        <v>100.8</v>
      </c>
      <c r="H305" s="94">
        <v>100.8</v>
      </c>
      <c r="T305" s="93" t="s">
        <v>1200</v>
      </c>
      <c r="U305" s="94">
        <v>582.79999999999995</v>
      </c>
      <c r="V305" s="94">
        <v>179.1</v>
      </c>
      <c r="W305" s="94">
        <v>103.2</v>
      </c>
      <c r="X305" s="94">
        <v>103.2</v>
      </c>
      <c r="Y305" s="94">
        <v>103.2</v>
      </c>
      <c r="Z305" s="94">
        <v>103.2</v>
      </c>
      <c r="AA305" s="94">
        <v>103.2</v>
      </c>
    </row>
    <row r="306" spans="1:27" ht="15" thickBot="1" x14ac:dyDescent="0.35">
      <c r="A306" s="93" t="s">
        <v>1208</v>
      </c>
      <c r="B306" s="94">
        <v>558.1</v>
      </c>
      <c r="C306" s="94">
        <v>108.7</v>
      </c>
      <c r="D306" s="94">
        <v>99.8</v>
      </c>
      <c r="E306" s="94">
        <v>160.6</v>
      </c>
      <c r="F306" s="94">
        <v>99.8</v>
      </c>
      <c r="G306" s="94">
        <v>99.8</v>
      </c>
      <c r="H306" s="94">
        <v>99.8</v>
      </c>
      <c r="T306" s="93" t="s">
        <v>1208</v>
      </c>
      <c r="U306" s="94">
        <v>581.79999999999995</v>
      </c>
      <c r="V306" s="94">
        <v>178.1</v>
      </c>
      <c r="W306" s="94">
        <v>102.2</v>
      </c>
      <c r="X306" s="94">
        <v>102.2</v>
      </c>
      <c r="Y306" s="94">
        <v>102.2</v>
      </c>
      <c r="Z306" s="94">
        <v>102.2</v>
      </c>
      <c r="AA306" s="94">
        <v>102.2</v>
      </c>
    </row>
    <row r="307" spans="1:27" ht="15" thickBot="1" x14ac:dyDescent="0.35">
      <c r="A307" s="93" t="s">
        <v>1216</v>
      </c>
      <c r="B307" s="94">
        <v>557.1</v>
      </c>
      <c r="C307" s="94">
        <v>107.8</v>
      </c>
      <c r="D307" s="94">
        <v>98.9</v>
      </c>
      <c r="E307" s="94">
        <v>159.69999999999999</v>
      </c>
      <c r="F307" s="94">
        <v>98.9</v>
      </c>
      <c r="G307" s="94">
        <v>98.9</v>
      </c>
      <c r="H307" s="94">
        <v>98.9</v>
      </c>
      <c r="T307" s="93" t="s">
        <v>1216</v>
      </c>
      <c r="U307" s="94">
        <v>580.79999999999995</v>
      </c>
      <c r="V307" s="94">
        <v>177.1</v>
      </c>
      <c r="W307" s="94">
        <v>101.2</v>
      </c>
      <c r="X307" s="94">
        <v>101.2</v>
      </c>
      <c r="Y307" s="94">
        <v>101.2</v>
      </c>
      <c r="Z307" s="94">
        <v>101.2</v>
      </c>
      <c r="AA307" s="94">
        <v>101.2</v>
      </c>
    </row>
    <row r="308" spans="1:27" ht="15" thickBot="1" x14ac:dyDescent="0.35">
      <c r="A308" s="93" t="s">
        <v>1224</v>
      </c>
      <c r="B308" s="94">
        <v>556.1</v>
      </c>
      <c r="C308" s="94">
        <v>106.8</v>
      </c>
      <c r="D308" s="94">
        <v>97.9</v>
      </c>
      <c r="E308" s="94">
        <v>158.69999999999999</v>
      </c>
      <c r="F308" s="94">
        <v>97.9</v>
      </c>
      <c r="G308" s="94">
        <v>97.9</v>
      </c>
      <c r="H308" s="94">
        <v>97.9</v>
      </c>
      <c r="T308" s="93" t="s">
        <v>1224</v>
      </c>
      <c r="U308" s="94">
        <v>579.79999999999995</v>
      </c>
      <c r="V308" s="94">
        <v>176.1</v>
      </c>
      <c r="W308" s="94">
        <v>100.2</v>
      </c>
      <c r="X308" s="94">
        <v>100.2</v>
      </c>
      <c r="Y308" s="94">
        <v>100.2</v>
      </c>
      <c r="Z308" s="94">
        <v>100.2</v>
      </c>
      <c r="AA308" s="94">
        <v>100.2</v>
      </c>
    </row>
    <row r="309" spans="1:27" ht="15" thickBot="1" x14ac:dyDescent="0.35">
      <c r="A309" s="93" t="s">
        <v>1232</v>
      </c>
      <c r="B309" s="94">
        <v>555.1</v>
      </c>
      <c r="C309" s="94">
        <v>105.8</v>
      </c>
      <c r="D309" s="94">
        <v>96.9</v>
      </c>
      <c r="E309" s="94">
        <v>157.69999999999999</v>
      </c>
      <c r="F309" s="94">
        <v>96.9</v>
      </c>
      <c r="G309" s="94">
        <v>96.9</v>
      </c>
      <c r="H309" s="94">
        <v>96.9</v>
      </c>
      <c r="T309" s="93" t="s">
        <v>1232</v>
      </c>
      <c r="U309" s="94">
        <v>578.79999999999995</v>
      </c>
      <c r="V309" s="94">
        <v>175</v>
      </c>
      <c r="W309" s="94">
        <v>99.2</v>
      </c>
      <c r="X309" s="94">
        <v>99.2</v>
      </c>
      <c r="Y309" s="94">
        <v>99.2</v>
      </c>
      <c r="Z309" s="94">
        <v>99.2</v>
      </c>
      <c r="AA309" s="94">
        <v>99.2</v>
      </c>
    </row>
    <row r="310" spans="1:27" ht="15" thickBot="1" x14ac:dyDescent="0.35">
      <c r="A310" s="93" t="s">
        <v>1240</v>
      </c>
      <c r="B310" s="94">
        <v>554.1</v>
      </c>
      <c r="C310" s="94">
        <v>104.8</v>
      </c>
      <c r="D310" s="94">
        <v>95.9</v>
      </c>
      <c r="E310" s="94">
        <v>156.69999999999999</v>
      </c>
      <c r="F310" s="94">
        <v>95.9</v>
      </c>
      <c r="G310" s="94">
        <v>95.9</v>
      </c>
      <c r="H310" s="94">
        <v>95.9</v>
      </c>
      <c r="T310" s="93" t="s">
        <v>1240</v>
      </c>
      <c r="U310" s="94">
        <v>577.79999999999995</v>
      </c>
      <c r="V310" s="94">
        <v>174</v>
      </c>
      <c r="W310" s="94">
        <v>98.1</v>
      </c>
      <c r="X310" s="94">
        <v>98.1</v>
      </c>
      <c r="Y310" s="94">
        <v>98.1</v>
      </c>
      <c r="Z310" s="94">
        <v>98.1</v>
      </c>
      <c r="AA310" s="94">
        <v>98.1</v>
      </c>
    </row>
    <row r="311" spans="1:27" ht="15" thickBot="1" x14ac:dyDescent="0.35">
      <c r="A311" s="93" t="s">
        <v>1248</v>
      </c>
      <c r="B311" s="94">
        <v>553.1</v>
      </c>
      <c r="C311" s="94">
        <v>103.8</v>
      </c>
      <c r="D311" s="94">
        <v>94.9</v>
      </c>
      <c r="E311" s="94">
        <v>155.69999999999999</v>
      </c>
      <c r="F311" s="94">
        <v>94.9</v>
      </c>
      <c r="G311" s="94">
        <v>94.9</v>
      </c>
      <c r="H311" s="94">
        <v>94.9</v>
      </c>
      <c r="T311" s="93" t="s">
        <v>1248</v>
      </c>
      <c r="U311" s="94">
        <v>576.70000000000005</v>
      </c>
      <c r="V311" s="94">
        <v>173</v>
      </c>
      <c r="W311" s="94">
        <v>97.1</v>
      </c>
      <c r="X311" s="94">
        <v>97.1</v>
      </c>
      <c r="Y311" s="94">
        <v>97.1</v>
      </c>
      <c r="Z311" s="94">
        <v>97.1</v>
      </c>
      <c r="AA311" s="94">
        <v>97.1</v>
      </c>
    </row>
    <row r="312" spans="1:27" ht="15" thickBot="1" x14ac:dyDescent="0.35">
      <c r="A312" s="93" t="s">
        <v>1256</v>
      </c>
      <c r="B312" s="94">
        <v>552.1</v>
      </c>
      <c r="C312" s="94">
        <v>102.8</v>
      </c>
      <c r="D312" s="94">
        <v>93.9</v>
      </c>
      <c r="E312" s="94">
        <v>154.69999999999999</v>
      </c>
      <c r="F312" s="94">
        <v>93.9</v>
      </c>
      <c r="G312" s="94">
        <v>93.9</v>
      </c>
      <c r="H312" s="94">
        <v>93.9</v>
      </c>
      <c r="T312" s="93" t="s">
        <v>1256</v>
      </c>
      <c r="U312" s="94">
        <v>575.70000000000005</v>
      </c>
      <c r="V312" s="94">
        <v>172</v>
      </c>
      <c r="W312" s="94">
        <v>96.1</v>
      </c>
      <c r="X312" s="94">
        <v>96.1</v>
      </c>
      <c r="Y312" s="94">
        <v>96.1</v>
      </c>
      <c r="Z312" s="94">
        <v>96.1</v>
      </c>
      <c r="AA312" s="94">
        <v>96.1</v>
      </c>
    </row>
    <row r="313" spans="1:27" ht="15" thickBot="1" x14ac:dyDescent="0.35">
      <c r="A313" s="93" t="s">
        <v>1264</v>
      </c>
      <c r="B313" s="94">
        <v>551.1</v>
      </c>
      <c r="C313" s="94">
        <v>101.8</v>
      </c>
      <c r="D313" s="94">
        <v>92.9</v>
      </c>
      <c r="E313" s="94">
        <v>153.69999999999999</v>
      </c>
      <c r="F313" s="94">
        <v>92.9</v>
      </c>
      <c r="G313" s="94">
        <v>92.9</v>
      </c>
      <c r="H313" s="94">
        <v>92.9</v>
      </c>
      <c r="T313" s="93" t="s">
        <v>1264</v>
      </c>
      <c r="U313" s="94">
        <v>574.70000000000005</v>
      </c>
      <c r="V313" s="94">
        <v>171</v>
      </c>
      <c r="W313" s="94">
        <v>95.1</v>
      </c>
      <c r="X313" s="94">
        <v>95.1</v>
      </c>
      <c r="Y313" s="94">
        <v>95.1</v>
      </c>
      <c r="Z313" s="94">
        <v>95.1</v>
      </c>
      <c r="AA313" s="94">
        <v>95.1</v>
      </c>
    </row>
    <row r="314" spans="1:27" ht="15" thickBot="1" x14ac:dyDescent="0.35">
      <c r="A314" s="93" t="s">
        <v>1272</v>
      </c>
      <c r="B314" s="94">
        <v>550.1</v>
      </c>
      <c r="C314" s="94">
        <v>100.8</v>
      </c>
      <c r="D314" s="94">
        <v>91.9</v>
      </c>
      <c r="E314" s="94">
        <v>152.69999999999999</v>
      </c>
      <c r="F314" s="94">
        <v>91.9</v>
      </c>
      <c r="G314" s="94">
        <v>91.9</v>
      </c>
      <c r="H314" s="94">
        <v>91.9</v>
      </c>
      <c r="T314" s="93" t="s">
        <v>1272</v>
      </c>
      <c r="U314" s="94">
        <v>573.70000000000005</v>
      </c>
      <c r="V314" s="94">
        <v>170</v>
      </c>
      <c r="W314" s="94">
        <v>94.1</v>
      </c>
      <c r="X314" s="94">
        <v>94.1</v>
      </c>
      <c r="Y314" s="94">
        <v>94.1</v>
      </c>
      <c r="Z314" s="94">
        <v>94.1</v>
      </c>
      <c r="AA314" s="94">
        <v>94.1</v>
      </c>
    </row>
    <row r="315" spans="1:27" ht="15" thickBot="1" x14ac:dyDescent="0.35">
      <c r="A315" s="93" t="s">
        <v>1280</v>
      </c>
      <c r="B315" s="94">
        <v>549.20000000000005</v>
      </c>
      <c r="C315" s="94">
        <v>99.8</v>
      </c>
      <c r="D315" s="94">
        <v>90.9</v>
      </c>
      <c r="E315" s="94">
        <v>151.69999999999999</v>
      </c>
      <c r="F315" s="94">
        <v>90.9</v>
      </c>
      <c r="G315" s="94">
        <v>90.9</v>
      </c>
      <c r="H315" s="94">
        <v>90.9</v>
      </c>
      <c r="T315" s="93" t="s">
        <v>1280</v>
      </c>
      <c r="U315" s="94">
        <v>572.70000000000005</v>
      </c>
      <c r="V315" s="94">
        <v>169</v>
      </c>
      <c r="W315" s="94">
        <v>93.1</v>
      </c>
      <c r="X315" s="94">
        <v>93.1</v>
      </c>
      <c r="Y315" s="94">
        <v>93.1</v>
      </c>
      <c r="Z315" s="94">
        <v>93.1</v>
      </c>
      <c r="AA315" s="94">
        <v>93.1</v>
      </c>
    </row>
    <row r="316" spans="1:27" ht="15" thickBot="1" x14ac:dyDescent="0.35">
      <c r="A316" s="93" t="s">
        <v>1288</v>
      </c>
      <c r="B316" s="94">
        <v>548.20000000000005</v>
      </c>
      <c r="C316" s="94">
        <v>98.9</v>
      </c>
      <c r="D316" s="94">
        <v>90</v>
      </c>
      <c r="E316" s="94">
        <v>150.80000000000001</v>
      </c>
      <c r="F316" s="94">
        <v>90</v>
      </c>
      <c r="G316" s="94">
        <v>90</v>
      </c>
      <c r="H316" s="94">
        <v>90</v>
      </c>
      <c r="T316" s="93" t="s">
        <v>1288</v>
      </c>
      <c r="U316" s="94">
        <v>571.70000000000005</v>
      </c>
      <c r="V316" s="94">
        <v>168</v>
      </c>
      <c r="W316" s="94">
        <v>92.1</v>
      </c>
      <c r="X316" s="94">
        <v>92.1</v>
      </c>
      <c r="Y316" s="94">
        <v>92.1</v>
      </c>
      <c r="Z316" s="94">
        <v>92.1</v>
      </c>
      <c r="AA316" s="94">
        <v>92.1</v>
      </c>
    </row>
    <row r="317" spans="1:27" ht="15" thickBot="1" x14ac:dyDescent="0.35">
      <c r="A317" s="93" t="s">
        <v>1296</v>
      </c>
      <c r="B317" s="94">
        <v>547.20000000000005</v>
      </c>
      <c r="C317" s="94">
        <v>97.9</v>
      </c>
      <c r="D317" s="94">
        <v>89</v>
      </c>
      <c r="E317" s="94">
        <v>149.80000000000001</v>
      </c>
      <c r="F317" s="94">
        <v>89</v>
      </c>
      <c r="G317" s="94">
        <v>89</v>
      </c>
      <c r="H317" s="94">
        <v>89</v>
      </c>
      <c r="T317" s="93" t="s">
        <v>1296</v>
      </c>
      <c r="U317" s="94">
        <v>570.70000000000005</v>
      </c>
      <c r="V317" s="94">
        <v>167</v>
      </c>
      <c r="W317" s="94">
        <v>91.1</v>
      </c>
      <c r="X317" s="94">
        <v>91.1</v>
      </c>
      <c r="Y317" s="94">
        <v>91.1</v>
      </c>
      <c r="Z317" s="94">
        <v>91.1</v>
      </c>
      <c r="AA317" s="94">
        <v>91.1</v>
      </c>
    </row>
    <row r="318" spans="1:27" ht="15" thickBot="1" x14ac:dyDescent="0.35">
      <c r="A318" s="93" t="s">
        <v>1304</v>
      </c>
      <c r="B318" s="94">
        <v>546.20000000000005</v>
      </c>
      <c r="C318" s="94">
        <v>96.9</v>
      </c>
      <c r="D318" s="94">
        <v>88</v>
      </c>
      <c r="E318" s="94">
        <v>148.80000000000001</v>
      </c>
      <c r="F318" s="94">
        <v>88</v>
      </c>
      <c r="G318" s="94">
        <v>88</v>
      </c>
      <c r="H318" s="94">
        <v>88</v>
      </c>
      <c r="T318" s="93" t="s">
        <v>1304</v>
      </c>
      <c r="U318" s="94">
        <v>569.70000000000005</v>
      </c>
      <c r="V318" s="94">
        <v>165.9</v>
      </c>
      <c r="W318" s="94">
        <v>90.1</v>
      </c>
      <c r="X318" s="94">
        <v>90.1</v>
      </c>
      <c r="Y318" s="94">
        <v>90.1</v>
      </c>
      <c r="Z318" s="94">
        <v>90.1</v>
      </c>
      <c r="AA318" s="94">
        <v>90.1</v>
      </c>
    </row>
    <row r="319" spans="1:27" ht="15" thickBot="1" x14ac:dyDescent="0.35">
      <c r="A319" s="93" t="s">
        <v>1312</v>
      </c>
      <c r="B319" s="94">
        <v>545.20000000000005</v>
      </c>
      <c r="C319" s="94">
        <v>95.9</v>
      </c>
      <c r="D319" s="94">
        <v>87</v>
      </c>
      <c r="E319" s="94">
        <v>147.80000000000001</v>
      </c>
      <c r="F319" s="94">
        <v>87</v>
      </c>
      <c r="G319" s="94">
        <v>87</v>
      </c>
      <c r="H319" s="94">
        <v>87</v>
      </c>
      <c r="T319" s="93" t="s">
        <v>1312</v>
      </c>
      <c r="U319" s="94">
        <v>568.6</v>
      </c>
      <c r="V319" s="94">
        <v>164.9</v>
      </c>
      <c r="W319" s="94">
        <v>89</v>
      </c>
      <c r="X319" s="94">
        <v>89</v>
      </c>
      <c r="Y319" s="94">
        <v>89</v>
      </c>
      <c r="Z319" s="94">
        <v>89</v>
      </c>
      <c r="AA319" s="94">
        <v>89</v>
      </c>
    </row>
    <row r="320" spans="1:27" ht="15" thickBot="1" x14ac:dyDescent="0.35">
      <c r="A320" s="93" t="s">
        <v>1320</v>
      </c>
      <c r="B320" s="94">
        <v>544.20000000000005</v>
      </c>
      <c r="C320" s="94">
        <v>94.9</v>
      </c>
      <c r="D320" s="94">
        <v>86</v>
      </c>
      <c r="E320" s="94">
        <v>146.80000000000001</v>
      </c>
      <c r="F320" s="94">
        <v>86</v>
      </c>
      <c r="G320" s="94">
        <v>86</v>
      </c>
      <c r="H320" s="94">
        <v>86</v>
      </c>
      <c r="T320" s="93" t="s">
        <v>1320</v>
      </c>
      <c r="U320" s="94">
        <v>567.6</v>
      </c>
      <c r="V320" s="94">
        <v>163.9</v>
      </c>
      <c r="W320" s="94">
        <v>88</v>
      </c>
      <c r="X320" s="94">
        <v>88</v>
      </c>
      <c r="Y320" s="94">
        <v>88</v>
      </c>
      <c r="Z320" s="94">
        <v>88</v>
      </c>
      <c r="AA320" s="94">
        <v>88</v>
      </c>
    </row>
    <row r="321" spans="1:27" ht="15" thickBot="1" x14ac:dyDescent="0.35">
      <c r="A321" s="93" t="s">
        <v>1328</v>
      </c>
      <c r="B321" s="94">
        <v>543.20000000000005</v>
      </c>
      <c r="C321" s="94">
        <v>93.9</v>
      </c>
      <c r="D321" s="94">
        <v>85</v>
      </c>
      <c r="E321" s="94">
        <v>145.80000000000001</v>
      </c>
      <c r="F321" s="94">
        <v>85</v>
      </c>
      <c r="G321" s="94">
        <v>85</v>
      </c>
      <c r="H321" s="94">
        <v>85</v>
      </c>
      <c r="T321" s="93" t="s">
        <v>1328</v>
      </c>
      <c r="U321" s="94">
        <v>566.6</v>
      </c>
      <c r="V321" s="94">
        <v>162.9</v>
      </c>
      <c r="W321" s="94">
        <v>87</v>
      </c>
      <c r="X321" s="94">
        <v>87</v>
      </c>
      <c r="Y321" s="94">
        <v>87</v>
      </c>
      <c r="Z321" s="94">
        <v>87</v>
      </c>
      <c r="AA321" s="94">
        <v>87</v>
      </c>
    </row>
    <row r="322" spans="1:27" ht="15" thickBot="1" x14ac:dyDescent="0.35">
      <c r="A322" s="93" t="s">
        <v>1335</v>
      </c>
      <c r="B322" s="94">
        <v>542.20000000000005</v>
      </c>
      <c r="C322" s="94">
        <v>92.9</v>
      </c>
      <c r="D322" s="94">
        <v>84</v>
      </c>
      <c r="E322" s="94">
        <v>144.80000000000001</v>
      </c>
      <c r="F322" s="94">
        <v>84</v>
      </c>
      <c r="G322" s="94">
        <v>84</v>
      </c>
      <c r="H322" s="94">
        <v>84</v>
      </c>
      <c r="T322" s="93" t="s">
        <v>1335</v>
      </c>
      <c r="U322" s="94">
        <v>565.6</v>
      </c>
      <c r="V322" s="94">
        <v>161.9</v>
      </c>
      <c r="W322" s="94">
        <v>86</v>
      </c>
      <c r="X322" s="94">
        <v>86</v>
      </c>
      <c r="Y322" s="94">
        <v>86</v>
      </c>
      <c r="Z322" s="94">
        <v>86</v>
      </c>
      <c r="AA322" s="94">
        <v>86</v>
      </c>
    </row>
    <row r="323" spans="1:27" ht="15" thickBot="1" x14ac:dyDescent="0.35">
      <c r="A323" s="93" t="s">
        <v>1342</v>
      </c>
      <c r="B323" s="94">
        <v>541.20000000000005</v>
      </c>
      <c r="C323" s="94">
        <v>91.9</v>
      </c>
      <c r="D323" s="94">
        <v>83</v>
      </c>
      <c r="E323" s="94">
        <v>143.80000000000001</v>
      </c>
      <c r="F323" s="94">
        <v>83</v>
      </c>
      <c r="G323" s="94">
        <v>83</v>
      </c>
      <c r="H323" s="94">
        <v>83</v>
      </c>
      <c r="T323" s="93" t="s">
        <v>1342</v>
      </c>
      <c r="U323" s="94">
        <v>564.6</v>
      </c>
      <c r="V323" s="94">
        <v>160.9</v>
      </c>
      <c r="W323" s="94">
        <v>85</v>
      </c>
      <c r="X323" s="94">
        <v>85</v>
      </c>
      <c r="Y323" s="94">
        <v>85</v>
      </c>
      <c r="Z323" s="94">
        <v>85</v>
      </c>
      <c r="AA323" s="94">
        <v>85</v>
      </c>
    </row>
    <row r="324" spans="1:27" ht="15" thickBot="1" x14ac:dyDescent="0.35">
      <c r="A324" s="93" t="s">
        <v>1349</v>
      </c>
      <c r="B324" s="94">
        <v>540.29999999999995</v>
      </c>
      <c r="C324" s="94">
        <v>90.9</v>
      </c>
      <c r="D324" s="94">
        <v>82.1</v>
      </c>
      <c r="E324" s="94">
        <v>142.80000000000001</v>
      </c>
      <c r="F324" s="94">
        <v>82.1</v>
      </c>
      <c r="G324" s="94">
        <v>82.1</v>
      </c>
      <c r="H324" s="94">
        <v>82.1</v>
      </c>
      <c r="T324" s="93" t="s">
        <v>1349</v>
      </c>
      <c r="U324" s="94">
        <v>563.6</v>
      </c>
      <c r="V324" s="94">
        <v>159.9</v>
      </c>
      <c r="W324" s="94">
        <v>84</v>
      </c>
      <c r="X324" s="94">
        <v>84</v>
      </c>
      <c r="Y324" s="94">
        <v>84</v>
      </c>
      <c r="Z324" s="94">
        <v>84</v>
      </c>
      <c r="AA324" s="94">
        <v>84</v>
      </c>
    </row>
    <row r="325" spans="1:27" ht="15" thickBot="1" x14ac:dyDescent="0.35">
      <c r="A325" s="93" t="s">
        <v>1357</v>
      </c>
      <c r="B325" s="94">
        <v>539.29999999999995</v>
      </c>
      <c r="C325" s="94">
        <v>90</v>
      </c>
      <c r="D325" s="94">
        <v>81.099999999999994</v>
      </c>
      <c r="E325" s="94">
        <v>141.9</v>
      </c>
      <c r="F325" s="94">
        <v>81.099999999999994</v>
      </c>
      <c r="G325" s="94">
        <v>81.099999999999994</v>
      </c>
      <c r="H325" s="94">
        <v>81.099999999999994</v>
      </c>
      <c r="T325" s="93" t="s">
        <v>1357</v>
      </c>
      <c r="U325" s="94">
        <v>562.6</v>
      </c>
      <c r="V325" s="94">
        <v>158.9</v>
      </c>
      <c r="W325" s="94">
        <v>83</v>
      </c>
      <c r="X325" s="94">
        <v>83</v>
      </c>
      <c r="Y325" s="94">
        <v>83</v>
      </c>
      <c r="Z325" s="94">
        <v>83</v>
      </c>
      <c r="AA325" s="94">
        <v>83</v>
      </c>
    </row>
    <row r="326" spans="1:27" ht="15" thickBot="1" x14ac:dyDescent="0.35">
      <c r="A326" s="93" t="s">
        <v>1365</v>
      </c>
      <c r="B326" s="94">
        <v>538.29999999999995</v>
      </c>
      <c r="C326" s="94">
        <v>89</v>
      </c>
      <c r="D326" s="94">
        <v>80.099999999999994</v>
      </c>
      <c r="E326" s="94">
        <v>140.9</v>
      </c>
      <c r="F326" s="94">
        <v>80.099999999999994</v>
      </c>
      <c r="G326" s="94">
        <v>80.099999999999994</v>
      </c>
      <c r="H326" s="94">
        <v>80.099999999999994</v>
      </c>
      <c r="T326" s="93" t="s">
        <v>1365</v>
      </c>
      <c r="U326" s="94">
        <v>561.6</v>
      </c>
      <c r="V326" s="94">
        <v>157.80000000000001</v>
      </c>
      <c r="W326" s="94">
        <v>82</v>
      </c>
      <c r="X326" s="94">
        <v>82</v>
      </c>
      <c r="Y326" s="94">
        <v>82</v>
      </c>
      <c r="Z326" s="94">
        <v>82</v>
      </c>
      <c r="AA326" s="94">
        <v>82</v>
      </c>
    </row>
    <row r="327" spans="1:27" ht="15" thickBot="1" x14ac:dyDescent="0.35">
      <c r="A327" s="93" t="s">
        <v>1373</v>
      </c>
      <c r="B327" s="94">
        <v>537.29999999999995</v>
      </c>
      <c r="C327" s="94">
        <v>88</v>
      </c>
      <c r="D327" s="94">
        <v>79.099999999999994</v>
      </c>
      <c r="E327" s="94">
        <v>139.9</v>
      </c>
      <c r="F327" s="94">
        <v>79.099999999999994</v>
      </c>
      <c r="G327" s="94">
        <v>79.099999999999994</v>
      </c>
      <c r="H327" s="94">
        <v>79.099999999999994</v>
      </c>
      <c r="T327" s="93" t="s">
        <v>1373</v>
      </c>
      <c r="U327" s="94">
        <v>560.6</v>
      </c>
      <c r="V327" s="94">
        <v>156.80000000000001</v>
      </c>
      <c r="W327" s="94">
        <v>80.900000000000006</v>
      </c>
      <c r="X327" s="94">
        <v>80.900000000000006</v>
      </c>
      <c r="Y327" s="94">
        <v>80.900000000000006</v>
      </c>
      <c r="Z327" s="94">
        <v>80.900000000000006</v>
      </c>
      <c r="AA327" s="94">
        <v>80.900000000000006</v>
      </c>
    </row>
    <row r="328" spans="1:27" ht="15" thickBot="1" x14ac:dyDescent="0.35">
      <c r="A328" s="93" t="s">
        <v>1381</v>
      </c>
      <c r="B328" s="94">
        <v>536.29999999999995</v>
      </c>
      <c r="C328" s="94">
        <v>87</v>
      </c>
      <c r="D328" s="94">
        <v>78.099999999999994</v>
      </c>
      <c r="E328" s="94">
        <v>138.9</v>
      </c>
      <c r="F328" s="94">
        <v>78.099999999999994</v>
      </c>
      <c r="G328" s="94">
        <v>78.099999999999994</v>
      </c>
      <c r="H328" s="94">
        <v>78.099999999999994</v>
      </c>
      <c r="T328" s="93" t="s">
        <v>1381</v>
      </c>
      <c r="U328" s="94">
        <v>559.5</v>
      </c>
      <c r="V328" s="94">
        <v>155.80000000000001</v>
      </c>
      <c r="W328" s="94">
        <v>79.900000000000006</v>
      </c>
      <c r="X328" s="94">
        <v>79.900000000000006</v>
      </c>
      <c r="Y328" s="94">
        <v>79.900000000000006</v>
      </c>
      <c r="Z328" s="94">
        <v>79.900000000000006</v>
      </c>
      <c r="AA328" s="94">
        <v>79.900000000000006</v>
      </c>
    </row>
    <row r="329" spans="1:27" ht="15" thickBot="1" x14ac:dyDescent="0.35">
      <c r="A329" s="93" t="s">
        <v>1389</v>
      </c>
      <c r="B329" s="94">
        <v>535.29999999999995</v>
      </c>
      <c r="C329" s="94">
        <v>86</v>
      </c>
      <c r="D329" s="94">
        <v>77.099999999999994</v>
      </c>
      <c r="E329" s="94">
        <v>137.9</v>
      </c>
      <c r="F329" s="94">
        <v>77.099999999999994</v>
      </c>
      <c r="G329" s="94">
        <v>77.099999999999994</v>
      </c>
      <c r="H329" s="94">
        <v>77.099999999999994</v>
      </c>
      <c r="T329" s="93" t="s">
        <v>1389</v>
      </c>
      <c r="U329" s="94">
        <v>558.5</v>
      </c>
      <c r="V329" s="94">
        <v>154.80000000000001</v>
      </c>
      <c r="W329" s="94">
        <v>78.900000000000006</v>
      </c>
      <c r="X329" s="94">
        <v>78.900000000000006</v>
      </c>
      <c r="Y329" s="94">
        <v>78.900000000000006</v>
      </c>
      <c r="Z329" s="94">
        <v>78.900000000000006</v>
      </c>
      <c r="AA329" s="94">
        <v>78.900000000000006</v>
      </c>
    </row>
    <row r="330" spans="1:27" ht="15" thickBot="1" x14ac:dyDescent="0.35">
      <c r="A330" s="93" t="s">
        <v>1397</v>
      </c>
      <c r="B330" s="94">
        <v>534.29999999999995</v>
      </c>
      <c r="C330" s="94">
        <v>85</v>
      </c>
      <c r="D330" s="94">
        <v>76.099999999999994</v>
      </c>
      <c r="E330" s="94">
        <v>136.9</v>
      </c>
      <c r="F330" s="94">
        <v>76.099999999999994</v>
      </c>
      <c r="G330" s="94">
        <v>76.099999999999994</v>
      </c>
      <c r="H330" s="94">
        <v>76.099999999999994</v>
      </c>
      <c r="T330" s="93" t="s">
        <v>1397</v>
      </c>
      <c r="U330" s="94">
        <v>557.5</v>
      </c>
      <c r="V330" s="94">
        <v>153.80000000000001</v>
      </c>
      <c r="W330" s="94">
        <v>77.900000000000006</v>
      </c>
      <c r="X330" s="94">
        <v>77.900000000000006</v>
      </c>
      <c r="Y330" s="94">
        <v>77.900000000000006</v>
      </c>
      <c r="Z330" s="94">
        <v>77.900000000000006</v>
      </c>
      <c r="AA330" s="94">
        <v>77.900000000000006</v>
      </c>
    </row>
    <row r="331" spans="1:27" ht="15" thickBot="1" x14ac:dyDescent="0.35">
      <c r="A331" s="93" t="s">
        <v>1405</v>
      </c>
      <c r="B331" s="94">
        <v>533.29999999999995</v>
      </c>
      <c r="C331" s="94">
        <v>84</v>
      </c>
      <c r="D331" s="94">
        <v>75.099999999999994</v>
      </c>
      <c r="E331" s="94">
        <v>135.9</v>
      </c>
      <c r="F331" s="94">
        <v>75.099999999999994</v>
      </c>
      <c r="G331" s="94">
        <v>75.099999999999994</v>
      </c>
      <c r="H331" s="94">
        <v>75.099999999999994</v>
      </c>
      <c r="T331" s="93" t="s">
        <v>1405</v>
      </c>
      <c r="U331" s="94">
        <v>556.5</v>
      </c>
      <c r="V331" s="94">
        <v>152.80000000000001</v>
      </c>
      <c r="W331" s="94">
        <v>76.900000000000006</v>
      </c>
      <c r="X331" s="94">
        <v>76.900000000000006</v>
      </c>
      <c r="Y331" s="94">
        <v>76.900000000000006</v>
      </c>
      <c r="Z331" s="94">
        <v>76.900000000000006</v>
      </c>
      <c r="AA331" s="94">
        <v>76.900000000000006</v>
      </c>
    </row>
    <row r="332" spans="1:27" ht="15" thickBot="1" x14ac:dyDescent="0.35">
      <c r="A332" s="93" t="s">
        <v>1413</v>
      </c>
      <c r="B332" s="94">
        <v>532.29999999999995</v>
      </c>
      <c r="C332" s="94">
        <v>83</v>
      </c>
      <c r="D332" s="94">
        <v>74.099999999999994</v>
      </c>
      <c r="E332" s="94">
        <v>134.9</v>
      </c>
      <c r="F332" s="94">
        <v>74.099999999999994</v>
      </c>
      <c r="G332" s="94">
        <v>74.099999999999994</v>
      </c>
      <c r="H332" s="94">
        <v>74.099999999999994</v>
      </c>
      <c r="T332" s="93" t="s">
        <v>1413</v>
      </c>
      <c r="U332" s="94">
        <v>555.5</v>
      </c>
      <c r="V332" s="94">
        <v>151.80000000000001</v>
      </c>
      <c r="W332" s="94">
        <v>75.900000000000006</v>
      </c>
      <c r="X332" s="94">
        <v>75.900000000000006</v>
      </c>
      <c r="Y332" s="94">
        <v>75.900000000000006</v>
      </c>
      <c r="Z332" s="94">
        <v>75.900000000000006</v>
      </c>
      <c r="AA332" s="94">
        <v>75.900000000000006</v>
      </c>
    </row>
    <row r="333" spans="1:27" ht="15" thickBot="1" x14ac:dyDescent="0.35">
      <c r="A333" s="93" t="s">
        <v>1421</v>
      </c>
      <c r="B333" s="94">
        <v>531.4</v>
      </c>
      <c r="C333" s="94">
        <v>82.1</v>
      </c>
      <c r="D333" s="94">
        <v>73.2</v>
      </c>
      <c r="E333" s="94">
        <v>134</v>
      </c>
      <c r="F333" s="94">
        <v>73.2</v>
      </c>
      <c r="G333" s="94">
        <v>73.2</v>
      </c>
      <c r="H333" s="94">
        <v>73.2</v>
      </c>
      <c r="T333" s="93" t="s">
        <v>1421</v>
      </c>
      <c r="U333" s="94">
        <v>554.5</v>
      </c>
      <c r="V333" s="94">
        <v>150.80000000000001</v>
      </c>
      <c r="W333" s="94">
        <v>74.900000000000006</v>
      </c>
      <c r="X333" s="94">
        <v>74.900000000000006</v>
      </c>
      <c r="Y333" s="94">
        <v>74.900000000000006</v>
      </c>
      <c r="Z333" s="94">
        <v>74.900000000000006</v>
      </c>
      <c r="AA333" s="94">
        <v>74.900000000000006</v>
      </c>
    </row>
    <row r="334" spans="1:27" ht="15" thickBot="1" x14ac:dyDescent="0.35">
      <c r="A334" s="93" t="s">
        <v>1429</v>
      </c>
      <c r="B334" s="94">
        <v>530.4</v>
      </c>
      <c r="C334" s="94">
        <v>81.099999999999994</v>
      </c>
      <c r="D334" s="94">
        <v>72.2</v>
      </c>
      <c r="E334" s="94">
        <v>133</v>
      </c>
      <c r="F334" s="94">
        <v>72.2</v>
      </c>
      <c r="G334" s="94">
        <v>72.2</v>
      </c>
      <c r="H334" s="94">
        <v>72.2</v>
      </c>
      <c r="T334" s="93" t="s">
        <v>1429</v>
      </c>
      <c r="U334" s="94">
        <v>553.5</v>
      </c>
      <c r="V334" s="94">
        <v>149.80000000000001</v>
      </c>
      <c r="W334" s="94">
        <v>73.900000000000006</v>
      </c>
      <c r="X334" s="94">
        <v>73.900000000000006</v>
      </c>
      <c r="Y334" s="94">
        <v>73.900000000000006</v>
      </c>
      <c r="Z334" s="94">
        <v>73.900000000000006</v>
      </c>
      <c r="AA334" s="94">
        <v>73.900000000000006</v>
      </c>
    </row>
    <row r="335" spans="1:27" ht="15" thickBot="1" x14ac:dyDescent="0.35">
      <c r="A335" s="93" t="s">
        <v>1437</v>
      </c>
      <c r="B335" s="94">
        <v>529.4</v>
      </c>
      <c r="C335" s="94">
        <v>80.099999999999994</v>
      </c>
      <c r="D335" s="94">
        <v>71.2</v>
      </c>
      <c r="E335" s="94">
        <v>132</v>
      </c>
      <c r="F335" s="94">
        <v>71.2</v>
      </c>
      <c r="G335" s="94">
        <v>71.2</v>
      </c>
      <c r="H335" s="94">
        <v>71.2</v>
      </c>
      <c r="T335" s="93" t="s">
        <v>1437</v>
      </c>
      <c r="U335" s="94">
        <v>552.5</v>
      </c>
      <c r="V335" s="94">
        <v>148.69999999999999</v>
      </c>
      <c r="W335" s="94">
        <v>72.900000000000006</v>
      </c>
      <c r="X335" s="94">
        <v>72.900000000000006</v>
      </c>
      <c r="Y335" s="94">
        <v>72.900000000000006</v>
      </c>
      <c r="Z335" s="94">
        <v>72.900000000000006</v>
      </c>
      <c r="AA335" s="94">
        <v>72.900000000000006</v>
      </c>
    </row>
    <row r="336" spans="1:27" ht="15" thickBot="1" x14ac:dyDescent="0.35">
      <c r="A336" s="93" t="s">
        <v>1445</v>
      </c>
      <c r="B336" s="94">
        <v>528.4</v>
      </c>
      <c r="C336" s="94">
        <v>79.099999999999994</v>
      </c>
      <c r="D336" s="94">
        <v>70.2</v>
      </c>
      <c r="E336" s="94">
        <v>131</v>
      </c>
      <c r="F336" s="94">
        <v>70.2</v>
      </c>
      <c r="G336" s="94">
        <v>70.2</v>
      </c>
      <c r="H336" s="94">
        <v>70.2</v>
      </c>
      <c r="T336" s="93" t="s">
        <v>1445</v>
      </c>
      <c r="U336" s="94">
        <v>551.4</v>
      </c>
      <c r="V336" s="94">
        <v>147.69999999999999</v>
      </c>
      <c r="W336" s="94">
        <v>71.8</v>
      </c>
      <c r="X336" s="94">
        <v>71.8</v>
      </c>
      <c r="Y336" s="94">
        <v>71.8</v>
      </c>
      <c r="Z336" s="94">
        <v>71.8</v>
      </c>
      <c r="AA336" s="94">
        <v>71.8</v>
      </c>
    </row>
    <row r="337" spans="1:27" ht="15" thickBot="1" x14ac:dyDescent="0.35">
      <c r="A337" s="93" t="s">
        <v>1453</v>
      </c>
      <c r="B337" s="94">
        <v>527.4</v>
      </c>
      <c r="C337" s="94">
        <v>78.099999999999994</v>
      </c>
      <c r="D337" s="94">
        <v>69.2</v>
      </c>
      <c r="E337" s="94">
        <v>130</v>
      </c>
      <c r="F337" s="94">
        <v>69.2</v>
      </c>
      <c r="G337" s="94">
        <v>69.2</v>
      </c>
      <c r="H337" s="94">
        <v>69.2</v>
      </c>
      <c r="T337" s="93" t="s">
        <v>1453</v>
      </c>
      <c r="U337" s="94">
        <v>550.4</v>
      </c>
      <c r="V337" s="94">
        <v>146.69999999999999</v>
      </c>
      <c r="W337" s="94">
        <v>70.8</v>
      </c>
      <c r="X337" s="94">
        <v>70.8</v>
      </c>
      <c r="Y337" s="94">
        <v>70.8</v>
      </c>
      <c r="Z337" s="94">
        <v>70.8</v>
      </c>
      <c r="AA337" s="94">
        <v>70.8</v>
      </c>
    </row>
    <row r="338" spans="1:27" ht="15" thickBot="1" x14ac:dyDescent="0.35">
      <c r="A338" s="93" t="s">
        <v>1461</v>
      </c>
      <c r="B338" s="94">
        <v>526.4</v>
      </c>
      <c r="C338" s="94">
        <v>77.099999999999994</v>
      </c>
      <c r="D338" s="94">
        <v>68.2</v>
      </c>
      <c r="E338" s="94">
        <v>129</v>
      </c>
      <c r="F338" s="94">
        <v>68.2</v>
      </c>
      <c r="G338" s="94">
        <v>68.2</v>
      </c>
      <c r="H338" s="94">
        <v>68.2</v>
      </c>
      <c r="T338" s="93" t="s">
        <v>1461</v>
      </c>
      <c r="U338" s="94">
        <v>549.4</v>
      </c>
      <c r="V338" s="94">
        <v>145.69999999999999</v>
      </c>
      <c r="W338" s="94">
        <v>69.8</v>
      </c>
      <c r="X338" s="94">
        <v>69.8</v>
      </c>
      <c r="Y338" s="94">
        <v>69.8</v>
      </c>
      <c r="Z338" s="94">
        <v>69.8</v>
      </c>
      <c r="AA338" s="94">
        <v>69.8</v>
      </c>
    </row>
    <row r="339" spans="1:27" ht="15" thickBot="1" x14ac:dyDescent="0.35">
      <c r="A339" s="93" t="s">
        <v>1469</v>
      </c>
      <c r="B339" s="94">
        <v>525.4</v>
      </c>
      <c r="C339" s="94">
        <v>76.099999999999994</v>
      </c>
      <c r="D339" s="94">
        <v>67.2</v>
      </c>
      <c r="E339" s="94">
        <v>128</v>
      </c>
      <c r="F339" s="94">
        <v>67.2</v>
      </c>
      <c r="G339" s="94">
        <v>67.2</v>
      </c>
      <c r="H339" s="94">
        <v>67.2</v>
      </c>
      <c r="T339" s="93" t="s">
        <v>1469</v>
      </c>
      <c r="U339" s="94">
        <v>548.4</v>
      </c>
      <c r="V339" s="94">
        <v>144.69999999999999</v>
      </c>
      <c r="W339" s="94">
        <v>68.8</v>
      </c>
      <c r="X339" s="94">
        <v>68.8</v>
      </c>
      <c r="Y339" s="94">
        <v>68.8</v>
      </c>
      <c r="Z339" s="94">
        <v>68.8</v>
      </c>
      <c r="AA339" s="94">
        <v>68.8</v>
      </c>
    </row>
    <row r="340" spans="1:27" ht="15" thickBot="1" x14ac:dyDescent="0.35">
      <c r="A340" s="93" t="s">
        <v>1477</v>
      </c>
      <c r="B340" s="94">
        <v>524.4</v>
      </c>
      <c r="C340" s="94">
        <v>75.099999999999994</v>
      </c>
      <c r="D340" s="94">
        <v>66.2</v>
      </c>
      <c r="E340" s="94">
        <v>127</v>
      </c>
      <c r="F340" s="94">
        <v>66.2</v>
      </c>
      <c r="G340" s="94">
        <v>66.2</v>
      </c>
      <c r="H340" s="94">
        <v>66.2</v>
      </c>
      <c r="T340" s="93" t="s">
        <v>1477</v>
      </c>
      <c r="U340" s="94">
        <v>547.4</v>
      </c>
      <c r="V340" s="94">
        <v>143.69999999999999</v>
      </c>
      <c r="W340" s="94">
        <v>67.8</v>
      </c>
      <c r="X340" s="94">
        <v>67.8</v>
      </c>
      <c r="Y340" s="94">
        <v>67.8</v>
      </c>
      <c r="Z340" s="94">
        <v>67.8</v>
      </c>
      <c r="AA340" s="94">
        <v>67.8</v>
      </c>
    </row>
    <row r="341" spans="1:27" ht="15" thickBot="1" x14ac:dyDescent="0.35">
      <c r="A341" s="93" t="s">
        <v>1485</v>
      </c>
      <c r="B341" s="94">
        <v>523.5</v>
      </c>
      <c r="C341" s="94">
        <v>74.099999999999994</v>
      </c>
      <c r="D341" s="94">
        <v>65.2</v>
      </c>
      <c r="E341" s="94">
        <v>126</v>
      </c>
      <c r="F341" s="94">
        <v>65.2</v>
      </c>
      <c r="G341" s="94">
        <v>65.2</v>
      </c>
      <c r="H341" s="94">
        <v>65.2</v>
      </c>
      <c r="T341" s="93" t="s">
        <v>1485</v>
      </c>
      <c r="U341" s="94">
        <v>546.4</v>
      </c>
      <c r="V341" s="94">
        <v>142.69999999999999</v>
      </c>
      <c r="W341" s="94">
        <v>66.8</v>
      </c>
      <c r="X341" s="94">
        <v>66.8</v>
      </c>
      <c r="Y341" s="94">
        <v>66.8</v>
      </c>
      <c r="Z341" s="94">
        <v>66.8</v>
      </c>
      <c r="AA341" s="94">
        <v>66.8</v>
      </c>
    </row>
    <row r="342" spans="1:27" ht="15" thickBot="1" x14ac:dyDescent="0.35">
      <c r="A342" s="93" t="s">
        <v>1493</v>
      </c>
      <c r="B342" s="94">
        <v>522.5</v>
      </c>
      <c r="C342" s="94">
        <v>73.2</v>
      </c>
      <c r="D342" s="94">
        <v>64.3</v>
      </c>
      <c r="E342" s="94">
        <v>125.1</v>
      </c>
      <c r="F342" s="94">
        <v>64.3</v>
      </c>
      <c r="G342" s="94">
        <v>64.3</v>
      </c>
      <c r="H342" s="94">
        <v>64.3</v>
      </c>
      <c r="T342" s="93" t="s">
        <v>1493</v>
      </c>
      <c r="U342" s="94">
        <v>545.4</v>
      </c>
      <c r="V342" s="94">
        <v>141.69999999999999</v>
      </c>
      <c r="W342" s="94">
        <v>65.8</v>
      </c>
      <c r="X342" s="94">
        <v>65.8</v>
      </c>
      <c r="Y342" s="94">
        <v>65.8</v>
      </c>
      <c r="Z342" s="94">
        <v>65.8</v>
      </c>
      <c r="AA342" s="94">
        <v>65.8</v>
      </c>
    </row>
    <row r="343" spans="1:27" ht="15" thickBot="1" x14ac:dyDescent="0.35">
      <c r="A343" s="93" t="s">
        <v>1501</v>
      </c>
      <c r="B343" s="94">
        <v>521.5</v>
      </c>
      <c r="C343" s="94">
        <v>72.2</v>
      </c>
      <c r="D343" s="94">
        <v>63.3</v>
      </c>
      <c r="E343" s="94">
        <v>124.1</v>
      </c>
      <c r="F343" s="94">
        <v>63.3</v>
      </c>
      <c r="G343" s="94">
        <v>63.3</v>
      </c>
      <c r="H343" s="94">
        <v>63.3</v>
      </c>
      <c r="T343" s="93" t="s">
        <v>1501</v>
      </c>
      <c r="U343" s="94">
        <v>544.4</v>
      </c>
      <c r="V343" s="94">
        <v>140.6</v>
      </c>
      <c r="W343" s="94">
        <v>64.8</v>
      </c>
      <c r="X343" s="94">
        <v>64.8</v>
      </c>
      <c r="Y343" s="94">
        <v>64.8</v>
      </c>
      <c r="Z343" s="94">
        <v>64.8</v>
      </c>
      <c r="AA343" s="94">
        <v>64.8</v>
      </c>
    </row>
    <row r="344" spans="1:27" ht="15" thickBot="1" x14ac:dyDescent="0.35">
      <c r="A344" s="93" t="s">
        <v>1509</v>
      </c>
      <c r="B344" s="94">
        <v>520.5</v>
      </c>
      <c r="C344" s="94">
        <v>71.2</v>
      </c>
      <c r="D344" s="94">
        <v>62.3</v>
      </c>
      <c r="E344" s="94">
        <v>123.1</v>
      </c>
      <c r="F344" s="94">
        <v>62.3</v>
      </c>
      <c r="G344" s="94">
        <v>62.3</v>
      </c>
      <c r="H344" s="94">
        <v>62.3</v>
      </c>
      <c r="T344" s="93" t="s">
        <v>1509</v>
      </c>
      <c r="U344" s="94">
        <v>543.4</v>
      </c>
      <c r="V344" s="94">
        <v>139.6</v>
      </c>
      <c r="W344" s="94">
        <v>63.7</v>
      </c>
      <c r="X344" s="94">
        <v>63.7</v>
      </c>
      <c r="Y344" s="94">
        <v>63.7</v>
      </c>
      <c r="Z344" s="94">
        <v>63.7</v>
      </c>
      <c r="AA344" s="94">
        <v>63.7</v>
      </c>
    </row>
    <row r="345" spans="1:27" ht="15" thickBot="1" x14ac:dyDescent="0.35">
      <c r="A345" s="93" t="s">
        <v>1517</v>
      </c>
      <c r="B345" s="94">
        <v>519.5</v>
      </c>
      <c r="C345" s="94">
        <v>70.2</v>
      </c>
      <c r="D345" s="94">
        <v>61.3</v>
      </c>
      <c r="E345" s="94">
        <v>122.1</v>
      </c>
      <c r="F345" s="94">
        <v>61.3</v>
      </c>
      <c r="G345" s="94">
        <v>61.3</v>
      </c>
      <c r="H345" s="94">
        <v>61.3</v>
      </c>
      <c r="T345" s="93" t="s">
        <v>1517</v>
      </c>
      <c r="U345" s="94">
        <v>542.29999999999995</v>
      </c>
      <c r="V345" s="94">
        <v>138.6</v>
      </c>
      <c r="W345" s="94">
        <v>62.7</v>
      </c>
      <c r="X345" s="94">
        <v>62.7</v>
      </c>
      <c r="Y345" s="94">
        <v>62.7</v>
      </c>
      <c r="Z345" s="94">
        <v>62.7</v>
      </c>
      <c r="AA345" s="94">
        <v>62.7</v>
      </c>
    </row>
    <row r="346" spans="1:27" ht="15" thickBot="1" x14ac:dyDescent="0.35">
      <c r="A346" s="93" t="s">
        <v>1525</v>
      </c>
      <c r="B346" s="94">
        <v>518.5</v>
      </c>
      <c r="C346" s="94">
        <v>69.2</v>
      </c>
      <c r="D346" s="94">
        <v>60.3</v>
      </c>
      <c r="E346" s="94">
        <v>121.1</v>
      </c>
      <c r="F346" s="94">
        <v>60.3</v>
      </c>
      <c r="G346" s="94">
        <v>60.3</v>
      </c>
      <c r="H346" s="94">
        <v>60.3</v>
      </c>
      <c r="T346" s="93" t="s">
        <v>1525</v>
      </c>
      <c r="U346" s="94">
        <v>541.29999999999995</v>
      </c>
      <c r="V346" s="94">
        <v>137.6</v>
      </c>
      <c r="W346" s="94">
        <v>61.7</v>
      </c>
      <c r="X346" s="94">
        <v>61.7</v>
      </c>
      <c r="Y346" s="94">
        <v>61.7</v>
      </c>
      <c r="Z346" s="94">
        <v>61.7</v>
      </c>
      <c r="AA346" s="94">
        <v>61.7</v>
      </c>
    </row>
    <row r="347" spans="1:27" ht="15" thickBot="1" x14ac:dyDescent="0.35">
      <c r="A347" s="93" t="s">
        <v>1533</v>
      </c>
      <c r="B347" s="94">
        <v>517.5</v>
      </c>
      <c r="C347" s="94">
        <v>68.2</v>
      </c>
      <c r="D347" s="94">
        <v>59.3</v>
      </c>
      <c r="E347" s="94">
        <v>120.1</v>
      </c>
      <c r="F347" s="94">
        <v>59.3</v>
      </c>
      <c r="G347" s="94">
        <v>59.3</v>
      </c>
      <c r="H347" s="94">
        <v>59.3</v>
      </c>
      <c r="T347" s="93" t="s">
        <v>1533</v>
      </c>
      <c r="U347" s="94">
        <v>540.29999999999995</v>
      </c>
      <c r="V347" s="94">
        <v>136.6</v>
      </c>
      <c r="W347" s="94">
        <v>60.7</v>
      </c>
      <c r="X347" s="94">
        <v>60.7</v>
      </c>
      <c r="Y347" s="94">
        <v>60.7</v>
      </c>
      <c r="Z347" s="94">
        <v>60.7</v>
      </c>
      <c r="AA347" s="94">
        <v>60.7</v>
      </c>
    </row>
    <row r="348" spans="1:27" ht="15" thickBot="1" x14ac:dyDescent="0.35">
      <c r="A348" s="93" t="s">
        <v>1541</v>
      </c>
      <c r="B348" s="94">
        <v>516.5</v>
      </c>
      <c r="C348" s="94">
        <v>67.2</v>
      </c>
      <c r="D348" s="94">
        <v>58.3</v>
      </c>
      <c r="E348" s="94">
        <v>119.1</v>
      </c>
      <c r="F348" s="94">
        <v>58.3</v>
      </c>
      <c r="G348" s="94">
        <v>58.3</v>
      </c>
      <c r="H348" s="94">
        <v>58.3</v>
      </c>
      <c r="T348" s="93" t="s">
        <v>1541</v>
      </c>
      <c r="U348" s="94">
        <v>539.29999999999995</v>
      </c>
      <c r="V348" s="94">
        <v>135.6</v>
      </c>
      <c r="W348" s="94">
        <v>59.7</v>
      </c>
      <c r="X348" s="94">
        <v>59.7</v>
      </c>
      <c r="Y348" s="94">
        <v>59.7</v>
      </c>
      <c r="Z348" s="94">
        <v>59.7</v>
      </c>
      <c r="AA348" s="94">
        <v>59.7</v>
      </c>
    </row>
    <row r="349" spans="1:27" ht="15" thickBot="1" x14ac:dyDescent="0.35">
      <c r="A349" s="93" t="s">
        <v>1549</v>
      </c>
      <c r="B349" s="94">
        <v>515.5</v>
      </c>
      <c r="C349" s="94">
        <v>66.2</v>
      </c>
      <c r="D349" s="94">
        <v>57.3</v>
      </c>
      <c r="E349" s="94">
        <v>118.1</v>
      </c>
      <c r="F349" s="94">
        <v>57.3</v>
      </c>
      <c r="G349" s="94">
        <v>57.3</v>
      </c>
      <c r="H349" s="94">
        <v>57.3</v>
      </c>
      <c r="T349" s="93" t="s">
        <v>1549</v>
      </c>
      <c r="U349" s="94">
        <v>538.29999999999995</v>
      </c>
      <c r="V349" s="94">
        <v>134.6</v>
      </c>
      <c r="W349" s="94">
        <v>58.7</v>
      </c>
      <c r="X349" s="94">
        <v>58.7</v>
      </c>
      <c r="Y349" s="94">
        <v>58.7</v>
      </c>
      <c r="Z349" s="94">
        <v>58.7</v>
      </c>
      <c r="AA349" s="94">
        <v>58.7</v>
      </c>
    </row>
    <row r="350" spans="1:27" ht="15" thickBot="1" x14ac:dyDescent="0.35">
      <c r="A350" s="93" t="s">
        <v>1557</v>
      </c>
      <c r="B350" s="94">
        <v>514.6</v>
      </c>
      <c r="C350" s="94">
        <v>65.2</v>
      </c>
      <c r="D350" s="94">
        <v>56.3</v>
      </c>
      <c r="E350" s="94">
        <v>117.1</v>
      </c>
      <c r="F350" s="94">
        <v>56.3</v>
      </c>
      <c r="G350" s="94">
        <v>56.3</v>
      </c>
      <c r="H350" s="94">
        <v>56.3</v>
      </c>
      <c r="T350" s="93" t="s">
        <v>1557</v>
      </c>
      <c r="U350" s="94">
        <v>537.29999999999995</v>
      </c>
      <c r="V350" s="94">
        <v>133.6</v>
      </c>
      <c r="W350" s="94">
        <v>57.7</v>
      </c>
      <c r="X350" s="94">
        <v>57.7</v>
      </c>
      <c r="Y350" s="94">
        <v>57.7</v>
      </c>
      <c r="Z350" s="94">
        <v>57.7</v>
      </c>
      <c r="AA350" s="94">
        <v>57.7</v>
      </c>
    </row>
    <row r="351" spans="1:27" ht="15" thickBot="1" x14ac:dyDescent="0.35">
      <c r="A351" s="93" t="s">
        <v>1565</v>
      </c>
      <c r="B351" s="94">
        <v>513.6</v>
      </c>
      <c r="C351" s="94">
        <v>64.3</v>
      </c>
      <c r="D351" s="94">
        <v>55.4</v>
      </c>
      <c r="E351" s="94">
        <v>116.2</v>
      </c>
      <c r="F351" s="94">
        <v>55.4</v>
      </c>
      <c r="G351" s="94">
        <v>55.4</v>
      </c>
      <c r="H351" s="94">
        <v>55.4</v>
      </c>
      <c r="T351" s="93" t="s">
        <v>1565</v>
      </c>
      <c r="U351" s="94">
        <v>536.29999999999995</v>
      </c>
      <c r="V351" s="94">
        <v>132.5</v>
      </c>
      <c r="W351" s="94">
        <v>56.7</v>
      </c>
      <c r="X351" s="94">
        <v>56.7</v>
      </c>
      <c r="Y351" s="94">
        <v>56.7</v>
      </c>
      <c r="Z351" s="94">
        <v>56.7</v>
      </c>
      <c r="AA351" s="94">
        <v>56.7</v>
      </c>
    </row>
    <row r="352" spans="1:27" ht="15" thickBot="1" x14ac:dyDescent="0.35">
      <c r="A352" s="93" t="s">
        <v>1573</v>
      </c>
      <c r="B352" s="94">
        <v>512.6</v>
      </c>
      <c r="C352" s="94">
        <v>63.3</v>
      </c>
      <c r="D352" s="94">
        <v>54.4</v>
      </c>
      <c r="E352" s="94">
        <v>115.2</v>
      </c>
      <c r="F352" s="94">
        <v>54.4</v>
      </c>
      <c r="G352" s="94">
        <v>54.4</v>
      </c>
      <c r="H352" s="94">
        <v>54.4</v>
      </c>
      <c r="T352" s="93" t="s">
        <v>1573</v>
      </c>
      <c r="U352" s="94">
        <v>535.29999999999995</v>
      </c>
      <c r="V352" s="94">
        <v>131.5</v>
      </c>
      <c r="W352" s="94">
        <v>55.7</v>
      </c>
      <c r="X352" s="94">
        <v>55.7</v>
      </c>
      <c r="Y352" s="94">
        <v>55.7</v>
      </c>
      <c r="Z352" s="94">
        <v>55.7</v>
      </c>
      <c r="AA352" s="94">
        <v>55.7</v>
      </c>
    </row>
    <row r="353" spans="1:27" ht="15" thickBot="1" x14ac:dyDescent="0.35">
      <c r="A353" s="93" t="s">
        <v>1581</v>
      </c>
      <c r="B353" s="94">
        <v>511.6</v>
      </c>
      <c r="C353" s="94">
        <v>62.3</v>
      </c>
      <c r="D353" s="94">
        <v>53.4</v>
      </c>
      <c r="E353" s="94">
        <v>114.2</v>
      </c>
      <c r="F353" s="94">
        <v>53.4</v>
      </c>
      <c r="G353" s="94">
        <v>53.4</v>
      </c>
      <c r="H353" s="94">
        <v>53.4</v>
      </c>
      <c r="T353" s="93" t="s">
        <v>1581</v>
      </c>
      <c r="U353" s="94">
        <v>534.20000000000005</v>
      </c>
      <c r="V353" s="94">
        <v>130.5</v>
      </c>
      <c r="W353" s="94">
        <v>54.6</v>
      </c>
      <c r="X353" s="94">
        <v>54.6</v>
      </c>
      <c r="Y353" s="94">
        <v>54.6</v>
      </c>
      <c r="Z353" s="94">
        <v>54.6</v>
      </c>
      <c r="AA353" s="94">
        <v>54.6</v>
      </c>
    </row>
    <row r="354" spans="1:27" ht="15" thickBot="1" x14ac:dyDescent="0.35">
      <c r="A354" s="93" t="s">
        <v>1589</v>
      </c>
      <c r="B354" s="94">
        <v>510.6</v>
      </c>
      <c r="C354" s="94">
        <v>61.3</v>
      </c>
      <c r="D354" s="94">
        <v>52.4</v>
      </c>
      <c r="E354" s="94">
        <v>113.2</v>
      </c>
      <c r="F354" s="94">
        <v>52.4</v>
      </c>
      <c r="G354" s="94">
        <v>52.4</v>
      </c>
      <c r="H354" s="94">
        <v>52.4</v>
      </c>
      <c r="T354" s="93" t="s">
        <v>1589</v>
      </c>
      <c r="U354" s="94">
        <v>533.20000000000005</v>
      </c>
      <c r="V354" s="94">
        <v>129.5</v>
      </c>
      <c r="W354" s="94">
        <v>53.6</v>
      </c>
      <c r="X354" s="94">
        <v>53.6</v>
      </c>
      <c r="Y354" s="94">
        <v>53.6</v>
      </c>
      <c r="Z354" s="94">
        <v>53.6</v>
      </c>
      <c r="AA354" s="94">
        <v>53.6</v>
      </c>
    </row>
    <row r="355" spans="1:27" ht="15" thickBot="1" x14ac:dyDescent="0.35">
      <c r="A355" s="93" t="s">
        <v>1597</v>
      </c>
      <c r="B355" s="94">
        <v>509.6</v>
      </c>
      <c r="C355" s="94">
        <v>60.3</v>
      </c>
      <c r="D355" s="94">
        <v>51.4</v>
      </c>
      <c r="E355" s="94">
        <v>112.2</v>
      </c>
      <c r="F355" s="94">
        <v>51.4</v>
      </c>
      <c r="G355" s="94">
        <v>51.4</v>
      </c>
      <c r="H355" s="94">
        <v>51.4</v>
      </c>
      <c r="T355" s="93" t="s">
        <v>1597</v>
      </c>
      <c r="U355" s="94">
        <v>532.20000000000005</v>
      </c>
      <c r="V355" s="94">
        <v>128.5</v>
      </c>
      <c r="W355" s="94">
        <v>52.6</v>
      </c>
      <c r="X355" s="94">
        <v>52.6</v>
      </c>
      <c r="Y355" s="94">
        <v>52.6</v>
      </c>
      <c r="Z355" s="94">
        <v>52.6</v>
      </c>
      <c r="AA355" s="94">
        <v>52.6</v>
      </c>
    </row>
    <row r="356" spans="1:27" ht="15" thickBot="1" x14ac:dyDescent="0.35">
      <c r="A356" s="93" t="s">
        <v>1605</v>
      </c>
      <c r="B356" s="94">
        <v>508.6</v>
      </c>
      <c r="C356" s="94">
        <v>59.3</v>
      </c>
      <c r="D356" s="94">
        <v>50.4</v>
      </c>
      <c r="E356" s="94">
        <v>111.2</v>
      </c>
      <c r="F356" s="94">
        <v>50.4</v>
      </c>
      <c r="G356" s="94">
        <v>50.4</v>
      </c>
      <c r="H356" s="94">
        <v>50.4</v>
      </c>
      <c r="T356" s="93" t="s">
        <v>1605</v>
      </c>
      <c r="U356" s="94">
        <v>531.20000000000005</v>
      </c>
      <c r="V356" s="94">
        <v>127.5</v>
      </c>
      <c r="W356" s="94">
        <v>51.6</v>
      </c>
      <c r="X356" s="94">
        <v>51.6</v>
      </c>
      <c r="Y356" s="94">
        <v>51.6</v>
      </c>
      <c r="Z356" s="94">
        <v>51.6</v>
      </c>
      <c r="AA356" s="94">
        <v>51.6</v>
      </c>
    </row>
    <row r="357" spans="1:27" ht="15" thickBot="1" x14ac:dyDescent="0.35">
      <c r="A357" s="93" t="s">
        <v>1613</v>
      </c>
      <c r="B357" s="94">
        <v>507.6</v>
      </c>
      <c r="C357" s="94">
        <v>58.3</v>
      </c>
      <c r="D357" s="94">
        <v>49.4</v>
      </c>
      <c r="E357" s="94">
        <v>110.2</v>
      </c>
      <c r="F357" s="94">
        <v>49.4</v>
      </c>
      <c r="G357" s="94">
        <v>49.4</v>
      </c>
      <c r="H357" s="94">
        <v>49.4</v>
      </c>
      <c r="T357" s="93" t="s">
        <v>1613</v>
      </c>
      <c r="U357" s="94">
        <v>530.20000000000005</v>
      </c>
      <c r="V357" s="94">
        <v>126.5</v>
      </c>
      <c r="W357" s="94">
        <v>50.6</v>
      </c>
      <c r="X357" s="94">
        <v>50.6</v>
      </c>
      <c r="Y357" s="94">
        <v>50.6</v>
      </c>
      <c r="Z357" s="94">
        <v>50.6</v>
      </c>
      <c r="AA357" s="94">
        <v>50.6</v>
      </c>
    </row>
    <row r="358" spans="1:27" ht="15" thickBot="1" x14ac:dyDescent="0.35">
      <c r="A358" s="93" t="s">
        <v>1621</v>
      </c>
      <c r="B358" s="94">
        <v>506.6</v>
      </c>
      <c r="C358" s="94">
        <v>57.3</v>
      </c>
      <c r="D358" s="94">
        <v>48.4</v>
      </c>
      <c r="E358" s="94">
        <v>109.2</v>
      </c>
      <c r="F358" s="94">
        <v>48.4</v>
      </c>
      <c r="G358" s="94">
        <v>48.4</v>
      </c>
      <c r="H358" s="94">
        <v>48.4</v>
      </c>
      <c r="T358" s="93" t="s">
        <v>1621</v>
      </c>
      <c r="U358" s="94">
        <v>529.20000000000005</v>
      </c>
      <c r="V358" s="94">
        <v>125.5</v>
      </c>
      <c r="W358" s="94">
        <v>49.6</v>
      </c>
      <c r="X358" s="94">
        <v>49.6</v>
      </c>
      <c r="Y358" s="94">
        <v>49.6</v>
      </c>
      <c r="Z358" s="94">
        <v>49.6</v>
      </c>
      <c r="AA358" s="94">
        <v>49.6</v>
      </c>
    </row>
    <row r="359" spans="1:27" ht="15" thickBot="1" x14ac:dyDescent="0.35">
      <c r="A359" s="93" t="s">
        <v>1629</v>
      </c>
      <c r="B359" s="94">
        <v>505.7</v>
      </c>
      <c r="C359" s="94">
        <v>56.3</v>
      </c>
      <c r="D359" s="94">
        <v>47.5</v>
      </c>
      <c r="E359" s="94">
        <v>108.2</v>
      </c>
      <c r="F359" s="94">
        <v>47.5</v>
      </c>
      <c r="G359" s="94">
        <v>47.5</v>
      </c>
      <c r="H359" s="94">
        <v>47.5</v>
      </c>
      <c r="T359" s="93" t="s">
        <v>1629</v>
      </c>
      <c r="U359" s="94">
        <v>528.20000000000005</v>
      </c>
      <c r="V359" s="94">
        <v>124.5</v>
      </c>
      <c r="W359" s="94">
        <v>48.6</v>
      </c>
      <c r="X359" s="94">
        <v>48.6</v>
      </c>
      <c r="Y359" s="94">
        <v>48.6</v>
      </c>
      <c r="Z359" s="94">
        <v>48.6</v>
      </c>
      <c r="AA359" s="94">
        <v>48.6</v>
      </c>
    </row>
    <row r="360" spans="1:27" ht="15" thickBot="1" x14ac:dyDescent="0.35">
      <c r="A360" s="93" t="s">
        <v>1637</v>
      </c>
      <c r="B360" s="94">
        <v>504.7</v>
      </c>
      <c r="C360" s="94">
        <v>55.4</v>
      </c>
      <c r="D360" s="94">
        <v>46.5</v>
      </c>
      <c r="E360" s="94">
        <v>107.3</v>
      </c>
      <c r="F360" s="94">
        <v>46.5</v>
      </c>
      <c r="G360" s="94">
        <v>46.5</v>
      </c>
      <c r="H360" s="94">
        <v>46.5</v>
      </c>
      <c r="T360" s="93" t="s">
        <v>1637</v>
      </c>
      <c r="U360" s="94">
        <v>527.20000000000005</v>
      </c>
      <c r="V360" s="94">
        <v>123.4</v>
      </c>
      <c r="W360" s="94">
        <v>47.6</v>
      </c>
      <c r="X360" s="94">
        <v>47.6</v>
      </c>
      <c r="Y360" s="94">
        <v>47.6</v>
      </c>
      <c r="Z360" s="94">
        <v>47.6</v>
      </c>
      <c r="AA360" s="94">
        <v>47.6</v>
      </c>
    </row>
    <row r="361" spans="1:27" ht="15" thickBot="1" x14ac:dyDescent="0.35">
      <c r="A361" s="93" t="s">
        <v>1645</v>
      </c>
      <c r="B361" s="94">
        <v>503.7</v>
      </c>
      <c r="C361" s="94">
        <v>54.4</v>
      </c>
      <c r="D361" s="94">
        <v>45.5</v>
      </c>
      <c r="E361" s="94">
        <v>106.3</v>
      </c>
      <c r="F361" s="94">
        <v>45.5</v>
      </c>
      <c r="G361" s="94">
        <v>45.5</v>
      </c>
      <c r="H361" s="94">
        <v>45.5</v>
      </c>
      <c r="T361" s="93" t="s">
        <v>1645</v>
      </c>
      <c r="U361" s="94">
        <v>526.20000000000005</v>
      </c>
      <c r="V361" s="94">
        <v>122.4</v>
      </c>
      <c r="W361" s="94">
        <v>46.5</v>
      </c>
      <c r="X361" s="94">
        <v>46.5</v>
      </c>
      <c r="Y361" s="94">
        <v>46.5</v>
      </c>
      <c r="Z361" s="94">
        <v>46.5</v>
      </c>
      <c r="AA361" s="94">
        <v>46.5</v>
      </c>
    </row>
    <row r="362" spans="1:27" ht="15" thickBot="1" x14ac:dyDescent="0.35">
      <c r="A362" s="93" t="s">
        <v>1653</v>
      </c>
      <c r="B362" s="94">
        <v>502.7</v>
      </c>
      <c r="C362" s="94">
        <v>53.4</v>
      </c>
      <c r="D362" s="94">
        <v>44.5</v>
      </c>
      <c r="E362" s="94">
        <v>105.3</v>
      </c>
      <c r="F362" s="94">
        <v>44.5</v>
      </c>
      <c r="G362" s="94">
        <v>44.5</v>
      </c>
      <c r="H362" s="94">
        <v>44.5</v>
      </c>
      <c r="T362" s="93" t="s">
        <v>1653</v>
      </c>
      <c r="U362" s="94">
        <v>525.1</v>
      </c>
      <c r="V362" s="94">
        <v>121.4</v>
      </c>
      <c r="W362" s="94">
        <v>45.5</v>
      </c>
      <c r="X362" s="94">
        <v>45.5</v>
      </c>
      <c r="Y362" s="94">
        <v>45.5</v>
      </c>
      <c r="Z362" s="94">
        <v>45.5</v>
      </c>
      <c r="AA362" s="94">
        <v>45.5</v>
      </c>
    </row>
    <row r="363" spans="1:27" ht="15" thickBot="1" x14ac:dyDescent="0.35">
      <c r="A363" s="93" t="s">
        <v>1661</v>
      </c>
      <c r="B363" s="94">
        <v>501.7</v>
      </c>
      <c r="C363" s="94">
        <v>52.4</v>
      </c>
      <c r="D363" s="94">
        <v>43.5</v>
      </c>
      <c r="E363" s="94">
        <v>104.3</v>
      </c>
      <c r="F363" s="94">
        <v>43.5</v>
      </c>
      <c r="G363" s="94">
        <v>43.5</v>
      </c>
      <c r="H363" s="94">
        <v>43.5</v>
      </c>
      <c r="T363" s="93" t="s">
        <v>1661</v>
      </c>
      <c r="U363" s="94">
        <v>524.1</v>
      </c>
      <c r="V363" s="94">
        <v>120.4</v>
      </c>
      <c r="W363" s="94">
        <v>44.5</v>
      </c>
      <c r="X363" s="94">
        <v>44.5</v>
      </c>
      <c r="Y363" s="94">
        <v>44.5</v>
      </c>
      <c r="Z363" s="94">
        <v>44.5</v>
      </c>
      <c r="AA363" s="94">
        <v>44.5</v>
      </c>
    </row>
    <row r="364" spans="1:27" ht="15" thickBot="1" x14ac:dyDescent="0.35">
      <c r="A364" s="93" t="s">
        <v>1668</v>
      </c>
      <c r="B364" s="94">
        <v>500.7</v>
      </c>
      <c r="C364" s="94">
        <v>51.4</v>
      </c>
      <c r="D364" s="94">
        <v>42.5</v>
      </c>
      <c r="E364" s="94">
        <v>103.3</v>
      </c>
      <c r="F364" s="94">
        <v>42.5</v>
      </c>
      <c r="G364" s="94">
        <v>42.5</v>
      </c>
      <c r="H364" s="94">
        <v>42.5</v>
      </c>
      <c r="T364" s="93" t="s">
        <v>1668</v>
      </c>
      <c r="U364" s="94">
        <v>523.1</v>
      </c>
      <c r="V364" s="94">
        <v>119.4</v>
      </c>
      <c r="W364" s="94">
        <v>43.5</v>
      </c>
      <c r="X364" s="94">
        <v>43.5</v>
      </c>
      <c r="Y364" s="94">
        <v>43.5</v>
      </c>
      <c r="Z364" s="94">
        <v>43.5</v>
      </c>
      <c r="AA364" s="94">
        <v>43.5</v>
      </c>
    </row>
    <row r="365" spans="1:27" ht="15" thickBot="1" x14ac:dyDescent="0.35">
      <c r="A365" s="93" t="s">
        <v>1675</v>
      </c>
      <c r="B365" s="94">
        <v>499.7</v>
      </c>
      <c r="C365" s="94">
        <v>50.4</v>
      </c>
      <c r="D365" s="94">
        <v>41.5</v>
      </c>
      <c r="E365" s="94">
        <v>102.3</v>
      </c>
      <c r="F365" s="94">
        <v>41.5</v>
      </c>
      <c r="G365" s="94">
        <v>41.5</v>
      </c>
      <c r="H365" s="94">
        <v>41.5</v>
      </c>
      <c r="T365" s="93" t="s">
        <v>1675</v>
      </c>
      <c r="U365" s="94">
        <v>522.1</v>
      </c>
      <c r="V365" s="94">
        <v>118.4</v>
      </c>
      <c r="W365" s="94">
        <v>42.5</v>
      </c>
      <c r="X365" s="94">
        <v>42.5</v>
      </c>
      <c r="Y365" s="94">
        <v>42.5</v>
      </c>
      <c r="Z365" s="94">
        <v>42.5</v>
      </c>
      <c r="AA365" s="94">
        <v>42.5</v>
      </c>
    </row>
    <row r="366" spans="1:27" ht="15" thickBot="1" x14ac:dyDescent="0.35">
      <c r="A366" s="93" t="s">
        <v>1682</v>
      </c>
      <c r="B366" s="94">
        <v>498.7</v>
      </c>
      <c r="C366" s="94">
        <v>49.4</v>
      </c>
      <c r="D366" s="94">
        <v>40.5</v>
      </c>
      <c r="E366" s="94">
        <v>101.3</v>
      </c>
      <c r="F366" s="94">
        <v>40.5</v>
      </c>
      <c r="G366" s="94">
        <v>40.5</v>
      </c>
      <c r="H366" s="94">
        <v>40.5</v>
      </c>
      <c r="T366" s="93" t="s">
        <v>1682</v>
      </c>
      <c r="U366" s="94">
        <v>521.1</v>
      </c>
      <c r="V366" s="94">
        <v>117.4</v>
      </c>
      <c r="W366" s="94">
        <v>41.5</v>
      </c>
      <c r="X366" s="94">
        <v>41.5</v>
      </c>
      <c r="Y366" s="94">
        <v>41.5</v>
      </c>
      <c r="Z366" s="94">
        <v>41.5</v>
      </c>
      <c r="AA366" s="94">
        <v>41.5</v>
      </c>
    </row>
    <row r="367" spans="1:27" ht="15" thickBot="1" x14ac:dyDescent="0.35">
      <c r="A367" s="93" t="s">
        <v>1689</v>
      </c>
      <c r="B367" s="94">
        <v>497.7</v>
      </c>
      <c r="C367" s="94">
        <v>48.4</v>
      </c>
      <c r="D367" s="94">
        <v>39.5</v>
      </c>
      <c r="E367" s="94">
        <v>100.3</v>
      </c>
      <c r="F367" s="94">
        <v>39.5</v>
      </c>
      <c r="G367" s="94">
        <v>39.5</v>
      </c>
      <c r="H367" s="94">
        <v>39.5</v>
      </c>
      <c r="T367" s="93" t="s">
        <v>1689</v>
      </c>
      <c r="U367" s="94">
        <v>520.1</v>
      </c>
      <c r="V367" s="94">
        <v>116.4</v>
      </c>
      <c r="W367" s="94">
        <v>40.5</v>
      </c>
      <c r="X367" s="94">
        <v>40.5</v>
      </c>
      <c r="Y367" s="94">
        <v>40.5</v>
      </c>
      <c r="Z367" s="94">
        <v>40.5</v>
      </c>
      <c r="AA367" s="94">
        <v>40.5</v>
      </c>
    </row>
    <row r="368" spans="1:27" ht="15" thickBot="1" x14ac:dyDescent="0.35">
      <c r="A368" s="93" t="s">
        <v>1697</v>
      </c>
      <c r="B368" s="94">
        <v>496.8</v>
      </c>
      <c r="C368" s="94">
        <v>47.5</v>
      </c>
      <c r="D368" s="94">
        <v>38.6</v>
      </c>
      <c r="E368" s="94">
        <v>99.4</v>
      </c>
      <c r="F368" s="94">
        <v>38.6</v>
      </c>
      <c r="G368" s="94">
        <v>38.6</v>
      </c>
      <c r="H368" s="94">
        <v>38.6</v>
      </c>
      <c r="T368" s="93" t="s">
        <v>1697</v>
      </c>
      <c r="U368" s="94">
        <v>519.1</v>
      </c>
      <c r="V368" s="94">
        <v>115.3</v>
      </c>
      <c r="W368" s="94">
        <v>39.5</v>
      </c>
      <c r="X368" s="94">
        <v>39.5</v>
      </c>
      <c r="Y368" s="94">
        <v>39.5</v>
      </c>
      <c r="Z368" s="94">
        <v>39.5</v>
      </c>
      <c r="AA368" s="94">
        <v>39.5</v>
      </c>
    </row>
    <row r="369" spans="1:27" ht="15" thickBot="1" x14ac:dyDescent="0.35">
      <c r="A369" s="93" t="s">
        <v>1705</v>
      </c>
      <c r="B369" s="94">
        <v>495.8</v>
      </c>
      <c r="C369" s="94">
        <v>46.5</v>
      </c>
      <c r="D369" s="94">
        <v>37.6</v>
      </c>
      <c r="E369" s="94">
        <v>98.4</v>
      </c>
      <c r="F369" s="94">
        <v>37.6</v>
      </c>
      <c r="G369" s="94">
        <v>37.6</v>
      </c>
      <c r="H369" s="94">
        <v>37.6</v>
      </c>
      <c r="T369" s="93" t="s">
        <v>1705</v>
      </c>
      <c r="U369" s="94">
        <v>518.1</v>
      </c>
      <c r="V369" s="94">
        <v>114.3</v>
      </c>
      <c r="W369" s="94">
        <v>38.4</v>
      </c>
      <c r="X369" s="94">
        <v>38.4</v>
      </c>
      <c r="Y369" s="94">
        <v>38.4</v>
      </c>
      <c r="Z369" s="94">
        <v>38.4</v>
      </c>
      <c r="AA369" s="94">
        <v>38.4</v>
      </c>
    </row>
    <row r="370" spans="1:27" ht="15" thickBot="1" x14ac:dyDescent="0.35">
      <c r="A370" s="93" t="s">
        <v>1713</v>
      </c>
      <c r="B370" s="94">
        <v>494.8</v>
      </c>
      <c r="C370" s="94">
        <v>45.5</v>
      </c>
      <c r="D370" s="94">
        <v>36.6</v>
      </c>
      <c r="E370" s="94">
        <v>97.4</v>
      </c>
      <c r="F370" s="94">
        <v>36.6</v>
      </c>
      <c r="G370" s="94">
        <v>36.6</v>
      </c>
      <c r="H370" s="94">
        <v>36.6</v>
      </c>
      <c r="T370" s="93" t="s">
        <v>1713</v>
      </c>
      <c r="U370" s="94">
        <v>517</v>
      </c>
      <c r="V370" s="94">
        <v>113.3</v>
      </c>
      <c r="W370" s="94">
        <v>37.4</v>
      </c>
      <c r="X370" s="94">
        <v>37.4</v>
      </c>
      <c r="Y370" s="94">
        <v>37.4</v>
      </c>
      <c r="Z370" s="94">
        <v>37.4</v>
      </c>
      <c r="AA370" s="94">
        <v>37.4</v>
      </c>
    </row>
    <row r="371" spans="1:27" ht="15" thickBot="1" x14ac:dyDescent="0.35">
      <c r="A371" s="93" t="s">
        <v>1721</v>
      </c>
      <c r="B371" s="94">
        <v>493.8</v>
      </c>
      <c r="C371" s="94">
        <v>44.5</v>
      </c>
      <c r="D371" s="94">
        <v>35.6</v>
      </c>
      <c r="E371" s="94">
        <v>96.4</v>
      </c>
      <c r="F371" s="94">
        <v>35.6</v>
      </c>
      <c r="G371" s="94">
        <v>35.6</v>
      </c>
      <c r="H371" s="94">
        <v>35.6</v>
      </c>
      <c r="T371" s="93" t="s">
        <v>1721</v>
      </c>
      <c r="U371" s="94">
        <v>516</v>
      </c>
      <c r="V371" s="94">
        <v>112.3</v>
      </c>
      <c r="W371" s="94">
        <v>36.4</v>
      </c>
      <c r="X371" s="94">
        <v>36.4</v>
      </c>
      <c r="Y371" s="94">
        <v>36.4</v>
      </c>
      <c r="Z371" s="94">
        <v>36.4</v>
      </c>
      <c r="AA371" s="94">
        <v>36.4</v>
      </c>
    </row>
    <row r="372" spans="1:27" ht="15" thickBot="1" x14ac:dyDescent="0.35">
      <c r="A372" s="93" t="s">
        <v>1729</v>
      </c>
      <c r="B372" s="94">
        <v>492.8</v>
      </c>
      <c r="C372" s="94">
        <v>43.5</v>
      </c>
      <c r="D372" s="94">
        <v>34.6</v>
      </c>
      <c r="E372" s="94">
        <v>95.4</v>
      </c>
      <c r="F372" s="94">
        <v>34.6</v>
      </c>
      <c r="G372" s="94">
        <v>34.6</v>
      </c>
      <c r="H372" s="94">
        <v>34.6</v>
      </c>
      <c r="T372" s="93" t="s">
        <v>1729</v>
      </c>
      <c r="U372" s="94">
        <v>515</v>
      </c>
      <c r="V372" s="94">
        <v>111.3</v>
      </c>
      <c r="W372" s="94">
        <v>35.4</v>
      </c>
      <c r="X372" s="94">
        <v>35.4</v>
      </c>
      <c r="Y372" s="94">
        <v>35.4</v>
      </c>
      <c r="Z372" s="94">
        <v>35.4</v>
      </c>
      <c r="AA372" s="94">
        <v>35.4</v>
      </c>
    </row>
    <row r="373" spans="1:27" ht="15" thickBot="1" x14ac:dyDescent="0.35">
      <c r="A373" s="93" t="s">
        <v>1737</v>
      </c>
      <c r="B373" s="94">
        <v>491.8</v>
      </c>
      <c r="C373" s="94">
        <v>42.5</v>
      </c>
      <c r="D373" s="94">
        <v>33.6</v>
      </c>
      <c r="E373" s="94">
        <v>94.4</v>
      </c>
      <c r="F373" s="94">
        <v>33.6</v>
      </c>
      <c r="G373" s="94">
        <v>33.6</v>
      </c>
      <c r="H373" s="94">
        <v>33.6</v>
      </c>
      <c r="T373" s="93" t="s">
        <v>1737</v>
      </c>
      <c r="U373" s="94">
        <v>514</v>
      </c>
      <c r="V373" s="94">
        <v>110.3</v>
      </c>
      <c r="W373" s="94">
        <v>34.4</v>
      </c>
      <c r="X373" s="94">
        <v>34.4</v>
      </c>
      <c r="Y373" s="94">
        <v>34.4</v>
      </c>
      <c r="Z373" s="94">
        <v>34.4</v>
      </c>
      <c r="AA373" s="94">
        <v>34.4</v>
      </c>
    </row>
    <row r="374" spans="1:27" ht="15" thickBot="1" x14ac:dyDescent="0.35">
      <c r="A374" s="93" t="s">
        <v>1745</v>
      </c>
      <c r="B374" s="94">
        <v>490.8</v>
      </c>
      <c r="C374" s="94">
        <v>41.5</v>
      </c>
      <c r="D374" s="94">
        <v>32.6</v>
      </c>
      <c r="E374" s="94">
        <v>93.4</v>
      </c>
      <c r="F374" s="94">
        <v>32.6</v>
      </c>
      <c r="G374" s="94">
        <v>32.6</v>
      </c>
      <c r="H374" s="94">
        <v>32.6</v>
      </c>
      <c r="T374" s="93" t="s">
        <v>1745</v>
      </c>
      <c r="U374" s="94">
        <v>513</v>
      </c>
      <c r="V374" s="94">
        <v>109.3</v>
      </c>
      <c r="W374" s="94">
        <v>33.4</v>
      </c>
      <c r="X374" s="94">
        <v>33.4</v>
      </c>
      <c r="Y374" s="94">
        <v>33.4</v>
      </c>
      <c r="Z374" s="94">
        <v>33.4</v>
      </c>
      <c r="AA374" s="94">
        <v>33.4</v>
      </c>
    </row>
    <row r="375" spans="1:27" ht="15" thickBot="1" x14ac:dyDescent="0.35">
      <c r="A375" s="93" t="s">
        <v>1753</v>
      </c>
      <c r="B375" s="94">
        <v>489.8</v>
      </c>
      <c r="C375" s="94">
        <v>40.5</v>
      </c>
      <c r="D375" s="94">
        <v>31.6</v>
      </c>
      <c r="E375" s="94">
        <v>92.4</v>
      </c>
      <c r="F375" s="94">
        <v>31.6</v>
      </c>
      <c r="G375" s="94">
        <v>31.6</v>
      </c>
      <c r="H375" s="94">
        <v>31.6</v>
      </c>
      <c r="T375" s="93" t="s">
        <v>1753</v>
      </c>
      <c r="U375" s="94">
        <v>512</v>
      </c>
      <c r="V375" s="94">
        <v>108.3</v>
      </c>
      <c r="W375" s="94">
        <v>32.4</v>
      </c>
      <c r="X375" s="94">
        <v>32.4</v>
      </c>
      <c r="Y375" s="94">
        <v>32.4</v>
      </c>
      <c r="Z375" s="94">
        <v>32.4</v>
      </c>
      <c r="AA375" s="94">
        <v>32.4</v>
      </c>
    </row>
    <row r="376" spans="1:27" ht="15" thickBot="1" x14ac:dyDescent="0.35">
      <c r="A376" s="93" t="s">
        <v>1761</v>
      </c>
      <c r="B376" s="94">
        <v>488.9</v>
      </c>
      <c r="C376" s="94">
        <v>39.5</v>
      </c>
      <c r="D376" s="94">
        <v>30.6</v>
      </c>
      <c r="E376" s="94">
        <v>91.4</v>
      </c>
      <c r="F376" s="94">
        <v>30.6</v>
      </c>
      <c r="G376" s="94">
        <v>30.6</v>
      </c>
      <c r="H376" s="94">
        <v>30.6</v>
      </c>
      <c r="T376" s="93" t="s">
        <v>1761</v>
      </c>
      <c r="U376" s="94">
        <v>511</v>
      </c>
      <c r="V376" s="94">
        <v>107.3</v>
      </c>
      <c r="W376" s="94">
        <v>31.4</v>
      </c>
      <c r="X376" s="94">
        <v>31.4</v>
      </c>
      <c r="Y376" s="94">
        <v>31.4</v>
      </c>
      <c r="Z376" s="94">
        <v>31.4</v>
      </c>
      <c r="AA376" s="94">
        <v>31.4</v>
      </c>
    </row>
    <row r="377" spans="1:27" ht="15" thickBot="1" x14ac:dyDescent="0.35">
      <c r="A377" s="93" t="s">
        <v>1769</v>
      </c>
      <c r="B377" s="94">
        <v>487.9</v>
      </c>
      <c r="C377" s="94">
        <v>38.6</v>
      </c>
      <c r="D377" s="94">
        <v>29.7</v>
      </c>
      <c r="E377" s="94">
        <v>90.5</v>
      </c>
      <c r="F377" s="94">
        <v>29.7</v>
      </c>
      <c r="G377" s="94">
        <v>29.7</v>
      </c>
      <c r="H377" s="94">
        <v>29.7</v>
      </c>
      <c r="T377" s="93" t="s">
        <v>1769</v>
      </c>
      <c r="U377" s="94">
        <v>510</v>
      </c>
      <c r="V377" s="94">
        <v>106.2</v>
      </c>
      <c r="W377" s="94">
        <v>30.4</v>
      </c>
      <c r="X377" s="94">
        <v>30.4</v>
      </c>
      <c r="Y377" s="94">
        <v>30.4</v>
      </c>
      <c r="Z377" s="94">
        <v>30.4</v>
      </c>
      <c r="AA377" s="94">
        <v>30.4</v>
      </c>
    </row>
    <row r="378" spans="1:27" ht="15" thickBot="1" x14ac:dyDescent="0.35">
      <c r="A378" s="93" t="s">
        <v>1777</v>
      </c>
      <c r="B378" s="94">
        <v>486.9</v>
      </c>
      <c r="C378" s="94">
        <v>37.6</v>
      </c>
      <c r="D378" s="94">
        <v>28.7</v>
      </c>
      <c r="E378" s="94">
        <v>89.5</v>
      </c>
      <c r="F378" s="94">
        <v>28.7</v>
      </c>
      <c r="G378" s="94">
        <v>28.7</v>
      </c>
      <c r="H378" s="94">
        <v>28.7</v>
      </c>
      <c r="T378" s="93" t="s">
        <v>1777</v>
      </c>
      <c r="U378" s="94">
        <v>508.9</v>
      </c>
      <c r="V378" s="94">
        <v>105.2</v>
      </c>
      <c r="W378" s="94">
        <v>29.3</v>
      </c>
      <c r="X378" s="94">
        <v>29.3</v>
      </c>
      <c r="Y378" s="94">
        <v>29.3</v>
      </c>
      <c r="Z378" s="94">
        <v>29.3</v>
      </c>
      <c r="AA378" s="94">
        <v>29.3</v>
      </c>
    </row>
    <row r="379" spans="1:27" ht="15" thickBot="1" x14ac:dyDescent="0.35">
      <c r="A379" s="93" t="s">
        <v>1785</v>
      </c>
      <c r="B379" s="94">
        <v>485.9</v>
      </c>
      <c r="C379" s="94">
        <v>36.6</v>
      </c>
      <c r="D379" s="94">
        <v>27.7</v>
      </c>
      <c r="E379" s="94">
        <v>88.5</v>
      </c>
      <c r="F379" s="94">
        <v>27.7</v>
      </c>
      <c r="G379" s="94">
        <v>27.7</v>
      </c>
      <c r="H379" s="94">
        <v>27.7</v>
      </c>
      <c r="T379" s="93" t="s">
        <v>1785</v>
      </c>
      <c r="U379" s="94">
        <v>507.9</v>
      </c>
      <c r="V379" s="94">
        <v>104.2</v>
      </c>
      <c r="W379" s="94">
        <v>28.3</v>
      </c>
      <c r="X379" s="94">
        <v>28.3</v>
      </c>
      <c r="Y379" s="94">
        <v>28.3</v>
      </c>
      <c r="Z379" s="94">
        <v>28.3</v>
      </c>
      <c r="AA379" s="94">
        <v>28.3</v>
      </c>
    </row>
    <row r="380" spans="1:27" ht="15" thickBot="1" x14ac:dyDescent="0.35">
      <c r="A380" s="93" t="s">
        <v>1793</v>
      </c>
      <c r="B380" s="94">
        <v>484.9</v>
      </c>
      <c r="C380" s="94">
        <v>35.6</v>
      </c>
      <c r="D380" s="94">
        <v>26.7</v>
      </c>
      <c r="E380" s="94">
        <v>87.5</v>
      </c>
      <c r="F380" s="94">
        <v>26.7</v>
      </c>
      <c r="G380" s="94">
        <v>26.7</v>
      </c>
      <c r="H380" s="94">
        <v>26.7</v>
      </c>
      <c r="T380" s="93" t="s">
        <v>1793</v>
      </c>
      <c r="U380" s="94">
        <v>506.9</v>
      </c>
      <c r="V380" s="94">
        <v>103.2</v>
      </c>
      <c r="W380" s="94">
        <v>27.3</v>
      </c>
      <c r="X380" s="94">
        <v>27.3</v>
      </c>
      <c r="Y380" s="94">
        <v>27.3</v>
      </c>
      <c r="Z380" s="94">
        <v>27.3</v>
      </c>
      <c r="AA380" s="94">
        <v>27.3</v>
      </c>
    </row>
    <row r="381" spans="1:27" ht="15" thickBot="1" x14ac:dyDescent="0.35">
      <c r="A381" s="93" t="s">
        <v>1801</v>
      </c>
      <c r="B381" s="94">
        <v>483.9</v>
      </c>
      <c r="C381" s="94">
        <v>34.6</v>
      </c>
      <c r="D381" s="94">
        <v>25.7</v>
      </c>
      <c r="E381" s="94">
        <v>86.5</v>
      </c>
      <c r="F381" s="94">
        <v>25.7</v>
      </c>
      <c r="G381" s="94">
        <v>25.7</v>
      </c>
      <c r="H381" s="94">
        <v>25.7</v>
      </c>
      <c r="T381" s="93" t="s">
        <v>1801</v>
      </c>
      <c r="U381" s="94">
        <v>505.9</v>
      </c>
      <c r="V381" s="94">
        <v>102.2</v>
      </c>
      <c r="W381" s="94">
        <v>26.3</v>
      </c>
      <c r="X381" s="94">
        <v>26.3</v>
      </c>
      <c r="Y381" s="94">
        <v>26.3</v>
      </c>
      <c r="Z381" s="94">
        <v>26.3</v>
      </c>
      <c r="AA381" s="94">
        <v>26.3</v>
      </c>
    </row>
    <row r="382" spans="1:27" ht="15" thickBot="1" x14ac:dyDescent="0.35">
      <c r="A382" s="93" t="s">
        <v>1809</v>
      </c>
      <c r="B382" s="94">
        <v>482.9</v>
      </c>
      <c r="C382" s="94">
        <v>33.6</v>
      </c>
      <c r="D382" s="94">
        <v>24.7</v>
      </c>
      <c r="E382" s="94">
        <v>85.5</v>
      </c>
      <c r="F382" s="94">
        <v>24.7</v>
      </c>
      <c r="G382" s="94">
        <v>24.7</v>
      </c>
      <c r="H382" s="94">
        <v>24.7</v>
      </c>
      <c r="T382" s="93" t="s">
        <v>1809</v>
      </c>
      <c r="U382" s="94">
        <v>504.9</v>
      </c>
      <c r="V382" s="94">
        <v>101.2</v>
      </c>
      <c r="W382" s="94">
        <v>25.3</v>
      </c>
      <c r="X382" s="94">
        <v>25.3</v>
      </c>
      <c r="Y382" s="94">
        <v>25.3</v>
      </c>
      <c r="Z382" s="94">
        <v>25.3</v>
      </c>
      <c r="AA382" s="94">
        <v>25.3</v>
      </c>
    </row>
    <row r="383" spans="1:27" ht="15" thickBot="1" x14ac:dyDescent="0.35">
      <c r="A383" s="93" t="s">
        <v>1817</v>
      </c>
      <c r="B383" s="94">
        <v>481.9</v>
      </c>
      <c r="C383" s="94">
        <v>32.6</v>
      </c>
      <c r="D383" s="94">
        <v>23.7</v>
      </c>
      <c r="E383" s="94">
        <v>84.5</v>
      </c>
      <c r="F383" s="94">
        <v>23.7</v>
      </c>
      <c r="G383" s="94">
        <v>23.7</v>
      </c>
      <c r="H383" s="94">
        <v>23.7</v>
      </c>
      <c r="T383" s="93" t="s">
        <v>1817</v>
      </c>
      <c r="U383" s="94">
        <v>503.9</v>
      </c>
      <c r="V383" s="94">
        <v>100.2</v>
      </c>
      <c r="W383" s="94">
        <v>24.3</v>
      </c>
      <c r="X383" s="94">
        <v>24.3</v>
      </c>
      <c r="Y383" s="94">
        <v>24.3</v>
      </c>
      <c r="Z383" s="94">
        <v>24.3</v>
      </c>
      <c r="AA383" s="94">
        <v>24.3</v>
      </c>
    </row>
    <row r="384" spans="1:27" ht="15" thickBot="1" x14ac:dyDescent="0.35">
      <c r="A384" s="93" t="s">
        <v>1825</v>
      </c>
      <c r="B384" s="94">
        <v>480.9</v>
      </c>
      <c r="C384" s="94">
        <v>31.6</v>
      </c>
      <c r="D384" s="94">
        <v>22.7</v>
      </c>
      <c r="E384" s="94">
        <v>83.5</v>
      </c>
      <c r="F384" s="94">
        <v>22.7</v>
      </c>
      <c r="G384" s="94">
        <v>22.7</v>
      </c>
      <c r="H384" s="94">
        <v>22.7</v>
      </c>
      <c r="T384" s="93" t="s">
        <v>1825</v>
      </c>
      <c r="U384" s="94">
        <v>502.9</v>
      </c>
      <c r="V384" s="94">
        <v>99.2</v>
      </c>
      <c r="W384" s="94">
        <v>23.3</v>
      </c>
      <c r="X384" s="94">
        <v>23.3</v>
      </c>
      <c r="Y384" s="94">
        <v>23.3</v>
      </c>
      <c r="Z384" s="94">
        <v>23.3</v>
      </c>
      <c r="AA384" s="94">
        <v>23.3</v>
      </c>
    </row>
    <row r="385" spans="1:27" ht="15" thickBot="1" x14ac:dyDescent="0.35">
      <c r="A385" s="93" t="s">
        <v>1833</v>
      </c>
      <c r="B385" s="94">
        <v>480</v>
      </c>
      <c r="C385" s="94">
        <v>30.6</v>
      </c>
      <c r="D385" s="94">
        <v>21.7</v>
      </c>
      <c r="E385" s="94">
        <v>82.5</v>
      </c>
      <c r="F385" s="94">
        <v>21.7</v>
      </c>
      <c r="G385" s="94">
        <v>21.7</v>
      </c>
      <c r="H385" s="94">
        <v>21.7</v>
      </c>
      <c r="T385" s="93" t="s">
        <v>1833</v>
      </c>
      <c r="U385" s="94">
        <v>501.9</v>
      </c>
      <c r="V385" s="94">
        <v>98.1</v>
      </c>
      <c r="W385" s="94">
        <v>22.3</v>
      </c>
      <c r="X385" s="94">
        <v>22.3</v>
      </c>
      <c r="Y385" s="94">
        <v>22.3</v>
      </c>
      <c r="Z385" s="94">
        <v>22.3</v>
      </c>
      <c r="AA385" s="94">
        <v>22.3</v>
      </c>
    </row>
    <row r="386" spans="1:27" ht="15" thickBot="1" x14ac:dyDescent="0.35">
      <c r="A386" s="93" t="s">
        <v>1841</v>
      </c>
      <c r="B386" s="94">
        <v>479</v>
      </c>
      <c r="C386" s="94">
        <v>29.7</v>
      </c>
      <c r="D386" s="94">
        <v>20.8</v>
      </c>
      <c r="E386" s="94">
        <v>81.599999999999994</v>
      </c>
      <c r="F386" s="94">
        <v>20.8</v>
      </c>
      <c r="G386" s="94">
        <v>20.8</v>
      </c>
      <c r="H386" s="94">
        <v>20.8</v>
      </c>
      <c r="T386" s="93" t="s">
        <v>1841</v>
      </c>
      <c r="U386" s="94">
        <v>500.9</v>
      </c>
      <c r="V386" s="94">
        <v>97.1</v>
      </c>
      <c r="W386" s="94">
        <v>21.2</v>
      </c>
      <c r="X386" s="94">
        <v>21.2</v>
      </c>
      <c r="Y386" s="94">
        <v>21.2</v>
      </c>
      <c r="Z386" s="94">
        <v>21.2</v>
      </c>
      <c r="AA386" s="94">
        <v>21.2</v>
      </c>
    </row>
    <row r="387" spans="1:27" ht="15" thickBot="1" x14ac:dyDescent="0.35">
      <c r="A387" s="93" t="s">
        <v>1849</v>
      </c>
      <c r="B387" s="94">
        <v>478</v>
      </c>
      <c r="C387" s="94">
        <v>28.7</v>
      </c>
      <c r="D387" s="94">
        <v>19.8</v>
      </c>
      <c r="E387" s="94">
        <v>80.599999999999994</v>
      </c>
      <c r="F387" s="94">
        <v>19.8</v>
      </c>
      <c r="G387" s="94">
        <v>19.8</v>
      </c>
      <c r="H387" s="94">
        <v>19.8</v>
      </c>
      <c r="T387" s="93" t="s">
        <v>1849</v>
      </c>
      <c r="U387" s="94">
        <v>499.8</v>
      </c>
      <c r="V387" s="94">
        <v>96.1</v>
      </c>
      <c r="W387" s="94">
        <v>20.2</v>
      </c>
      <c r="X387" s="94">
        <v>20.2</v>
      </c>
      <c r="Y387" s="94">
        <v>20.2</v>
      </c>
      <c r="Z387" s="94">
        <v>20.2</v>
      </c>
      <c r="AA387" s="94">
        <v>20.2</v>
      </c>
    </row>
    <row r="388" spans="1:27" ht="15" thickBot="1" x14ac:dyDescent="0.35">
      <c r="A388" s="93" t="s">
        <v>1857</v>
      </c>
      <c r="B388" s="94">
        <v>477</v>
      </c>
      <c r="C388" s="94">
        <v>27.7</v>
      </c>
      <c r="D388" s="94">
        <v>18.8</v>
      </c>
      <c r="E388" s="94">
        <v>79.599999999999994</v>
      </c>
      <c r="F388" s="94">
        <v>18.8</v>
      </c>
      <c r="G388" s="94">
        <v>18.8</v>
      </c>
      <c r="H388" s="94">
        <v>18.8</v>
      </c>
      <c r="T388" s="93" t="s">
        <v>1857</v>
      </c>
      <c r="U388" s="94">
        <v>498.8</v>
      </c>
      <c r="V388" s="94">
        <v>95.1</v>
      </c>
      <c r="W388" s="94">
        <v>19.2</v>
      </c>
      <c r="X388" s="94">
        <v>19.2</v>
      </c>
      <c r="Y388" s="94">
        <v>19.2</v>
      </c>
      <c r="Z388" s="94">
        <v>19.2</v>
      </c>
      <c r="AA388" s="94">
        <v>19.2</v>
      </c>
    </row>
    <row r="389" spans="1:27" ht="15" thickBot="1" x14ac:dyDescent="0.35">
      <c r="A389" s="93" t="s">
        <v>1865</v>
      </c>
      <c r="B389" s="94">
        <v>476</v>
      </c>
      <c r="C389" s="94">
        <v>26.7</v>
      </c>
      <c r="D389" s="94">
        <v>17.8</v>
      </c>
      <c r="E389" s="94">
        <v>78.599999999999994</v>
      </c>
      <c r="F389" s="94">
        <v>17.8</v>
      </c>
      <c r="G389" s="94">
        <v>17.8</v>
      </c>
      <c r="H389" s="94">
        <v>17.8</v>
      </c>
      <c r="T389" s="93" t="s">
        <v>1865</v>
      </c>
      <c r="U389" s="94">
        <v>497.8</v>
      </c>
      <c r="V389" s="94">
        <v>94.1</v>
      </c>
      <c r="W389" s="94">
        <v>18.2</v>
      </c>
      <c r="X389" s="94">
        <v>18.2</v>
      </c>
      <c r="Y389" s="94">
        <v>18.2</v>
      </c>
      <c r="Z389" s="94">
        <v>18.2</v>
      </c>
      <c r="AA389" s="94">
        <v>18.2</v>
      </c>
    </row>
    <row r="390" spans="1:27" ht="15" thickBot="1" x14ac:dyDescent="0.35">
      <c r="A390" s="93" t="s">
        <v>1873</v>
      </c>
      <c r="B390" s="94">
        <v>475</v>
      </c>
      <c r="C390" s="94">
        <v>25.7</v>
      </c>
      <c r="D390" s="94">
        <v>16.8</v>
      </c>
      <c r="E390" s="94">
        <v>77.599999999999994</v>
      </c>
      <c r="F390" s="94">
        <v>16.8</v>
      </c>
      <c r="G390" s="94">
        <v>16.8</v>
      </c>
      <c r="H390" s="94">
        <v>16.8</v>
      </c>
      <c r="T390" s="93" t="s">
        <v>1873</v>
      </c>
      <c r="U390" s="94">
        <v>496.8</v>
      </c>
      <c r="V390" s="94">
        <v>93.1</v>
      </c>
      <c r="W390" s="94">
        <v>17.2</v>
      </c>
      <c r="X390" s="94">
        <v>17.2</v>
      </c>
      <c r="Y390" s="94">
        <v>17.2</v>
      </c>
      <c r="Z390" s="94">
        <v>17.2</v>
      </c>
      <c r="AA390" s="94">
        <v>17.2</v>
      </c>
    </row>
    <row r="391" spans="1:27" ht="15" thickBot="1" x14ac:dyDescent="0.35">
      <c r="A391" s="93" t="s">
        <v>1881</v>
      </c>
      <c r="B391" s="94">
        <v>474</v>
      </c>
      <c r="C391" s="94">
        <v>24.7</v>
      </c>
      <c r="D391" s="94">
        <v>15.8</v>
      </c>
      <c r="E391" s="94">
        <v>76.599999999999994</v>
      </c>
      <c r="F391" s="94">
        <v>15.8</v>
      </c>
      <c r="G391" s="94">
        <v>15.8</v>
      </c>
      <c r="H391" s="94">
        <v>15.8</v>
      </c>
      <c r="T391" s="93" t="s">
        <v>1881</v>
      </c>
      <c r="U391" s="94">
        <v>495.8</v>
      </c>
      <c r="V391" s="94">
        <v>92.1</v>
      </c>
      <c r="W391" s="94">
        <v>16.2</v>
      </c>
      <c r="X391" s="94">
        <v>16.2</v>
      </c>
      <c r="Y391" s="94">
        <v>16.2</v>
      </c>
      <c r="Z391" s="94">
        <v>16.2</v>
      </c>
      <c r="AA391" s="94">
        <v>16.2</v>
      </c>
    </row>
    <row r="392" spans="1:27" ht="15" thickBot="1" x14ac:dyDescent="0.35">
      <c r="A392" s="93" t="s">
        <v>1889</v>
      </c>
      <c r="B392" s="94">
        <v>473</v>
      </c>
      <c r="C392" s="94">
        <v>23.7</v>
      </c>
      <c r="D392" s="94">
        <v>14.8</v>
      </c>
      <c r="E392" s="94">
        <v>75.599999999999994</v>
      </c>
      <c r="F392" s="94">
        <v>14.8</v>
      </c>
      <c r="G392" s="94">
        <v>14.8</v>
      </c>
      <c r="H392" s="94">
        <v>14.8</v>
      </c>
      <c r="T392" s="93" t="s">
        <v>1889</v>
      </c>
      <c r="U392" s="94">
        <v>494.8</v>
      </c>
      <c r="V392" s="94">
        <v>91.1</v>
      </c>
      <c r="W392" s="94">
        <v>15.2</v>
      </c>
      <c r="X392" s="94">
        <v>15.2</v>
      </c>
      <c r="Y392" s="94">
        <v>15.2</v>
      </c>
      <c r="Z392" s="94">
        <v>15.2</v>
      </c>
      <c r="AA392" s="94">
        <v>15.2</v>
      </c>
    </row>
    <row r="393" spans="1:27" ht="15" thickBot="1" x14ac:dyDescent="0.35">
      <c r="A393" s="93" t="s">
        <v>1897</v>
      </c>
      <c r="B393" s="94">
        <v>472</v>
      </c>
      <c r="C393" s="94">
        <v>22.7</v>
      </c>
      <c r="D393" s="94">
        <v>13.8</v>
      </c>
      <c r="E393" s="94">
        <v>74.599999999999994</v>
      </c>
      <c r="F393" s="94">
        <v>13.8</v>
      </c>
      <c r="G393" s="94">
        <v>13.8</v>
      </c>
      <c r="H393" s="94">
        <v>13.8</v>
      </c>
      <c r="T393" s="93" t="s">
        <v>1897</v>
      </c>
      <c r="U393" s="94">
        <v>493.8</v>
      </c>
      <c r="V393" s="94">
        <v>90.1</v>
      </c>
      <c r="W393" s="94">
        <v>14.2</v>
      </c>
      <c r="X393" s="94">
        <v>14.2</v>
      </c>
      <c r="Y393" s="94">
        <v>14.2</v>
      </c>
      <c r="Z393" s="94">
        <v>14.2</v>
      </c>
      <c r="AA393" s="94">
        <v>14.2</v>
      </c>
    </row>
    <row r="394" spans="1:27" ht="15" thickBot="1" x14ac:dyDescent="0.35">
      <c r="A394" s="93" t="s">
        <v>1905</v>
      </c>
      <c r="B394" s="94">
        <v>471.1</v>
      </c>
      <c r="C394" s="94">
        <v>21.7</v>
      </c>
      <c r="D394" s="94">
        <v>12.9</v>
      </c>
      <c r="E394" s="94">
        <v>73.599999999999994</v>
      </c>
      <c r="F394" s="94">
        <v>12.9</v>
      </c>
      <c r="G394" s="94">
        <v>12.9</v>
      </c>
      <c r="H394" s="94">
        <v>12.9</v>
      </c>
      <c r="T394" s="93" t="s">
        <v>1905</v>
      </c>
      <c r="U394" s="94">
        <v>492.8</v>
      </c>
      <c r="V394" s="94">
        <v>89</v>
      </c>
      <c r="W394" s="94">
        <v>13.2</v>
      </c>
      <c r="X394" s="94">
        <v>13.2</v>
      </c>
      <c r="Y394" s="94">
        <v>13.2</v>
      </c>
      <c r="Z394" s="94">
        <v>13.2</v>
      </c>
      <c r="AA394" s="94">
        <v>13.2</v>
      </c>
    </row>
    <row r="395" spans="1:27" ht="15" thickBot="1" x14ac:dyDescent="0.35">
      <c r="A395" s="93" t="s">
        <v>1913</v>
      </c>
      <c r="B395" s="94">
        <v>470.1</v>
      </c>
      <c r="C395" s="94">
        <v>20.8</v>
      </c>
      <c r="D395" s="94">
        <v>11.9</v>
      </c>
      <c r="E395" s="94">
        <v>72.7</v>
      </c>
      <c r="F395" s="94">
        <v>11.9</v>
      </c>
      <c r="G395" s="94">
        <v>11.9</v>
      </c>
      <c r="H395" s="94">
        <v>11.9</v>
      </c>
      <c r="T395" s="93" t="s">
        <v>1913</v>
      </c>
      <c r="U395" s="94">
        <v>491.7</v>
      </c>
      <c r="V395" s="94">
        <v>88</v>
      </c>
      <c r="W395" s="94">
        <v>12.1</v>
      </c>
      <c r="X395" s="94">
        <v>12.1</v>
      </c>
      <c r="Y395" s="94">
        <v>12.1</v>
      </c>
      <c r="Z395" s="94">
        <v>12.1</v>
      </c>
      <c r="AA395" s="94">
        <v>12.1</v>
      </c>
    </row>
    <row r="396" spans="1:27" ht="15" thickBot="1" x14ac:dyDescent="0.35">
      <c r="A396" s="93" t="s">
        <v>1921</v>
      </c>
      <c r="B396" s="94">
        <v>469.1</v>
      </c>
      <c r="C396" s="94">
        <v>19.8</v>
      </c>
      <c r="D396" s="94">
        <v>10.9</v>
      </c>
      <c r="E396" s="94">
        <v>71.7</v>
      </c>
      <c r="F396" s="94">
        <v>10.9</v>
      </c>
      <c r="G396" s="94">
        <v>10.9</v>
      </c>
      <c r="H396" s="94">
        <v>10.9</v>
      </c>
      <c r="T396" s="93" t="s">
        <v>1921</v>
      </c>
      <c r="U396" s="94">
        <v>490.7</v>
      </c>
      <c r="V396" s="94">
        <v>87</v>
      </c>
      <c r="W396" s="94">
        <v>11.1</v>
      </c>
      <c r="X396" s="94">
        <v>11.1</v>
      </c>
      <c r="Y396" s="94">
        <v>11.1</v>
      </c>
      <c r="Z396" s="94">
        <v>11.1</v>
      </c>
      <c r="AA396" s="94">
        <v>11.1</v>
      </c>
    </row>
    <row r="397" spans="1:27" ht="15" thickBot="1" x14ac:dyDescent="0.35">
      <c r="A397" s="93" t="s">
        <v>1929</v>
      </c>
      <c r="B397" s="94">
        <v>468.1</v>
      </c>
      <c r="C397" s="94">
        <v>18.8</v>
      </c>
      <c r="D397" s="94">
        <v>9.9</v>
      </c>
      <c r="E397" s="94">
        <v>70.7</v>
      </c>
      <c r="F397" s="94">
        <v>9.9</v>
      </c>
      <c r="G397" s="94">
        <v>9.9</v>
      </c>
      <c r="H397" s="94">
        <v>9.9</v>
      </c>
      <c r="T397" s="93" t="s">
        <v>1929</v>
      </c>
      <c r="U397" s="94">
        <v>489.7</v>
      </c>
      <c r="V397" s="94">
        <v>86</v>
      </c>
      <c r="W397" s="94">
        <v>10.1</v>
      </c>
      <c r="X397" s="94">
        <v>10.1</v>
      </c>
      <c r="Y397" s="94">
        <v>10.1</v>
      </c>
      <c r="Z397" s="94">
        <v>10.1</v>
      </c>
      <c r="AA397" s="94">
        <v>10.1</v>
      </c>
    </row>
    <row r="398" spans="1:27" ht="15" thickBot="1" x14ac:dyDescent="0.35">
      <c r="A398" s="93" t="s">
        <v>1937</v>
      </c>
      <c r="B398" s="94">
        <v>467.1</v>
      </c>
      <c r="C398" s="94">
        <v>17.8</v>
      </c>
      <c r="D398" s="94">
        <v>8.9</v>
      </c>
      <c r="E398" s="94">
        <v>69.7</v>
      </c>
      <c r="F398" s="94">
        <v>8.9</v>
      </c>
      <c r="G398" s="94">
        <v>8.9</v>
      </c>
      <c r="H398" s="94">
        <v>8.9</v>
      </c>
      <c r="T398" s="93" t="s">
        <v>1937</v>
      </c>
      <c r="U398" s="94">
        <v>488.7</v>
      </c>
      <c r="V398" s="94">
        <v>85</v>
      </c>
      <c r="W398" s="94">
        <v>9.1</v>
      </c>
      <c r="X398" s="94">
        <v>9.1</v>
      </c>
      <c r="Y398" s="94">
        <v>9.1</v>
      </c>
      <c r="Z398" s="94">
        <v>9.1</v>
      </c>
      <c r="AA398" s="94">
        <v>9.1</v>
      </c>
    </row>
    <row r="399" spans="1:27" ht="15" thickBot="1" x14ac:dyDescent="0.35">
      <c r="A399" s="93" t="s">
        <v>1945</v>
      </c>
      <c r="B399" s="94">
        <v>466.1</v>
      </c>
      <c r="C399" s="94">
        <v>16.8</v>
      </c>
      <c r="D399" s="94">
        <v>7.9</v>
      </c>
      <c r="E399" s="94">
        <v>68.7</v>
      </c>
      <c r="F399" s="94">
        <v>7.9</v>
      </c>
      <c r="G399" s="94">
        <v>7.9</v>
      </c>
      <c r="H399" s="94">
        <v>7.9</v>
      </c>
      <c r="T399" s="93" t="s">
        <v>1945</v>
      </c>
      <c r="U399" s="94">
        <v>487.7</v>
      </c>
      <c r="V399" s="94">
        <v>84</v>
      </c>
      <c r="W399" s="94">
        <v>8.1</v>
      </c>
      <c r="X399" s="94">
        <v>8.1</v>
      </c>
      <c r="Y399" s="94">
        <v>8.1</v>
      </c>
      <c r="Z399" s="94">
        <v>8.1</v>
      </c>
      <c r="AA399" s="94">
        <v>8.1</v>
      </c>
    </row>
    <row r="400" spans="1:27" ht="15" thickBot="1" x14ac:dyDescent="0.35">
      <c r="A400" s="93" t="s">
        <v>1953</v>
      </c>
      <c r="B400" s="94">
        <v>465.1</v>
      </c>
      <c r="C400" s="94">
        <v>15.8</v>
      </c>
      <c r="D400" s="94">
        <v>6.9</v>
      </c>
      <c r="E400" s="94">
        <v>67.7</v>
      </c>
      <c r="F400" s="94">
        <v>6.9</v>
      </c>
      <c r="G400" s="94">
        <v>6.9</v>
      </c>
      <c r="H400" s="94">
        <v>6.9</v>
      </c>
      <c r="T400" s="93" t="s">
        <v>1953</v>
      </c>
      <c r="U400" s="94">
        <v>486.7</v>
      </c>
      <c r="V400" s="94">
        <v>83</v>
      </c>
      <c r="W400" s="94">
        <v>7.1</v>
      </c>
      <c r="X400" s="94">
        <v>7.1</v>
      </c>
      <c r="Y400" s="94">
        <v>7.1</v>
      </c>
      <c r="Z400" s="94">
        <v>7.1</v>
      </c>
      <c r="AA400" s="94">
        <v>7.1</v>
      </c>
    </row>
    <row r="401" spans="1:31" ht="15" thickBot="1" x14ac:dyDescent="0.35">
      <c r="A401" s="93" t="s">
        <v>1961</v>
      </c>
      <c r="B401" s="94">
        <v>464.1</v>
      </c>
      <c r="C401" s="94">
        <v>14.8</v>
      </c>
      <c r="D401" s="94">
        <v>5.9</v>
      </c>
      <c r="E401" s="94">
        <v>66.7</v>
      </c>
      <c r="F401" s="94">
        <v>5.9</v>
      </c>
      <c r="G401" s="94">
        <v>5.9</v>
      </c>
      <c r="H401" s="94">
        <v>5.9</v>
      </c>
      <c r="T401" s="93" t="s">
        <v>1961</v>
      </c>
      <c r="U401" s="94">
        <v>485.7</v>
      </c>
      <c r="V401" s="94">
        <v>82</v>
      </c>
      <c r="W401" s="94">
        <v>6.1</v>
      </c>
      <c r="X401" s="94">
        <v>6.1</v>
      </c>
      <c r="Y401" s="94">
        <v>6.1</v>
      </c>
      <c r="Z401" s="94">
        <v>6.1</v>
      </c>
      <c r="AA401" s="94">
        <v>6.1</v>
      </c>
    </row>
    <row r="402" spans="1:31" ht="15" thickBot="1" x14ac:dyDescent="0.35">
      <c r="A402" s="93" t="s">
        <v>1969</v>
      </c>
      <c r="B402" s="94">
        <v>463.1</v>
      </c>
      <c r="C402" s="94">
        <v>13.8</v>
      </c>
      <c r="D402" s="94">
        <v>4.9000000000000004</v>
      </c>
      <c r="E402" s="94">
        <v>65.7</v>
      </c>
      <c r="F402" s="94">
        <v>4.9000000000000004</v>
      </c>
      <c r="G402" s="94">
        <v>4.9000000000000004</v>
      </c>
      <c r="H402" s="94">
        <v>4.9000000000000004</v>
      </c>
      <c r="T402" s="93" t="s">
        <v>1969</v>
      </c>
      <c r="U402" s="94">
        <v>484.7</v>
      </c>
      <c r="V402" s="94">
        <v>80.900000000000006</v>
      </c>
      <c r="W402" s="94">
        <v>5.0999999999999996</v>
      </c>
      <c r="X402" s="94">
        <v>5.0999999999999996</v>
      </c>
      <c r="Y402" s="94">
        <v>5.0999999999999996</v>
      </c>
      <c r="Z402" s="94">
        <v>5.0999999999999996</v>
      </c>
      <c r="AA402" s="94">
        <v>5.0999999999999996</v>
      </c>
    </row>
    <row r="403" spans="1:31" ht="15" thickBot="1" x14ac:dyDescent="0.35">
      <c r="A403" s="93" t="s">
        <v>1977</v>
      </c>
      <c r="B403" s="94">
        <v>462.2</v>
      </c>
      <c r="C403" s="94">
        <v>12.9</v>
      </c>
      <c r="D403" s="94">
        <v>4</v>
      </c>
      <c r="E403" s="94">
        <v>64.8</v>
      </c>
      <c r="F403" s="94">
        <v>4</v>
      </c>
      <c r="G403" s="94">
        <v>4</v>
      </c>
      <c r="H403" s="94">
        <v>4</v>
      </c>
      <c r="T403" s="93" t="s">
        <v>1977</v>
      </c>
      <c r="U403" s="94">
        <v>483.7</v>
      </c>
      <c r="V403" s="94">
        <v>79.900000000000006</v>
      </c>
      <c r="W403" s="94">
        <v>4</v>
      </c>
      <c r="X403" s="94">
        <v>4</v>
      </c>
      <c r="Y403" s="94">
        <v>4</v>
      </c>
      <c r="Z403" s="94">
        <v>4</v>
      </c>
      <c r="AA403" s="94">
        <v>4</v>
      </c>
    </row>
    <row r="404" spans="1:31" ht="15" thickBot="1" x14ac:dyDescent="0.35">
      <c r="A404" s="93" t="s">
        <v>1985</v>
      </c>
      <c r="B404" s="94">
        <v>461.2</v>
      </c>
      <c r="C404" s="94">
        <v>11.9</v>
      </c>
      <c r="D404" s="94">
        <v>3</v>
      </c>
      <c r="E404" s="94">
        <v>63.8</v>
      </c>
      <c r="F404" s="94">
        <v>3</v>
      </c>
      <c r="G404" s="94">
        <v>3</v>
      </c>
      <c r="H404" s="94">
        <v>3</v>
      </c>
      <c r="T404" s="93" t="s">
        <v>1985</v>
      </c>
      <c r="U404" s="94">
        <v>482.6</v>
      </c>
      <c r="V404" s="94">
        <v>78.900000000000006</v>
      </c>
      <c r="W404" s="94">
        <v>3</v>
      </c>
      <c r="X404" s="94">
        <v>3</v>
      </c>
      <c r="Y404" s="94">
        <v>3</v>
      </c>
      <c r="Z404" s="94">
        <v>3</v>
      </c>
      <c r="AA404" s="94">
        <v>3</v>
      </c>
    </row>
    <row r="405" spans="1:31" ht="15" thickBot="1" x14ac:dyDescent="0.35">
      <c r="A405" s="93" t="s">
        <v>1993</v>
      </c>
      <c r="B405" s="94">
        <v>460.2</v>
      </c>
      <c r="C405" s="94">
        <v>10.9</v>
      </c>
      <c r="D405" s="94">
        <v>2</v>
      </c>
      <c r="E405" s="94">
        <v>62.8</v>
      </c>
      <c r="F405" s="94">
        <v>2</v>
      </c>
      <c r="G405" s="94">
        <v>2</v>
      </c>
      <c r="H405" s="94">
        <v>2</v>
      </c>
      <c r="T405" s="93" t="s">
        <v>1993</v>
      </c>
      <c r="U405" s="94">
        <v>481.6</v>
      </c>
      <c r="V405" s="94">
        <v>77.900000000000006</v>
      </c>
      <c r="W405" s="94">
        <v>2</v>
      </c>
      <c r="X405" s="94">
        <v>2</v>
      </c>
      <c r="Y405" s="94">
        <v>2</v>
      </c>
      <c r="Z405" s="94">
        <v>2</v>
      </c>
      <c r="AA405" s="94">
        <v>2</v>
      </c>
    </row>
    <row r="406" spans="1:31" ht="15" thickBot="1" x14ac:dyDescent="0.35">
      <c r="A406" s="93" t="s">
        <v>2000</v>
      </c>
      <c r="B406" s="94">
        <v>455.7</v>
      </c>
      <c r="C406" s="94">
        <v>9.9</v>
      </c>
      <c r="D406" s="94">
        <v>1</v>
      </c>
      <c r="E406" s="94">
        <v>45.5</v>
      </c>
      <c r="F406" s="94">
        <v>1</v>
      </c>
      <c r="G406" s="94">
        <v>1</v>
      </c>
      <c r="H406" s="94">
        <v>1</v>
      </c>
      <c r="T406" s="93" t="s">
        <v>2000</v>
      </c>
      <c r="U406" s="94">
        <v>467</v>
      </c>
      <c r="V406" s="94">
        <v>1</v>
      </c>
      <c r="W406" s="94">
        <v>1</v>
      </c>
      <c r="X406" s="94">
        <v>1</v>
      </c>
      <c r="Y406" s="94">
        <v>1</v>
      </c>
      <c r="Z406" s="94">
        <v>1</v>
      </c>
      <c r="AA406" s="94">
        <v>1</v>
      </c>
    </row>
    <row r="407" spans="1:31" ht="15" thickBot="1" x14ac:dyDescent="0.35">
      <c r="A407" s="93" t="s">
        <v>2006</v>
      </c>
      <c r="B407" s="94">
        <v>454.7</v>
      </c>
      <c r="C407" s="94">
        <v>0</v>
      </c>
      <c r="D407" s="94">
        <v>0</v>
      </c>
      <c r="E407" s="94">
        <v>44.5</v>
      </c>
      <c r="F407" s="94">
        <v>0</v>
      </c>
      <c r="G407" s="94">
        <v>0</v>
      </c>
      <c r="H407" s="94">
        <v>0</v>
      </c>
      <c r="T407" s="93" t="s">
        <v>2006</v>
      </c>
      <c r="U407" s="94">
        <v>465.9</v>
      </c>
      <c r="V407" s="94">
        <v>0</v>
      </c>
      <c r="W407" s="94">
        <v>0</v>
      </c>
      <c r="X407" s="94">
        <v>0</v>
      </c>
      <c r="Y407" s="94">
        <v>0</v>
      </c>
      <c r="Z407" s="94">
        <v>0</v>
      </c>
      <c r="AA407" s="94">
        <v>0</v>
      </c>
    </row>
    <row r="408" spans="1:31" ht="18.600000000000001" thickBot="1" x14ac:dyDescent="0.35">
      <c r="A408" s="89"/>
      <c r="T408" s="89"/>
    </row>
    <row r="409" spans="1:31" ht="15" thickBot="1" x14ac:dyDescent="0.35">
      <c r="A409" s="93" t="s">
        <v>2012</v>
      </c>
      <c r="B409" s="93" t="s">
        <v>827</v>
      </c>
      <c r="C409" s="93" t="s">
        <v>828</v>
      </c>
      <c r="D409" s="93" t="s">
        <v>829</v>
      </c>
      <c r="E409" s="93" t="s">
        <v>830</v>
      </c>
      <c r="F409" s="93" t="s">
        <v>831</v>
      </c>
      <c r="G409" s="93" t="s">
        <v>832</v>
      </c>
      <c r="H409" s="93" t="s">
        <v>833</v>
      </c>
      <c r="I409" s="93" t="s">
        <v>2013</v>
      </c>
      <c r="J409" s="93" t="s">
        <v>2014</v>
      </c>
      <c r="K409" s="93" t="s">
        <v>2015</v>
      </c>
      <c r="L409" s="93" t="s">
        <v>2016</v>
      </c>
      <c r="T409" s="93" t="s">
        <v>2012</v>
      </c>
      <c r="U409" s="93" t="s">
        <v>827</v>
      </c>
      <c r="V409" s="93" t="s">
        <v>828</v>
      </c>
      <c r="W409" s="93" t="s">
        <v>829</v>
      </c>
      <c r="X409" s="93" t="s">
        <v>830</v>
      </c>
      <c r="Y409" s="93" t="s">
        <v>831</v>
      </c>
      <c r="Z409" s="93" t="s">
        <v>832</v>
      </c>
      <c r="AA409" s="93" t="s">
        <v>833</v>
      </c>
      <c r="AB409" s="93" t="s">
        <v>2013</v>
      </c>
      <c r="AC409" s="93" t="s">
        <v>2014</v>
      </c>
      <c r="AD409" s="93" t="s">
        <v>2015</v>
      </c>
      <c r="AE409" s="93" t="s">
        <v>2016</v>
      </c>
    </row>
    <row r="410" spans="1:31" ht="15" thickBot="1" x14ac:dyDescent="0.35">
      <c r="A410" s="93" t="s">
        <v>835</v>
      </c>
      <c r="B410" s="94">
        <v>464.1</v>
      </c>
      <c r="C410" s="94">
        <v>11.9</v>
      </c>
      <c r="D410" s="94">
        <v>5.9</v>
      </c>
      <c r="E410" s="94">
        <v>67.7</v>
      </c>
      <c r="F410" s="94">
        <v>3</v>
      </c>
      <c r="G410" s="94">
        <v>5.9</v>
      </c>
      <c r="H410" s="94">
        <v>15.8</v>
      </c>
      <c r="I410" s="94">
        <v>574.4</v>
      </c>
      <c r="J410" s="94">
        <v>1000</v>
      </c>
      <c r="K410" s="94">
        <v>425.6</v>
      </c>
      <c r="L410" s="94">
        <v>42.56</v>
      </c>
      <c r="T410" s="93" t="s">
        <v>835</v>
      </c>
      <c r="U410" s="94">
        <v>606.1</v>
      </c>
      <c r="V410" s="94">
        <v>205.4</v>
      </c>
      <c r="W410" s="94">
        <v>126.5</v>
      </c>
      <c r="X410" s="94">
        <v>125.5</v>
      </c>
      <c r="Y410" s="94">
        <v>129.5</v>
      </c>
      <c r="Z410" s="94">
        <v>126.5</v>
      </c>
      <c r="AA410" s="94">
        <v>116.4</v>
      </c>
      <c r="AB410" s="94">
        <v>1435.8</v>
      </c>
      <c r="AC410" s="94">
        <v>1000</v>
      </c>
      <c r="AD410" s="94">
        <v>-435.8</v>
      </c>
      <c r="AE410" s="94">
        <v>-43.58</v>
      </c>
    </row>
    <row r="411" spans="1:31" ht="15" thickBot="1" x14ac:dyDescent="0.35">
      <c r="A411" s="93" t="s">
        <v>836</v>
      </c>
      <c r="B411" s="94">
        <v>535.29999999999995</v>
      </c>
      <c r="C411" s="94">
        <v>71.2</v>
      </c>
      <c r="D411" s="94">
        <v>71.2</v>
      </c>
      <c r="E411" s="94">
        <v>129</v>
      </c>
      <c r="F411" s="94">
        <v>62.3</v>
      </c>
      <c r="G411" s="94">
        <v>71.2</v>
      </c>
      <c r="H411" s="94">
        <v>82.1</v>
      </c>
      <c r="I411" s="94">
        <v>1022.2</v>
      </c>
      <c r="J411" s="94">
        <v>1000</v>
      </c>
      <c r="K411" s="94">
        <v>-22.2</v>
      </c>
      <c r="L411" s="94">
        <v>-2.2200000000000002</v>
      </c>
      <c r="T411" s="93" t="s">
        <v>836</v>
      </c>
      <c r="U411" s="94">
        <v>533.20000000000005</v>
      </c>
      <c r="V411" s="94">
        <v>144.69999999999999</v>
      </c>
      <c r="W411" s="94">
        <v>59.7</v>
      </c>
      <c r="X411" s="94">
        <v>62.7</v>
      </c>
      <c r="Y411" s="94">
        <v>68.8</v>
      </c>
      <c r="Z411" s="94">
        <v>59.7</v>
      </c>
      <c r="AA411" s="94">
        <v>48.6</v>
      </c>
      <c r="AB411" s="94">
        <v>977.4</v>
      </c>
      <c r="AC411" s="94">
        <v>1000</v>
      </c>
      <c r="AD411" s="94">
        <v>22.6</v>
      </c>
      <c r="AE411" s="94">
        <v>2.2599999999999998</v>
      </c>
    </row>
    <row r="412" spans="1:31" ht="15" thickBot="1" x14ac:dyDescent="0.35">
      <c r="A412" s="93" t="s">
        <v>837</v>
      </c>
      <c r="B412" s="94">
        <v>532.29999999999995</v>
      </c>
      <c r="C412" s="94">
        <v>121.6</v>
      </c>
      <c r="D412" s="94">
        <v>103.8</v>
      </c>
      <c r="E412" s="94">
        <v>141.9</v>
      </c>
      <c r="F412" s="94">
        <v>112.7</v>
      </c>
      <c r="G412" s="94">
        <v>103.8</v>
      </c>
      <c r="H412" s="94">
        <v>82.1</v>
      </c>
      <c r="I412" s="94">
        <v>1198.2</v>
      </c>
      <c r="J412" s="94">
        <v>1000</v>
      </c>
      <c r="K412" s="94">
        <v>-198.2</v>
      </c>
      <c r="L412" s="94">
        <v>-19.82</v>
      </c>
      <c r="T412" s="93" t="s">
        <v>837</v>
      </c>
      <c r="U412" s="94">
        <v>536.29999999999995</v>
      </c>
      <c r="V412" s="94">
        <v>93.1</v>
      </c>
      <c r="W412" s="94">
        <v>26.3</v>
      </c>
      <c r="X412" s="94">
        <v>49.6</v>
      </c>
      <c r="Y412" s="94">
        <v>17.2</v>
      </c>
      <c r="Z412" s="94">
        <v>26.3</v>
      </c>
      <c r="AA412" s="94">
        <v>48.6</v>
      </c>
      <c r="AB412" s="94">
        <v>797.3</v>
      </c>
      <c r="AC412" s="94">
        <v>1000</v>
      </c>
      <c r="AD412" s="94">
        <v>202.7</v>
      </c>
      <c r="AE412" s="94">
        <v>20.27</v>
      </c>
    </row>
    <row r="413" spans="1:31" ht="15" thickBot="1" x14ac:dyDescent="0.35">
      <c r="A413" s="93" t="s">
        <v>838</v>
      </c>
      <c r="B413" s="94">
        <v>471.1</v>
      </c>
      <c r="C413" s="94">
        <v>32.6</v>
      </c>
      <c r="D413" s="94">
        <v>23.7</v>
      </c>
      <c r="E413" s="94">
        <v>82.5</v>
      </c>
      <c r="F413" s="94">
        <v>23.7</v>
      </c>
      <c r="G413" s="94">
        <v>23.7</v>
      </c>
      <c r="H413" s="94">
        <v>52.4</v>
      </c>
      <c r="I413" s="94">
        <v>709.8</v>
      </c>
      <c r="J413" s="94">
        <v>1000</v>
      </c>
      <c r="K413" s="94">
        <v>290.2</v>
      </c>
      <c r="L413" s="94">
        <v>29.02</v>
      </c>
      <c r="T413" s="93" t="s">
        <v>838</v>
      </c>
      <c r="U413" s="94">
        <v>599</v>
      </c>
      <c r="V413" s="94">
        <v>184.2</v>
      </c>
      <c r="W413" s="94">
        <v>108.3</v>
      </c>
      <c r="X413" s="94">
        <v>110.3</v>
      </c>
      <c r="Y413" s="94">
        <v>108.3</v>
      </c>
      <c r="Z413" s="94">
        <v>108.3</v>
      </c>
      <c r="AA413" s="94">
        <v>78.900000000000006</v>
      </c>
      <c r="AB413" s="94">
        <v>1297.2</v>
      </c>
      <c r="AC413" s="94">
        <v>1000</v>
      </c>
      <c r="AD413" s="94">
        <v>-297.2</v>
      </c>
      <c r="AE413" s="94">
        <v>-29.72</v>
      </c>
    </row>
    <row r="414" spans="1:31" ht="15" thickBot="1" x14ac:dyDescent="0.35">
      <c r="A414" s="93" t="s">
        <v>839</v>
      </c>
      <c r="B414" s="94">
        <v>550.1</v>
      </c>
      <c r="C414" s="94">
        <v>54.4</v>
      </c>
      <c r="D414" s="94">
        <v>85</v>
      </c>
      <c r="E414" s="94">
        <v>150.80000000000001</v>
      </c>
      <c r="F414" s="94">
        <v>45.5</v>
      </c>
      <c r="G414" s="94">
        <v>85</v>
      </c>
      <c r="H414" s="94">
        <v>129.5</v>
      </c>
      <c r="I414" s="94">
        <v>1100.3</v>
      </c>
      <c r="J414" s="94">
        <v>1000</v>
      </c>
      <c r="K414" s="94">
        <v>-100.3</v>
      </c>
      <c r="L414" s="94">
        <v>-10.029999999999999</v>
      </c>
      <c r="T414" s="93" t="s">
        <v>839</v>
      </c>
      <c r="U414" s="94">
        <v>518.1</v>
      </c>
      <c r="V414" s="94">
        <v>161.9</v>
      </c>
      <c r="W414" s="94">
        <v>45.5</v>
      </c>
      <c r="X414" s="94">
        <v>40.5</v>
      </c>
      <c r="Y414" s="94">
        <v>86</v>
      </c>
      <c r="Z414" s="94">
        <v>45.5</v>
      </c>
      <c r="AA414" s="94">
        <v>0</v>
      </c>
      <c r="AB414" s="94">
        <v>897.5</v>
      </c>
      <c r="AC414" s="94">
        <v>1000</v>
      </c>
      <c r="AD414" s="94">
        <v>102.5</v>
      </c>
      <c r="AE414" s="94">
        <v>10.25</v>
      </c>
    </row>
    <row r="415" spans="1:31" ht="15" thickBot="1" x14ac:dyDescent="0.35">
      <c r="A415" s="93" t="s">
        <v>840</v>
      </c>
      <c r="B415" s="94">
        <v>562</v>
      </c>
      <c r="C415" s="94">
        <v>95.9</v>
      </c>
      <c r="D415" s="94">
        <v>90.9</v>
      </c>
      <c r="E415" s="94">
        <v>171.5</v>
      </c>
      <c r="F415" s="94">
        <v>87</v>
      </c>
      <c r="G415" s="94">
        <v>90.9</v>
      </c>
      <c r="H415" s="94">
        <v>129.5</v>
      </c>
      <c r="I415" s="94">
        <v>1227.8</v>
      </c>
      <c r="J415" s="94">
        <v>1000</v>
      </c>
      <c r="K415" s="94">
        <v>-227.8</v>
      </c>
      <c r="L415" s="94">
        <v>-22.78</v>
      </c>
      <c r="T415" s="93" t="s">
        <v>840</v>
      </c>
      <c r="U415" s="94">
        <v>505.9</v>
      </c>
      <c r="V415" s="94">
        <v>119.4</v>
      </c>
      <c r="W415" s="94">
        <v>39.5</v>
      </c>
      <c r="X415" s="94">
        <v>19.2</v>
      </c>
      <c r="Y415" s="94">
        <v>43.5</v>
      </c>
      <c r="Z415" s="94">
        <v>39.5</v>
      </c>
      <c r="AA415" s="94">
        <v>0</v>
      </c>
      <c r="AB415" s="94">
        <v>767</v>
      </c>
      <c r="AC415" s="94">
        <v>1000</v>
      </c>
      <c r="AD415" s="94">
        <v>233</v>
      </c>
      <c r="AE415" s="94">
        <v>23.3</v>
      </c>
    </row>
    <row r="416" spans="1:31" ht="15" thickBot="1" x14ac:dyDescent="0.35">
      <c r="A416" s="93" t="s">
        <v>841</v>
      </c>
      <c r="B416" s="94">
        <v>537.29999999999995</v>
      </c>
      <c r="C416" s="94">
        <v>61.3</v>
      </c>
      <c r="D416" s="94">
        <v>72.2</v>
      </c>
      <c r="E416" s="94">
        <v>139.9</v>
      </c>
      <c r="F416" s="94">
        <v>52.4</v>
      </c>
      <c r="G416" s="94">
        <v>72.2</v>
      </c>
      <c r="H416" s="94">
        <v>82.1</v>
      </c>
      <c r="I416" s="94">
        <v>1017.2</v>
      </c>
      <c r="J416" s="94">
        <v>1000</v>
      </c>
      <c r="K416" s="94">
        <v>-17.2</v>
      </c>
      <c r="L416" s="94">
        <v>-1.72</v>
      </c>
      <c r="T416" s="93" t="s">
        <v>841</v>
      </c>
      <c r="U416" s="94">
        <v>531.20000000000005</v>
      </c>
      <c r="V416" s="94">
        <v>154.80000000000001</v>
      </c>
      <c r="W416" s="94">
        <v>58.7</v>
      </c>
      <c r="X416" s="94">
        <v>51.6</v>
      </c>
      <c r="Y416" s="94">
        <v>78.900000000000006</v>
      </c>
      <c r="Z416" s="94">
        <v>58.7</v>
      </c>
      <c r="AA416" s="94">
        <v>48.6</v>
      </c>
      <c r="AB416" s="94">
        <v>982.5</v>
      </c>
      <c r="AC416" s="94">
        <v>1000</v>
      </c>
      <c r="AD416" s="94">
        <v>17.5</v>
      </c>
      <c r="AE416" s="94">
        <v>1.75</v>
      </c>
    </row>
    <row r="417" spans="1:31" ht="15" thickBot="1" x14ac:dyDescent="0.35">
      <c r="A417" s="93" t="s">
        <v>842</v>
      </c>
      <c r="B417" s="94">
        <v>601.1</v>
      </c>
      <c r="C417" s="94">
        <v>127.5</v>
      </c>
      <c r="D417" s="94">
        <v>123.6</v>
      </c>
      <c r="E417" s="94">
        <v>190.3</v>
      </c>
      <c r="F417" s="94">
        <v>118.6</v>
      </c>
      <c r="G417" s="94">
        <v>123.6</v>
      </c>
      <c r="H417" s="94">
        <v>129.5</v>
      </c>
      <c r="I417" s="94">
        <v>1414.2</v>
      </c>
      <c r="J417" s="94">
        <v>1000</v>
      </c>
      <c r="K417" s="94">
        <v>-414.2</v>
      </c>
      <c r="L417" s="94">
        <v>-41.42</v>
      </c>
      <c r="T417" s="93" t="s">
        <v>842</v>
      </c>
      <c r="U417" s="94">
        <v>465.9</v>
      </c>
      <c r="V417" s="94">
        <v>87</v>
      </c>
      <c r="W417" s="94">
        <v>6.1</v>
      </c>
      <c r="X417" s="94">
        <v>0</v>
      </c>
      <c r="Y417" s="94">
        <v>11.1</v>
      </c>
      <c r="Z417" s="94">
        <v>6.1</v>
      </c>
      <c r="AA417" s="94">
        <v>0</v>
      </c>
      <c r="AB417" s="94">
        <v>576.20000000000005</v>
      </c>
      <c r="AC417" s="94">
        <v>1000</v>
      </c>
      <c r="AD417" s="94">
        <v>423.8</v>
      </c>
      <c r="AE417" s="94">
        <v>42.38</v>
      </c>
    </row>
    <row r="418" spans="1:31" ht="15" thickBot="1" x14ac:dyDescent="0.35">
      <c r="A418" s="93" t="s">
        <v>843</v>
      </c>
      <c r="B418" s="94">
        <v>566</v>
      </c>
      <c r="C418" s="94">
        <v>120.6</v>
      </c>
      <c r="D418" s="94">
        <v>111.7</v>
      </c>
      <c r="E418" s="94">
        <v>162.6</v>
      </c>
      <c r="F418" s="94">
        <v>111.7</v>
      </c>
      <c r="G418" s="94">
        <v>111.7</v>
      </c>
      <c r="H418" s="94">
        <v>129.5</v>
      </c>
      <c r="I418" s="94">
        <v>1313.8</v>
      </c>
      <c r="J418" s="94">
        <v>1000</v>
      </c>
      <c r="K418" s="94">
        <v>-313.8</v>
      </c>
      <c r="L418" s="94">
        <v>-31.38</v>
      </c>
      <c r="T418" s="93" t="s">
        <v>843</v>
      </c>
      <c r="U418" s="94">
        <v>501.9</v>
      </c>
      <c r="V418" s="94">
        <v>94.1</v>
      </c>
      <c r="W418" s="94">
        <v>18.2</v>
      </c>
      <c r="X418" s="94">
        <v>28.3</v>
      </c>
      <c r="Y418" s="94">
        <v>18.2</v>
      </c>
      <c r="Z418" s="94">
        <v>18.2</v>
      </c>
      <c r="AA418" s="94">
        <v>0</v>
      </c>
      <c r="AB418" s="94">
        <v>678.9</v>
      </c>
      <c r="AC418" s="94">
        <v>1000</v>
      </c>
      <c r="AD418" s="94">
        <v>321.10000000000002</v>
      </c>
      <c r="AE418" s="94">
        <v>32.11</v>
      </c>
    </row>
    <row r="419" spans="1:31" ht="15" thickBot="1" x14ac:dyDescent="0.35">
      <c r="A419" s="93" t="s">
        <v>844</v>
      </c>
      <c r="B419" s="94">
        <v>527.4</v>
      </c>
      <c r="C419" s="94">
        <v>92.9</v>
      </c>
      <c r="D419" s="94">
        <v>63.3</v>
      </c>
      <c r="E419" s="94">
        <v>121.1</v>
      </c>
      <c r="F419" s="94">
        <v>84</v>
      </c>
      <c r="G419" s="94">
        <v>63.3</v>
      </c>
      <c r="H419" s="94">
        <v>82.1</v>
      </c>
      <c r="I419" s="94">
        <v>1034.0999999999999</v>
      </c>
      <c r="J419" s="94">
        <v>1000</v>
      </c>
      <c r="K419" s="94">
        <v>-34.1</v>
      </c>
      <c r="L419" s="94">
        <v>-3.41</v>
      </c>
      <c r="T419" s="93" t="s">
        <v>844</v>
      </c>
      <c r="U419" s="94">
        <v>541.29999999999995</v>
      </c>
      <c r="V419" s="94">
        <v>122.4</v>
      </c>
      <c r="W419" s="94">
        <v>67.8</v>
      </c>
      <c r="X419" s="94">
        <v>70.8</v>
      </c>
      <c r="Y419" s="94">
        <v>46.5</v>
      </c>
      <c r="Z419" s="94">
        <v>67.8</v>
      </c>
      <c r="AA419" s="94">
        <v>48.6</v>
      </c>
      <c r="AB419" s="94">
        <v>965.3</v>
      </c>
      <c r="AC419" s="94">
        <v>1000</v>
      </c>
      <c r="AD419" s="94">
        <v>34.700000000000003</v>
      </c>
      <c r="AE419" s="94">
        <v>3.47</v>
      </c>
    </row>
    <row r="420" spans="1:31" ht="15" thickBot="1" x14ac:dyDescent="0.35">
      <c r="A420" s="93" t="s">
        <v>845</v>
      </c>
      <c r="B420" s="94">
        <v>539.29999999999995</v>
      </c>
      <c r="C420" s="94">
        <v>118.6</v>
      </c>
      <c r="D420" s="94">
        <v>73.2</v>
      </c>
      <c r="E420" s="94">
        <v>134.9</v>
      </c>
      <c r="F420" s="94">
        <v>109.7</v>
      </c>
      <c r="G420" s="94">
        <v>73.2</v>
      </c>
      <c r="H420" s="94">
        <v>82.1</v>
      </c>
      <c r="I420" s="94">
        <v>1130.9000000000001</v>
      </c>
      <c r="J420" s="94">
        <v>1000</v>
      </c>
      <c r="K420" s="94">
        <v>-130.9</v>
      </c>
      <c r="L420" s="94">
        <v>-13.09</v>
      </c>
      <c r="T420" s="93" t="s">
        <v>845</v>
      </c>
      <c r="U420" s="94">
        <v>529.20000000000005</v>
      </c>
      <c r="V420" s="94">
        <v>96.1</v>
      </c>
      <c r="W420" s="94">
        <v>57.7</v>
      </c>
      <c r="X420" s="94">
        <v>56.7</v>
      </c>
      <c r="Y420" s="94">
        <v>20.2</v>
      </c>
      <c r="Z420" s="94">
        <v>57.7</v>
      </c>
      <c r="AA420" s="94">
        <v>48.6</v>
      </c>
      <c r="AB420" s="94">
        <v>866.1</v>
      </c>
      <c r="AC420" s="94">
        <v>1000</v>
      </c>
      <c r="AD420" s="94">
        <v>133.9</v>
      </c>
      <c r="AE420" s="94">
        <v>13.39</v>
      </c>
    </row>
    <row r="421" spans="1:31" ht="15" thickBot="1" x14ac:dyDescent="0.35">
      <c r="A421" s="93" t="s">
        <v>846</v>
      </c>
      <c r="B421" s="94">
        <v>514.6</v>
      </c>
      <c r="C421" s="94">
        <v>212.5</v>
      </c>
      <c r="D421" s="94">
        <v>97.9</v>
      </c>
      <c r="E421" s="94">
        <v>148.80000000000001</v>
      </c>
      <c r="F421" s="94">
        <v>129.5</v>
      </c>
      <c r="G421" s="94">
        <v>97.9</v>
      </c>
      <c r="H421" s="94">
        <v>129.5</v>
      </c>
      <c r="I421" s="94">
        <v>1330.6</v>
      </c>
      <c r="J421" s="94">
        <v>1000</v>
      </c>
      <c r="K421" s="94">
        <v>-330.6</v>
      </c>
      <c r="L421" s="94">
        <v>-33.06</v>
      </c>
      <c r="T421" s="93" t="s">
        <v>846</v>
      </c>
      <c r="U421" s="94">
        <v>554.5</v>
      </c>
      <c r="V421" s="94">
        <v>0</v>
      </c>
      <c r="W421" s="94">
        <v>32.4</v>
      </c>
      <c r="X421" s="94">
        <v>42.5</v>
      </c>
      <c r="Y421" s="94">
        <v>0</v>
      </c>
      <c r="Z421" s="94">
        <v>32.4</v>
      </c>
      <c r="AA421" s="94">
        <v>0</v>
      </c>
      <c r="AB421" s="94">
        <v>661.7</v>
      </c>
      <c r="AC421" s="94">
        <v>1000</v>
      </c>
      <c r="AD421" s="94">
        <v>338.3</v>
      </c>
      <c r="AE421" s="94">
        <v>33.83</v>
      </c>
    </row>
    <row r="422" spans="1:31" ht="15" thickBot="1" x14ac:dyDescent="0.35">
      <c r="A422" s="93" t="s">
        <v>847</v>
      </c>
      <c r="B422" s="94">
        <v>476</v>
      </c>
      <c r="C422" s="94">
        <v>31.6</v>
      </c>
      <c r="D422" s="94">
        <v>31.6</v>
      </c>
      <c r="E422" s="94">
        <v>90.5</v>
      </c>
      <c r="F422" s="94">
        <v>22.7</v>
      </c>
      <c r="G422" s="94">
        <v>31.6</v>
      </c>
      <c r="H422" s="94">
        <v>52.4</v>
      </c>
      <c r="I422" s="94">
        <v>736.5</v>
      </c>
      <c r="J422" s="94">
        <v>1000</v>
      </c>
      <c r="K422" s="94">
        <v>263.5</v>
      </c>
      <c r="L422" s="94">
        <v>26.35</v>
      </c>
      <c r="T422" s="93" t="s">
        <v>847</v>
      </c>
      <c r="U422" s="94">
        <v>593.9</v>
      </c>
      <c r="V422" s="94">
        <v>185.2</v>
      </c>
      <c r="W422" s="94">
        <v>100.2</v>
      </c>
      <c r="X422" s="94">
        <v>102.2</v>
      </c>
      <c r="Y422" s="94">
        <v>109.3</v>
      </c>
      <c r="Z422" s="94">
        <v>100.2</v>
      </c>
      <c r="AA422" s="94">
        <v>78.900000000000006</v>
      </c>
      <c r="AB422" s="94">
        <v>1269.8</v>
      </c>
      <c r="AC422" s="94">
        <v>1000</v>
      </c>
      <c r="AD422" s="94">
        <v>-269.8</v>
      </c>
      <c r="AE422" s="94">
        <v>-26.98</v>
      </c>
    </row>
    <row r="423" spans="1:31" ht="15" thickBot="1" x14ac:dyDescent="0.35">
      <c r="A423" s="93" t="s">
        <v>848</v>
      </c>
      <c r="B423" s="94">
        <v>556.1</v>
      </c>
      <c r="C423" s="94">
        <v>106.8</v>
      </c>
      <c r="D423" s="94">
        <v>74.099999999999994</v>
      </c>
      <c r="E423" s="94">
        <v>142.80000000000001</v>
      </c>
      <c r="F423" s="94">
        <v>97.9</v>
      </c>
      <c r="G423" s="94">
        <v>74.099999999999994</v>
      </c>
      <c r="H423" s="94">
        <v>82.1</v>
      </c>
      <c r="I423" s="94">
        <v>1133.9000000000001</v>
      </c>
      <c r="J423" s="94">
        <v>1000</v>
      </c>
      <c r="K423" s="94">
        <v>-133.9</v>
      </c>
      <c r="L423" s="94">
        <v>-13.39</v>
      </c>
      <c r="T423" s="93" t="s">
        <v>848</v>
      </c>
      <c r="U423" s="94">
        <v>512</v>
      </c>
      <c r="V423" s="94">
        <v>108.3</v>
      </c>
      <c r="W423" s="94">
        <v>56.7</v>
      </c>
      <c r="X423" s="94">
        <v>48.6</v>
      </c>
      <c r="Y423" s="94">
        <v>32.4</v>
      </c>
      <c r="Z423" s="94">
        <v>56.7</v>
      </c>
      <c r="AA423" s="94">
        <v>48.6</v>
      </c>
      <c r="AB423" s="94">
        <v>863.1</v>
      </c>
      <c r="AC423" s="94">
        <v>1000</v>
      </c>
      <c r="AD423" s="94">
        <v>136.9</v>
      </c>
      <c r="AE423" s="94">
        <v>13.69</v>
      </c>
    </row>
    <row r="424" spans="1:31" ht="15" thickBot="1" x14ac:dyDescent="0.35">
      <c r="A424" s="93" t="s">
        <v>849</v>
      </c>
      <c r="B424" s="94">
        <v>583.79999999999995</v>
      </c>
      <c r="C424" s="94">
        <v>106.8</v>
      </c>
      <c r="D424" s="94">
        <v>120.6</v>
      </c>
      <c r="E424" s="94">
        <v>181.4</v>
      </c>
      <c r="F424" s="94">
        <v>97.9</v>
      </c>
      <c r="G424" s="94">
        <v>120.6</v>
      </c>
      <c r="H424" s="94">
        <v>129.5</v>
      </c>
      <c r="I424" s="94">
        <v>1340.5</v>
      </c>
      <c r="J424" s="94">
        <v>1000</v>
      </c>
      <c r="K424" s="94">
        <v>-340.5</v>
      </c>
      <c r="L424" s="94">
        <v>-34.049999999999997</v>
      </c>
      <c r="T424" s="93" t="s">
        <v>849</v>
      </c>
      <c r="U424" s="94">
        <v>483.7</v>
      </c>
      <c r="V424" s="94">
        <v>108.3</v>
      </c>
      <c r="W424" s="94">
        <v>9.1</v>
      </c>
      <c r="X424" s="94">
        <v>9.1</v>
      </c>
      <c r="Y424" s="94">
        <v>32.4</v>
      </c>
      <c r="Z424" s="94">
        <v>9.1</v>
      </c>
      <c r="AA424" s="94">
        <v>0</v>
      </c>
      <c r="AB424" s="94">
        <v>651.6</v>
      </c>
      <c r="AC424" s="94">
        <v>1000</v>
      </c>
      <c r="AD424" s="94">
        <v>348.4</v>
      </c>
      <c r="AE424" s="94">
        <v>34.840000000000003</v>
      </c>
    </row>
    <row r="425" spans="1:31" ht="15" thickBot="1" x14ac:dyDescent="0.35">
      <c r="A425" s="93" t="s">
        <v>850</v>
      </c>
      <c r="B425" s="94">
        <v>472</v>
      </c>
      <c r="C425" s="94">
        <v>20.8</v>
      </c>
      <c r="D425" s="94">
        <v>11.9</v>
      </c>
      <c r="E425" s="94">
        <v>69.7</v>
      </c>
      <c r="F425" s="94">
        <v>11.9</v>
      </c>
      <c r="G425" s="94">
        <v>11.9</v>
      </c>
      <c r="H425" s="94">
        <v>15.8</v>
      </c>
      <c r="I425" s="94">
        <v>613.9</v>
      </c>
      <c r="J425" s="94">
        <v>1000</v>
      </c>
      <c r="K425" s="94">
        <v>386.1</v>
      </c>
      <c r="L425" s="94">
        <v>38.61</v>
      </c>
      <c r="T425" s="93" t="s">
        <v>850</v>
      </c>
      <c r="U425" s="94">
        <v>598</v>
      </c>
      <c r="V425" s="94">
        <v>196.3</v>
      </c>
      <c r="W425" s="94">
        <v>120.4</v>
      </c>
      <c r="X425" s="94">
        <v>123.4</v>
      </c>
      <c r="Y425" s="94">
        <v>120.4</v>
      </c>
      <c r="Z425" s="94">
        <v>120.4</v>
      </c>
      <c r="AA425" s="94">
        <v>116.4</v>
      </c>
      <c r="AB425" s="94">
        <v>1395.3</v>
      </c>
      <c r="AC425" s="94">
        <v>1000</v>
      </c>
      <c r="AD425" s="94">
        <v>-395.3</v>
      </c>
      <c r="AE425" s="94">
        <v>-39.53</v>
      </c>
    </row>
    <row r="426" spans="1:31" ht="15" thickBot="1" x14ac:dyDescent="0.35">
      <c r="A426" s="93" t="s">
        <v>851</v>
      </c>
      <c r="B426" s="94">
        <v>474</v>
      </c>
      <c r="C426" s="94">
        <v>90.9</v>
      </c>
      <c r="D426" s="94">
        <v>34.6</v>
      </c>
      <c r="E426" s="94">
        <v>88.5</v>
      </c>
      <c r="F426" s="94">
        <v>82.1</v>
      </c>
      <c r="G426" s="94">
        <v>34.6</v>
      </c>
      <c r="H426" s="94">
        <v>52.4</v>
      </c>
      <c r="I426" s="94">
        <v>857.1</v>
      </c>
      <c r="J426" s="94">
        <v>1000</v>
      </c>
      <c r="K426" s="94">
        <v>142.9</v>
      </c>
      <c r="L426" s="94">
        <v>14.29</v>
      </c>
      <c r="T426" s="93" t="s">
        <v>851</v>
      </c>
      <c r="U426" s="94">
        <v>596</v>
      </c>
      <c r="V426" s="94">
        <v>124.5</v>
      </c>
      <c r="W426" s="94">
        <v>97.1</v>
      </c>
      <c r="X426" s="94">
        <v>104.2</v>
      </c>
      <c r="Y426" s="94">
        <v>48.6</v>
      </c>
      <c r="Z426" s="94">
        <v>97.1</v>
      </c>
      <c r="AA426" s="94">
        <v>78.900000000000006</v>
      </c>
      <c r="AB426" s="94">
        <v>1146.4000000000001</v>
      </c>
      <c r="AC426" s="94">
        <v>1000</v>
      </c>
      <c r="AD426" s="94">
        <v>-146.4</v>
      </c>
      <c r="AE426" s="94">
        <v>-14.64</v>
      </c>
    </row>
    <row r="427" spans="1:31" ht="15" thickBot="1" x14ac:dyDescent="0.35">
      <c r="A427" s="93" t="s">
        <v>852</v>
      </c>
      <c r="B427" s="94">
        <v>529.4</v>
      </c>
      <c r="C427" s="94">
        <v>45.5</v>
      </c>
      <c r="D427" s="94">
        <v>44.5</v>
      </c>
      <c r="E427" s="94">
        <v>135.9</v>
      </c>
      <c r="F427" s="94">
        <v>36.6</v>
      </c>
      <c r="G427" s="94">
        <v>44.5</v>
      </c>
      <c r="H427" s="94">
        <v>82.1</v>
      </c>
      <c r="I427" s="94">
        <v>918.4</v>
      </c>
      <c r="J427" s="94">
        <v>1000</v>
      </c>
      <c r="K427" s="94">
        <v>81.599999999999994</v>
      </c>
      <c r="L427" s="94">
        <v>8.16</v>
      </c>
      <c r="T427" s="93" t="s">
        <v>852</v>
      </c>
      <c r="U427" s="94">
        <v>539.29999999999995</v>
      </c>
      <c r="V427" s="94">
        <v>171</v>
      </c>
      <c r="W427" s="94">
        <v>87</v>
      </c>
      <c r="X427" s="94">
        <v>55.7</v>
      </c>
      <c r="Y427" s="94">
        <v>95.1</v>
      </c>
      <c r="Z427" s="94">
        <v>87</v>
      </c>
      <c r="AA427" s="94">
        <v>48.6</v>
      </c>
      <c r="AB427" s="94">
        <v>1083.7</v>
      </c>
      <c r="AC427" s="94">
        <v>1000</v>
      </c>
      <c r="AD427" s="94">
        <v>-83.7</v>
      </c>
      <c r="AE427" s="94">
        <v>-8.3699999999999992</v>
      </c>
    </row>
    <row r="428" spans="1:31" ht="15" thickBot="1" x14ac:dyDescent="0.35">
      <c r="A428" s="93" t="s">
        <v>853</v>
      </c>
      <c r="B428" s="94">
        <v>499.7</v>
      </c>
      <c r="C428" s="94">
        <v>72.2</v>
      </c>
      <c r="D428" s="94">
        <v>69.2</v>
      </c>
      <c r="E428" s="94">
        <v>126</v>
      </c>
      <c r="F428" s="94">
        <v>63.3</v>
      </c>
      <c r="G428" s="94">
        <v>69.2</v>
      </c>
      <c r="H428" s="94">
        <v>82.1</v>
      </c>
      <c r="I428" s="94">
        <v>981.7</v>
      </c>
      <c r="J428" s="94">
        <v>1000</v>
      </c>
      <c r="K428" s="94">
        <v>18.3</v>
      </c>
      <c r="L428" s="94">
        <v>1.83</v>
      </c>
      <c r="T428" s="93" t="s">
        <v>853</v>
      </c>
      <c r="U428" s="94">
        <v>569.70000000000005</v>
      </c>
      <c r="V428" s="94">
        <v>143.69999999999999</v>
      </c>
      <c r="W428" s="94">
        <v>61.7</v>
      </c>
      <c r="X428" s="94">
        <v>65.8</v>
      </c>
      <c r="Y428" s="94">
        <v>67.8</v>
      </c>
      <c r="Z428" s="94">
        <v>61.7</v>
      </c>
      <c r="AA428" s="94">
        <v>48.6</v>
      </c>
      <c r="AB428" s="94">
        <v>1018.9</v>
      </c>
      <c r="AC428" s="94">
        <v>1000</v>
      </c>
      <c r="AD428" s="94">
        <v>-18.899999999999999</v>
      </c>
      <c r="AE428" s="94">
        <v>-1.89</v>
      </c>
    </row>
    <row r="429" spans="1:31" ht="15" thickBot="1" x14ac:dyDescent="0.35">
      <c r="A429" s="93" t="s">
        <v>854</v>
      </c>
      <c r="B429" s="94">
        <v>509.6</v>
      </c>
      <c r="C429" s="94">
        <v>65.2</v>
      </c>
      <c r="D429" s="94">
        <v>42.5</v>
      </c>
      <c r="E429" s="94">
        <v>102.3</v>
      </c>
      <c r="F429" s="94">
        <v>56.3</v>
      </c>
      <c r="G429" s="94">
        <v>42.5</v>
      </c>
      <c r="H429" s="94">
        <v>52.4</v>
      </c>
      <c r="I429" s="94">
        <v>870.9</v>
      </c>
      <c r="J429" s="94">
        <v>1000</v>
      </c>
      <c r="K429" s="94">
        <v>129.1</v>
      </c>
      <c r="L429" s="94">
        <v>12.91</v>
      </c>
      <c r="T429" s="93" t="s">
        <v>854</v>
      </c>
      <c r="U429" s="94">
        <v>559.5</v>
      </c>
      <c r="V429" s="94">
        <v>150.80000000000001</v>
      </c>
      <c r="W429" s="94">
        <v>89</v>
      </c>
      <c r="X429" s="94">
        <v>90.1</v>
      </c>
      <c r="Y429" s="94">
        <v>74.900000000000006</v>
      </c>
      <c r="Z429" s="94">
        <v>89</v>
      </c>
      <c r="AA429" s="94">
        <v>78.900000000000006</v>
      </c>
      <c r="AB429" s="94">
        <v>1132.2</v>
      </c>
      <c r="AC429" s="94">
        <v>1000</v>
      </c>
      <c r="AD429" s="94">
        <v>-132.19999999999999</v>
      </c>
      <c r="AE429" s="94">
        <v>-13.22</v>
      </c>
    </row>
    <row r="430" spans="1:31" ht="15" thickBot="1" x14ac:dyDescent="0.35">
      <c r="A430" s="93" t="s">
        <v>855</v>
      </c>
      <c r="B430" s="94">
        <v>519.5</v>
      </c>
      <c r="C430" s="94">
        <v>75.099999999999994</v>
      </c>
      <c r="D430" s="94">
        <v>60.3</v>
      </c>
      <c r="E430" s="94">
        <v>119.1</v>
      </c>
      <c r="F430" s="94">
        <v>66.2</v>
      </c>
      <c r="G430" s="94">
        <v>60.3</v>
      </c>
      <c r="H430" s="94">
        <v>82.1</v>
      </c>
      <c r="I430" s="94">
        <v>982.6</v>
      </c>
      <c r="J430" s="94">
        <v>1000</v>
      </c>
      <c r="K430" s="94">
        <v>17.399999999999999</v>
      </c>
      <c r="L430" s="94">
        <v>1.74</v>
      </c>
      <c r="T430" s="93" t="s">
        <v>855</v>
      </c>
      <c r="U430" s="94">
        <v>549.4</v>
      </c>
      <c r="V430" s="94">
        <v>140.6</v>
      </c>
      <c r="W430" s="94">
        <v>70.8</v>
      </c>
      <c r="X430" s="94">
        <v>72.900000000000006</v>
      </c>
      <c r="Y430" s="94">
        <v>64.8</v>
      </c>
      <c r="Z430" s="94">
        <v>70.8</v>
      </c>
      <c r="AA430" s="94">
        <v>48.6</v>
      </c>
      <c r="AB430" s="94">
        <v>1017.9</v>
      </c>
      <c r="AC430" s="94">
        <v>1000</v>
      </c>
      <c r="AD430" s="94">
        <v>-17.899999999999999</v>
      </c>
      <c r="AE430" s="94">
        <v>-1.79</v>
      </c>
    </row>
    <row r="431" spans="1:31" ht="15" thickBot="1" x14ac:dyDescent="0.35">
      <c r="A431" s="93" t="s">
        <v>856</v>
      </c>
      <c r="B431" s="94">
        <v>528.4</v>
      </c>
      <c r="C431" s="94">
        <v>132.5</v>
      </c>
      <c r="D431" s="94">
        <v>79.099999999999994</v>
      </c>
      <c r="E431" s="94">
        <v>108.2</v>
      </c>
      <c r="F431" s="94">
        <v>123.6</v>
      </c>
      <c r="G431" s="94">
        <v>79.099999999999994</v>
      </c>
      <c r="H431" s="94">
        <v>52.4</v>
      </c>
      <c r="I431" s="94">
        <v>1103.3</v>
      </c>
      <c r="J431" s="94">
        <v>1000</v>
      </c>
      <c r="K431" s="94">
        <v>-103.3</v>
      </c>
      <c r="L431" s="94">
        <v>-10.33</v>
      </c>
      <c r="T431" s="93" t="s">
        <v>856</v>
      </c>
      <c r="U431" s="94">
        <v>540.29999999999995</v>
      </c>
      <c r="V431" s="94">
        <v>82</v>
      </c>
      <c r="W431" s="94">
        <v>51.6</v>
      </c>
      <c r="X431" s="94">
        <v>84</v>
      </c>
      <c r="Y431" s="94">
        <v>6.1</v>
      </c>
      <c r="Z431" s="94">
        <v>51.6</v>
      </c>
      <c r="AA431" s="94">
        <v>78.900000000000006</v>
      </c>
      <c r="AB431" s="94">
        <v>894.5</v>
      </c>
      <c r="AC431" s="94">
        <v>1000</v>
      </c>
      <c r="AD431" s="94">
        <v>105.5</v>
      </c>
      <c r="AE431" s="94">
        <v>10.55</v>
      </c>
    </row>
    <row r="432" spans="1:31" ht="15" thickBot="1" x14ac:dyDescent="0.35">
      <c r="A432" s="93" t="s">
        <v>857</v>
      </c>
      <c r="B432" s="94">
        <v>545.20000000000005</v>
      </c>
      <c r="C432" s="94">
        <v>63.3</v>
      </c>
      <c r="D432" s="94">
        <v>83</v>
      </c>
      <c r="E432" s="94">
        <v>145.80000000000001</v>
      </c>
      <c r="F432" s="94">
        <v>54.4</v>
      </c>
      <c r="G432" s="94">
        <v>83</v>
      </c>
      <c r="H432" s="94">
        <v>129.5</v>
      </c>
      <c r="I432" s="94">
        <v>1104.2</v>
      </c>
      <c r="J432" s="94">
        <v>1000</v>
      </c>
      <c r="K432" s="94">
        <v>-104.2</v>
      </c>
      <c r="L432" s="94">
        <v>-10.42</v>
      </c>
      <c r="T432" s="93" t="s">
        <v>857</v>
      </c>
      <c r="U432" s="94">
        <v>523.1</v>
      </c>
      <c r="V432" s="94">
        <v>152.80000000000001</v>
      </c>
      <c r="W432" s="94">
        <v>47.6</v>
      </c>
      <c r="X432" s="94">
        <v>45.5</v>
      </c>
      <c r="Y432" s="94">
        <v>76.900000000000006</v>
      </c>
      <c r="Z432" s="94">
        <v>47.6</v>
      </c>
      <c r="AA432" s="94">
        <v>0</v>
      </c>
      <c r="AB432" s="94">
        <v>893.4</v>
      </c>
      <c r="AC432" s="94">
        <v>1000</v>
      </c>
      <c r="AD432" s="94">
        <v>106.6</v>
      </c>
      <c r="AE432" s="94">
        <v>10.66</v>
      </c>
    </row>
    <row r="433" spans="1:31" ht="15" thickBot="1" x14ac:dyDescent="0.35">
      <c r="A433" s="93" t="s">
        <v>858</v>
      </c>
      <c r="B433" s="94">
        <v>454.7</v>
      </c>
      <c r="C433" s="94">
        <v>10.9</v>
      </c>
      <c r="D433" s="94">
        <v>3</v>
      </c>
      <c r="E433" s="94">
        <v>63.8</v>
      </c>
      <c r="F433" s="94">
        <v>2</v>
      </c>
      <c r="G433" s="94">
        <v>3</v>
      </c>
      <c r="H433" s="94">
        <v>15.8</v>
      </c>
      <c r="I433" s="94">
        <v>553.1</v>
      </c>
      <c r="J433" s="94">
        <v>1000</v>
      </c>
      <c r="K433" s="94">
        <v>446.9</v>
      </c>
      <c r="L433" s="94">
        <v>44.69</v>
      </c>
      <c r="T433" s="93" t="s">
        <v>858</v>
      </c>
      <c r="U433" s="94">
        <v>615.70000000000005</v>
      </c>
      <c r="V433" s="94">
        <v>206.4</v>
      </c>
      <c r="W433" s="94">
        <v>129.5</v>
      </c>
      <c r="X433" s="94">
        <v>129.5</v>
      </c>
      <c r="Y433" s="94">
        <v>130.5</v>
      </c>
      <c r="Z433" s="94">
        <v>129.5</v>
      </c>
      <c r="AA433" s="94">
        <v>116.4</v>
      </c>
      <c r="AB433" s="94">
        <v>1457.5</v>
      </c>
      <c r="AC433" s="94">
        <v>1000</v>
      </c>
      <c r="AD433" s="94">
        <v>-457.5</v>
      </c>
      <c r="AE433" s="94">
        <v>-45.75</v>
      </c>
    </row>
    <row r="434" spans="1:31" ht="15" thickBot="1" x14ac:dyDescent="0.35">
      <c r="A434" s="93" t="s">
        <v>859</v>
      </c>
      <c r="B434" s="94">
        <v>470.1</v>
      </c>
      <c r="C434" s="94">
        <v>0</v>
      </c>
      <c r="D434" s="94">
        <v>2</v>
      </c>
      <c r="E434" s="94">
        <v>68.7</v>
      </c>
      <c r="F434" s="94">
        <v>0</v>
      </c>
      <c r="G434" s="94">
        <v>2</v>
      </c>
      <c r="H434" s="94">
        <v>15.8</v>
      </c>
      <c r="I434" s="94">
        <v>558.5</v>
      </c>
      <c r="J434" s="94">
        <v>1000</v>
      </c>
      <c r="K434" s="94">
        <v>441.5</v>
      </c>
      <c r="L434" s="94">
        <v>44.15</v>
      </c>
      <c r="T434" s="93" t="s">
        <v>859</v>
      </c>
      <c r="U434" s="94">
        <v>600</v>
      </c>
      <c r="V434" s="94">
        <v>217.5</v>
      </c>
      <c r="W434" s="94">
        <v>130.5</v>
      </c>
      <c r="X434" s="94">
        <v>124.5</v>
      </c>
      <c r="Y434" s="94">
        <v>132.5</v>
      </c>
      <c r="Z434" s="94">
        <v>130.5</v>
      </c>
      <c r="AA434" s="94">
        <v>116.4</v>
      </c>
      <c r="AB434" s="94">
        <v>1452</v>
      </c>
      <c r="AC434" s="94">
        <v>1000</v>
      </c>
      <c r="AD434" s="94">
        <v>-452</v>
      </c>
      <c r="AE434" s="94">
        <v>-45.2</v>
      </c>
    </row>
    <row r="435" spans="1:31" ht="15" thickBot="1" x14ac:dyDescent="0.35">
      <c r="A435" s="93" t="s">
        <v>860</v>
      </c>
      <c r="B435" s="94">
        <v>484.9</v>
      </c>
      <c r="C435" s="94">
        <v>30.6</v>
      </c>
      <c r="D435" s="94">
        <v>19.8</v>
      </c>
      <c r="E435" s="94">
        <v>78.599999999999994</v>
      </c>
      <c r="F435" s="94">
        <v>21.7</v>
      </c>
      <c r="G435" s="94">
        <v>19.8</v>
      </c>
      <c r="H435" s="94">
        <v>52.4</v>
      </c>
      <c r="I435" s="94">
        <v>707.8</v>
      </c>
      <c r="J435" s="94">
        <v>1000</v>
      </c>
      <c r="K435" s="94">
        <v>292.2</v>
      </c>
      <c r="L435" s="94">
        <v>29.22</v>
      </c>
      <c r="T435" s="93" t="s">
        <v>860</v>
      </c>
      <c r="U435" s="94">
        <v>584.79999999999995</v>
      </c>
      <c r="V435" s="94">
        <v>186.2</v>
      </c>
      <c r="W435" s="94">
        <v>112.3</v>
      </c>
      <c r="X435" s="94">
        <v>114.3</v>
      </c>
      <c r="Y435" s="94">
        <v>110.3</v>
      </c>
      <c r="Z435" s="94">
        <v>112.3</v>
      </c>
      <c r="AA435" s="94">
        <v>78.900000000000006</v>
      </c>
      <c r="AB435" s="94">
        <v>1299.2</v>
      </c>
      <c r="AC435" s="94">
        <v>1000</v>
      </c>
      <c r="AD435" s="94">
        <v>-299.2</v>
      </c>
      <c r="AE435" s="94">
        <v>-29.92</v>
      </c>
    </row>
    <row r="436" spans="1:31" ht="15" thickBot="1" x14ac:dyDescent="0.35">
      <c r="A436" s="93" t="s">
        <v>861</v>
      </c>
      <c r="B436" s="94">
        <v>573.9</v>
      </c>
      <c r="C436" s="94">
        <v>115.7</v>
      </c>
      <c r="D436" s="94">
        <v>116.7</v>
      </c>
      <c r="E436" s="94">
        <v>174.5</v>
      </c>
      <c r="F436" s="94">
        <v>106.8</v>
      </c>
      <c r="G436" s="94">
        <v>116.7</v>
      </c>
      <c r="H436" s="94">
        <v>129.5</v>
      </c>
      <c r="I436" s="94">
        <v>1333.6</v>
      </c>
      <c r="J436" s="94">
        <v>1000</v>
      </c>
      <c r="K436" s="94">
        <v>-333.6</v>
      </c>
      <c r="L436" s="94">
        <v>-33.36</v>
      </c>
      <c r="T436" s="93" t="s">
        <v>861</v>
      </c>
      <c r="U436" s="94">
        <v>493.8</v>
      </c>
      <c r="V436" s="94">
        <v>99.2</v>
      </c>
      <c r="W436" s="94">
        <v>13.2</v>
      </c>
      <c r="X436" s="94">
        <v>16.2</v>
      </c>
      <c r="Y436" s="94">
        <v>23.3</v>
      </c>
      <c r="Z436" s="94">
        <v>13.2</v>
      </c>
      <c r="AA436" s="94">
        <v>0</v>
      </c>
      <c r="AB436" s="94">
        <v>658.7</v>
      </c>
      <c r="AC436" s="94">
        <v>1000</v>
      </c>
      <c r="AD436" s="94">
        <v>341.3</v>
      </c>
      <c r="AE436" s="94">
        <v>34.130000000000003</v>
      </c>
    </row>
    <row r="437" spans="1:31" ht="15" thickBot="1" x14ac:dyDescent="0.35">
      <c r="A437" s="93" t="s">
        <v>862</v>
      </c>
      <c r="B437" s="94">
        <v>460.2</v>
      </c>
      <c r="C437" s="94">
        <v>9.9</v>
      </c>
      <c r="D437" s="94">
        <v>0</v>
      </c>
      <c r="E437" s="94">
        <v>62.8</v>
      </c>
      <c r="F437" s="94">
        <v>1</v>
      </c>
      <c r="G437" s="94">
        <v>0</v>
      </c>
      <c r="H437" s="94">
        <v>15.8</v>
      </c>
      <c r="I437" s="94">
        <v>549.6</v>
      </c>
      <c r="J437" s="94">
        <v>1000</v>
      </c>
      <c r="K437" s="94">
        <v>450.4</v>
      </c>
      <c r="L437" s="94">
        <v>45.04</v>
      </c>
      <c r="T437" s="93" t="s">
        <v>862</v>
      </c>
      <c r="U437" s="94">
        <v>610.1</v>
      </c>
      <c r="V437" s="94">
        <v>207.4</v>
      </c>
      <c r="W437" s="94">
        <v>132.5</v>
      </c>
      <c r="X437" s="94">
        <v>130.5</v>
      </c>
      <c r="Y437" s="94">
        <v>131.5</v>
      </c>
      <c r="Z437" s="94">
        <v>132.5</v>
      </c>
      <c r="AA437" s="94">
        <v>116.4</v>
      </c>
      <c r="AB437" s="94">
        <v>1461.1</v>
      </c>
      <c r="AC437" s="94">
        <v>1000</v>
      </c>
      <c r="AD437" s="94">
        <v>-461.1</v>
      </c>
      <c r="AE437" s="94">
        <v>-46.11</v>
      </c>
    </row>
    <row r="438" spans="1:31" ht="15" thickBot="1" x14ac:dyDescent="0.35">
      <c r="A438" s="93" t="s">
        <v>863</v>
      </c>
      <c r="B438" s="94">
        <v>542.20000000000005</v>
      </c>
      <c r="C438" s="94">
        <v>117.6</v>
      </c>
      <c r="D438" s="94">
        <v>92.9</v>
      </c>
      <c r="E438" s="94">
        <v>155.69999999999999</v>
      </c>
      <c r="F438" s="94">
        <v>108.7</v>
      </c>
      <c r="G438" s="94">
        <v>92.9</v>
      </c>
      <c r="H438" s="94">
        <v>129.5</v>
      </c>
      <c r="I438" s="94">
        <v>1239.7</v>
      </c>
      <c r="J438" s="94">
        <v>1000</v>
      </c>
      <c r="K438" s="94">
        <v>-239.7</v>
      </c>
      <c r="L438" s="94">
        <v>-23.97</v>
      </c>
      <c r="T438" s="93" t="s">
        <v>863</v>
      </c>
      <c r="U438" s="94">
        <v>526.20000000000005</v>
      </c>
      <c r="V438" s="94">
        <v>97.1</v>
      </c>
      <c r="W438" s="94">
        <v>37.4</v>
      </c>
      <c r="X438" s="94">
        <v>35.4</v>
      </c>
      <c r="Y438" s="94">
        <v>21.2</v>
      </c>
      <c r="Z438" s="94">
        <v>37.4</v>
      </c>
      <c r="AA438" s="94">
        <v>0</v>
      </c>
      <c r="AB438" s="94">
        <v>754.8</v>
      </c>
      <c r="AC438" s="94">
        <v>1000</v>
      </c>
      <c r="AD438" s="94">
        <v>245.2</v>
      </c>
      <c r="AE438" s="94">
        <v>24.52</v>
      </c>
    </row>
    <row r="439" spans="1:31" ht="15" thickBot="1" x14ac:dyDescent="0.35">
      <c r="A439" s="93" t="s">
        <v>864</v>
      </c>
      <c r="B439" s="94">
        <v>500.7</v>
      </c>
      <c r="C439" s="94">
        <v>101.8</v>
      </c>
      <c r="D439" s="94">
        <v>66.2</v>
      </c>
      <c r="E439" s="94">
        <v>112.2</v>
      </c>
      <c r="F439" s="94">
        <v>92.9</v>
      </c>
      <c r="G439" s="94">
        <v>66.2</v>
      </c>
      <c r="H439" s="94">
        <v>52.4</v>
      </c>
      <c r="I439" s="94">
        <v>992.5</v>
      </c>
      <c r="J439" s="94">
        <v>1000</v>
      </c>
      <c r="K439" s="94">
        <v>7.5</v>
      </c>
      <c r="L439" s="94">
        <v>0.75</v>
      </c>
      <c r="T439" s="93" t="s">
        <v>864</v>
      </c>
      <c r="U439" s="94">
        <v>568.6</v>
      </c>
      <c r="V439" s="94">
        <v>113.3</v>
      </c>
      <c r="W439" s="94">
        <v>64.8</v>
      </c>
      <c r="X439" s="94">
        <v>79.900000000000006</v>
      </c>
      <c r="Y439" s="94">
        <v>37.4</v>
      </c>
      <c r="Z439" s="94">
        <v>64.8</v>
      </c>
      <c r="AA439" s="94">
        <v>78.900000000000006</v>
      </c>
      <c r="AB439" s="94">
        <v>1007.8</v>
      </c>
      <c r="AC439" s="94">
        <v>1000</v>
      </c>
      <c r="AD439" s="94">
        <v>-7.8</v>
      </c>
      <c r="AE439" s="94">
        <v>-0.78</v>
      </c>
    </row>
    <row r="440" spans="1:31" ht="15" thickBot="1" x14ac:dyDescent="0.35">
      <c r="A440" s="93" t="s">
        <v>865</v>
      </c>
      <c r="B440" s="94">
        <v>518.5</v>
      </c>
      <c r="C440" s="94">
        <v>53.4</v>
      </c>
      <c r="D440" s="94">
        <v>61.3</v>
      </c>
      <c r="E440" s="94">
        <v>113.2</v>
      </c>
      <c r="F440" s="94">
        <v>44.5</v>
      </c>
      <c r="G440" s="94">
        <v>61.3</v>
      </c>
      <c r="H440" s="94">
        <v>52.4</v>
      </c>
      <c r="I440" s="94">
        <v>904.5</v>
      </c>
      <c r="J440" s="94">
        <v>1000</v>
      </c>
      <c r="K440" s="94">
        <v>95.5</v>
      </c>
      <c r="L440" s="94">
        <v>9.5500000000000007</v>
      </c>
      <c r="T440" s="93" t="s">
        <v>865</v>
      </c>
      <c r="U440" s="94">
        <v>550.4</v>
      </c>
      <c r="V440" s="94">
        <v>162.9</v>
      </c>
      <c r="W440" s="94">
        <v>69.8</v>
      </c>
      <c r="X440" s="94">
        <v>78.900000000000006</v>
      </c>
      <c r="Y440" s="94">
        <v>87</v>
      </c>
      <c r="Z440" s="94">
        <v>69.8</v>
      </c>
      <c r="AA440" s="94">
        <v>78.900000000000006</v>
      </c>
      <c r="AB440" s="94">
        <v>1097.8</v>
      </c>
      <c r="AC440" s="94">
        <v>1000</v>
      </c>
      <c r="AD440" s="94">
        <v>-97.8</v>
      </c>
      <c r="AE440" s="94">
        <v>-9.7799999999999994</v>
      </c>
    </row>
    <row r="441" spans="1:31" ht="15" thickBot="1" x14ac:dyDescent="0.35">
      <c r="A441" s="93" t="s">
        <v>866</v>
      </c>
      <c r="B441" s="94">
        <v>477</v>
      </c>
      <c r="C441" s="94">
        <v>19.8</v>
      </c>
      <c r="D441" s="94">
        <v>12.9</v>
      </c>
      <c r="E441" s="94">
        <v>84.5</v>
      </c>
      <c r="F441" s="94">
        <v>10.9</v>
      </c>
      <c r="G441" s="94">
        <v>12.9</v>
      </c>
      <c r="H441" s="94">
        <v>52.4</v>
      </c>
      <c r="I441" s="94">
        <v>670.3</v>
      </c>
      <c r="J441" s="94">
        <v>1000</v>
      </c>
      <c r="K441" s="94">
        <v>329.7</v>
      </c>
      <c r="L441" s="94">
        <v>32.97</v>
      </c>
      <c r="T441" s="93" t="s">
        <v>866</v>
      </c>
      <c r="U441" s="94">
        <v>592.9</v>
      </c>
      <c r="V441" s="94">
        <v>197.3</v>
      </c>
      <c r="W441" s="94">
        <v>119.4</v>
      </c>
      <c r="X441" s="94">
        <v>108.3</v>
      </c>
      <c r="Y441" s="94">
        <v>121.4</v>
      </c>
      <c r="Z441" s="94">
        <v>119.4</v>
      </c>
      <c r="AA441" s="94">
        <v>78.900000000000006</v>
      </c>
      <c r="AB441" s="94">
        <v>1337.6</v>
      </c>
      <c r="AC441" s="94">
        <v>1000</v>
      </c>
      <c r="AD441" s="94">
        <v>-337.6</v>
      </c>
      <c r="AE441" s="94">
        <v>-33.76</v>
      </c>
    </row>
    <row r="442" spans="1:31" ht="15" thickBot="1" x14ac:dyDescent="0.35">
      <c r="A442" s="93" t="s">
        <v>867</v>
      </c>
      <c r="B442" s="94">
        <v>520.5</v>
      </c>
      <c r="C442" s="94">
        <v>19.8</v>
      </c>
      <c r="D442" s="94">
        <v>77.099999999999994</v>
      </c>
      <c r="E442" s="94">
        <v>131</v>
      </c>
      <c r="F442" s="94">
        <v>10.9</v>
      </c>
      <c r="G442" s="94">
        <v>77.099999999999994</v>
      </c>
      <c r="H442" s="94">
        <v>82.1</v>
      </c>
      <c r="I442" s="94">
        <v>918.4</v>
      </c>
      <c r="J442" s="94">
        <v>1000</v>
      </c>
      <c r="K442" s="94">
        <v>81.599999999999994</v>
      </c>
      <c r="L442" s="94">
        <v>8.16</v>
      </c>
      <c r="T442" s="93" t="s">
        <v>867</v>
      </c>
      <c r="U442" s="94">
        <v>548.4</v>
      </c>
      <c r="V442" s="94">
        <v>197.3</v>
      </c>
      <c r="W442" s="94">
        <v>53.6</v>
      </c>
      <c r="X442" s="94">
        <v>60.7</v>
      </c>
      <c r="Y442" s="94">
        <v>121.4</v>
      </c>
      <c r="Z442" s="94">
        <v>53.6</v>
      </c>
      <c r="AA442" s="94">
        <v>48.6</v>
      </c>
      <c r="AB442" s="94">
        <v>1083.7</v>
      </c>
      <c r="AC442" s="94">
        <v>1000</v>
      </c>
      <c r="AD442" s="94">
        <v>-83.7</v>
      </c>
      <c r="AE442" s="94">
        <v>-8.3699999999999992</v>
      </c>
    </row>
    <row r="443" spans="1:31" ht="15" thickBot="1" x14ac:dyDescent="0.35">
      <c r="A443" s="93" t="s">
        <v>868</v>
      </c>
      <c r="B443" s="94">
        <v>466.1</v>
      </c>
      <c r="C443" s="94">
        <v>29.7</v>
      </c>
      <c r="D443" s="94">
        <v>18.8</v>
      </c>
      <c r="E443" s="94">
        <v>74.599999999999994</v>
      </c>
      <c r="F443" s="94">
        <v>20.8</v>
      </c>
      <c r="G443" s="94">
        <v>18.8</v>
      </c>
      <c r="H443" s="94">
        <v>15.8</v>
      </c>
      <c r="I443" s="94">
        <v>644.6</v>
      </c>
      <c r="J443" s="94">
        <v>1000</v>
      </c>
      <c r="K443" s="94">
        <v>355.4</v>
      </c>
      <c r="L443" s="94">
        <v>35.54</v>
      </c>
      <c r="T443" s="93" t="s">
        <v>868</v>
      </c>
      <c r="U443" s="94">
        <v>604.1</v>
      </c>
      <c r="V443" s="94">
        <v>187.2</v>
      </c>
      <c r="W443" s="94">
        <v>113.3</v>
      </c>
      <c r="X443" s="94">
        <v>118.4</v>
      </c>
      <c r="Y443" s="94">
        <v>111.3</v>
      </c>
      <c r="Z443" s="94">
        <v>113.3</v>
      </c>
      <c r="AA443" s="94">
        <v>116.4</v>
      </c>
      <c r="AB443" s="94">
        <v>1363.9</v>
      </c>
      <c r="AC443" s="94">
        <v>1000</v>
      </c>
      <c r="AD443" s="94">
        <v>-363.9</v>
      </c>
      <c r="AE443" s="94">
        <v>-36.39</v>
      </c>
    </row>
    <row r="444" spans="1:31" ht="15" thickBot="1" x14ac:dyDescent="0.35">
      <c r="A444" s="93" t="s">
        <v>869</v>
      </c>
      <c r="B444" s="94">
        <v>563</v>
      </c>
      <c r="C444" s="94">
        <v>46.5</v>
      </c>
      <c r="D444" s="94">
        <v>52.4</v>
      </c>
      <c r="E444" s="94">
        <v>127</v>
      </c>
      <c r="F444" s="94">
        <v>37.6</v>
      </c>
      <c r="G444" s="94">
        <v>52.4</v>
      </c>
      <c r="H444" s="94">
        <v>82.1</v>
      </c>
      <c r="I444" s="94">
        <v>960.9</v>
      </c>
      <c r="J444" s="94">
        <v>1000</v>
      </c>
      <c r="K444" s="94">
        <v>39.1</v>
      </c>
      <c r="L444" s="94">
        <v>3.91</v>
      </c>
      <c r="T444" s="93" t="s">
        <v>869</v>
      </c>
      <c r="U444" s="94">
        <v>504.9</v>
      </c>
      <c r="V444" s="94">
        <v>170</v>
      </c>
      <c r="W444" s="94">
        <v>78.900000000000006</v>
      </c>
      <c r="X444" s="94">
        <v>64.8</v>
      </c>
      <c r="Y444" s="94">
        <v>94.1</v>
      </c>
      <c r="Z444" s="94">
        <v>78.900000000000006</v>
      </c>
      <c r="AA444" s="94">
        <v>48.6</v>
      </c>
      <c r="AB444" s="94">
        <v>1040.2</v>
      </c>
      <c r="AC444" s="94">
        <v>1000</v>
      </c>
      <c r="AD444" s="94">
        <v>-40.200000000000003</v>
      </c>
      <c r="AE444" s="94">
        <v>-4.0199999999999996</v>
      </c>
    </row>
    <row r="445" spans="1:31" ht="15" thickBot="1" x14ac:dyDescent="0.35">
      <c r="A445" s="93" t="s">
        <v>870</v>
      </c>
      <c r="B445" s="94">
        <v>546.20000000000005</v>
      </c>
      <c r="C445" s="94">
        <v>103.8</v>
      </c>
      <c r="D445" s="94">
        <v>103.8</v>
      </c>
      <c r="E445" s="94">
        <v>165.6</v>
      </c>
      <c r="F445" s="94">
        <v>94.9</v>
      </c>
      <c r="G445" s="94">
        <v>103.8</v>
      </c>
      <c r="H445" s="94">
        <v>129.5</v>
      </c>
      <c r="I445" s="94">
        <v>1247.5999999999999</v>
      </c>
      <c r="J445" s="94">
        <v>1000</v>
      </c>
      <c r="K445" s="94">
        <v>-247.6</v>
      </c>
      <c r="L445" s="94">
        <v>-24.76</v>
      </c>
      <c r="T445" s="93" t="s">
        <v>870</v>
      </c>
      <c r="U445" s="94">
        <v>522.1</v>
      </c>
      <c r="V445" s="94">
        <v>111.3</v>
      </c>
      <c r="W445" s="94">
        <v>26.3</v>
      </c>
      <c r="X445" s="94">
        <v>25.3</v>
      </c>
      <c r="Y445" s="94">
        <v>35.4</v>
      </c>
      <c r="Z445" s="94">
        <v>26.3</v>
      </c>
      <c r="AA445" s="94">
        <v>0</v>
      </c>
      <c r="AB445" s="94">
        <v>746.7</v>
      </c>
      <c r="AC445" s="94">
        <v>1000</v>
      </c>
      <c r="AD445" s="94">
        <v>253.3</v>
      </c>
      <c r="AE445" s="94">
        <v>25.33</v>
      </c>
    </row>
    <row r="446" spans="1:31" ht="15" thickBot="1" x14ac:dyDescent="0.35">
      <c r="A446" s="93" t="s">
        <v>871</v>
      </c>
      <c r="B446" s="94">
        <v>571.9</v>
      </c>
      <c r="C446" s="94">
        <v>83</v>
      </c>
      <c r="D446" s="94">
        <v>105.8</v>
      </c>
      <c r="E446" s="94">
        <v>172.5</v>
      </c>
      <c r="F446" s="94">
        <v>74.099999999999994</v>
      </c>
      <c r="G446" s="94">
        <v>105.8</v>
      </c>
      <c r="H446" s="94">
        <v>129.5</v>
      </c>
      <c r="I446" s="94">
        <v>1242.5999999999999</v>
      </c>
      <c r="J446" s="94">
        <v>1000</v>
      </c>
      <c r="K446" s="94">
        <v>-242.6</v>
      </c>
      <c r="L446" s="94">
        <v>-24.26</v>
      </c>
      <c r="T446" s="93" t="s">
        <v>871</v>
      </c>
      <c r="U446" s="94">
        <v>495.8</v>
      </c>
      <c r="V446" s="94">
        <v>132.5</v>
      </c>
      <c r="W446" s="94">
        <v>24.3</v>
      </c>
      <c r="X446" s="94">
        <v>18.2</v>
      </c>
      <c r="Y446" s="94">
        <v>56.7</v>
      </c>
      <c r="Z446" s="94">
        <v>24.3</v>
      </c>
      <c r="AA446" s="94">
        <v>0</v>
      </c>
      <c r="AB446" s="94">
        <v>751.8</v>
      </c>
      <c r="AC446" s="94">
        <v>1000</v>
      </c>
      <c r="AD446" s="94">
        <v>248.2</v>
      </c>
      <c r="AE446" s="94">
        <v>24.82</v>
      </c>
    </row>
    <row r="447" spans="1:31" ht="15" thickBot="1" x14ac:dyDescent="0.35">
      <c r="A447" s="93" t="s">
        <v>872</v>
      </c>
      <c r="B447" s="94">
        <v>576.79999999999995</v>
      </c>
      <c r="C447" s="94">
        <v>130.5</v>
      </c>
      <c r="D447" s="94">
        <v>126.5</v>
      </c>
      <c r="E447" s="94">
        <v>183.4</v>
      </c>
      <c r="F447" s="94">
        <v>121.6</v>
      </c>
      <c r="G447" s="94">
        <v>126.5</v>
      </c>
      <c r="H447" s="94">
        <v>129.5</v>
      </c>
      <c r="I447" s="94">
        <v>1394.9</v>
      </c>
      <c r="J447" s="94">
        <v>1000</v>
      </c>
      <c r="K447" s="94">
        <v>-394.9</v>
      </c>
      <c r="L447" s="94">
        <v>-39.49</v>
      </c>
      <c r="T447" s="93" t="s">
        <v>872</v>
      </c>
      <c r="U447" s="94">
        <v>490.7</v>
      </c>
      <c r="V447" s="94">
        <v>84</v>
      </c>
      <c r="W447" s="94">
        <v>3</v>
      </c>
      <c r="X447" s="94">
        <v>7.1</v>
      </c>
      <c r="Y447" s="94">
        <v>8.1</v>
      </c>
      <c r="Z447" s="94">
        <v>3</v>
      </c>
      <c r="AA447" s="94">
        <v>0</v>
      </c>
      <c r="AB447" s="94">
        <v>596</v>
      </c>
      <c r="AC447" s="94">
        <v>1000</v>
      </c>
      <c r="AD447" s="94">
        <v>404</v>
      </c>
      <c r="AE447" s="94">
        <v>40.4</v>
      </c>
    </row>
    <row r="448" spans="1:31" ht="15" thickBot="1" x14ac:dyDescent="0.35">
      <c r="A448" s="93" t="s">
        <v>873</v>
      </c>
      <c r="B448" s="94">
        <v>455.7</v>
      </c>
      <c r="C448" s="94">
        <v>41.5</v>
      </c>
      <c r="D448" s="94">
        <v>9.9</v>
      </c>
      <c r="E448" s="94">
        <v>45.5</v>
      </c>
      <c r="F448" s="94">
        <v>32.6</v>
      </c>
      <c r="G448" s="94">
        <v>9.9</v>
      </c>
      <c r="H448" s="94">
        <v>15.8</v>
      </c>
      <c r="I448" s="94">
        <v>610.9</v>
      </c>
      <c r="J448" s="94">
        <v>1000</v>
      </c>
      <c r="K448" s="94">
        <v>389.1</v>
      </c>
      <c r="L448" s="94">
        <v>38.909999999999997</v>
      </c>
      <c r="T448" s="93" t="s">
        <v>873</v>
      </c>
      <c r="U448" s="94">
        <v>614.70000000000005</v>
      </c>
      <c r="V448" s="94">
        <v>175</v>
      </c>
      <c r="W448" s="94">
        <v>122.4</v>
      </c>
      <c r="X448" s="94">
        <v>148.19999999999999</v>
      </c>
      <c r="Y448" s="94">
        <v>99.2</v>
      </c>
      <c r="Z448" s="94">
        <v>122.4</v>
      </c>
      <c r="AA448" s="94">
        <v>116.4</v>
      </c>
      <c r="AB448" s="94">
        <v>1398.3</v>
      </c>
      <c r="AC448" s="94">
        <v>1000</v>
      </c>
      <c r="AD448" s="94">
        <v>-398.3</v>
      </c>
      <c r="AE448" s="94">
        <v>-39.83</v>
      </c>
    </row>
    <row r="449" spans="1:31" ht="15" thickBot="1" x14ac:dyDescent="0.35">
      <c r="A449" s="93" t="s">
        <v>874</v>
      </c>
      <c r="B449" s="94">
        <v>504.7</v>
      </c>
      <c r="C449" s="94">
        <v>76.099999999999994</v>
      </c>
      <c r="D449" s="94">
        <v>56.3</v>
      </c>
      <c r="E449" s="94">
        <v>110.2</v>
      </c>
      <c r="F449" s="94">
        <v>67.2</v>
      </c>
      <c r="G449" s="94">
        <v>56.3</v>
      </c>
      <c r="H449" s="94">
        <v>52.4</v>
      </c>
      <c r="I449" s="94">
        <v>923.3</v>
      </c>
      <c r="J449" s="94">
        <v>1000</v>
      </c>
      <c r="K449" s="94">
        <v>76.7</v>
      </c>
      <c r="L449" s="94">
        <v>7.67</v>
      </c>
      <c r="T449" s="93" t="s">
        <v>874</v>
      </c>
      <c r="U449" s="94">
        <v>564.6</v>
      </c>
      <c r="V449" s="94">
        <v>139.6</v>
      </c>
      <c r="W449" s="94">
        <v>74.900000000000006</v>
      </c>
      <c r="X449" s="94">
        <v>82</v>
      </c>
      <c r="Y449" s="94">
        <v>63.7</v>
      </c>
      <c r="Z449" s="94">
        <v>74.900000000000006</v>
      </c>
      <c r="AA449" s="94">
        <v>78.900000000000006</v>
      </c>
      <c r="AB449" s="94">
        <v>1078.5999999999999</v>
      </c>
      <c r="AC449" s="94">
        <v>1000</v>
      </c>
      <c r="AD449" s="94">
        <v>-78.599999999999994</v>
      </c>
      <c r="AE449" s="94">
        <v>-7.86</v>
      </c>
    </row>
    <row r="450" spans="1:31" ht="15" thickBot="1" x14ac:dyDescent="0.35">
      <c r="A450" s="93" t="s">
        <v>875</v>
      </c>
      <c r="B450" s="94">
        <v>521.5</v>
      </c>
      <c r="C450" s="94">
        <v>50.4</v>
      </c>
      <c r="D450" s="94">
        <v>57.3</v>
      </c>
      <c r="E450" s="94">
        <v>117.1</v>
      </c>
      <c r="F450" s="94">
        <v>41.5</v>
      </c>
      <c r="G450" s="94">
        <v>57.3</v>
      </c>
      <c r="H450" s="94">
        <v>82.1</v>
      </c>
      <c r="I450" s="94">
        <v>927.3</v>
      </c>
      <c r="J450" s="94">
        <v>1000</v>
      </c>
      <c r="K450" s="94">
        <v>72.7</v>
      </c>
      <c r="L450" s="94">
        <v>7.27</v>
      </c>
      <c r="T450" s="93" t="s">
        <v>875</v>
      </c>
      <c r="U450" s="94">
        <v>547.4</v>
      </c>
      <c r="V450" s="94">
        <v>165.9</v>
      </c>
      <c r="W450" s="94">
        <v>73.900000000000006</v>
      </c>
      <c r="X450" s="94">
        <v>74.900000000000006</v>
      </c>
      <c r="Y450" s="94">
        <v>90.1</v>
      </c>
      <c r="Z450" s="94">
        <v>73.900000000000006</v>
      </c>
      <c r="AA450" s="94">
        <v>48.6</v>
      </c>
      <c r="AB450" s="94">
        <v>1074.5999999999999</v>
      </c>
      <c r="AC450" s="94">
        <v>1000</v>
      </c>
      <c r="AD450" s="94">
        <v>-74.599999999999994</v>
      </c>
      <c r="AE450" s="94">
        <v>-7.46</v>
      </c>
    </row>
    <row r="451" spans="1:31" ht="15" thickBot="1" x14ac:dyDescent="0.35">
      <c r="A451" s="93" t="s">
        <v>876</v>
      </c>
      <c r="B451" s="94">
        <v>494.8</v>
      </c>
      <c r="C451" s="94">
        <v>49.4</v>
      </c>
      <c r="D451" s="94">
        <v>50.4</v>
      </c>
      <c r="E451" s="94">
        <v>114.2</v>
      </c>
      <c r="F451" s="94">
        <v>40.5</v>
      </c>
      <c r="G451" s="94">
        <v>50.4</v>
      </c>
      <c r="H451" s="94">
        <v>82.1</v>
      </c>
      <c r="I451" s="94">
        <v>881.8</v>
      </c>
      <c r="J451" s="94">
        <v>1000</v>
      </c>
      <c r="K451" s="94">
        <v>118.2</v>
      </c>
      <c r="L451" s="94">
        <v>11.82</v>
      </c>
      <c r="T451" s="93" t="s">
        <v>876</v>
      </c>
      <c r="U451" s="94">
        <v>574.70000000000005</v>
      </c>
      <c r="V451" s="94">
        <v>167</v>
      </c>
      <c r="W451" s="94">
        <v>80.900000000000006</v>
      </c>
      <c r="X451" s="94">
        <v>77.900000000000006</v>
      </c>
      <c r="Y451" s="94">
        <v>91.1</v>
      </c>
      <c r="Z451" s="94">
        <v>80.900000000000006</v>
      </c>
      <c r="AA451" s="94">
        <v>48.6</v>
      </c>
      <c r="AB451" s="94">
        <v>1121.0999999999999</v>
      </c>
      <c r="AC451" s="94">
        <v>1000</v>
      </c>
      <c r="AD451" s="94">
        <v>-121.1</v>
      </c>
      <c r="AE451" s="94">
        <v>-12.11</v>
      </c>
    </row>
    <row r="452" spans="1:31" ht="15" thickBot="1" x14ac:dyDescent="0.35">
      <c r="A452" s="93" t="s">
        <v>877</v>
      </c>
      <c r="B452" s="94">
        <v>467.1</v>
      </c>
      <c r="C452" s="94">
        <v>13.8</v>
      </c>
      <c r="D452" s="94">
        <v>7.9</v>
      </c>
      <c r="E452" s="94">
        <v>66.7</v>
      </c>
      <c r="F452" s="94">
        <v>4.9000000000000004</v>
      </c>
      <c r="G452" s="94">
        <v>7.9</v>
      </c>
      <c r="H452" s="94">
        <v>15.8</v>
      </c>
      <c r="I452" s="94">
        <v>584.20000000000005</v>
      </c>
      <c r="J452" s="94">
        <v>1000</v>
      </c>
      <c r="K452" s="94">
        <v>415.8</v>
      </c>
      <c r="L452" s="94">
        <v>41.58</v>
      </c>
      <c r="T452" s="93" t="s">
        <v>877</v>
      </c>
      <c r="U452" s="94">
        <v>603</v>
      </c>
      <c r="V452" s="94">
        <v>203.4</v>
      </c>
      <c r="W452" s="94">
        <v>124.5</v>
      </c>
      <c r="X452" s="94">
        <v>126.5</v>
      </c>
      <c r="Y452" s="94">
        <v>127.5</v>
      </c>
      <c r="Z452" s="94">
        <v>124.5</v>
      </c>
      <c r="AA452" s="94">
        <v>116.4</v>
      </c>
      <c r="AB452" s="94">
        <v>1425.7</v>
      </c>
      <c r="AC452" s="94">
        <v>1000</v>
      </c>
      <c r="AD452" s="94">
        <v>-425.7</v>
      </c>
      <c r="AE452" s="94">
        <v>-42.57</v>
      </c>
    </row>
    <row r="453" spans="1:31" ht="15" thickBot="1" x14ac:dyDescent="0.35">
      <c r="A453" s="93" t="s">
        <v>878</v>
      </c>
      <c r="B453" s="94">
        <v>581.79999999999995</v>
      </c>
      <c r="C453" s="94">
        <v>113.7</v>
      </c>
      <c r="D453" s="94">
        <v>99.8</v>
      </c>
      <c r="E453" s="94">
        <v>170.5</v>
      </c>
      <c r="F453" s="94">
        <v>104.8</v>
      </c>
      <c r="G453" s="94">
        <v>99.8</v>
      </c>
      <c r="H453" s="94">
        <v>129.5</v>
      </c>
      <c r="I453" s="94">
        <v>1300</v>
      </c>
      <c r="J453" s="94">
        <v>1000</v>
      </c>
      <c r="K453" s="94">
        <v>-300</v>
      </c>
      <c r="L453" s="94">
        <v>-30</v>
      </c>
      <c r="T453" s="93" t="s">
        <v>878</v>
      </c>
      <c r="U453" s="94">
        <v>485.7</v>
      </c>
      <c r="V453" s="94">
        <v>101.2</v>
      </c>
      <c r="W453" s="94">
        <v>30.4</v>
      </c>
      <c r="X453" s="94">
        <v>20.2</v>
      </c>
      <c r="Y453" s="94">
        <v>25.3</v>
      </c>
      <c r="Z453" s="94">
        <v>30.4</v>
      </c>
      <c r="AA453" s="94">
        <v>0</v>
      </c>
      <c r="AB453" s="94">
        <v>693.1</v>
      </c>
      <c r="AC453" s="94">
        <v>1000</v>
      </c>
      <c r="AD453" s="94">
        <v>306.89999999999998</v>
      </c>
      <c r="AE453" s="94">
        <v>30.69</v>
      </c>
    </row>
    <row r="454" spans="1:31" ht="15" thickBot="1" x14ac:dyDescent="0.35">
      <c r="A454" s="93" t="s">
        <v>879</v>
      </c>
      <c r="B454" s="94">
        <v>530.4</v>
      </c>
      <c r="C454" s="94">
        <v>58.3</v>
      </c>
      <c r="D454" s="94">
        <v>42.5</v>
      </c>
      <c r="E454" s="94">
        <v>124.1</v>
      </c>
      <c r="F454" s="94">
        <v>49.4</v>
      </c>
      <c r="G454" s="94">
        <v>42.5</v>
      </c>
      <c r="H454" s="94">
        <v>82.1</v>
      </c>
      <c r="I454" s="94">
        <v>929.3</v>
      </c>
      <c r="J454" s="94">
        <v>1000</v>
      </c>
      <c r="K454" s="94">
        <v>70.7</v>
      </c>
      <c r="L454" s="94">
        <v>7.07</v>
      </c>
      <c r="T454" s="93" t="s">
        <v>879</v>
      </c>
      <c r="U454" s="94">
        <v>538.29999999999995</v>
      </c>
      <c r="V454" s="94">
        <v>157.80000000000001</v>
      </c>
      <c r="W454" s="94">
        <v>89</v>
      </c>
      <c r="X454" s="94">
        <v>67.8</v>
      </c>
      <c r="Y454" s="94">
        <v>82</v>
      </c>
      <c r="Z454" s="94">
        <v>89</v>
      </c>
      <c r="AA454" s="94">
        <v>48.6</v>
      </c>
      <c r="AB454" s="94">
        <v>1072.5</v>
      </c>
      <c r="AC454" s="94">
        <v>1000</v>
      </c>
      <c r="AD454" s="94">
        <v>-72.5</v>
      </c>
      <c r="AE454" s="94">
        <v>-7.25</v>
      </c>
    </row>
    <row r="455" spans="1:31" ht="15" thickBot="1" x14ac:dyDescent="0.35">
      <c r="A455" s="93" t="s">
        <v>880</v>
      </c>
      <c r="B455" s="94">
        <v>578.79999999999995</v>
      </c>
      <c r="C455" s="94">
        <v>114.7</v>
      </c>
      <c r="D455" s="94">
        <v>118.6</v>
      </c>
      <c r="E455" s="94">
        <v>188.3</v>
      </c>
      <c r="F455" s="94">
        <v>105.8</v>
      </c>
      <c r="G455" s="94">
        <v>118.6</v>
      </c>
      <c r="H455" s="94">
        <v>129.5</v>
      </c>
      <c r="I455" s="94">
        <v>1354.4</v>
      </c>
      <c r="J455" s="94">
        <v>1000</v>
      </c>
      <c r="K455" s="94">
        <v>-354.4</v>
      </c>
      <c r="L455" s="94">
        <v>-35.44</v>
      </c>
      <c r="T455" s="93" t="s">
        <v>880</v>
      </c>
      <c r="U455" s="94">
        <v>488.7</v>
      </c>
      <c r="V455" s="94">
        <v>100.2</v>
      </c>
      <c r="W455" s="94">
        <v>11.1</v>
      </c>
      <c r="X455" s="94">
        <v>2</v>
      </c>
      <c r="Y455" s="94">
        <v>24.3</v>
      </c>
      <c r="Z455" s="94">
        <v>11.1</v>
      </c>
      <c r="AA455" s="94">
        <v>0</v>
      </c>
      <c r="AB455" s="94">
        <v>637.5</v>
      </c>
      <c r="AC455" s="94">
        <v>1000</v>
      </c>
      <c r="AD455" s="94">
        <v>362.5</v>
      </c>
      <c r="AE455" s="94">
        <v>36.25</v>
      </c>
    </row>
    <row r="456" spans="1:31" ht="15" thickBot="1" x14ac:dyDescent="0.35">
      <c r="A456" s="93" t="s">
        <v>881</v>
      </c>
      <c r="B456" s="94">
        <v>551.1</v>
      </c>
      <c r="C456" s="94">
        <v>85</v>
      </c>
      <c r="D456" s="94">
        <v>107.8</v>
      </c>
      <c r="E456" s="94">
        <v>153.69999999999999</v>
      </c>
      <c r="F456" s="94">
        <v>76.099999999999994</v>
      </c>
      <c r="G456" s="94">
        <v>107.8</v>
      </c>
      <c r="H456" s="94">
        <v>129.5</v>
      </c>
      <c r="I456" s="94">
        <v>1211</v>
      </c>
      <c r="J456" s="94">
        <v>1000</v>
      </c>
      <c r="K456" s="94">
        <v>-211</v>
      </c>
      <c r="L456" s="94">
        <v>-21.1</v>
      </c>
      <c r="T456" s="93" t="s">
        <v>881</v>
      </c>
      <c r="U456" s="94">
        <v>517</v>
      </c>
      <c r="V456" s="94">
        <v>130.5</v>
      </c>
      <c r="W456" s="94">
        <v>22.3</v>
      </c>
      <c r="X456" s="94">
        <v>37.4</v>
      </c>
      <c r="Y456" s="94">
        <v>54.6</v>
      </c>
      <c r="Z456" s="94">
        <v>22.3</v>
      </c>
      <c r="AA456" s="94">
        <v>0</v>
      </c>
      <c r="AB456" s="94">
        <v>784.2</v>
      </c>
      <c r="AC456" s="94">
        <v>1000</v>
      </c>
      <c r="AD456" s="94">
        <v>215.8</v>
      </c>
      <c r="AE456" s="94">
        <v>21.58</v>
      </c>
    </row>
    <row r="457" spans="1:31" ht="15" thickBot="1" x14ac:dyDescent="0.35">
      <c r="A457" s="93" t="s">
        <v>882</v>
      </c>
      <c r="B457" s="94">
        <v>498.7</v>
      </c>
      <c r="C457" s="94">
        <v>47.5</v>
      </c>
      <c r="D457" s="94">
        <v>44.5</v>
      </c>
      <c r="E457" s="94">
        <v>103.3</v>
      </c>
      <c r="F457" s="94">
        <v>38.6</v>
      </c>
      <c r="G457" s="94">
        <v>44.5</v>
      </c>
      <c r="H457" s="94">
        <v>52.4</v>
      </c>
      <c r="I457" s="94">
        <v>829.4</v>
      </c>
      <c r="J457" s="94">
        <v>1000</v>
      </c>
      <c r="K457" s="94">
        <v>170.6</v>
      </c>
      <c r="L457" s="94">
        <v>17.059999999999999</v>
      </c>
      <c r="T457" s="93" t="s">
        <v>882</v>
      </c>
      <c r="U457" s="94">
        <v>570.70000000000005</v>
      </c>
      <c r="V457" s="94">
        <v>169</v>
      </c>
      <c r="W457" s="94">
        <v>87</v>
      </c>
      <c r="X457" s="94">
        <v>89</v>
      </c>
      <c r="Y457" s="94">
        <v>93.1</v>
      </c>
      <c r="Z457" s="94">
        <v>87</v>
      </c>
      <c r="AA457" s="94">
        <v>78.900000000000006</v>
      </c>
      <c r="AB457" s="94">
        <v>1174.7</v>
      </c>
      <c r="AC457" s="94">
        <v>1000</v>
      </c>
      <c r="AD457" s="94">
        <v>-174.7</v>
      </c>
      <c r="AE457" s="94">
        <v>-17.47</v>
      </c>
    </row>
    <row r="458" spans="1:31" ht="15" thickBot="1" x14ac:dyDescent="0.35">
      <c r="A458" s="93" t="s">
        <v>883</v>
      </c>
      <c r="B458" s="94">
        <v>463.1</v>
      </c>
      <c r="C458" s="94">
        <v>34.6</v>
      </c>
      <c r="D458" s="94">
        <v>13.8</v>
      </c>
      <c r="E458" s="94">
        <v>71.7</v>
      </c>
      <c r="F458" s="94">
        <v>25.7</v>
      </c>
      <c r="G458" s="94">
        <v>13.8</v>
      </c>
      <c r="H458" s="94">
        <v>15.8</v>
      </c>
      <c r="I458" s="94">
        <v>638.6</v>
      </c>
      <c r="J458" s="94">
        <v>1000</v>
      </c>
      <c r="K458" s="94">
        <v>361.4</v>
      </c>
      <c r="L458" s="94">
        <v>36.14</v>
      </c>
      <c r="T458" s="93" t="s">
        <v>883</v>
      </c>
      <c r="U458" s="94">
        <v>607.1</v>
      </c>
      <c r="V458" s="94">
        <v>182.1</v>
      </c>
      <c r="W458" s="94">
        <v>118.4</v>
      </c>
      <c r="X458" s="94">
        <v>121.4</v>
      </c>
      <c r="Y458" s="94">
        <v>106.2</v>
      </c>
      <c r="Z458" s="94">
        <v>118.4</v>
      </c>
      <c r="AA458" s="94">
        <v>116.4</v>
      </c>
      <c r="AB458" s="94">
        <v>1370</v>
      </c>
      <c r="AC458" s="94">
        <v>1000</v>
      </c>
      <c r="AD458" s="94">
        <v>-370</v>
      </c>
      <c r="AE458" s="94">
        <v>-37</v>
      </c>
    </row>
    <row r="459" spans="1:31" ht="15" thickBot="1" x14ac:dyDescent="0.35">
      <c r="A459" s="93" t="s">
        <v>884</v>
      </c>
      <c r="B459" s="94">
        <v>554.1</v>
      </c>
      <c r="C459" s="94">
        <v>68.2</v>
      </c>
      <c r="D459" s="94">
        <v>81.099999999999994</v>
      </c>
      <c r="E459" s="94">
        <v>169.5</v>
      </c>
      <c r="F459" s="94">
        <v>59.3</v>
      </c>
      <c r="G459" s="94">
        <v>81.099999999999994</v>
      </c>
      <c r="H459" s="94">
        <v>129.5</v>
      </c>
      <c r="I459" s="94">
        <v>1142.8</v>
      </c>
      <c r="J459" s="94">
        <v>1000</v>
      </c>
      <c r="K459" s="94">
        <v>-142.80000000000001</v>
      </c>
      <c r="L459" s="94">
        <v>-14.28</v>
      </c>
      <c r="T459" s="93" t="s">
        <v>884</v>
      </c>
      <c r="U459" s="94">
        <v>514</v>
      </c>
      <c r="V459" s="94">
        <v>147.69999999999999</v>
      </c>
      <c r="W459" s="94">
        <v>49.6</v>
      </c>
      <c r="X459" s="94">
        <v>21.2</v>
      </c>
      <c r="Y459" s="94">
        <v>71.8</v>
      </c>
      <c r="Z459" s="94">
        <v>49.6</v>
      </c>
      <c r="AA459" s="94">
        <v>0</v>
      </c>
      <c r="AB459" s="94">
        <v>854</v>
      </c>
      <c r="AC459" s="94">
        <v>1000</v>
      </c>
      <c r="AD459" s="94">
        <v>146</v>
      </c>
      <c r="AE459" s="94">
        <v>14.6</v>
      </c>
    </row>
    <row r="460" spans="1:31" ht="15" thickBot="1" x14ac:dyDescent="0.35">
      <c r="A460" s="93" t="s">
        <v>885</v>
      </c>
      <c r="B460" s="94">
        <v>584.70000000000005</v>
      </c>
      <c r="C460" s="94">
        <v>109.7</v>
      </c>
      <c r="D460" s="94">
        <v>125.5</v>
      </c>
      <c r="E460" s="94">
        <v>184.4</v>
      </c>
      <c r="F460" s="94">
        <v>100.8</v>
      </c>
      <c r="G460" s="94">
        <v>125.5</v>
      </c>
      <c r="H460" s="94">
        <v>129.5</v>
      </c>
      <c r="I460" s="94">
        <v>1360.3</v>
      </c>
      <c r="J460" s="94">
        <v>1000</v>
      </c>
      <c r="K460" s="94">
        <v>-360.3</v>
      </c>
      <c r="L460" s="94">
        <v>-36.03</v>
      </c>
      <c r="T460" s="93" t="s">
        <v>885</v>
      </c>
      <c r="U460" s="94">
        <v>482.6</v>
      </c>
      <c r="V460" s="94">
        <v>105.2</v>
      </c>
      <c r="W460" s="94">
        <v>4</v>
      </c>
      <c r="X460" s="94">
        <v>6.1</v>
      </c>
      <c r="Y460" s="94">
        <v>29.3</v>
      </c>
      <c r="Z460" s="94">
        <v>4</v>
      </c>
      <c r="AA460" s="94">
        <v>0</v>
      </c>
      <c r="AB460" s="94">
        <v>631.4</v>
      </c>
      <c r="AC460" s="94">
        <v>1000</v>
      </c>
      <c r="AD460" s="94">
        <v>368.6</v>
      </c>
      <c r="AE460" s="94">
        <v>36.86</v>
      </c>
    </row>
    <row r="461" spans="1:31" ht="15" thickBot="1" x14ac:dyDescent="0.35">
      <c r="A461" s="93" t="s">
        <v>886</v>
      </c>
      <c r="B461" s="94">
        <v>486.9</v>
      </c>
      <c r="C461" s="94">
        <v>44.5</v>
      </c>
      <c r="D461" s="94">
        <v>26.7</v>
      </c>
      <c r="E461" s="94">
        <v>86.5</v>
      </c>
      <c r="F461" s="94">
        <v>35.6</v>
      </c>
      <c r="G461" s="94">
        <v>26.7</v>
      </c>
      <c r="H461" s="94">
        <v>52.4</v>
      </c>
      <c r="I461" s="94">
        <v>759.2</v>
      </c>
      <c r="J461" s="94">
        <v>1000</v>
      </c>
      <c r="K461" s="94">
        <v>240.8</v>
      </c>
      <c r="L461" s="94">
        <v>24.08</v>
      </c>
      <c r="T461" s="93" t="s">
        <v>886</v>
      </c>
      <c r="U461" s="94">
        <v>582.79999999999995</v>
      </c>
      <c r="V461" s="94">
        <v>172</v>
      </c>
      <c r="W461" s="94">
        <v>105.2</v>
      </c>
      <c r="X461" s="94">
        <v>106.2</v>
      </c>
      <c r="Y461" s="94">
        <v>96.1</v>
      </c>
      <c r="Z461" s="94">
        <v>105.2</v>
      </c>
      <c r="AA461" s="94">
        <v>78.900000000000006</v>
      </c>
      <c r="AB461" s="94">
        <v>1246.5999999999999</v>
      </c>
      <c r="AC461" s="94">
        <v>1000</v>
      </c>
      <c r="AD461" s="94">
        <v>-246.6</v>
      </c>
      <c r="AE461" s="94">
        <v>-24.66</v>
      </c>
    </row>
    <row r="462" spans="1:31" ht="15" thickBot="1" x14ac:dyDescent="0.35">
      <c r="A462" s="93" t="s">
        <v>887</v>
      </c>
      <c r="B462" s="94">
        <v>557.1</v>
      </c>
      <c r="C462" s="94">
        <v>79.099999999999994</v>
      </c>
      <c r="D462" s="94">
        <v>101.8</v>
      </c>
      <c r="E462" s="94">
        <v>186.3</v>
      </c>
      <c r="F462" s="94">
        <v>70.2</v>
      </c>
      <c r="G462" s="94">
        <v>101.8</v>
      </c>
      <c r="H462" s="94">
        <v>129.5</v>
      </c>
      <c r="I462" s="94">
        <v>1225.8</v>
      </c>
      <c r="J462" s="94">
        <v>1000</v>
      </c>
      <c r="K462" s="94">
        <v>-225.8</v>
      </c>
      <c r="L462" s="94">
        <v>-22.58</v>
      </c>
      <c r="T462" s="93" t="s">
        <v>887</v>
      </c>
      <c r="U462" s="94">
        <v>511</v>
      </c>
      <c r="V462" s="94">
        <v>136.6</v>
      </c>
      <c r="W462" s="94">
        <v>28.3</v>
      </c>
      <c r="X462" s="94">
        <v>4</v>
      </c>
      <c r="Y462" s="94">
        <v>60.7</v>
      </c>
      <c r="Z462" s="94">
        <v>28.3</v>
      </c>
      <c r="AA462" s="94">
        <v>0</v>
      </c>
      <c r="AB462" s="94">
        <v>769</v>
      </c>
      <c r="AC462" s="94">
        <v>1000</v>
      </c>
      <c r="AD462" s="94">
        <v>231</v>
      </c>
      <c r="AE462" s="94">
        <v>23.1</v>
      </c>
    </row>
    <row r="463" spans="1:31" ht="15" thickBot="1" x14ac:dyDescent="0.35">
      <c r="A463" s="93" t="s">
        <v>888</v>
      </c>
      <c r="B463" s="94">
        <v>544.20000000000005</v>
      </c>
      <c r="C463" s="94">
        <v>51.4</v>
      </c>
      <c r="D463" s="94">
        <v>64.3</v>
      </c>
      <c r="E463" s="94">
        <v>138.9</v>
      </c>
      <c r="F463" s="94">
        <v>42.5</v>
      </c>
      <c r="G463" s="94">
        <v>64.3</v>
      </c>
      <c r="H463" s="94">
        <v>82.1</v>
      </c>
      <c r="I463" s="94">
        <v>987.6</v>
      </c>
      <c r="J463" s="94">
        <v>1000</v>
      </c>
      <c r="K463" s="94">
        <v>12.4</v>
      </c>
      <c r="L463" s="94">
        <v>1.24</v>
      </c>
      <c r="T463" s="93" t="s">
        <v>888</v>
      </c>
      <c r="U463" s="94">
        <v>524.1</v>
      </c>
      <c r="V463" s="94">
        <v>164.9</v>
      </c>
      <c r="W463" s="94">
        <v>66.8</v>
      </c>
      <c r="X463" s="94">
        <v>52.6</v>
      </c>
      <c r="Y463" s="94">
        <v>89</v>
      </c>
      <c r="Z463" s="94">
        <v>66.8</v>
      </c>
      <c r="AA463" s="94">
        <v>48.6</v>
      </c>
      <c r="AB463" s="94">
        <v>1012.8</v>
      </c>
      <c r="AC463" s="94">
        <v>1000</v>
      </c>
      <c r="AD463" s="94">
        <v>-12.8</v>
      </c>
      <c r="AE463" s="94">
        <v>-1.28</v>
      </c>
    </row>
    <row r="464" spans="1:31" ht="15" thickBot="1" x14ac:dyDescent="0.35">
      <c r="A464" s="93" t="s">
        <v>889</v>
      </c>
      <c r="B464" s="94">
        <v>483.9</v>
      </c>
      <c r="C464" s="94">
        <v>36.6</v>
      </c>
      <c r="D464" s="94">
        <v>29.7</v>
      </c>
      <c r="E464" s="94">
        <v>75.599999999999994</v>
      </c>
      <c r="F464" s="94">
        <v>27.7</v>
      </c>
      <c r="G464" s="94">
        <v>29.7</v>
      </c>
      <c r="H464" s="94">
        <v>15.8</v>
      </c>
      <c r="I464" s="94">
        <v>698.9</v>
      </c>
      <c r="J464" s="94">
        <v>1000</v>
      </c>
      <c r="K464" s="94">
        <v>301.10000000000002</v>
      </c>
      <c r="L464" s="94">
        <v>30.11</v>
      </c>
      <c r="T464" s="93" t="s">
        <v>889</v>
      </c>
      <c r="U464" s="94">
        <v>585.79999999999995</v>
      </c>
      <c r="V464" s="94">
        <v>180.1</v>
      </c>
      <c r="W464" s="94">
        <v>102.2</v>
      </c>
      <c r="X464" s="94">
        <v>117.4</v>
      </c>
      <c r="Y464" s="94">
        <v>104.2</v>
      </c>
      <c r="Z464" s="94">
        <v>102.2</v>
      </c>
      <c r="AA464" s="94">
        <v>116.4</v>
      </c>
      <c r="AB464" s="94">
        <v>1308.3</v>
      </c>
      <c r="AC464" s="94">
        <v>1000</v>
      </c>
      <c r="AD464" s="94">
        <v>-308.3</v>
      </c>
      <c r="AE464" s="94">
        <v>-30.83</v>
      </c>
    </row>
    <row r="465" spans="1:31" ht="15" thickBot="1" x14ac:dyDescent="0.35">
      <c r="A465" s="93" t="s">
        <v>890</v>
      </c>
      <c r="B465" s="94">
        <v>462.2</v>
      </c>
      <c r="C465" s="94">
        <v>16.8</v>
      </c>
      <c r="D465" s="94">
        <v>6.9</v>
      </c>
      <c r="E465" s="94">
        <v>65.7</v>
      </c>
      <c r="F465" s="94">
        <v>7.9</v>
      </c>
      <c r="G465" s="94">
        <v>6.9</v>
      </c>
      <c r="H465" s="94">
        <v>15.8</v>
      </c>
      <c r="I465" s="94">
        <v>582.29999999999995</v>
      </c>
      <c r="J465" s="94">
        <v>1000</v>
      </c>
      <c r="K465" s="94">
        <v>417.7</v>
      </c>
      <c r="L465" s="94">
        <v>41.77</v>
      </c>
      <c r="T465" s="93" t="s">
        <v>890</v>
      </c>
      <c r="U465" s="94">
        <v>608.1</v>
      </c>
      <c r="V465" s="94">
        <v>200.3</v>
      </c>
      <c r="W465" s="94">
        <v>125.5</v>
      </c>
      <c r="X465" s="94">
        <v>127.5</v>
      </c>
      <c r="Y465" s="94">
        <v>124.5</v>
      </c>
      <c r="Z465" s="94">
        <v>125.5</v>
      </c>
      <c r="AA465" s="94">
        <v>116.4</v>
      </c>
      <c r="AB465" s="94">
        <v>1427.7</v>
      </c>
      <c r="AC465" s="94">
        <v>1000</v>
      </c>
      <c r="AD465" s="94">
        <v>-427.7</v>
      </c>
      <c r="AE465" s="94">
        <v>-42.77</v>
      </c>
    </row>
    <row r="466" spans="1:31" ht="15" thickBot="1" x14ac:dyDescent="0.35">
      <c r="A466" s="93" t="s">
        <v>891</v>
      </c>
      <c r="B466" s="94">
        <v>468.1</v>
      </c>
      <c r="C466" s="94">
        <v>21.7</v>
      </c>
      <c r="D466" s="94">
        <v>10.9</v>
      </c>
      <c r="E466" s="94">
        <v>72.7</v>
      </c>
      <c r="F466" s="94">
        <v>12.9</v>
      </c>
      <c r="G466" s="94">
        <v>10.9</v>
      </c>
      <c r="H466" s="94">
        <v>15.8</v>
      </c>
      <c r="I466" s="94">
        <v>612.9</v>
      </c>
      <c r="J466" s="94">
        <v>1000</v>
      </c>
      <c r="K466" s="94">
        <v>387.1</v>
      </c>
      <c r="L466" s="94">
        <v>38.71</v>
      </c>
      <c r="T466" s="93" t="s">
        <v>891</v>
      </c>
      <c r="U466" s="94">
        <v>602</v>
      </c>
      <c r="V466" s="94">
        <v>195.3</v>
      </c>
      <c r="W466" s="94">
        <v>121.4</v>
      </c>
      <c r="X466" s="94">
        <v>120.4</v>
      </c>
      <c r="Y466" s="94">
        <v>119.4</v>
      </c>
      <c r="Z466" s="94">
        <v>121.4</v>
      </c>
      <c r="AA466" s="94">
        <v>116.4</v>
      </c>
      <c r="AB466" s="94">
        <v>1396.3</v>
      </c>
      <c r="AC466" s="94">
        <v>1000</v>
      </c>
      <c r="AD466" s="94">
        <v>-396.3</v>
      </c>
      <c r="AE466" s="94">
        <v>-39.630000000000003</v>
      </c>
    </row>
    <row r="467" spans="1:31" ht="15" thickBot="1" x14ac:dyDescent="0.35">
      <c r="A467" s="93" t="s">
        <v>892</v>
      </c>
      <c r="B467" s="94">
        <v>495.8</v>
      </c>
      <c r="C467" s="94">
        <v>66.2</v>
      </c>
      <c r="D467" s="94">
        <v>56.3</v>
      </c>
      <c r="E467" s="94">
        <v>99.4</v>
      </c>
      <c r="F467" s="94">
        <v>57.3</v>
      </c>
      <c r="G467" s="94">
        <v>56.3</v>
      </c>
      <c r="H467" s="94">
        <v>52.4</v>
      </c>
      <c r="I467" s="94">
        <v>883.8</v>
      </c>
      <c r="J467" s="94">
        <v>1000</v>
      </c>
      <c r="K467" s="94">
        <v>116.2</v>
      </c>
      <c r="L467" s="94">
        <v>11.62</v>
      </c>
      <c r="T467" s="93" t="s">
        <v>892</v>
      </c>
      <c r="U467" s="94">
        <v>573.70000000000005</v>
      </c>
      <c r="V467" s="94">
        <v>149.80000000000001</v>
      </c>
      <c r="W467" s="94">
        <v>74.900000000000006</v>
      </c>
      <c r="X467" s="94">
        <v>93.1</v>
      </c>
      <c r="Y467" s="94">
        <v>73.900000000000006</v>
      </c>
      <c r="Z467" s="94">
        <v>74.900000000000006</v>
      </c>
      <c r="AA467" s="94">
        <v>78.900000000000006</v>
      </c>
      <c r="AB467" s="94">
        <v>1119.0999999999999</v>
      </c>
      <c r="AC467" s="94">
        <v>1000</v>
      </c>
      <c r="AD467" s="94">
        <v>-119.1</v>
      </c>
      <c r="AE467" s="94">
        <v>-11.91</v>
      </c>
    </row>
    <row r="468" spans="1:31" ht="15" thickBot="1" x14ac:dyDescent="0.35">
      <c r="A468" s="93" t="s">
        <v>893</v>
      </c>
      <c r="B468" s="94">
        <v>485.9</v>
      </c>
      <c r="C468" s="94">
        <v>38.6</v>
      </c>
      <c r="D468" s="94">
        <v>28.7</v>
      </c>
      <c r="E468" s="94">
        <v>81.599999999999994</v>
      </c>
      <c r="F468" s="94">
        <v>29.7</v>
      </c>
      <c r="G468" s="94">
        <v>28.7</v>
      </c>
      <c r="H468" s="94">
        <v>52.4</v>
      </c>
      <c r="I468" s="94">
        <v>745.4</v>
      </c>
      <c r="J468" s="94">
        <v>1000</v>
      </c>
      <c r="K468" s="94">
        <v>254.6</v>
      </c>
      <c r="L468" s="94">
        <v>25.46</v>
      </c>
      <c r="T468" s="93" t="s">
        <v>893</v>
      </c>
      <c r="U468" s="94">
        <v>583.79999999999995</v>
      </c>
      <c r="V468" s="94">
        <v>178.1</v>
      </c>
      <c r="W468" s="94">
        <v>103.2</v>
      </c>
      <c r="X468" s="94">
        <v>111.3</v>
      </c>
      <c r="Y468" s="94">
        <v>102.2</v>
      </c>
      <c r="Z468" s="94">
        <v>103.2</v>
      </c>
      <c r="AA468" s="94">
        <v>78.900000000000006</v>
      </c>
      <c r="AB468" s="94">
        <v>1260.7</v>
      </c>
      <c r="AC468" s="94">
        <v>1000</v>
      </c>
      <c r="AD468" s="94">
        <v>-260.7</v>
      </c>
      <c r="AE468" s="94">
        <v>-26.07</v>
      </c>
    </row>
    <row r="469" spans="1:31" ht="15" thickBot="1" x14ac:dyDescent="0.35">
      <c r="A469" s="93" t="s">
        <v>894</v>
      </c>
      <c r="B469" s="94">
        <v>560</v>
      </c>
      <c r="C469" s="94">
        <v>123.6</v>
      </c>
      <c r="D469" s="94">
        <v>122.6</v>
      </c>
      <c r="E469" s="94">
        <v>167.6</v>
      </c>
      <c r="F469" s="94">
        <v>114.7</v>
      </c>
      <c r="G469" s="94">
        <v>122.6</v>
      </c>
      <c r="H469" s="94">
        <v>129.5</v>
      </c>
      <c r="I469" s="94">
        <v>1340.5</v>
      </c>
      <c r="J469" s="94">
        <v>1000</v>
      </c>
      <c r="K469" s="94">
        <v>-340.5</v>
      </c>
      <c r="L469" s="94">
        <v>-34.049999999999997</v>
      </c>
      <c r="T469" s="93" t="s">
        <v>894</v>
      </c>
      <c r="U469" s="94">
        <v>507.9</v>
      </c>
      <c r="V469" s="94">
        <v>91.1</v>
      </c>
      <c r="W469" s="94">
        <v>7.1</v>
      </c>
      <c r="X469" s="94">
        <v>23.3</v>
      </c>
      <c r="Y469" s="94">
        <v>15.2</v>
      </c>
      <c r="Z469" s="94">
        <v>7.1</v>
      </c>
      <c r="AA469" s="94">
        <v>0</v>
      </c>
      <c r="AB469" s="94">
        <v>651.6</v>
      </c>
      <c r="AC469" s="94">
        <v>1000</v>
      </c>
      <c r="AD469" s="94">
        <v>348.4</v>
      </c>
      <c r="AE469" s="94">
        <v>34.840000000000003</v>
      </c>
    </row>
    <row r="470" spans="1:31" ht="15" thickBot="1" x14ac:dyDescent="0.35">
      <c r="A470" s="93" t="s">
        <v>895</v>
      </c>
      <c r="B470" s="94">
        <v>561</v>
      </c>
      <c r="C470" s="94">
        <v>104.8</v>
      </c>
      <c r="D470" s="94">
        <v>91.9</v>
      </c>
      <c r="E470" s="94">
        <v>154.69999999999999</v>
      </c>
      <c r="F470" s="94">
        <v>95.9</v>
      </c>
      <c r="G470" s="94">
        <v>91.9</v>
      </c>
      <c r="H470" s="94">
        <v>129.5</v>
      </c>
      <c r="I470" s="94">
        <v>1229.8</v>
      </c>
      <c r="J470" s="94">
        <v>1000</v>
      </c>
      <c r="K470" s="94">
        <v>-229.8</v>
      </c>
      <c r="L470" s="94">
        <v>-22.98</v>
      </c>
      <c r="T470" s="93" t="s">
        <v>895</v>
      </c>
      <c r="U470" s="94">
        <v>506.9</v>
      </c>
      <c r="V470" s="94">
        <v>110.3</v>
      </c>
      <c r="W470" s="94">
        <v>38.4</v>
      </c>
      <c r="X470" s="94">
        <v>36.4</v>
      </c>
      <c r="Y470" s="94">
        <v>34.4</v>
      </c>
      <c r="Z470" s="94">
        <v>38.4</v>
      </c>
      <c r="AA470" s="94">
        <v>0</v>
      </c>
      <c r="AB470" s="94">
        <v>764.9</v>
      </c>
      <c r="AC470" s="94">
        <v>1000</v>
      </c>
      <c r="AD470" s="94">
        <v>235.1</v>
      </c>
      <c r="AE470" s="94">
        <v>23.51</v>
      </c>
    </row>
    <row r="471" spans="1:31" ht="15" thickBot="1" x14ac:dyDescent="0.35">
      <c r="A471" s="93" t="s">
        <v>896</v>
      </c>
      <c r="B471" s="94">
        <v>585.70000000000005</v>
      </c>
      <c r="C471" s="94">
        <v>136.4</v>
      </c>
      <c r="D471" s="94">
        <v>129.5</v>
      </c>
      <c r="E471" s="94">
        <v>189.3</v>
      </c>
      <c r="F471" s="94">
        <v>127.5</v>
      </c>
      <c r="G471" s="94">
        <v>129.5</v>
      </c>
      <c r="H471" s="94">
        <v>129.5</v>
      </c>
      <c r="I471" s="94">
        <v>1427.5</v>
      </c>
      <c r="J471" s="94">
        <v>1000</v>
      </c>
      <c r="K471" s="94">
        <v>-427.5</v>
      </c>
      <c r="L471" s="94">
        <v>-42.75</v>
      </c>
      <c r="T471" s="93" t="s">
        <v>896</v>
      </c>
      <c r="U471" s="94">
        <v>481.6</v>
      </c>
      <c r="V471" s="94">
        <v>77.900000000000006</v>
      </c>
      <c r="W471" s="94">
        <v>0</v>
      </c>
      <c r="X471" s="94">
        <v>1</v>
      </c>
      <c r="Y471" s="94">
        <v>2</v>
      </c>
      <c r="Z471" s="94">
        <v>0</v>
      </c>
      <c r="AA471" s="94">
        <v>0</v>
      </c>
      <c r="AB471" s="94">
        <v>562.6</v>
      </c>
      <c r="AC471" s="94">
        <v>1000</v>
      </c>
      <c r="AD471" s="94">
        <v>437.4</v>
      </c>
      <c r="AE471" s="94">
        <v>43.74</v>
      </c>
    </row>
    <row r="472" spans="1:31" ht="15" thickBot="1" x14ac:dyDescent="0.35">
      <c r="A472" s="93" t="s">
        <v>897</v>
      </c>
      <c r="B472" s="94">
        <v>501.7</v>
      </c>
      <c r="C472" s="94">
        <v>43.5</v>
      </c>
      <c r="D472" s="94">
        <v>40.5</v>
      </c>
      <c r="E472" s="94">
        <v>100.3</v>
      </c>
      <c r="F472" s="94">
        <v>34.6</v>
      </c>
      <c r="G472" s="94">
        <v>40.5</v>
      </c>
      <c r="H472" s="94">
        <v>52.4</v>
      </c>
      <c r="I472" s="94">
        <v>813.6</v>
      </c>
      <c r="J472" s="94">
        <v>1000</v>
      </c>
      <c r="K472" s="94">
        <v>186.4</v>
      </c>
      <c r="L472" s="94">
        <v>18.64</v>
      </c>
      <c r="T472" s="93" t="s">
        <v>897</v>
      </c>
      <c r="U472" s="94">
        <v>567.6</v>
      </c>
      <c r="V472" s="94">
        <v>173</v>
      </c>
      <c r="W472" s="94">
        <v>91.1</v>
      </c>
      <c r="X472" s="94">
        <v>92.1</v>
      </c>
      <c r="Y472" s="94">
        <v>97.1</v>
      </c>
      <c r="Z472" s="94">
        <v>91.1</v>
      </c>
      <c r="AA472" s="94">
        <v>78.900000000000006</v>
      </c>
      <c r="AB472" s="94">
        <v>1190.9000000000001</v>
      </c>
      <c r="AC472" s="94">
        <v>1000</v>
      </c>
      <c r="AD472" s="94">
        <v>-190.9</v>
      </c>
      <c r="AE472" s="94">
        <v>-19.09</v>
      </c>
    </row>
    <row r="473" spans="1:31" ht="15" thickBot="1" x14ac:dyDescent="0.35">
      <c r="A473" s="93" t="s">
        <v>898</v>
      </c>
      <c r="B473" s="94">
        <v>533.29999999999995</v>
      </c>
      <c r="C473" s="94">
        <v>60.3</v>
      </c>
      <c r="D473" s="94">
        <v>68.2</v>
      </c>
      <c r="E473" s="94">
        <v>132</v>
      </c>
      <c r="F473" s="94">
        <v>51.4</v>
      </c>
      <c r="G473" s="94">
        <v>68.2</v>
      </c>
      <c r="H473" s="94">
        <v>82.1</v>
      </c>
      <c r="I473" s="94">
        <v>995.5</v>
      </c>
      <c r="J473" s="94">
        <v>1000</v>
      </c>
      <c r="K473" s="94">
        <v>4.5</v>
      </c>
      <c r="L473" s="94">
        <v>0.45</v>
      </c>
      <c r="T473" s="93" t="s">
        <v>898</v>
      </c>
      <c r="U473" s="94">
        <v>535.29999999999995</v>
      </c>
      <c r="V473" s="94">
        <v>155.80000000000001</v>
      </c>
      <c r="W473" s="94">
        <v>62.7</v>
      </c>
      <c r="X473" s="94">
        <v>59.7</v>
      </c>
      <c r="Y473" s="94">
        <v>79.900000000000006</v>
      </c>
      <c r="Z473" s="94">
        <v>62.7</v>
      </c>
      <c r="AA473" s="94">
        <v>48.6</v>
      </c>
      <c r="AB473" s="94">
        <v>1004.7</v>
      </c>
      <c r="AC473" s="94">
        <v>1000</v>
      </c>
      <c r="AD473" s="94">
        <v>-4.7</v>
      </c>
      <c r="AE473" s="94">
        <v>-0.47</v>
      </c>
    </row>
    <row r="474" spans="1:31" ht="15" thickBot="1" x14ac:dyDescent="0.35">
      <c r="A474" s="93" t="s">
        <v>899</v>
      </c>
      <c r="B474" s="94">
        <v>489.8</v>
      </c>
      <c r="C474" s="94">
        <v>67.2</v>
      </c>
      <c r="D474" s="94">
        <v>33.6</v>
      </c>
      <c r="E474" s="94">
        <v>91.4</v>
      </c>
      <c r="F474" s="94">
        <v>58.3</v>
      </c>
      <c r="G474" s="94">
        <v>33.6</v>
      </c>
      <c r="H474" s="94">
        <v>52.4</v>
      </c>
      <c r="I474" s="94">
        <v>826.5</v>
      </c>
      <c r="J474" s="94">
        <v>1000</v>
      </c>
      <c r="K474" s="94">
        <v>173.5</v>
      </c>
      <c r="L474" s="94">
        <v>17.350000000000001</v>
      </c>
      <c r="T474" s="93" t="s">
        <v>899</v>
      </c>
      <c r="U474" s="94">
        <v>579.79999999999995</v>
      </c>
      <c r="V474" s="94">
        <v>148.69999999999999</v>
      </c>
      <c r="W474" s="94">
        <v>98.1</v>
      </c>
      <c r="X474" s="94">
        <v>101.2</v>
      </c>
      <c r="Y474" s="94">
        <v>72.900000000000006</v>
      </c>
      <c r="Z474" s="94">
        <v>98.1</v>
      </c>
      <c r="AA474" s="94">
        <v>78.900000000000006</v>
      </c>
      <c r="AB474" s="94">
        <v>1177.8</v>
      </c>
      <c r="AC474" s="94">
        <v>1000</v>
      </c>
      <c r="AD474" s="94">
        <v>-177.8</v>
      </c>
      <c r="AE474" s="94">
        <v>-17.78</v>
      </c>
    </row>
    <row r="475" spans="1:31" ht="15" thickBot="1" x14ac:dyDescent="0.35">
      <c r="A475" s="93" t="s">
        <v>900</v>
      </c>
      <c r="B475" s="94">
        <v>577.79999999999995</v>
      </c>
      <c r="C475" s="94">
        <v>125.5</v>
      </c>
      <c r="D475" s="94">
        <v>119.6</v>
      </c>
      <c r="E475" s="94">
        <v>178.4</v>
      </c>
      <c r="F475" s="94">
        <v>116.7</v>
      </c>
      <c r="G475" s="94">
        <v>119.6</v>
      </c>
      <c r="H475" s="94">
        <v>129.5</v>
      </c>
      <c r="I475" s="94">
        <v>1367.2</v>
      </c>
      <c r="J475" s="94">
        <v>1000</v>
      </c>
      <c r="K475" s="94">
        <v>-367.2</v>
      </c>
      <c r="L475" s="94">
        <v>-36.72</v>
      </c>
      <c r="T475" s="93" t="s">
        <v>900</v>
      </c>
      <c r="U475" s="94">
        <v>489.7</v>
      </c>
      <c r="V475" s="94">
        <v>89</v>
      </c>
      <c r="W475" s="94">
        <v>10.1</v>
      </c>
      <c r="X475" s="94">
        <v>12.1</v>
      </c>
      <c r="Y475" s="94">
        <v>13.2</v>
      </c>
      <c r="Z475" s="94">
        <v>10.1</v>
      </c>
      <c r="AA475" s="94">
        <v>0</v>
      </c>
      <c r="AB475" s="94">
        <v>624.29999999999995</v>
      </c>
      <c r="AC475" s="94">
        <v>1000</v>
      </c>
      <c r="AD475" s="94">
        <v>375.7</v>
      </c>
      <c r="AE475" s="94">
        <v>37.57</v>
      </c>
    </row>
    <row r="476" spans="1:31" ht="15" thickBot="1" x14ac:dyDescent="0.35">
      <c r="A476" s="93" t="s">
        <v>901</v>
      </c>
      <c r="B476" s="94">
        <v>565</v>
      </c>
      <c r="C476" s="94">
        <v>88</v>
      </c>
      <c r="D476" s="94">
        <v>106.8</v>
      </c>
      <c r="E476" s="94">
        <v>164.6</v>
      </c>
      <c r="F476" s="94">
        <v>79.099999999999994</v>
      </c>
      <c r="G476" s="94">
        <v>106.8</v>
      </c>
      <c r="H476" s="94">
        <v>129.5</v>
      </c>
      <c r="I476" s="94">
        <v>1239.7</v>
      </c>
      <c r="J476" s="94">
        <v>1000</v>
      </c>
      <c r="K476" s="94">
        <v>-239.7</v>
      </c>
      <c r="L476" s="94">
        <v>-23.97</v>
      </c>
      <c r="T476" s="93" t="s">
        <v>901</v>
      </c>
      <c r="U476" s="94">
        <v>502.9</v>
      </c>
      <c r="V476" s="94">
        <v>127.5</v>
      </c>
      <c r="W476" s="94">
        <v>23.3</v>
      </c>
      <c r="X476" s="94">
        <v>26.3</v>
      </c>
      <c r="Y476" s="94">
        <v>51.6</v>
      </c>
      <c r="Z476" s="94">
        <v>23.3</v>
      </c>
      <c r="AA476" s="94">
        <v>0</v>
      </c>
      <c r="AB476" s="94">
        <v>754.8</v>
      </c>
      <c r="AC476" s="94">
        <v>1000</v>
      </c>
      <c r="AD476" s="94">
        <v>245.2</v>
      </c>
      <c r="AE476" s="94">
        <v>24.52</v>
      </c>
    </row>
    <row r="477" spans="1:31" ht="15" thickBot="1" x14ac:dyDescent="0.35">
      <c r="A477" s="93" t="s">
        <v>902</v>
      </c>
      <c r="B477" s="94">
        <v>549.20000000000005</v>
      </c>
      <c r="C477" s="94">
        <v>87</v>
      </c>
      <c r="D477" s="94">
        <v>105.8</v>
      </c>
      <c r="E477" s="94">
        <v>151.69999999999999</v>
      </c>
      <c r="F477" s="94">
        <v>78.099999999999994</v>
      </c>
      <c r="G477" s="94">
        <v>105.8</v>
      </c>
      <c r="H477" s="94">
        <v>129.5</v>
      </c>
      <c r="I477" s="94">
        <v>1207.0999999999999</v>
      </c>
      <c r="J477" s="94">
        <v>1000</v>
      </c>
      <c r="K477" s="94">
        <v>-207.1</v>
      </c>
      <c r="L477" s="94">
        <v>-20.71</v>
      </c>
      <c r="T477" s="93" t="s">
        <v>902</v>
      </c>
      <c r="U477" s="94">
        <v>519.1</v>
      </c>
      <c r="V477" s="94">
        <v>128.5</v>
      </c>
      <c r="W477" s="94">
        <v>24.3</v>
      </c>
      <c r="X477" s="94">
        <v>39.5</v>
      </c>
      <c r="Y477" s="94">
        <v>52.6</v>
      </c>
      <c r="Z477" s="94">
        <v>24.3</v>
      </c>
      <c r="AA477" s="94">
        <v>0</v>
      </c>
      <c r="AB477" s="94">
        <v>788.2</v>
      </c>
      <c r="AC477" s="94">
        <v>1000</v>
      </c>
      <c r="AD477" s="94">
        <v>211.8</v>
      </c>
      <c r="AE477" s="94">
        <v>21.18</v>
      </c>
    </row>
    <row r="478" spans="1:31" ht="15" thickBot="1" x14ac:dyDescent="0.35">
      <c r="A478" s="93" t="s">
        <v>903</v>
      </c>
      <c r="B478" s="94">
        <v>517.5</v>
      </c>
      <c r="C478" s="94">
        <v>96.9</v>
      </c>
      <c r="D478" s="94">
        <v>38.6</v>
      </c>
      <c r="E478" s="94">
        <v>105.3</v>
      </c>
      <c r="F478" s="94">
        <v>88</v>
      </c>
      <c r="G478" s="94">
        <v>38.6</v>
      </c>
      <c r="H478" s="94">
        <v>52.4</v>
      </c>
      <c r="I478" s="94">
        <v>937.2</v>
      </c>
      <c r="J478" s="94">
        <v>1000</v>
      </c>
      <c r="K478" s="94">
        <v>62.8</v>
      </c>
      <c r="L478" s="94">
        <v>6.28</v>
      </c>
      <c r="T478" s="93" t="s">
        <v>903</v>
      </c>
      <c r="U478" s="94">
        <v>551.4</v>
      </c>
      <c r="V478" s="94">
        <v>118.4</v>
      </c>
      <c r="W478" s="94">
        <v>93.1</v>
      </c>
      <c r="X478" s="94">
        <v>87</v>
      </c>
      <c r="Y478" s="94">
        <v>42.5</v>
      </c>
      <c r="Z478" s="94">
        <v>93.1</v>
      </c>
      <c r="AA478" s="94">
        <v>78.900000000000006</v>
      </c>
      <c r="AB478" s="94">
        <v>1064.4000000000001</v>
      </c>
      <c r="AC478" s="94">
        <v>1000</v>
      </c>
      <c r="AD478" s="94">
        <v>-64.400000000000006</v>
      </c>
      <c r="AE478" s="94">
        <v>-6.44</v>
      </c>
    </row>
    <row r="479" spans="1:31" ht="15" thickBot="1" x14ac:dyDescent="0.35">
      <c r="A479" s="93" t="s">
        <v>904</v>
      </c>
      <c r="B479" s="94">
        <v>566.9</v>
      </c>
      <c r="C479" s="94">
        <v>86</v>
      </c>
      <c r="D479" s="94">
        <v>110.7</v>
      </c>
      <c r="E479" s="94">
        <v>158.69999999999999</v>
      </c>
      <c r="F479" s="94">
        <v>77.099999999999994</v>
      </c>
      <c r="G479" s="94">
        <v>110.7</v>
      </c>
      <c r="H479" s="94">
        <v>129.5</v>
      </c>
      <c r="I479" s="94">
        <v>1239.7</v>
      </c>
      <c r="J479" s="94">
        <v>1000</v>
      </c>
      <c r="K479" s="94">
        <v>-239.7</v>
      </c>
      <c r="L479" s="94">
        <v>-23.97</v>
      </c>
      <c r="T479" s="93" t="s">
        <v>904</v>
      </c>
      <c r="U479" s="94">
        <v>500.9</v>
      </c>
      <c r="V479" s="94">
        <v>129.5</v>
      </c>
      <c r="W479" s="94">
        <v>19.2</v>
      </c>
      <c r="X479" s="94">
        <v>32.4</v>
      </c>
      <c r="Y479" s="94">
        <v>53.6</v>
      </c>
      <c r="Z479" s="94">
        <v>19.2</v>
      </c>
      <c r="AA479" s="94">
        <v>0</v>
      </c>
      <c r="AB479" s="94">
        <v>754.8</v>
      </c>
      <c r="AC479" s="94">
        <v>1000</v>
      </c>
      <c r="AD479" s="94">
        <v>245.2</v>
      </c>
      <c r="AE479" s="94">
        <v>24.52</v>
      </c>
    </row>
    <row r="480" spans="1:31" ht="15" thickBot="1" x14ac:dyDescent="0.35">
      <c r="A480" s="93" t="s">
        <v>905</v>
      </c>
      <c r="B480" s="94">
        <v>524.4</v>
      </c>
      <c r="C480" s="94">
        <v>110.7</v>
      </c>
      <c r="D480" s="94">
        <v>50.4</v>
      </c>
      <c r="E480" s="94">
        <v>116.2</v>
      </c>
      <c r="F480" s="94">
        <v>101.8</v>
      </c>
      <c r="G480" s="94">
        <v>50.4</v>
      </c>
      <c r="H480" s="94">
        <v>82.1</v>
      </c>
      <c r="I480" s="94">
        <v>1036</v>
      </c>
      <c r="J480" s="94">
        <v>1000</v>
      </c>
      <c r="K480" s="94">
        <v>-36</v>
      </c>
      <c r="L480" s="94">
        <v>-3.6</v>
      </c>
      <c r="T480" s="93" t="s">
        <v>905</v>
      </c>
      <c r="U480" s="94">
        <v>544.4</v>
      </c>
      <c r="V480" s="94">
        <v>104.2</v>
      </c>
      <c r="W480" s="94">
        <v>80.900000000000006</v>
      </c>
      <c r="X480" s="94">
        <v>75.900000000000006</v>
      </c>
      <c r="Y480" s="94">
        <v>28.3</v>
      </c>
      <c r="Z480" s="94">
        <v>80.900000000000006</v>
      </c>
      <c r="AA480" s="94">
        <v>48.6</v>
      </c>
      <c r="AB480" s="94">
        <v>963.3</v>
      </c>
      <c r="AC480" s="94">
        <v>1000</v>
      </c>
      <c r="AD480" s="94">
        <v>36.700000000000003</v>
      </c>
      <c r="AE480" s="94">
        <v>3.67</v>
      </c>
    </row>
    <row r="481" spans="1:31" ht="15" thickBot="1" x14ac:dyDescent="0.35">
      <c r="A481" s="93" t="s">
        <v>906</v>
      </c>
      <c r="B481" s="94">
        <v>547.20000000000005</v>
      </c>
      <c r="C481" s="94">
        <v>111.7</v>
      </c>
      <c r="D481" s="94">
        <v>79.099999999999994</v>
      </c>
      <c r="E481" s="94">
        <v>146.80000000000001</v>
      </c>
      <c r="F481" s="94">
        <v>102.8</v>
      </c>
      <c r="G481" s="94">
        <v>79.099999999999994</v>
      </c>
      <c r="H481" s="94">
        <v>129.5</v>
      </c>
      <c r="I481" s="94">
        <v>1196.2</v>
      </c>
      <c r="J481" s="94">
        <v>1000</v>
      </c>
      <c r="K481" s="94">
        <v>-196.2</v>
      </c>
      <c r="L481" s="94">
        <v>-19.62</v>
      </c>
      <c r="T481" s="93" t="s">
        <v>906</v>
      </c>
      <c r="U481" s="94">
        <v>521.1</v>
      </c>
      <c r="V481" s="94">
        <v>103.2</v>
      </c>
      <c r="W481" s="94">
        <v>51.6</v>
      </c>
      <c r="X481" s="94">
        <v>44.5</v>
      </c>
      <c r="Y481" s="94">
        <v>27.3</v>
      </c>
      <c r="Z481" s="94">
        <v>51.6</v>
      </c>
      <c r="AA481" s="94">
        <v>0</v>
      </c>
      <c r="AB481" s="94">
        <v>799.3</v>
      </c>
      <c r="AC481" s="94">
        <v>1000</v>
      </c>
      <c r="AD481" s="94">
        <v>200.7</v>
      </c>
      <c r="AE481" s="94">
        <v>20.07</v>
      </c>
    </row>
    <row r="482" spans="1:31" ht="15" thickBot="1" x14ac:dyDescent="0.35">
      <c r="A482" s="93" t="s">
        <v>907</v>
      </c>
      <c r="B482" s="94">
        <v>570.9</v>
      </c>
      <c r="C482" s="94">
        <v>129.5</v>
      </c>
      <c r="D482" s="94">
        <v>113.7</v>
      </c>
      <c r="E482" s="94">
        <v>168.6</v>
      </c>
      <c r="F482" s="94">
        <v>120.6</v>
      </c>
      <c r="G482" s="94">
        <v>113.7</v>
      </c>
      <c r="H482" s="94">
        <v>129.5</v>
      </c>
      <c r="I482" s="94">
        <v>1346.4</v>
      </c>
      <c r="J482" s="94">
        <v>1000</v>
      </c>
      <c r="K482" s="94">
        <v>-346.4</v>
      </c>
      <c r="L482" s="94">
        <v>-34.64</v>
      </c>
      <c r="T482" s="93" t="s">
        <v>907</v>
      </c>
      <c r="U482" s="94">
        <v>496.8</v>
      </c>
      <c r="V482" s="94">
        <v>85</v>
      </c>
      <c r="W482" s="94">
        <v>16.2</v>
      </c>
      <c r="X482" s="94">
        <v>22.3</v>
      </c>
      <c r="Y482" s="94">
        <v>9.1</v>
      </c>
      <c r="Z482" s="94">
        <v>16.2</v>
      </c>
      <c r="AA482" s="94">
        <v>0</v>
      </c>
      <c r="AB482" s="94">
        <v>645.5</v>
      </c>
      <c r="AC482" s="94">
        <v>1000</v>
      </c>
      <c r="AD482" s="94">
        <v>354.5</v>
      </c>
      <c r="AE482" s="94">
        <v>35.450000000000003</v>
      </c>
    </row>
    <row r="483" spans="1:31" ht="15" thickBot="1" x14ac:dyDescent="0.35">
      <c r="A483" s="93" t="s">
        <v>908</v>
      </c>
      <c r="B483" s="94">
        <v>505.7</v>
      </c>
      <c r="C483" s="94">
        <v>135.4</v>
      </c>
      <c r="D483" s="94">
        <v>86</v>
      </c>
      <c r="E483" s="94">
        <v>111.2</v>
      </c>
      <c r="F483" s="94">
        <v>126.5</v>
      </c>
      <c r="G483" s="94">
        <v>86</v>
      </c>
      <c r="H483" s="94">
        <v>52.4</v>
      </c>
      <c r="I483" s="94">
        <v>1103.3</v>
      </c>
      <c r="J483" s="94">
        <v>1000</v>
      </c>
      <c r="K483" s="94">
        <v>-103.3</v>
      </c>
      <c r="L483" s="94">
        <v>-10.33</v>
      </c>
      <c r="T483" s="93" t="s">
        <v>908</v>
      </c>
      <c r="U483" s="94">
        <v>563.6</v>
      </c>
      <c r="V483" s="94">
        <v>78.900000000000006</v>
      </c>
      <c r="W483" s="94">
        <v>44.5</v>
      </c>
      <c r="X483" s="94">
        <v>80.900000000000006</v>
      </c>
      <c r="Y483" s="94">
        <v>3</v>
      </c>
      <c r="Z483" s="94">
        <v>44.5</v>
      </c>
      <c r="AA483" s="94">
        <v>78.900000000000006</v>
      </c>
      <c r="AB483" s="94">
        <v>894.5</v>
      </c>
      <c r="AC483" s="94">
        <v>1000</v>
      </c>
      <c r="AD483" s="94">
        <v>105.5</v>
      </c>
      <c r="AE483" s="94">
        <v>10.55</v>
      </c>
    </row>
    <row r="484" spans="1:31" ht="15" thickBot="1" x14ac:dyDescent="0.35">
      <c r="A484" s="93" t="s">
        <v>909</v>
      </c>
      <c r="B484" s="94">
        <v>506.6</v>
      </c>
      <c r="C484" s="94">
        <v>73.2</v>
      </c>
      <c r="D484" s="94">
        <v>48.4</v>
      </c>
      <c r="E484" s="94">
        <v>104.3</v>
      </c>
      <c r="F484" s="94">
        <v>64.3</v>
      </c>
      <c r="G484" s="94">
        <v>48.4</v>
      </c>
      <c r="H484" s="94">
        <v>52.4</v>
      </c>
      <c r="I484" s="94">
        <v>897.6</v>
      </c>
      <c r="J484" s="94">
        <v>1000</v>
      </c>
      <c r="K484" s="94">
        <v>102.4</v>
      </c>
      <c r="L484" s="94">
        <v>10.24</v>
      </c>
      <c r="T484" s="93" t="s">
        <v>909</v>
      </c>
      <c r="U484" s="94">
        <v>562.6</v>
      </c>
      <c r="V484" s="94">
        <v>142.69999999999999</v>
      </c>
      <c r="W484" s="94">
        <v>83</v>
      </c>
      <c r="X484" s="94">
        <v>88</v>
      </c>
      <c r="Y484" s="94">
        <v>66.8</v>
      </c>
      <c r="Z484" s="94">
        <v>83</v>
      </c>
      <c r="AA484" s="94">
        <v>78.900000000000006</v>
      </c>
      <c r="AB484" s="94">
        <v>1104.9000000000001</v>
      </c>
      <c r="AC484" s="94">
        <v>1000</v>
      </c>
      <c r="AD484" s="94">
        <v>-104.9</v>
      </c>
      <c r="AE484" s="94">
        <v>-10.49</v>
      </c>
    </row>
    <row r="485" spans="1:31" ht="15" thickBot="1" x14ac:dyDescent="0.35">
      <c r="A485" s="93" t="s">
        <v>910</v>
      </c>
      <c r="B485" s="94">
        <v>475</v>
      </c>
      <c r="C485" s="94">
        <v>15.8</v>
      </c>
      <c r="D485" s="94">
        <v>8.9</v>
      </c>
      <c r="E485" s="94">
        <v>76.599999999999994</v>
      </c>
      <c r="F485" s="94">
        <v>6.9</v>
      </c>
      <c r="G485" s="94">
        <v>8.9</v>
      </c>
      <c r="H485" s="94">
        <v>15.8</v>
      </c>
      <c r="I485" s="94">
        <v>608</v>
      </c>
      <c r="J485" s="94">
        <v>1000</v>
      </c>
      <c r="K485" s="94">
        <v>392</v>
      </c>
      <c r="L485" s="94">
        <v>39.200000000000003</v>
      </c>
      <c r="T485" s="93" t="s">
        <v>910</v>
      </c>
      <c r="U485" s="94">
        <v>595</v>
      </c>
      <c r="V485" s="94">
        <v>201.4</v>
      </c>
      <c r="W485" s="94">
        <v>123.4</v>
      </c>
      <c r="X485" s="94">
        <v>116.4</v>
      </c>
      <c r="Y485" s="94">
        <v>125.5</v>
      </c>
      <c r="Z485" s="94">
        <v>123.4</v>
      </c>
      <c r="AA485" s="94">
        <v>116.4</v>
      </c>
      <c r="AB485" s="94">
        <v>1401.4</v>
      </c>
      <c r="AC485" s="94">
        <v>1000</v>
      </c>
      <c r="AD485" s="94">
        <v>-401.4</v>
      </c>
      <c r="AE485" s="94">
        <v>-40.14</v>
      </c>
    </row>
    <row r="486" spans="1:31" ht="15" thickBot="1" x14ac:dyDescent="0.35">
      <c r="A486" s="93" t="s">
        <v>911</v>
      </c>
      <c r="B486" s="94">
        <v>580.79999999999995</v>
      </c>
      <c r="C486" s="94">
        <v>91.9</v>
      </c>
      <c r="D486" s="94">
        <v>96.9</v>
      </c>
      <c r="E486" s="94">
        <v>176.5</v>
      </c>
      <c r="F486" s="94">
        <v>83</v>
      </c>
      <c r="G486" s="94">
        <v>96.9</v>
      </c>
      <c r="H486" s="94">
        <v>129.5</v>
      </c>
      <c r="I486" s="94">
        <v>1255.5</v>
      </c>
      <c r="J486" s="94">
        <v>1000</v>
      </c>
      <c r="K486" s="94">
        <v>-255.5</v>
      </c>
      <c r="L486" s="94">
        <v>-25.55</v>
      </c>
      <c r="T486" s="93" t="s">
        <v>911</v>
      </c>
      <c r="U486" s="94">
        <v>486.7</v>
      </c>
      <c r="V486" s="94">
        <v>123.4</v>
      </c>
      <c r="W486" s="94">
        <v>33.4</v>
      </c>
      <c r="X486" s="94">
        <v>14.2</v>
      </c>
      <c r="Y486" s="94">
        <v>47.6</v>
      </c>
      <c r="Z486" s="94">
        <v>33.4</v>
      </c>
      <c r="AA486" s="94">
        <v>0</v>
      </c>
      <c r="AB486" s="94">
        <v>738.6</v>
      </c>
      <c r="AC486" s="94">
        <v>1000</v>
      </c>
      <c r="AD486" s="94">
        <v>261.39999999999998</v>
      </c>
      <c r="AE486" s="94">
        <v>26.14</v>
      </c>
    </row>
    <row r="487" spans="1:31" ht="15" thickBot="1" x14ac:dyDescent="0.35">
      <c r="A487" s="93" t="s">
        <v>912</v>
      </c>
      <c r="B487" s="94">
        <v>559</v>
      </c>
      <c r="C487" s="94">
        <v>133.5</v>
      </c>
      <c r="D487" s="94">
        <v>108.7</v>
      </c>
      <c r="E487" s="94">
        <v>149.80000000000001</v>
      </c>
      <c r="F487" s="94">
        <v>124.6</v>
      </c>
      <c r="G487" s="94">
        <v>108.7</v>
      </c>
      <c r="H487" s="94">
        <v>129.5</v>
      </c>
      <c r="I487" s="94">
        <v>1313.8</v>
      </c>
      <c r="J487" s="94">
        <v>1000</v>
      </c>
      <c r="K487" s="94">
        <v>-313.8</v>
      </c>
      <c r="L487" s="94">
        <v>-31.38</v>
      </c>
      <c r="T487" s="93" t="s">
        <v>912</v>
      </c>
      <c r="U487" s="94">
        <v>508.9</v>
      </c>
      <c r="V487" s="94">
        <v>80.900000000000006</v>
      </c>
      <c r="W487" s="94">
        <v>21.2</v>
      </c>
      <c r="X487" s="94">
        <v>41.5</v>
      </c>
      <c r="Y487" s="94">
        <v>5.0999999999999996</v>
      </c>
      <c r="Z487" s="94">
        <v>21.2</v>
      </c>
      <c r="AA487" s="94">
        <v>0</v>
      </c>
      <c r="AB487" s="94">
        <v>678.9</v>
      </c>
      <c r="AC487" s="94">
        <v>1000</v>
      </c>
      <c r="AD487" s="94">
        <v>321.10000000000002</v>
      </c>
      <c r="AE487" s="94">
        <v>32.11</v>
      </c>
    </row>
    <row r="488" spans="1:31" ht="15" thickBot="1" x14ac:dyDescent="0.35">
      <c r="A488" s="93" t="s">
        <v>913</v>
      </c>
      <c r="B488" s="94">
        <v>479</v>
      </c>
      <c r="C488" s="94">
        <v>14.8</v>
      </c>
      <c r="D488" s="94">
        <v>4</v>
      </c>
      <c r="E488" s="94">
        <v>70.7</v>
      </c>
      <c r="F488" s="94">
        <v>5.9</v>
      </c>
      <c r="G488" s="94">
        <v>4</v>
      </c>
      <c r="H488" s="94">
        <v>15.8</v>
      </c>
      <c r="I488" s="94">
        <v>594.1</v>
      </c>
      <c r="J488" s="94">
        <v>1000</v>
      </c>
      <c r="K488" s="94">
        <v>405.9</v>
      </c>
      <c r="L488" s="94">
        <v>40.590000000000003</v>
      </c>
      <c r="T488" s="93" t="s">
        <v>913</v>
      </c>
      <c r="U488" s="94">
        <v>590.9</v>
      </c>
      <c r="V488" s="94">
        <v>202.4</v>
      </c>
      <c r="W488" s="94">
        <v>128.5</v>
      </c>
      <c r="X488" s="94">
        <v>122.4</v>
      </c>
      <c r="Y488" s="94">
        <v>126.5</v>
      </c>
      <c r="Z488" s="94">
        <v>128.5</v>
      </c>
      <c r="AA488" s="94">
        <v>116.4</v>
      </c>
      <c r="AB488" s="94">
        <v>1415.5</v>
      </c>
      <c r="AC488" s="94">
        <v>1000</v>
      </c>
      <c r="AD488" s="94">
        <v>-415.5</v>
      </c>
      <c r="AE488" s="94">
        <v>-41.55</v>
      </c>
    </row>
    <row r="489" spans="1:31" ht="15" thickBot="1" x14ac:dyDescent="0.35">
      <c r="A489" s="93" t="s">
        <v>914</v>
      </c>
      <c r="B489" s="94">
        <v>487.9</v>
      </c>
      <c r="C489" s="94">
        <v>77.099999999999994</v>
      </c>
      <c r="D489" s="94">
        <v>54.4</v>
      </c>
      <c r="E489" s="94">
        <v>95.4</v>
      </c>
      <c r="F489" s="94">
        <v>68.2</v>
      </c>
      <c r="G489" s="94">
        <v>54.4</v>
      </c>
      <c r="H489" s="94">
        <v>52.4</v>
      </c>
      <c r="I489" s="94">
        <v>889.7</v>
      </c>
      <c r="J489" s="94">
        <v>1000</v>
      </c>
      <c r="K489" s="94">
        <v>110.3</v>
      </c>
      <c r="L489" s="94">
        <v>11.03</v>
      </c>
      <c r="T489" s="93" t="s">
        <v>914</v>
      </c>
      <c r="U489" s="94">
        <v>581.79999999999995</v>
      </c>
      <c r="V489" s="94">
        <v>138.6</v>
      </c>
      <c r="W489" s="94">
        <v>76.900000000000006</v>
      </c>
      <c r="X489" s="94">
        <v>97.1</v>
      </c>
      <c r="Y489" s="94">
        <v>62.7</v>
      </c>
      <c r="Z489" s="94">
        <v>76.900000000000006</v>
      </c>
      <c r="AA489" s="94">
        <v>78.900000000000006</v>
      </c>
      <c r="AB489" s="94">
        <v>1113</v>
      </c>
      <c r="AC489" s="94">
        <v>1000</v>
      </c>
      <c r="AD489" s="94">
        <v>-113</v>
      </c>
      <c r="AE489" s="94">
        <v>-11.3</v>
      </c>
    </row>
    <row r="490" spans="1:31" ht="15" thickBot="1" x14ac:dyDescent="0.35">
      <c r="A490" s="93" t="s">
        <v>915</v>
      </c>
      <c r="B490" s="94">
        <v>461.2</v>
      </c>
      <c r="C490" s="94">
        <v>25.7</v>
      </c>
      <c r="D490" s="94">
        <v>1</v>
      </c>
      <c r="E490" s="94">
        <v>44.5</v>
      </c>
      <c r="F490" s="94">
        <v>16.8</v>
      </c>
      <c r="G490" s="94">
        <v>1</v>
      </c>
      <c r="H490" s="94">
        <v>15.8</v>
      </c>
      <c r="I490" s="94">
        <v>566</v>
      </c>
      <c r="J490" s="94">
        <v>1000</v>
      </c>
      <c r="K490" s="94">
        <v>434</v>
      </c>
      <c r="L490" s="94">
        <v>43.4</v>
      </c>
      <c r="T490" s="93" t="s">
        <v>915</v>
      </c>
      <c r="U490" s="94">
        <v>609.1</v>
      </c>
      <c r="V490" s="94">
        <v>191.2</v>
      </c>
      <c r="W490" s="94">
        <v>131.5</v>
      </c>
      <c r="X490" s="94">
        <v>149.19999999999999</v>
      </c>
      <c r="Y490" s="94">
        <v>115.3</v>
      </c>
      <c r="Z490" s="94">
        <v>131.5</v>
      </c>
      <c r="AA490" s="94">
        <v>116.4</v>
      </c>
      <c r="AB490" s="94">
        <v>1444.4</v>
      </c>
      <c r="AC490" s="94">
        <v>1000</v>
      </c>
      <c r="AD490" s="94">
        <v>-444.4</v>
      </c>
      <c r="AE490" s="94">
        <v>-44.44</v>
      </c>
    </row>
    <row r="491" spans="1:31" ht="15" thickBot="1" x14ac:dyDescent="0.35">
      <c r="A491" s="93" t="s">
        <v>916</v>
      </c>
      <c r="B491" s="94">
        <v>548.20000000000005</v>
      </c>
      <c r="C491" s="94">
        <v>107.8</v>
      </c>
      <c r="D491" s="94">
        <v>109.7</v>
      </c>
      <c r="E491" s="94">
        <v>159.69999999999999</v>
      </c>
      <c r="F491" s="94">
        <v>98.9</v>
      </c>
      <c r="G491" s="94">
        <v>109.7</v>
      </c>
      <c r="H491" s="94">
        <v>129.5</v>
      </c>
      <c r="I491" s="94">
        <v>1263.4000000000001</v>
      </c>
      <c r="J491" s="94">
        <v>1000</v>
      </c>
      <c r="K491" s="94">
        <v>-263.39999999999998</v>
      </c>
      <c r="L491" s="94">
        <v>-26.34</v>
      </c>
      <c r="T491" s="93" t="s">
        <v>916</v>
      </c>
      <c r="U491" s="94">
        <v>520.1</v>
      </c>
      <c r="V491" s="94">
        <v>107.3</v>
      </c>
      <c r="W491" s="94">
        <v>20.2</v>
      </c>
      <c r="X491" s="94">
        <v>31.4</v>
      </c>
      <c r="Y491" s="94">
        <v>31.4</v>
      </c>
      <c r="Z491" s="94">
        <v>20.2</v>
      </c>
      <c r="AA491" s="94">
        <v>0</v>
      </c>
      <c r="AB491" s="94">
        <v>730.5</v>
      </c>
      <c r="AC491" s="94">
        <v>1000</v>
      </c>
      <c r="AD491" s="94">
        <v>269.5</v>
      </c>
      <c r="AE491" s="94">
        <v>26.95</v>
      </c>
    </row>
    <row r="492" spans="1:31" ht="15" thickBot="1" x14ac:dyDescent="0.35">
      <c r="A492" s="93" t="s">
        <v>917</v>
      </c>
      <c r="B492" s="94">
        <v>515.5</v>
      </c>
      <c r="C492" s="94">
        <v>64.3</v>
      </c>
      <c r="D492" s="94">
        <v>63.3</v>
      </c>
      <c r="E492" s="94">
        <v>118.1</v>
      </c>
      <c r="F492" s="94">
        <v>55.4</v>
      </c>
      <c r="G492" s="94">
        <v>63.3</v>
      </c>
      <c r="H492" s="94">
        <v>82.1</v>
      </c>
      <c r="I492" s="94">
        <v>961.9</v>
      </c>
      <c r="J492" s="94">
        <v>1000</v>
      </c>
      <c r="K492" s="94">
        <v>38.1</v>
      </c>
      <c r="L492" s="94">
        <v>3.81</v>
      </c>
      <c r="T492" s="93" t="s">
        <v>917</v>
      </c>
      <c r="U492" s="94">
        <v>553.5</v>
      </c>
      <c r="V492" s="94">
        <v>151.80000000000001</v>
      </c>
      <c r="W492" s="94">
        <v>67.8</v>
      </c>
      <c r="X492" s="94">
        <v>73.900000000000006</v>
      </c>
      <c r="Y492" s="94">
        <v>75.900000000000006</v>
      </c>
      <c r="Z492" s="94">
        <v>67.8</v>
      </c>
      <c r="AA492" s="94">
        <v>48.6</v>
      </c>
      <c r="AB492" s="94">
        <v>1039.0999999999999</v>
      </c>
      <c r="AC492" s="94">
        <v>1000</v>
      </c>
      <c r="AD492" s="94">
        <v>-39.1</v>
      </c>
      <c r="AE492" s="94">
        <v>-3.91</v>
      </c>
    </row>
    <row r="493" spans="1:31" ht="15" thickBot="1" x14ac:dyDescent="0.35">
      <c r="A493" s="93" t="s">
        <v>918</v>
      </c>
      <c r="B493" s="94">
        <v>543.20000000000005</v>
      </c>
      <c r="C493" s="94">
        <v>62.3</v>
      </c>
      <c r="D493" s="94">
        <v>59.3</v>
      </c>
      <c r="E493" s="94">
        <v>143.80000000000001</v>
      </c>
      <c r="F493" s="94">
        <v>53.4</v>
      </c>
      <c r="G493" s="94">
        <v>59.3</v>
      </c>
      <c r="H493" s="94">
        <v>129.5</v>
      </c>
      <c r="I493" s="94">
        <v>1050.9000000000001</v>
      </c>
      <c r="J493" s="94">
        <v>1000</v>
      </c>
      <c r="K493" s="94">
        <v>-50.9</v>
      </c>
      <c r="L493" s="94">
        <v>-5.09</v>
      </c>
      <c r="T493" s="93" t="s">
        <v>918</v>
      </c>
      <c r="U493" s="94">
        <v>525.1</v>
      </c>
      <c r="V493" s="94">
        <v>153.80000000000001</v>
      </c>
      <c r="W493" s="94">
        <v>71.8</v>
      </c>
      <c r="X493" s="94">
        <v>47.6</v>
      </c>
      <c r="Y493" s="94">
        <v>77.900000000000006</v>
      </c>
      <c r="Z493" s="94">
        <v>71.8</v>
      </c>
      <c r="AA493" s="94">
        <v>0</v>
      </c>
      <c r="AB493" s="94">
        <v>948.1</v>
      </c>
      <c r="AC493" s="94">
        <v>1000</v>
      </c>
      <c r="AD493" s="94">
        <v>51.9</v>
      </c>
      <c r="AE493" s="94">
        <v>5.19</v>
      </c>
    </row>
    <row r="494" spans="1:31" ht="15" thickBot="1" x14ac:dyDescent="0.35">
      <c r="A494" s="93" t="s">
        <v>919</v>
      </c>
      <c r="B494" s="94">
        <v>541.20000000000005</v>
      </c>
      <c r="C494" s="94">
        <v>70.2</v>
      </c>
      <c r="D494" s="94">
        <v>47.5</v>
      </c>
      <c r="E494" s="94">
        <v>109.2</v>
      </c>
      <c r="F494" s="94">
        <v>61.3</v>
      </c>
      <c r="G494" s="94">
        <v>47.5</v>
      </c>
      <c r="H494" s="94">
        <v>52.4</v>
      </c>
      <c r="I494" s="94">
        <v>929.3</v>
      </c>
      <c r="J494" s="94">
        <v>1000</v>
      </c>
      <c r="K494" s="94">
        <v>70.7</v>
      </c>
      <c r="L494" s="94">
        <v>7.07</v>
      </c>
      <c r="T494" s="93" t="s">
        <v>919</v>
      </c>
      <c r="U494" s="94">
        <v>527.20000000000005</v>
      </c>
      <c r="V494" s="94">
        <v>145.69999999999999</v>
      </c>
      <c r="W494" s="94">
        <v>84</v>
      </c>
      <c r="X494" s="94">
        <v>83</v>
      </c>
      <c r="Y494" s="94">
        <v>69.8</v>
      </c>
      <c r="Z494" s="94">
        <v>84</v>
      </c>
      <c r="AA494" s="94">
        <v>78.900000000000006</v>
      </c>
      <c r="AB494" s="94">
        <v>1072.5</v>
      </c>
      <c r="AC494" s="94">
        <v>1000</v>
      </c>
      <c r="AD494" s="94">
        <v>-72.5</v>
      </c>
      <c r="AE494" s="94">
        <v>-7.25</v>
      </c>
    </row>
    <row r="495" spans="1:31" ht="15" thickBot="1" x14ac:dyDescent="0.35">
      <c r="A495" s="93" t="s">
        <v>920</v>
      </c>
      <c r="B495" s="94">
        <v>552.1</v>
      </c>
      <c r="C495" s="94">
        <v>98.9</v>
      </c>
      <c r="D495" s="94">
        <v>90</v>
      </c>
      <c r="E495" s="94">
        <v>160.6</v>
      </c>
      <c r="F495" s="94">
        <v>90</v>
      </c>
      <c r="G495" s="94">
        <v>90</v>
      </c>
      <c r="H495" s="94">
        <v>129.5</v>
      </c>
      <c r="I495" s="94">
        <v>1211</v>
      </c>
      <c r="J495" s="94">
        <v>1000</v>
      </c>
      <c r="K495" s="94">
        <v>-211</v>
      </c>
      <c r="L495" s="94">
        <v>-21.1</v>
      </c>
      <c r="T495" s="93" t="s">
        <v>920</v>
      </c>
      <c r="U495" s="94">
        <v>516</v>
      </c>
      <c r="V495" s="94">
        <v>116.4</v>
      </c>
      <c r="W495" s="94">
        <v>40.5</v>
      </c>
      <c r="X495" s="94">
        <v>30.4</v>
      </c>
      <c r="Y495" s="94">
        <v>40.5</v>
      </c>
      <c r="Z495" s="94">
        <v>40.5</v>
      </c>
      <c r="AA495" s="94">
        <v>0</v>
      </c>
      <c r="AB495" s="94">
        <v>784.2</v>
      </c>
      <c r="AC495" s="94">
        <v>1000</v>
      </c>
      <c r="AD495" s="94">
        <v>215.8</v>
      </c>
      <c r="AE495" s="94">
        <v>21.58</v>
      </c>
    </row>
    <row r="496" spans="1:31" ht="15" thickBot="1" x14ac:dyDescent="0.35">
      <c r="A496" s="93" t="s">
        <v>921</v>
      </c>
      <c r="B496" s="94">
        <v>480.9</v>
      </c>
      <c r="C496" s="94">
        <v>102.8</v>
      </c>
      <c r="D496" s="94">
        <v>36.6</v>
      </c>
      <c r="E496" s="94">
        <v>97.4</v>
      </c>
      <c r="F496" s="94">
        <v>93.9</v>
      </c>
      <c r="G496" s="94">
        <v>36.6</v>
      </c>
      <c r="H496" s="94">
        <v>52.4</v>
      </c>
      <c r="I496" s="94">
        <v>900.6</v>
      </c>
      <c r="J496" s="94">
        <v>1000</v>
      </c>
      <c r="K496" s="94">
        <v>99.4</v>
      </c>
      <c r="L496" s="94">
        <v>9.94</v>
      </c>
      <c r="T496" s="93" t="s">
        <v>921</v>
      </c>
      <c r="U496" s="94">
        <v>588.9</v>
      </c>
      <c r="V496" s="94">
        <v>112.3</v>
      </c>
      <c r="W496" s="94">
        <v>95.1</v>
      </c>
      <c r="X496" s="94">
        <v>95.1</v>
      </c>
      <c r="Y496" s="94">
        <v>36.4</v>
      </c>
      <c r="Z496" s="94">
        <v>95.1</v>
      </c>
      <c r="AA496" s="94">
        <v>78.900000000000006</v>
      </c>
      <c r="AB496" s="94">
        <v>1101.9000000000001</v>
      </c>
      <c r="AC496" s="94">
        <v>1000</v>
      </c>
      <c r="AD496" s="94">
        <v>-101.9</v>
      </c>
      <c r="AE496" s="94">
        <v>-10.19</v>
      </c>
    </row>
    <row r="497" spans="1:31" ht="15" thickBot="1" x14ac:dyDescent="0.35">
      <c r="A497" s="93" t="s">
        <v>922</v>
      </c>
      <c r="B497" s="94">
        <v>469.1</v>
      </c>
      <c r="C497" s="94">
        <v>12.9</v>
      </c>
      <c r="D497" s="94">
        <v>4.9000000000000004</v>
      </c>
      <c r="E497" s="94">
        <v>73.599999999999994</v>
      </c>
      <c r="F497" s="94">
        <v>4</v>
      </c>
      <c r="G497" s="94">
        <v>4.9000000000000004</v>
      </c>
      <c r="H497" s="94">
        <v>15.8</v>
      </c>
      <c r="I497" s="94">
        <v>585.20000000000005</v>
      </c>
      <c r="J497" s="94">
        <v>1000</v>
      </c>
      <c r="K497" s="94">
        <v>414.8</v>
      </c>
      <c r="L497" s="94">
        <v>41.48</v>
      </c>
      <c r="T497" s="93" t="s">
        <v>922</v>
      </c>
      <c r="U497" s="94">
        <v>601</v>
      </c>
      <c r="V497" s="94">
        <v>204.4</v>
      </c>
      <c r="W497" s="94">
        <v>127.5</v>
      </c>
      <c r="X497" s="94">
        <v>119.4</v>
      </c>
      <c r="Y497" s="94">
        <v>128.5</v>
      </c>
      <c r="Z497" s="94">
        <v>127.5</v>
      </c>
      <c r="AA497" s="94">
        <v>116.4</v>
      </c>
      <c r="AB497" s="94">
        <v>1424.7</v>
      </c>
      <c r="AC497" s="94">
        <v>1000</v>
      </c>
      <c r="AD497" s="94">
        <v>-424.7</v>
      </c>
      <c r="AE497" s="94">
        <v>-42.47</v>
      </c>
    </row>
    <row r="498" spans="1:31" ht="15" thickBot="1" x14ac:dyDescent="0.35">
      <c r="A498" s="93" t="s">
        <v>923</v>
      </c>
      <c r="B498" s="94">
        <v>473</v>
      </c>
      <c r="C498" s="94">
        <v>39.5</v>
      </c>
      <c r="D498" s="94">
        <v>22.7</v>
      </c>
      <c r="E498" s="94">
        <v>80.599999999999994</v>
      </c>
      <c r="F498" s="94">
        <v>30.6</v>
      </c>
      <c r="G498" s="94">
        <v>22.7</v>
      </c>
      <c r="H498" s="94">
        <v>52.4</v>
      </c>
      <c r="I498" s="94">
        <v>721.7</v>
      </c>
      <c r="J498" s="94">
        <v>1000</v>
      </c>
      <c r="K498" s="94">
        <v>278.3</v>
      </c>
      <c r="L498" s="94">
        <v>27.83</v>
      </c>
      <c r="T498" s="93" t="s">
        <v>923</v>
      </c>
      <c r="U498" s="94">
        <v>597</v>
      </c>
      <c r="V498" s="94">
        <v>177.1</v>
      </c>
      <c r="W498" s="94">
        <v>109.3</v>
      </c>
      <c r="X498" s="94">
        <v>112.3</v>
      </c>
      <c r="Y498" s="94">
        <v>101.2</v>
      </c>
      <c r="Z498" s="94">
        <v>109.3</v>
      </c>
      <c r="AA498" s="94">
        <v>78.900000000000006</v>
      </c>
      <c r="AB498" s="94">
        <v>1285</v>
      </c>
      <c r="AC498" s="94">
        <v>1000</v>
      </c>
      <c r="AD498" s="94">
        <v>-285</v>
      </c>
      <c r="AE498" s="94">
        <v>-28.5</v>
      </c>
    </row>
    <row r="499" spans="1:31" ht="15" thickBot="1" x14ac:dyDescent="0.35">
      <c r="A499" s="93" t="s">
        <v>924</v>
      </c>
      <c r="B499" s="94">
        <v>491.8</v>
      </c>
      <c r="C499" s="94">
        <v>40.5</v>
      </c>
      <c r="D499" s="94">
        <v>30.6</v>
      </c>
      <c r="E499" s="94">
        <v>92.4</v>
      </c>
      <c r="F499" s="94">
        <v>31.6</v>
      </c>
      <c r="G499" s="94">
        <v>30.6</v>
      </c>
      <c r="H499" s="94">
        <v>52.4</v>
      </c>
      <c r="I499" s="94">
        <v>770.1</v>
      </c>
      <c r="J499" s="94">
        <v>1000</v>
      </c>
      <c r="K499" s="94">
        <v>229.9</v>
      </c>
      <c r="L499" s="94">
        <v>22.99</v>
      </c>
      <c r="T499" s="93" t="s">
        <v>924</v>
      </c>
      <c r="U499" s="94">
        <v>577.79999999999995</v>
      </c>
      <c r="V499" s="94">
        <v>176.1</v>
      </c>
      <c r="W499" s="94">
        <v>101.2</v>
      </c>
      <c r="X499" s="94">
        <v>100.2</v>
      </c>
      <c r="Y499" s="94">
        <v>100.2</v>
      </c>
      <c r="Z499" s="94">
        <v>101.2</v>
      </c>
      <c r="AA499" s="94">
        <v>78.900000000000006</v>
      </c>
      <c r="AB499" s="94">
        <v>1235.4000000000001</v>
      </c>
      <c r="AC499" s="94">
        <v>1000</v>
      </c>
      <c r="AD499" s="94">
        <v>-235.4</v>
      </c>
      <c r="AE499" s="94">
        <v>-23.54</v>
      </c>
    </row>
    <row r="500" spans="1:31" ht="15" thickBot="1" x14ac:dyDescent="0.35">
      <c r="A500" s="93" t="s">
        <v>925</v>
      </c>
      <c r="B500" s="94">
        <v>481.9</v>
      </c>
      <c r="C500" s="94">
        <v>35.6</v>
      </c>
      <c r="D500" s="94">
        <v>25.7</v>
      </c>
      <c r="E500" s="94">
        <v>79.599999999999994</v>
      </c>
      <c r="F500" s="94">
        <v>26.7</v>
      </c>
      <c r="G500" s="94">
        <v>25.7</v>
      </c>
      <c r="H500" s="94">
        <v>52.4</v>
      </c>
      <c r="I500" s="94">
        <v>727.6</v>
      </c>
      <c r="J500" s="94">
        <v>1000</v>
      </c>
      <c r="K500" s="94">
        <v>272.39999999999998</v>
      </c>
      <c r="L500" s="94">
        <v>27.24</v>
      </c>
      <c r="T500" s="93" t="s">
        <v>925</v>
      </c>
      <c r="U500" s="94">
        <v>587.9</v>
      </c>
      <c r="V500" s="94">
        <v>181.1</v>
      </c>
      <c r="W500" s="94">
        <v>106.2</v>
      </c>
      <c r="X500" s="94">
        <v>113.3</v>
      </c>
      <c r="Y500" s="94">
        <v>105.2</v>
      </c>
      <c r="Z500" s="94">
        <v>106.2</v>
      </c>
      <c r="AA500" s="94">
        <v>78.900000000000006</v>
      </c>
      <c r="AB500" s="94">
        <v>1279</v>
      </c>
      <c r="AC500" s="94">
        <v>1000</v>
      </c>
      <c r="AD500" s="94">
        <v>-279</v>
      </c>
      <c r="AE500" s="94">
        <v>-27.9</v>
      </c>
    </row>
    <row r="501" spans="1:31" ht="15" thickBot="1" x14ac:dyDescent="0.35">
      <c r="A501" s="93" t="s">
        <v>926</v>
      </c>
      <c r="B501" s="94">
        <v>572.9</v>
      </c>
      <c r="C501" s="94">
        <v>126.5</v>
      </c>
      <c r="D501" s="94">
        <v>122.6</v>
      </c>
      <c r="E501" s="94">
        <v>180.4</v>
      </c>
      <c r="F501" s="94">
        <v>117.6</v>
      </c>
      <c r="G501" s="94">
        <v>122.6</v>
      </c>
      <c r="H501" s="94">
        <v>129.5</v>
      </c>
      <c r="I501" s="94">
        <v>1372.1</v>
      </c>
      <c r="J501" s="94">
        <v>1000</v>
      </c>
      <c r="K501" s="94">
        <v>-372.1</v>
      </c>
      <c r="L501" s="94">
        <v>-37.21</v>
      </c>
      <c r="T501" s="93" t="s">
        <v>926</v>
      </c>
      <c r="U501" s="94">
        <v>494.8</v>
      </c>
      <c r="V501" s="94">
        <v>88</v>
      </c>
      <c r="W501" s="94">
        <v>7.1</v>
      </c>
      <c r="X501" s="94">
        <v>10.1</v>
      </c>
      <c r="Y501" s="94">
        <v>12.1</v>
      </c>
      <c r="Z501" s="94">
        <v>7.1</v>
      </c>
      <c r="AA501" s="94">
        <v>0</v>
      </c>
      <c r="AB501" s="94">
        <v>619.20000000000005</v>
      </c>
      <c r="AC501" s="94">
        <v>1000</v>
      </c>
      <c r="AD501" s="94">
        <v>380.8</v>
      </c>
      <c r="AE501" s="94">
        <v>38.08</v>
      </c>
    </row>
    <row r="502" spans="1:31" ht="15" thickBot="1" x14ac:dyDescent="0.35">
      <c r="A502" s="93" t="s">
        <v>927</v>
      </c>
      <c r="B502" s="94">
        <v>600.1</v>
      </c>
      <c r="C502" s="94">
        <v>124.6</v>
      </c>
      <c r="D502" s="94">
        <v>115.7</v>
      </c>
      <c r="E502" s="94">
        <v>187.3</v>
      </c>
      <c r="F502" s="94">
        <v>115.7</v>
      </c>
      <c r="G502" s="94">
        <v>115.7</v>
      </c>
      <c r="H502" s="94">
        <v>129.5</v>
      </c>
      <c r="I502" s="94">
        <v>1388.5</v>
      </c>
      <c r="J502" s="94">
        <v>1000</v>
      </c>
      <c r="K502" s="94">
        <v>-388.5</v>
      </c>
      <c r="L502" s="94">
        <v>-38.85</v>
      </c>
      <c r="T502" s="93" t="s">
        <v>927</v>
      </c>
      <c r="U502" s="94">
        <v>467</v>
      </c>
      <c r="V502" s="94">
        <v>90.1</v>
      </c>
      <c r="W502" s="94">
        <v>14.2</v>
      </c>
      <c r="X502" s="94">
        <v>3</v>
      </c>
      <c r="Y502" s="94">
        <v>14.2</v>
      </c>
      <c r="Z502" s="94">
        <v>14.2</v>
      </c>
      <c r="AA502" s="94">
        <v>0</v>
      </c>
      <c r="AB502" s="94">
        <v>602.5</v>
      </c>
      <c r="AC502" s="94">
        <v>1000</v>
      </c>
      <c r="AD502" s="94">
        <v>397.5</v>
      </c>
      <c r="AE502" s="94">
        <v>39.75</v>
      </c>
    </row>
    <row r="503" spans="1:31" ht="15" thickBot="1" x14ac:dyDescent="0.35">
      <c r="A503" s="93" t="s">
        <v>928</v>
      </c>
      <c r="B503" s="94">
        <v>497.7</v>
      </c>
      <c r="C503" s="94">
        <v>37.6</v>
      </c>
      <c r="D503" s="94">
        <v>35.6</v>
      </c>
      <c r="E503" s="94">
        <v>98.4</v>
      </c>
      <c r="F503" s="94">
        <v>28.7</v>
      </c>
      <c r="G503" s="94">
        <v>35.6</v>
      </c>
      <c r="H503" s="94">
        <v>52.4</v>
      </c>
      <c r="I503" s="94">
        <v>785.9</v>
      </c>
      <c r="J503" s="94">
        <v>1000</v>
      </c>
      <c r="K503" s="94">
        <v>214.1</v>
      </c>
      <c r="L503" s="94">
        <v>21.41</v>
      </c>
      <c r="T503" s="93" t="s">
        <v>928</v>
      </c>
      <c r="U503" s="94">
        <v>571.70000000000005</v>
      </c>
      <c r="V503" s="94">
        <v>179.1</v>
      </c>
      <c r="W503" s="94">
        <v>96.1</v>
      </c>
      <c r="X503" s="94">
        <v>94.1</v>
      </c>
      <c r="Y503" s="94">
        <v>103.2</v>
      </c>
      <c r="Z503" s="94">
        <v>96.1</v>
      </c>
      <c r="AA503" s="94">
        <v>78.900000000000006</v>
      </c>
      <c r="AB503" s="94">
        <v>1219.3</v>
      </c>
      <c r="AC503" s="94">
        <v>1000</v>
      </c>
      <c r="AD503" s="94">
        <v>-219.3</v>
      </c>
      <c r="AE503" s="94">
        <v>-21.93</v>
      </c>
    </row>
    <row r="504" spans="1:31" ht="15" thickBot="1" x14ac:dyDescent="0.35">
      <c r="A504" s="93" t="s">
        <v>929</v>
      </c>
      <c r="B504" s="94">
        <v>480</v>
      </c>
      <c r="C504" s="94">
        <v>28.7</v>
      </c>
      <c r="D504" s="94">
        <v>15.8</v>
      </c>
      <c r="E504" s="94">
        <v>83.5</v>
      </c>
      <c r="F504" s="94">
        <v>19.8</v>
      </c>
      <c r="G504" s="94">
        <v>15.8</v>
      </c>
      <c r="H504" s="94">
        <v>52.4</v>
      </c>
      <c r="I504" s="94">
        <v>696</v>
      </c>
      <c r="J504" s="94">
        <v>1000</v>
      </c>
      <c r="K504" s="94">
        <v>304</v>
      </c>
      <c r="L504" s="94">
        <v>30.4</v>
      </c>
      <c r="T504" s="93" t="s">
        <v>929</v>
      </c>
      <c r="U504" s="94">
        <v>589.9</v>
      </c>
      <c r="V504" s="94">
        <v>188.2</v>
      </c>
      <c r="W504" s="94">
        <v>116.4</v>
      </c>
      <c r="X504" s="94">
        <v>109.3</v>
      </c>
      <c r="Y504" s="94">
        <v>112.3</v>
      </c>
      <c r="Z504" s="94">
        <v>116.4</v>
      </c>
      <c r="AA504" s="94">
        <v>78.900000000000006</v>
      </c>
      <c r="AB504" s="94">
        <v>1311.3</v>
      </c>
      <c r="AC504" s="94">
        <v>1000</v>
      </c>
      <c r="AD504" s="94">
        <v>-311.3</v>
      </c>
      <c r="AE504" s="94">
        <v>-31.13</v>
      </c>
    </row>
    <row r="505" spans="1:31" ht="15" thickBot="1" x14ac:dyDescent="0.35">
      <c r="A505" s="93" t="s">
        <v>930</v>
      </c>
      <c r="B505" s="94">
        <v>582.79999999999995</v>
      </c>
      <c r="C505" s="94">
        <v>131.5</v>
      </c>
      <c r="D505" s="94">
        <v>128.5</v>
      </c>
      <c r="E505" s="94">
        <v>185.4</v>
      </c>
      <c r="F505" s="94">
        <v>122.6</v>
      </c>
      <c r="G505" s="94">
        <v>128.5</v>
      </c>
      <c r="H505" s="94">
        <v>129.5</v>
      </c>
      <c r="I505" s="94">
        <v>1408.7</v>
      </c>
      <c r="J505" s="94">
        <v>1000</v>
      </c>
      <c r="K505" s="94">
        <v>-408.7</v>
      </c>
      <c r="L505" s="94">
        <v>-40.869999999999997</v>
      </c>
      <c r="T505" s="93" t="s">
        <v>930</v>
      </c>
      <c r="U505" s="94">
        <v>484.7</v>
      </c>
      <c r="V505" s="94">
        <v>83</v>
      </c>
      <c r="W505" s="94">
        <v>1</v>
      </c>
      <c r="X505" s="94">
        <v>5.0999999999999996</v>
      </c>
      <c r="Y505" s="94">
        <v>7.1</v>
      </c>
      <c r="Z505" s="94">
        <v>1</v>
      </c>
      <c r="AA505" s="94">
        <v>0</v>
      </c>
      <c r="AB505" s="94">
        <v>581.79999999999995</v>
      </c>
      <c r="AC505" s="94">
        <v>1000</v>
      </c>
      <c r="AD505" s="94">
        <v>418.2</v>
      </c>
      <c r="AE505" s="94">
        <v>41.82</v>
      </c>
    </row>
    <row r="506" spans="1:31" ht="15" thickBot="1" x14ac:dyDescent="0.35">
      <c r="A506" s="93" t="s">
        <v>931</v>
      </c>
      <c r="B506" s="94">
        <v>516.5</v>
      </c>
      <c r="C506" s="94">
        <v>119.6</v>
      </c>
      <c r="D506" s="94">
        <v>88</v>
      </c>
      <c r="E506" s="94">
        <v>136.9</v>
      </c>
      <c r="F506" s="94">
        <v>110.7</v>
      </c>
      <c r="G506" s="94">
        <v>88</v>
      </c>
      <c r="H506" s="94">
        <v>82.1</v>
      </c>
      <c r="I506" s="94">
        <v>1141.8</v>
      </c>
      <c r="J506" s="94">
        <v>1000</v>
      </c>
      <c r="K506" s="94">
        <v>-141.80000000000001</v>
      </c>
      <c r="L506" s="94">
        <v>-14.18</v>
      </c>
      <c r="T506" s="93" t="s">
        <v>931</v>
      </c>
      <c r="U506" s="94">
        <v>552.5</v>
      </c>
      <c r="V506" s="94">
        <v>95.1</v>
      </c>
      <c r="W506" s="94">
        <v>42.5</v>
      </c>
      <c r="X506" s="94">
        <v>54.6</v>
      </c>
      <c r="Y506" s="94">
        <v>19.2</v>
      </c>
      <c r="Z506" s="94">
        <v>42.5</v>
      </c>
      <c r="AA506" s="94">
        <v>48.6</v>
      </c>
      <c r="AB506" s="94">
        <v>855</v>
      </c>
      <c r="AC506" s="94">
        <v>1000</v>
      </c>
      <c r="AD506" s="94">
        <v>145</v>
      </c>
      <c r="AE506" s="94">
        <v>14.5</v>
      </c>
    </row>
    <row r="507" spans="1:31" ht="15" thickBot="1" x14ac:dyDescent="0.35">
      <c r="A507" s="93" t="s">
        <v>932</v>
      </c>
      <c r="B507" s="94">
        <v>465.1</v>
      </c>
      <c r="C507" s="94">
        <v>17.8</v>
      </c>
      <c r="D507" s="94">
        <v>14.8</v>
      </c>
      <c r="E507" s="94">
        <v>64.8</v>
      </c>
      <c r="F507" s="94">
        <v>8.9</v>
      </c>
      <c r="G507" s="94">
        <v>14.8</v>
      </c>
      <c r="H507" s="94">
        <v>15.8</v>
      </c>
      <c r="I507" s="94">
        <v>602</v>
      </c>
      <c r="J507" s="94">
        <v>1000</v>
      </c>
      <c r="K507" s="94">
        <v>398</v>
      </c>
      <c r="L507" s="94">
        <v>39.799999999999997</v>
      </c>
      <c r="T507" s="93" t="s">
        <v>932</v>
      </c>
      <c r="U507" s="94">
        <v>605.1</v>
      </c>
      <c r="V507" s="94">
        <v>199.3</v>
      </c>
      <c r="W507" s="94">
        <v>117.4</v>
      </c>
      <c r="X507" s="94">
        <v>128.5</v>
      </c>
      <c r="Y507" s="94">
        <v>123.4</v>
      </c>
      <c r="Z507" s="94">
        <v>117.4</v>
      </c>
      <c r="AA507" s="94">
        <v>116.4</v>
      </c>
      <c r="AB507" s="94">
        <v>1407.5</v>
      </c>
      <c r="AC507" s="94">
        <v>1000</v>
      </c>
      <c r="AD507" s="94">
        <v>-407.5</v>
      </c>
      <c r="AE507" s="94">
        <v>-40.75</v>
      </c>
    </row>
    <row r="508" spans="1:31" ht="15" thickBot="1" x14ac:dyDescent="0.35">
      <c r="A508" s="93" t="s">
        <v>933</v>
      </c>
      <c r="B508" s="94">
        <v>523.5</v>
      </c>
      <c r="C508" s="94">
        <v>42.5</v>
      </c>
      <c r="D508" s="94">
        <v>80.099999999999994</v>
      </c>
      <c r="E508" s="94">
        <v>125.1</v>
      </c>
      <c r="F508" s="94">
        <v>33.6</v>
      </c>
      <c r="G508" s="94">
        <v>80.099999999999994</v>
      </c>
      <c r="H508" s="94">
        <v>82.1</v>
      </c>
      <c r="I508" s="94">
        <v>966.8</v>
      </c>
      <c r="J508" s="94">
        <v>1000</v>
      </c>
      <c r="K508" s="94">
        <v>33.200000000000003</v>
      </c>
      <c r="L508" s="94">
        <v>3.32</v>
      </c>
      <c r="T508" s="93" t="s">
        <v>933</v>
      </c>
      <c r="U508" s="94">
        <v>545.4</v>
      </c>
      <c r="V508" s="94">
        <v>174</v>
      </c>
      <c r="W508" s="94">
        <v>50.6</v>
      </c>
      <c r="X508" s="94">
        <v>66.8</v>
      </c>
      <c r="Y508" s="94">
        <v>98.1</v>
      </c>
      <c r="Z508" s="94">
        <v>50.6</v>
      </c>
      <c r="AA508" s="94">
        <v>48.6</v>
      </c>
      <c r="AB508" s="94">
        <v>1034.0999999999999</v>
      </c>
      <c r="AC508" s="94">
        <v>1000</v>
      </c>
      <c r="AD508" s="94">
        <v>-34.1</v>
      </c>
      <c r="AE508" s="94">
        <v>-3.41</v>
      </c>
    </row>
    <row r="509" spans="1:31" ht="15" thickBot="1" x14ac:dyDescent="0.35">
      <c r="A509" s="93" t="s">
        <v>934</v>
      </c>
      <c r="B509" s="94">
        <v>503.7</v>
      </c>
      <c r="C509" s="94">
        <v>56.3</v>
      </c>
      <c r="D509" s="94">
        <v>51.4</v>
      </c>
      <c r="E509" s="94">
        <v>106.3</v>
      </c>
      <c r="F509" s="94">
        <v>47.5</v>
      </c>
      <c r="G509" s="94">
        <v>51.4</v>
      </c>
      <c r="H509" s="94">
        <v>52.4</v>
      </c>
      <c r="I509" s="94">
        <v>869</v>
      </c>
      <c r="J509" s="94">
        <v>1000</v>
      </c>
      <c r="K509" s="94">
        <v>131</v>
      </c>
      <c r="L509" s="94">
        <v>13.1</v>
      </c>
      <c r="T509" s="93" t="s">
        <v>934</v>
      </c>
      <c r="U509" s="94">
        <v>565.6</v>
      </c>
      <c r="V509" s="94">
        <v>159.9</v>
      </c>
      <c r="W509" s="94">
        <v>79.900000000000006</v>
      </c>
      <c r="X509" s="94">
        <v>86</v>
      </c>
      <c r="Y509" s="94">
        <v>84</v>
      </c>
      <c r="Z509" s="94">
        <v>79.900000000000006</v>
      </c>
      <c r="AA509" s="94">
        <v>78.900000000000006</v>
      </c>
      <c r="AB509" s="94">
        <v>1134.3</v>
      </c>
      <c r="AC509" s="94">
        <v>1000</v>
      </c>
      <c r="AD509" s="94">
        <v>-134.30000000000001</v>
      </c>
      <c r="AE509" s="94">
        <v>-13.43</v>
      </c>
    </row>
    <row r="510" spans="1:31" ht="15" thickBot="1" x14ac:dyDescent="0.35">
      <c r="A510" s="93" t="s">
        <v>935</v>
      </c>
      <c r="B510" s="94">
        <v>526.4</v>
      </c>
      <c r="C510" s="94">
        <v>59.3</v>
      </c>
      <c r="D510" s="94">
        <v>65.2</v>
      </c>
      <c r="E510" s="94">
        <v>133</v>
      </c>
      <c r="F510" s="94">
        <v>50.4</v>
      </c>
      <c r="G510" s="94">
        <v>65.2</v>
      </c>
      <c r="H510" s="94">
        <v>82.1</v>
      </c>
      <c r="I510" s="94">
        <v>981.7</v>
      </c>
      <c r="J510" s="94">
        <v>1000</v>
      </c>
      <c r="K510" s="94">
        <v>18.3</v>
      </c>
      <c r="L510" s="94">
        <v>1.83</v>
      </c>
      <c r="T510" s="93" t="s">
        <v>935</v>
      </c>
      <c r="U510" s="94">
        <v>542.29999999999995</v>
      </c>
      <c r="V510" s="94">
        <v>156.80000000000001</v>
      </c>
      <c r="W510" s="94">
        <v>65.8</v>
      </c>
      <c r="X510" s="94">
        <v>58.7</v>
      </c>
      <c r="Y510" s="94">
        <v>80.900000000000006</v>
      </c>
      <c r="Z510" s="94">
        <v>65.8</v>
      </c>
      <c r="AA510" s="94">
        <v>48.6</v>
      </c>
      <c r="AB510" s="94">
        <v>1018.9</v>
      </c>
      <c r="AC510" s="94">
        <v>1000</v>
      </c>
      <c r="AD510" s="94">
        <v>-18.899999999999999</v>
      </c>
      <c r="AE510" s="94">
        <v>-1.89</v>
      </c>
    </row>
    <row r="511" spans="1:31" ht="15" thickBot="1" x14ac:dyDescent="0.35">
      <c r="A511" s="93" t="s">
        <v>936</v>
      </c>
      <c r="B511" s="94">
        <v>508.6</v>
      </c>
      <c r="C511" s="94">
        <v>74.099999999999994</v>
      </c>
      <c r="D511" s="94">
        <v>38.6</v>
      </c>
      <c r="E511" s="94">
        <v>107.3</v>
      </c>
      <c r="F511" s="94">
        <v>65.2</v>
      </c>
      <c r="G511" s="94">
        <v>38.6</v>
      </c>
      <c r="H511" s="94">
        <v>52.4</v>
      </c>
      <c r="I511" s="94">
        <v>884.8</v>
      </c>
      <c r="J511" s="94">
        <v>1000</v>
      </c>
      <c r="K511" s="94">
        <v>115.2</v>
      </c>
      <c r="L511" s="94">
        <v>11.52</v>
      </c>
      <c r="T511" s="93" t="s">
        <v>936</v>
      </c>
      <c r="U511" s="94">
        <v>560.6</v>
      </c>
      <c r="V511" s="94">
        <v>141.69999999999999</v>
      </c>
      <c r="W511" s="94">
        <v>93.1</v>
      </c>
      <c r="X511" s="94">
        <v>85</v>
      </c>
      <c r="Y511" s="94">
        <v>65.8</v>
      </c>
      <c r="Z511" s="94">
        <v>93.1</v>
      </c>
      <c r="AA511" s="94">
        <v>78.900000000000006</v>
      </c>
      <c r="AB511" s="94">
        <v>1118.0999999999999</v>
      </c>
      <c r="AC511" s="94">
        <v>1000</v>
      </c>
      <c r="AD511" s="94">
        <v>-118.1</v>
      </c>
      <c r="AE511" s="94">
        <v>-11.81</v>
      </c>
    </row>
    <row r="512" spans="1:31" ht="15" thickBot="1" x14ac:dyDescent="0.35">
      <c r="A512" s="93" t="s">
        <v>937</v>
      </c>
      <c r="B512" s="94">
        <v>567.9</v>
      </c>
      <c r="C512" s="94">
        <v>84</v>
      </c>
      <c r="D512" s="94">
        <v>100.8</v>
      </c>
      <c r="E512" s="94">
        <v>173.5</v>
      </c>
      <c r="F512" s="94">
        <v>75.099999999999994</v>
      </c>
      <c r="G512" s="94">
        <v>100.8</v>
      </c>
      <c r="H512" s="94">
        <v>129.5</v>
      </c>
      <c r="I512" s="94">
        <v>1231.8</v>
      </c>
      <c r="J512" s="94">
        <v>1000</v>
      </c>
      <c r="K512" s="94">
        <v>-231.8</v>
      </c>
      <c r="L512" s="94">
        <v>-23.18</v>
      </c>
      <c r="T512" s="93" t="s">
        <v>937</v>
      </c>
      <c r="U512" s="94">
        <v>499.8</v>
      </c>
      <c r="V512" s="94">
        <v>131.5</v>
      </c>
      <c r="W512" s="94">
        <v>29.3</v>
      </c>
      <c r="X512" s="94">
        <v>17.2</v>
      </c>
      <c r="Y512" s="94">
        <v>55.7</v>
      </c>
      <c r="Z512" s="94">
        <v>29.3</v>
      </c>
      <c r="AA512" s="94">
        <v>0</v>
      </c>
      <c r="AB512" s="94">
        <v>762.9</v>
      </c>
      <c r="AC512" s="94">
        <v>1000</v>
      </c>
      <c r="AD512" s="94">
        <v>237.1</v>
      </c>
      <c r="AE512" s="94">
        <v>23.71</v>
      </c>
    </row>
    <row r="513" spans="1:31" ht="15" thickBot="1" x14ac:dyDescent="0.35">
      <c r="A513" s="93" t="s">
        <v>938</v>
      </c>
      <c r="B513" s="94">
        <v>538.29999999999995</v>
      </c>
      <c r="C513" s="94">
        <v>81.099999999999994</v>
      </c>
      <c r="D513" s="94">
        <v>95.9</v>
      </c>
      <c r="E513" s="94">
        <v>147.80000000000001</v>
      </c>
      <c r="F513" s="94">
        <v>72.2</v>
      </c>
      <c r="G513" s="94">
        <v>95.9</v>
      </c>
      <c r="H513" s="94">
        <v>129.5</v>
      </c>
      <c r="I513" s="94">
        <v>1160.5999999999999</v>
      </c>
      <c r="J513" s="94">
        <v>1000</v>
      </c>
      <c r="K513" s="94">
        <v>-160.6</v>
      </c>
      <c r="L513" s="94">
        <v>-16.059999999999999</v>
      </c>
      <c r="T513" s="93" t="s">
        <v>938</v>
      </c>
      <c r="U513" s="94">
        <v>530.20000000000005</v>
      </c>
      <c r="V513" s="94">
        <v>134.6</v>
      </c>
      <c r="W513" s="94">
        <v>34.4</v>
      </c>
      <c r="X513" s="94">
        <v>43.5</v>
      </c>
      <c r="Y513" s="94">
        <v>58.7</v>
      </c>
      <c r="Z513" s="94">
        <v>34.4</v>
      </c>
      <c r="AA513" s="94">
        <v>0</v>
      </c>
      <c r="AB513" s="94">
        <v>835.8</v>
      </c>
      <c r="AC513" s="94">
        <v>1000</v>
      </c>
      <c r="AD513" s="94">
        <v>164.2</v>
      </c>
      <c r="AE513" s="94">
        <v>16.420000000000002</v>
      </c>
    </row>
    <row r="514" spans="1:31" ht="15" thickBot="1" x14ac:dyDescent="0.35">
      <c r="A514" s="93" t="s">
        <v>939</v>
      </c>
      <c r="B514" s="94">
        <v>513.6</v>
      </c>
      <c r="C514" s="94">
        <v>134.4</v>
      </c>
      <c r="D514" s="94">
        <v>94.9</v>
      </c>
      <c r="E514" s="94">
        <v>120.1</v>
      </c>
      <c r="F514" s="94">
        <v>125.5</v>
      </c>
      <c r="G514" s="94">
        <v>94.9</v>
      </c>
      <c r="H514" s="94">
        <v>82.1</v>
      </c>
      <c r="I514" s="94">
        <v>1165.5</v>
      </c>
      <c r="J514" s="94">
        <v>1000</v>
      </c>
      <c r="K514" s="94">
        <v>-165.5</v>
      </c>
      <c r="L514" s="94">
        <v>-16.55</v>
      </c>
      <c r="T514" s="93" t="s">
        <v>939</v>
      </c>
      <c r="U514" s="94">
        <v>555.5</v>
      </c>
      <c r="V514" s="94">
        <v>79.900000000000006</v>
      </c>
      <c r="W514" s="94">
        <v>35.4</v>
      </c>
      <c r="X514" s="94">
        <v>71.8</v>
      </c>
      <c r="Y514" s="94">
        <v>4</v>
      </c>
      <c r="Z514" s="94">
        <v>35.4</v>
      </c>
      <c r="AA514" s="94">
        <v>48.6</v>
      </c>
      <c r="AB514" s="94">
        <v>830.7</v>
      </c>
      <c r="AC514" s="94">
        <v>1000</v>
      </c>
      <c r="AD514" s="94">
        <v>169.3</v>
      </c>
      <c r="AE514" s="94">
        <v>16.93</v>
      </c>
    </row>
    <row r="515" spans="1:31" ht="15" thickBot="1" x14ac:dyDescent="0.35">
      <c r="A515" s="93" t="s">
        <v>940</v>
      </c>
      <c r="B515" s="94">
        <v>555.1</v>
      </c>
      <c r="C515" s="94">
        <v>94.9</v>
      </c>
      <c r="D515" s="94">
        <v>83</v>
      </c>
      <c r="E515" s="94">
        <v>137.9</v>
      </c>
      <c r="F515" s="94">
        <v>86</v>
      </c>
      <c r="G515" s="94">
        <v>83</v>
      </c>
      <c r="H515" s="94">
        <v>82.1</v>
      </c>
      <c r="I515" s="94">
        <v>1122</v>
      </c>
      <c r="J515" s="94">
        <v>1000</v>
      </c>
      <c r="K515" s="94">
        <v>-122</v>
      </c>
      <c r="L515" s="94">
        <v>-12.2</v>
      </c>
      <c r="T515" s="93" t="s">
        <v>940</v>
      </c>
      <c r="U515" s="94">
        <v>513</v>
      </c>
      <c r="V515" s="94">
        <v>120.4</v>
      </c>
      <c r="W515" s="94">
        <v>47.6</v>
      </c>
      <c r="X515" s="94">
        <v>53.6</v>
      </c>
      <c r="Y515" s="94">
        <v>44.5</v>
      </c>
      <c r="Z515" s="94">
        <v>47.6</v>
      </c>
      <c r="AA515" s="94">
        <v>48.6</v>
      </c>
      <c r="AB515" s="94">
        <v>875.2</v>
      </c>
      <c r="AC515" s="94">
        <v>1000</v>
      </c>
      <c r="AD515" s="94">
        <v>124.8</v>
      </c>
      <c r="AE515" s="94">
        <v>12.48</v>
      </c>
    </row>
    <row r="516" spans="1:31" ht="15" thickBot="1" x14ac:dyDescent="0.35">
      <c r="A516" s="93" t="s">
        <v>941</v>
      </c>
      <c r="B516" s="94">
        <v>558.1</v>
      </c>
      <c r="C516" s="94">
        <v>108.7</v>
      </c>
      <c r="D516" s="94">
        <v>75.099999999999994</v>
      </c>
      <c r="E516" s="94">
        <v>140.9</v>
      </c>
      <c r="F516" s="94">
        <v>99.8</v>
      </c>
      <c r="G516" s="94">
        <v>75.099999999999994</v>
      </c>
      <c r="H516" s="94">
        <v>82.1</v>
      </c>
      <c r="I516" s="94">
        <v>1139.8</v>
      </c>
      <c r="J516" s="94">
        <v>1000</v>
      </c>
      <c r="K516" s="94">
        <v>-139.80000000000001</v>
      </c>
      <c r="L516" s="94">
        <v>-13.98</v>
      </c>
      <c r="T516" s="93" t="s">
        <v>941</v>
      </c>
      <c r="U516" s="94">
        <v>510</v>
      </c>
      <c r="V516" s="94">
        <v>106.2</v>
      </c>
      <c r="W516" s="94">
        <v>55.7</v>
      </c>
      <c r="X516" s="94">
        <v>50.6</v>
      </c>
      <c r="Y516" s="94">
        <v>30.4</v>
      </c>
      <c r="Z516" s="94">
        <v>55.7</v>
      </c>
      <c r="AA516" s="94">
        <v>48.6</v>
      </c>
      <c r="AB516" s="94">
        <v>857</v>
      </c>
      <c r="AC516" s="94">
        <v>1000</v>
      </c>
      <c r="AD516" s="94">
        <v>143</v>
      </c>
      <c r="AE516" s="94">
        <v>14.3</v>
      </c>
    </row>
    <row r="517" spans="1:31" ht="15" thickBot="1" x14ac:dyDescent="0.35">
      <c r="A517" s="93" t="s">
        <v>942</v>
      </c>
      <c r="B517" s="94">
        <v>482.9</v>
      </c>
      <c r="C517" s="94">
        <v>24.7</v>
      </c>
      <c r="D517" s="94">
        <v>17.8</v>
      </c>
      <c r="E517" s="94">
        <v>77.599999999999994</v>
      </c>
      <c r="F517" s="94">
        <v>15.8</v>
      </c>
      <c r="G517" s="94">
        <v>17.8</v>
      </c>
      <c r="H517" s="94">
        <v>52.4</v>
      </c>
      <c r="I517" s="94">
        <v>689</v>
      </c>
      <c r="J517" s="94">
        <v>1000</v>
      </c>
      <c r="K517" s="94">
        <v>311</v>
      </c>
      <c r="L517" s="94">
        <v>31.1</v>
      </c>
      <c r="T517" s="93" t="s">
        <v>942</v>
      </c>
      <c r="U517" s="94">
        <v>586.9</v>
      </c>
      <c r="V517" s="94">
        <v>192.2</v>
      </c>
      <c r="W517" s="94">
        <v>114.3</v>
      </c>
      <c r="X517" s="94">
        <v>115.3</v>
      </c>
      <c r="Y517" s="94">
        <v>116.4</v>
      </c>
      <c r="Z517" s="94">
        <v>114.3</v>
      </c>
      <c r="AA517" s="94">
        <v>78.900000000000006</v>
      </c>
      <c r="AB517" s="94">
        <v>1318.4</v>
      </c>
      <c r="AC517" s="94">
        <v>1000</v>
      </c>
      <c r="AD517" s="94">
        <v>-318.39999999999998</v>
      </c>
      <c r="AE517" s="94">
        <v>-31.84</v>
      </c>
    </row>
    <row r="518" spans="1:31" ht="15" thickBot="1" x14ac:dyDescent="0.35">
      <c r="A518" s="93" t="s">
        <v>943</v>
      </c>
      <c r="B518" s="94">
        <v>522.5</v>
      </c>
      <c r="C518" s="94">
        <v>212.5</v>
      </c>
      <c r="D518" s="94">
        <v>98.9</v>
      </c>
      <c r="E518" s="94">
        <v>161.6</v>
      </c>
      <c r="F518" s="94">
        <v>129.5</v>
      </c>
      <c r="G518" s="94">
        <v>98.9</v>
      </c>
      <c r="H518" s="94">
        <v>129.5</v>
      </c>
      <c r="I518" s="94">
        <v>1353.4</v>
      </c>
      <c r="J518" s="94">
        <v>1000</v>
      </c>
      <c r="K518" s="94">
        <v>-353.4</v>
      </c>
      <c r="L518" s="94">
        <v>-35.340000000000003</v>
      </c>
      <c r="T518" s="93" t="s">
        <v>943</v>
      </c>
      <c r="U518" s="94">
        <v>546.4</v>
      </c>
      <c r="V518" s="94">
        <v>0</v>
      </c>
      <c r="W518" s="94">
        <v>31.4</v>
      </c>
      <c r="X518" s="94">
        <v>29.3</v>
      </c>
      <c r="Y518" s="94">
        <v>0</v>
      </c>
      <c r="Z518" s="94">
        <v>31.4</v>
      </c>
      <c r="AA518" s="94">
        <v>0</v>
      </c>
      <c r="AB518" s="94">
        <v>638.5</v>
      </c>
      <c r="AC518" s="94">
        <v>1000</v>
      </c>
      <c r="AD518" s="94">
        <v>361.5</v>
      </c>
      <c r="AE518" s="94">
        <v>36.15</v>
      </c>
    </row>
    <row r="519" spans="1:31" ht="15" thickBot="1" x14ac:dyDescent="0.35">
      <c r="A519" s="93" t="s">
        <v>944</v>
      </c>
      <c r="B519" s="94">
        <v>540.29999999999995</v>
      </c>
      <c r="C519" s="94">
        <v>80.099999999999994</v>
      </c>
      <c r="D519" s="94">
        <v>77.099999999999994</v>
      </c>
      <c r="E519" s="94">
        <v>144.80000000000001</v>
      </c>
      <c r="F519" s="94">
        <v>71.2</v>
      </c>
      <c r="G519" s="94">
        <v>77.099999999999994</v>
      </c>
      <c r="H519" s="94">
        <v>129.5</v>
      </c>
      <c r="I519" s="94">
        <v>1120.0999999999999</v>
      </c>
      <c r="J519" s="94">
        <v>1000</v>
      </c>
      <c r="K519" s="94">
        <v>-120.1</v>
      </c>
      <c r="L519" s="94">
        <v>-12.01</v>
      </c>
      <c r="T519" s="93" t="s">
        <v>944</v>
      </c>
      <c r="U519" s="94">
        <v>528.20000000000005</v>
      </c>
      <c r="V519" s="94">
        <v>135.6</v>
      </c>
      <c r="W519" s="94">
        <v>53.6</v>
      </c>
      <c r="X519" s="94">
        <v>46.5</v>
      </c>
      <c r="Y519" s="94">
        <v>59.7</v>
      </c>
      <c r="Z519" s="94">
        <v>53.6</v>
      </c>
      <c r="AA519" s="94">
        <v>0</v>
      </c>
      <c r="AB519" s="94">
        <v>877.3</v>
      </c>
      <c r="AC519" s="94">
        <v>1000</v>
      </c>
      <c r="AD519" s="94">
        <v>122.7</v>
      </c>
      <c r="AE519" s="94">
        <v>12.27</v>
      </c>
    </row>
    <row r="520" spans="1:31" ht="15" thickBot="1" x14ac:dyDescent="0.35">
      <c r="A520" s="93" t="s">
        <v>945</v>
      </c>
      <c r="B520" s="94">
        <v>525.4</v>
      </c>
      <c r="C520" s="94">
        <v>90</v>
      </c>
      <c r="D520" s="94">
        <v>84</v>
      </c>
      <c r="E520" s="94">
        <v>166.6</v>
      </c>
      <c r="F520" s="94">
        <v>81.099999999999994</v>
      </c>
      <c r="G520" s="94">
        <v>84</v>
      </c>
      <c r="H520" s="94">
        <v>129.5</v>
      </c>
      <c r="I520" s="94">
        <v>1160.5999999999999</v>
      </c>
      <c r="J520" s="94">
        <v>1000</v>
      </c>
      <c r="K520" s="94">
        <v>-160.6</v>
      </c>
      <c r="L520" s="94">
        <v>-16.059999999999999</v>
      </c>
      <c r="T520" s="93" t="s">
        <v>945</v>
      </c>
      <c r="U520" s="94">
        <v>543.4</v>
      </c>
      <c r="V520" s="94">
        <v>125.5</v>
      </c>
      <c r="W520" s="94">
        <v>46.5</v>
      </c>
      <c r="X520" s="94">
        <v>24.3</v>
      </c>
      <c r="Y520" s="94">
        <v>49.6</v>
      </c>
      <c r="Z520" s="94">
        <v>46.5</v>
      </c>
      <c r="AA520" s="94">
        <v>0</v>
      </c>
      <c r="AB520" s="94">
        <v>835.8</v>
      </c>
      <c r="AC520" s="94">
        <v>1000</v>
      </c>
      <c r="AD520" s="94">
        <v>164.2</v>
      </c>
      <c r="AE520" s="94">
        <v>16.420000000000002</v>
      </c>
    </row>
    <row r="521" spans="1:31" ht="15" thickBot="1" x14ac:dyDescent="0.35">
      <c r="A521" s="93" t="s">
        <v>946</v>
      </c>
      <c r="B521" s="94">
        <v>569.9</v>
      </c>
      <c r="C521" s="94">
        <v>116.7</v>
      </c>
      <c r="D521" s="94">
        <v>117.6</v>
      </c>
      <c r="E521" s="94">
        <v>163.6</v>
      </c>
      <c r="F521" s="94">
        <v>107.8</v>
      </c>
      <c r="G521" s="94">
        <v>117.6</v>
      </c>
      <c r="H521" s="94">
        <v>129.5</v>
      </c>
      <c r="I521" s="94">
        <v>1322.7</v>
      </c>
      <c r="J521" s="94">
        <v>1000</v>
      </c>
      <c r="K521" s="94">
        <v>-322.7</v>
      </c>
      <c r="L521" s="94">
        <v>-32.270000000000003</v>
      </c>
      <c r="T521" s="93" t="s">
        <v>946</v>
      </c>
      <c r="U521" s="94">
        <v>497.8</v>
      </c>
      <c r="V521" s="94">
        <v>98.1</v>
      </c>
      <c r="W521" s="94">
        <v>12.1</v>
      </c>
      <c r="X521" s="94">
        <v>27.3</v>
      </c>
      <c r="Y521" s="94">
        <v>22.3</v>
      </c>
      <c r="Z521" s="94">
        <v>12.1</v>
      </c>
      <c r="AA521" s="94">
        <v>0</v>
      </c>
      <c r="AB521" s="94">
        <v>669.8</v>
      </c>
      <c r="AC521" s="94">
        <v>1000</v>
      </c>
      <c r="AD521" s="94">
        <v>330.2</v>
      </c>
      <c r="AE521" s="94">
        <v>33.020000000000003</v>
      </c>
    </row>
    <row r="522" spans="1:31" ht="15" thickBot="1" x14ac:dyDescent="0.35">
      <c r="A522" s="93" t="s">
        <v>947</v>
      </c>
      <c r="B522" s="94">
        <v>564</v>
      </c>
      <c r="C522" s="94">
        <v>89</v>
      </c>
      <c r="D522" s="94">
        <v>93.9</v>
      </c>
      <c r="E522" s="94">
        <v>157.69999999999999</v>
      </c>
      <c r="F522" s="94">
        <v>80.099999999999994</v>
      </c>
      <c r="G522" s="94">
        <v>93.9</v>
      </c>
      <c r="H522" s="94">
        <v>129.5</v>
      </c>
      <c r="I522" s="94">
        <v>1208</v>
      </c>
      <c r="J522" s="94">
        <v>1000</v>
      </c>
      <c r="K522" s="94">
        <v>-208</v>
      </c>
      <c r="L522" s="94">
        <v>-20.8</v>
      </c>
      <c r="T522" s="93" t="s">
        <v>947</v>
      </c>
      <c r="U522" s="94">
        <v>503.9</v>
      </c>
      <c r="V522" s="94">
        <v>126.5</v>
      </c>
      <c r="W522" s="94">
        <v>36.4</v>
      </c>
      <c r="X522" s="94">
        <v>33.4</v>
      </c>
      <c r="Y522" s="94">
        <v>50.6</v>
      </c>
      <c r="Z522" s="94">
        <v>36.4</v>
      </c>
      <c r="AA522" s="94">
        <v>0</v>
      </c>
      <c r="AB522" s="94">
        <v>787.2</v>
      </c>
      <c r="AC522" s="94">
        <v>1000</v>
      </c>
      <c r="AD522" s="94">
        <v>212.8</v>
      </c>
      <c r="AE522" s="94">
        <v>21.28</v>
      </c>
    </row>
    <row r="523" spans="1:31" ht="15" thickBot="1" x14ac:dyDescent="0.35">
      <c r="A523" s="93" t="s">
        <v>948</v>
      </c>
      <c r="B523" s="94">
        <v>574.9</v>
      </c>
      <c r="C523" s="94">
        <v>100.8</v>
      </c>
      <c r="D523" s="94">
        <v>112.7</v>
      </c>
      <c r="E523" s="94">
        <v>177.4</v>
      </c>
      <c r="F523" s="94">
        <v>91.9</v>
      </c>
      <c r="G523" s="94">
        <v>112.7</v>
      </c>
      <c r="H523" s="94">
        <v>129.5</v>
      </c>
      <c r="I523" s="94">
        <v>1300</v>
      </c>
      <c r="J523" s="94">
        <v>1000</v>
      </c>
      <c r="K523" s="94">
        <v>-300</v>
      </c>
      <c r="L523" s="94">
        <v>-30</v>
      </c>
      <c r="T523" s="93" t="s">
        <v>948</v>
      </c>
      <c r="U523" s="94">
        <v>492.8</v>
      </c>
      <c r="V523" s="94">
        <v>114.3</v>
      </c>
      <c r="W523" s="94">
        <v>17.2</v>
      </c>
      <c r="X523" s="94">
        <v>13.2</v>
      </c>
      <c r="Y523" s="94">
        <v>38.4</v>
      </c>
      <c r="Z523" s="94">
        <v>17.2</v>
      </c>
      <c r="AA523" s="94">
        <v>0</v>
      </c>
      <c r="AB523" s="94">
        <v>693.1</v>
      </c>
      <c r="AC523" s="94">
        <v>1000</v>
      </c>
      <c r="AD523" s="94">
        <v>306.89999999999998</v>
      </c>
      <c r="AE523" s="94">
        <v>30.69</v>
      </c>
    </row>
    <row r="524" spans="1:31" ht="15" thickBot="1" x14ac:dyDescent="0.35">
      <c r="A524" s="93" t="s">
        <v>949</v>
      </c>
      <c r="B524" s="94">
        <v>496.8</v>
      </c>
      <c r="C524" s="94">
        <v>57.3</v>
      </c>
      <c r="D524" s="94">
        <v>39.5</v>
      </c>
      <c r="E524" s="94">
        <v>94.4</v>
      </c>
      <c r="F524" s="94">
        <v>48.4</v>
      </c>
      <c r="G524" s="94">
        <v>39.5</v>
      </c>
      <c r="H524" s="94">
        <v>52.4</v>
      </c>
      <c r="I524" s="94">
        <v>828.4</v>
      </c>
      <c r="J524" s="94">
        <v>1000</v>
      </c>
      <c r="K524" s="94">
        <v>171.6</v>
      </c>
      <c r="L524" s="94">
        <v>17.16</v>
      </c>
      <c r="T524" s="93" t="s">
        <v>949</v>
      </c>
      <c r="U524" s="94">
        <v>572.70000000000005</v>
      </c>
      <c r="V524" s="94">
        <v>158.9</v>
      </c>
      <c r="W524" s="94">
        <v>92.1</v>
      </c>
      <c r="X524" s="94">
        <v>98.1</v>
      </c>
      <c r="Y524" s="94">
        <v>83</v>
      </c>
      <c r="Z524" s="94">
        <v>92.1</v>
      </c>
      <c r="AA524" s="94">
        <v>78.900000000000006</v>
      </c>
      <c r="AB524" s="94">
        <v>1175.7</v>
      </c>
      <c r="AC524" s="94">
        <v>1000</v>
      </c>
      <c r="AD524" s="94">
        <v>-175.7</v>
      </c>
      <c r="AE524" s="94">
        <v>-17.57</v>
      </c>
    </row>
    <row r="525" spans="1:31" ht="15" thickBot="1" x14ac:dyDescent="0.35">
      <c r="A525" s="93" t="s">
        <v>950</v>
      </c>
      <c r="B525" s="94">
        <v>568.9</v>
      </c>
      <c r="C525" s="94">
        <v>122.6</v>
      </c>
      <c r="D525" s="94">
        <v>125.5</v>
      </c>
      <c r="E525" s="94">
        <v>182.4</v>
      </c>
      <c r="F525" s="94">
        <v>113.7</v>
      </c>
      <c r="G525" s="94">
        <v>125.5</v>
      </c>
      <c r="H525" s="94">
        <v>129.5</v>
      </c>
      <c r="I525" s="94">
        <v>1368.2</v>
      </c>
      <c r="J525" s="94">
        <v>1000</v>
      </c>
      <c r="K525" s="94">
        <v>-368.2</v>
      </c>
      <c r="L525" s="94">
        <v>-36.82</v>
      </c>
      <c r="T525" s="93" t="s">
        <v>950</v>
      </c>
      <c r="U525" s="94">
        <v>498.8</v>
      </c>
      <c r="V525" s="94">
        <v>92.1</v>
      </c>
      <c r="W525" s="94">
        <v>4</v>
      </c>
      <c r="X525" s="94">
        <v>8.1</v>
      </c>
      <c r="Y525" s="94">
        <v>16.2</v>
      </c>
      <c r="Z525" s="94">
        <v>4</v>
      </c>
      <c r="AA525" s="94">
        <v>0</v>
      </c>
      <c r="AB525" s="94">
        <v>623.29999999999995</v>
      </c>
      <c r="AC525" s="94">
        <v>1000</v>
      </c>
      <c r="AD525" s="94">
        <v>376.7</v>
      </c>
      <c r="AE525" s="94">
        <v>37.67</v>
      </c>
    </row>
    <row r="526" spans="1:31" ht="15" thickBot="1" x14ac:dyDescent="0.35">
      <c r="A526" s="93" t="s">
        <v>951</v>
      </c>
      <c r="B526" s="94">
        <v>575.79999999999995</v>
      </c>
      <c r="C526" s="94">
        <v>128.5</v>
      </c>
      <c r="D526" s="94">
        <v>128.5</v>
      </c>
      <c r="E526" s="94">
        <v>179.4</v>
      </c>
      <c r="F526" s="94">
        <v>119.6</v>
      </c>
      <c r="G526" s="94">
        <v>128.5</v>
      </c>
      <c r="H526" s="94">
        <v>129.5</v>
      </c>
      <c r="I526" s="94">
        <v>1389.9</v>
      </c>
      <c r="J526" s="94">
        <v>1000</v>
      </c>
      <c r="K526" s="94">
        <v>-389.9</v>
      </c>
      <c r="L526" s="94">
        <v>-38.99</v>
      </c>
      <c r="T526" s="93" t="s">
        <v>951</v>
      </c>
      <c r="U526" s="94">
        <v>491.7</v>
      </c>
      <c r="V526" s="94">
        <v>86</v>
      </c>
      <c r="W526" s="94">
        <v>1</v>
      </c>
      <c r="X526" s="94">
        <v>11.1</v>
      </c>
      <c r="Y526" s="94">
        <v>10.1</v>
      </c>
      <c r="Z526" s="94">
        <v>1</v>
      </c>
      <c r="AA526" s="94">
        <v>0</v>
      </c>
      <c r="AB526" s="94">
        <v>601</v>
      </c>
      <c r="AC526" s="94">
        <v>1000</v>
      </c>
      <c r="AD526" s="94">
        <v>399</v>
      </c>
      <c r="AE526" s="94">
        <v>39.9</v>
      </c>
    </row>
    <row r="527" spans="1:31" ht="15" thickBot="1" x14ac:dyDescent="0.35">
      <c r="A527" s="93" t="s">
        <v>952</v>
      </c>
      <c r="B527" s="94">
        <v>511.6</v>
      </c>
      <c r="C527" s="94">
        <v>97.9</v>
      </c>
      <c r="D527" s="94">
        <v>67.2</v>
      </c>
      <c r="E527" s="94">
        <v>122.1</v>
      </c>
      <c r="F527" s="94">
        <v>89</v>
      </c>
      <c r="G527" s="94">
        <v>67.2</v>
      </c>
      <c r="H527" s="94">
        <v>82.1</v>
      </c>
      <c r="I527" s="94">
        <v>1037</v>
      </c>
      <c r="J527" s="94">
        <v>1000</v>
      </c>
      <c r="K527" s="94">
        <v>-37</v>
      </c>
      <c r="L527" s="94">
        <v>-3.7</v>
      </c>
      <c r="T527" s="93" t="s">
        <v>952</v>
      </c>
      <c r="U527" s="94">
        <v>557.5</v>
      </c>
      <c r="V527" s="94">
        <v>117.4</v>
      </c>
      <c r="W527" s="94">
        <v>63.7</v>
      </c>
      <c r="X527" s="94">
        <v>69.8</v>
      </c>
      <c r="Y527" s="94">
        <v>41.5</v>
      </c>
      <c r="Z527" s="94">
        <v>63.7</v>
      </c>
      <c r="AA527" s="94">
        <v>48.6</v>
      </c>
      <c r="AB527" s="94">
        <v>962.2</v>
      </c>
      <c r="AC527" s="94">
        <v>1000</v>
      </c>
      <c r="AD527" s="94">
        <v>37.799999999999997</v>
      </c>
      <c r="AE527" s="94">
        <v>3.78</v>
      </c>
    </row>
    <row r="528" spans="1:31" ht="15" thickBot="1" x14ac:dyDescent="0.35">
      <c r="A528" s="93" t="s">
        <v>953</v>
      </c>
      <c r="B528" s="94">
        <v>492.8</v>
      </c>
      <c r="C528" s="94">
        <v>23.7</v>
      </c>
      <c r="D528" s="94">
        <v>27.7</v>
      </c>
      <c r="E528" s="94">
        <v>93.4</v>
      </c>
      <c r="F528" s="94">
        <v>14.8</v>
      </c>
      <c r="G528" s="94">
        <v>27.7</v>
      </c>
      <c r="H528" s="94">
        <v>52.4</v>
      </c>
      <c r="I528" s="94">
        <v>732.5</v>
      </c>
      <c r="J528" s="94">
        <v>1000</v>
      </c>
      <c r="K528" s="94">
        <v>267.5</v>
      </c>
      <c r="L528" s="94">
        <v>26.75</v>
      </c>
      <c r="T528" s="93" t="s">
        <v>953</v>
      </c>
      <c r="U528" s="94">
        <v>576.70000000000005</v>
      </c>
      <c r="V528" s="94">
        <v>193.3</v>
      </c>
      <c r="W528" s="94">
        <v>104.2</v>
      </c>
      <c r="X528" s="94">
        <v>99.2</v>
      </c>
      <c r="Y528" s="94">
        <v>117.4</v>
      </c>
      <c r="Z528" s="94">
        <v>104.2</v>
      </c>
      <c r="AA528" s="94">
        <v>78.900000000000006</v>
      </c>
      <c r="AB528" s="94">
        <v>1273.9000000000001</v>
      </c>
      <c r="AC528" s="94">
        <v>1000</v>
      </c>
      <c r="AD528" s="94">
        <v>-273.89999999999998</v>
      </c>
      <c r="AE528" s="94">
        <v>-27.39</v>
      </c>
    </row>
    <row r="529" spans="1:31" ht="15" thickBot="1" x14ac:dyDescent="0.35">
      <c r="A529" s="93" t="s">
        <v>954</v>
      </c>
      <c r="B529" s="94">
        <v>478</v>
      </c>
      <c r="C529" s="94">
        <v>26.7</v>
      </c>
      <c r="D529" s="94">
        <v>16.8</v>
      </c>
      <c r="E529" s="94">
        <v>87.5</v>
      </c>
      <c r="F529" s="94">
        <v>17.8</v>
      </c>
      <c r="G529" s="94">
        <v>16.8</v>
      </c>
      <c r="H529" s="94">
        <v>52.4</v>
      </c>
      <c r="I529" s="94">
        <v>696</v>
      </c>
      <c r="J529" s="94">
        <v>1000</v>
      </c>
      <c r="K529" s="94">
        <v>304</v>
      </c>
      <c r="L529" s="94">
        <v>30.4</v>
      </c>
      <c r="T529" s="93" t="s">
        <v>954</v>
      </c>
      <c r="U529" s="94">
        <v>591.9</v>
      </c>
      <c r="V529" s="94">
        <v>190.2</v>
      </c>
      <c r="W529" s="94">
        <v>115.3</v>
      </c>
      <c r="X529" s="94">
        <v>105.2</v>
      </c>
      <c r="Y529" s="94">
        <v>114.3</v>
      </c>
      <c r="Z529" s="94">
        <v>115.3</v>
      </c>
      <c r="AA529" s="94">
        <v>78.900000000000006</v>
      </c>
      <c r="AB529" s="94">
        <v>1311.3</v>
      </c>
      <c r="AC529" s="94">
        <v>1000</v>
      </c>
      <c r="AD529" s="94">
        <v>-311.3</v>
      </c>
      <c r="AE529" s="94">
        <v>-31.13</v>
      </c>
    </row>
    <row r="530" spans="1:31" ht="15" thickBot="1" x14ac:dyDescent="0.35">
      <c r="A530" s="93" t="s">
        <v>955</v>
      </c>
      <c r="B530" s="94">
        <v>536.29999999999995</v>
      </c>
      <c r="C530" s="94">
        <v>78.099999999999994</v>
      </c>
      <c r="D530" s="94">
        <v>70.2</v>
      </c>
      <c r="E530" s="94">
        <v>134</v>
      </c>
      <c r="F530" s="94">
        <v>69.2</v>
      </c>
      <c r="G530" s="94">
        <v>70.2</v>
      </c>
      <c r="H530" s="94">
        <v>82.1</v>
      </c>
      <c r="I530" s="94">
        <v>1040</v>
      </c>
      <c r="J530" s="94">
        <v>1000</v>
      </c>
      <c r="K530" s="94">
        <v>-40</v>
      </c>
      <c r="L530" s="94">
        <v>-4</v>
      </c>
      <c r="T530" s="93" t="s">
        <v>955</v>
      </c>
      <c r="U530" s="94">
        <v>532.20000000000005</v>
      </c>
      <c r="V530" s="94">
        <v>137.6</v>
      </c>
      <c r="W530" s="94">
        <v>60.7</v>
      </c>
      <c r="X530" s="94">
        <v>57.7</v>
      </c>
      <c r="Y530" s="94">
        <v>61.7</v>
      </c>
      <c r="Z530" s="94">
        <v>60.7</v>
      </c>
      <c r="AA530" s="94">
        <v>48.6</v>
      </c>
      <c r="AB530" s="94">
        <v>959.2</v>
      </c>
      <c r="AC530" s="94">
        <v>1000</v>
      </c>
      <c r="AD530" s="94">
        <v>40.799999999999997</v>
      </c>
      <c r="AE530" s="94">
        <v>4.08</v>
      </c>
    </row>
    <row r="531" spans="1:31" ht="15" thickBot="1" x14ac:dyDescent="0.35">
      <c r="A531" s="93" t="s">
        <v>956</v>
      </c>
      <c r="B531" s="94">
        <v>507.6</v>
      </c>
      <c r="C531" s="94">
        <v>48.4</v>
      </c>
      <c r="D531" s="94">
        <v>46.5</v>
      </c>
      <c r="E531" s="94">
        <v>101.3</v>
      </c>
      <c r="F531" s="94">
        <v>39.5</v>
      </c>
      <c r="G531" s="94">
        <v>46.5</v>
      </c>
      <c r="H531" s="94">
        <v>52.4</v>
      </c>
      <c r="I531" s="94">
        <v>842.3</v>
      </c>
      <c r="J531" s="94">
        <v>1000</v>
      </c>
      <c r="K531" s="94">
        <v>157.69999999999999</v>
      </c>
      <c r="L531" s="94">
        <v>15.77</v>
      </c>
      <c r="T531" s="93" t="s">
        <v>956</v>
      </c>
      <c r="U531" s="94">
        <v>561.6</v>
      </c>
      <c r="V531" s="94">
        <v>168</v>
      </c>
      <c r="W531" s="94">
        <v>85</v>
      </c>
      <c r="X531" s="94">
        <v>91.1</v>
      </c>
      <c r="Y531" s="94">
        <v>92.1</v>
      </c>
      <c r="Z531" s="94">
        <v>85</v>
      </c>
      <c r="AA531" s="94">
        <v>78.900000000000006</v>
      </c>
      <c r="AB531" s="94">
        <v>1161.5999999999999</v>
      </c>
      <c r="AC531" s="94">
        <v>1000</v>
      </c>
      <c r="AD531" s="94">
        <v>-161.6</v>
      </c>
      <c r="AE531" s="94">
        <v>-16.16</v>
      </c>
    </row>
    <row r="532" spans="1:31" ht="15" thickBot="1" x14ac:dyDescent="0.35">
      <c r="A532" s="93" t="s">
        <v>957</v>
      </c>
      <c r="B532" s="94">
        <v>510.6</v>
      </c>
      <c r="C532" s="94">
        <v>82.1</v>
      </c>
      <c r="D532" s="94">
        <v>87</v>
      </c>
      <c r="E532" s="94">
        <v>156.69999999999999</v>
      </c>
      <c r="F532" s="94">
        <v>73.2</v>
      </c>
      <c r="G532" s="94">
        <v>87</v>
      </c>
      <c r="H532" s="94">
        <v>129.5</v>
      </c>
      <c r="I532" s="94">
        <v>1126</v>
      </c>
      <c r="J532" s="94">
        <v>1000</v>
      </c>
      <c r="K532" s="94">
        <v>-126</v>
      </c>
      <c r="L532" s="94">
        <v>-12.6</v>
      </c>
      <c r="T532" s="93" t="s">
        <v>957</v>
      </c>
      <c r="U532" s="94">
        <v>558.5</v>
      </c>
      <c r="V532" s="94">
        <v>133.6</v>
      </c>
      <c r="W532" s="94">
        <v>43.5</v>
      </c>
      <c r="X532" s="94">
        <v>34.4</v>
      </c>
      <c r="Y532" s="94">
        <v>57.7</v>
      </c>
      <c r="Z532" s="94">
        <v>43.5</v>
      </c>
      <c r="AA532" s="94">
        <v>0</v>
      </c>
      <c r="AB532" s="94">
        <v>871.2</v>
      </c>
      <c r="AC532" s="94">
        <v>1000</v>
      </c>
      <c r="AD532" s="94">
        <v>128.80000000000001</v>
      </c>
      <c r="AE532" s="94">
        <v>12.88</v>
      </c>
    </row>
    <row r="533" spans="1:31" ht="15" thickBot="1" x14ac:dyDescent="0.35">
      <c r="A533" s="93" t="s">
        <v>958</v>
      </c>
      <c r="B533" s="94">
        <v>512.6</v>
      </c>
      <c r="C533" s="94">
        <v>52.4</v>
      </c>
      <c r="D533" s="94">
        <v>32.6</v>
      </c>
      <c r="E533" s="94">
        <v>115.2</v>
      </c>
      <c r="F533" s="94">
        <v>43.5</v>
      </c>
      <c r="G533" s="94">
        <v>32.6</v>
      </c>
      <c r="H533" s="94">
        <v>82.1</v>
      </c>
      <c r="I533" s="94">
        <v>870.9</v>
      </c>
      <c r="J533" s="94">
        <v>1000</v>
      </c>
      <c r="K533" s="94">
        <v>129.1</v>
      </c>
      <c r="L533" s="94">
        <v>12.91</v>
      </c>
      <c r="T533" s="93" t="s">
        <v>958</v>
      </c>
      <c r="U533" s="94">
        <v>556.5</v>
      </c>
      <c r="V533" s="94">
        <v>163.9</v>
      </c>
      <c r="W533" s="94">
        <v>99.2</v>
      </c>
      <c r="X533" s="94">
        <v>76.900000000000006</v>
      </c>
      <c r="Y533" s="94">
        <v>88</v>
      </c>
      <c r="Z533" s="94">
        <v>99.2</v>
      </c>
      <c r="AA533" s="94">
        <v>48.6</v>
      </c>
      <c r="AB533" s="94">
        <v>1132.2</v>
      </c>
      <c r="AC533" s="94">
        <v>1000</v>
      </c>
      <c r="AD533" s="94">
        <v>-132.19999999999999</v>
      </c>
      <c r="AE533" s="94">
        <v>-13.22</v>
      </c>
    </row>
    <row r="534" spans="1:31" ht="15" thickBot="1" x14ac:dyDescent="0.35">
      <c r="A534" s="93" t="s">
        <v>959</v>
      </c>
      <c r="B534" s="94">
        <v>553.1</v>
      </c>
      <c r="C534" s="94">
        <v>69.2</v>
      </c>
      <c r="D534" s="94">
        <v>58.3</v>
      </c>
      <c r="E534" s="94">
        <v>128</v>
      </c>
      <c r="F534" s="94">
        <v>60.3</v>
      </c>
      <c r="G534" s="94">
        <v>58.3</v>
      </c>
      <c r="H534" s="94">
        <v>82.1</v>
      </c>
      <c r="I534" s="94">
        <v>1009.3</v>
      </c>
      <c r="J534" s="94">
        <v>1000</v>
      </c>
      <c r="K534" s="94">
        <v>-9.3000000000000007</v>
      </c>
      <c r="L534" s="94">
        <v>-0.93</v>
      </c>
      <c r="T534" s="93" t="s">
        <v>959</v>
      </c>
      <c r="U534" s="94">
        <v>515</v>
      </c>
      <c r="V534" s="94">
        <v>146.69999999999999</v>
      </c>
      <c r="W534" s="94">
        <v>72.900000000000006</v>
      </c>
      <c r="X534" s="94">
        <v>63.7</v>
      </c>
      <c r="Y534" s="94">
        <v>70.8</v>
      </c>
      <c r="Z534" s="94">
        <v>72.900000000000006</v>
      </c>
      <c r="AA534" s="94">
        <v>48.6</v>
      </c>
      <c r="AB534" s="94">
        <v>990.6</v>
      </c>
      <c r="AC534" s="94">
        <v>1000</v>
      </c>
      <c r="AD534" s="94">
        <v>9.4</v>
      </c>
      <c r="AE534" s="94">
        <v>0.94</v>
      </c>
    </row>
    <row r="535" spans="1:31" ht="15" thickBot="1" x14ac:dyDescent="0.35">
      <c r="A535" s="93" t="s">
        <v>960</v>
      </c>
      <c r="B535" s="94">
        <v>579.79999999999995</v>
      </c>
      <c r="C535" s="94">
        <v>112.7</v>
      </c>
      <c r="D535" s="94">
        <v>115.7</v>
      </c>
      <c r="E535" s="94">
        <v>175.5</v>
      </c>
      <c r="F535" s="94">
        <v>103.8</v>
      </c>
      <c r="G535" s="94">
        <v>115.7</v>
      </c>
      <c r="H535" s="94">
        <v>129.5</v>
      </c>
      <c r="I535" s="94">
        <v>1332.6</v>
      </c>
      <c r="J535" s="94">
        <v>1000</v>
      </c>
      <c r="K535" s="94">
        <v>-332.6</v>
      </c>
      <c r="L535" s="94">
        <v>-33.26</v>
      </c>
      <c r="T535" s="93" t="s">
        <v>960</v>
      </c>
      <c r="U535" s="94">
        <v>487.7</v>
      </c>
      <c r="V535" s="94">
        <v>102.2</v>
      </c>
      <c r="W535" s="94">
        <v>14.2</v>
      </c>
      <c r="X535" s="94">
        <v>15.2</v>
      </c>
      <c r="Y535" s="94">
        <v>26.3</v>
      </c>
      <c r="Z535" s="94">
        <v>14.2</v>
      </c>
      <c r="AA535" s="94">
        <v>0</v>
      </c>
      <c r="AB535" s="94">
        <v>659.7</v>
      </c>
      <c r="AC535" s="94">
        <v>1000</v>
      </c>
      <c r="AD535" s="94">
        <v>340.3</v>
      </c>
      <c r="AE535" s="94">
        <v>34.03</v>
      </c>
    </row>
    <row r="536" spans="1:31" ht="15" thickBot="1" x14ac:dyDescent="0.35">
      <c r="A536" s="93" t="s">
        <v>961</v>
      </c>
      <c r="B536" s="94">
        <v>534.29999999999995</v>
      </c>
      <c r="C536" s="94">
        <v>99.8</v>
      </c>
      <c r="D536" s="94">
        <v>90</v>
      </c>
      <c r="E536" s="94">
        <v>152.69999999999999</v>
      </c>
      <c r="F536" s="94">
        <v>90.9</v>
      </c>
      <c r="G536" s="94">
        <v>90</v>
      </c>
      <c r="H536" s="94">
        <v>129.5</v>
      </c>
      <c r="I536" s="94">
        <v>1187.3</v>
      </c>
      <c r="J536" s="94">
        <v>1000</v>
      </c>
      <c r="K536" s="94">
        <v>-187.3</v>
      </c>
      <c r="L536" s="94">
        <v>-18.73</v>
      </c>
      <c r="T536" s="93" t="s">
        <v>961</v>
      </c>
      <c r="U536" s="94">
        <v>534.20000000000005</v>
      </c>
      <c r="V536" s="94">
        <v>115.3</v>
      </c>
      <c r="W536" s="94">
        <v>40.5</v>
      </c>
      <c r="X536" s="94">
        <v>38.4</v>
      </c>
      <c r="Y536" s="94">
        <v>39.5</v>
      </c>
      <c r="Z536" s="94">
        <v>40.5</v>
      </c>
      <c r="AA536" s="94">
        <v>0</v>
      </c>
      <c r="AB536" s="94">
        <v>808.5</v>
      </c>
      <c r="AC536" s="94">
        <v>1000</v>
      </c>
      <c r="AD536" s="94">
        <v>191.5</v>
      </c>
      <c r="AE536" s="94">
        <v>19.149999999999999</v>
      </c>
    </row>
    <row r="537" spans="1:31" ht="15" thickBot="1" x14ac:dyDescent="0.35">
      <c r="A537" s="93" t="s">
        <v>962</v>
      </c>
      <c r="B537" s="94">
        <v>531.4</v>
      </c>
      <c r="C537" s="94">
        <v>93.9</v>
      </c>
      <c r="D537" s="94">
        <v>45.5</v>
      </c>
      <c r="E537" s="94">
        <v>130</v>
      </c>
      <c r="F537" s="94">
        <v>85</v>
      </c>
      <c r="G537" s="94">
        <v>45.5</v>
      </c>
      <c r="H537" s="94">
        <v>82.1</v>
      </c>
      <c r="I537" s="94">
        <v>1013.3</v>
      </c>
      <c r="J537" s="94">
        <v>1000</v>
      </c>
      <c r="K537" s="94">
        <v>-13.3</v>
      </c>
      <c r="L537" s="94">
        <v>-1.33</v>
      </c>
      <c r="T537" s="93" t="s">
        <v>962</v>
      </c>
      <c r="U537" s="94">
        <v>537.29999999999995</v>
      </c>
      <c r="V537" s="94">
        <v>121.4</v>
      </c>
      <c r="W537" s="94">
        <v>86</v>
      </c>
      <c r="X537" s="94">
        <v>61.7</v>
      </c>
      <c r="Y537" s="94">
        <v>45.5</v>
      </c>
      <c r="Z537" s="94">
        <v>86</v>
      </c>
      <c r="AA537" s="94">
        <v>48.6</v>
      </c>
      <c r="AB537" s="94">
        <v>986.5</v>
      </c>
      <c r="AC537" s="94">
        <v>1000</v>
      </c>
      <c r="AD537" s="94">
        <v>13.5</v>
      </c>
      <c r="AE537" s="94">
        <v>1.35</v>
      </c>
    </row>
    <row r="538" spans="1:31" ht="15" thickBot="1" x14ac:dyDescent="0.35">
      <c r="A538" s="93" t="s">
        <v>963</v>
      </c>
      <c r="B538" s="94">
        <v>488.9</v>
      </c>
      <c r="C538" s="94">
        <v>33.6</v>
      </c>
      <c r="D538" s="94">
        <v>24.7</v>
      </c>
      <c r="E538" s="94">
        <v>89.5</v>
      </c>
      <c r="F538" s="94">
        <v>24.7</v>
      </c>
      <c r="G538" s="94">
        <v>24.7</v>
      </c>
      <c r="H538" s="94">
        <v>52.4</v>
      </c>
      <c r="I538" s="94">
        <v>738.5</v>
      </c>
      <c r="J538" s="94">
        <v>1000</v>
      </c>
      <c r="K538" s="94">
        <v>261.5</v>
      </c>
      <c r="L538" s="94">
        <v>26.15</v>
      </c>
      <c r="T538" s="93" t="s">
        <v>963</v>
      </c>
      <c r="U538" s="94">
        <v>580.79999999999995</v>
      </c>
      <c r="V538" s="94">
        <v>183.1</v>
      </c>
      <c r="W538" s="94">
        <v>107.3</v>
      </c>
      <c r="X538" s="94">
        <v>103.2</v>
      </c>
      <c r="Y538" s="94">
        <v>107.3</v>
      </c>
      <c r="Z538" s="94">
        <v>107.3</v>
      </c>
      <c r="AA538" s="94">
        <v>78.900000000000006</v>
      </c>
      <c r="AB538" s="94">
        <v>1267.8</v>
      </c>
      <c r="AC538" s="94">
        <v>1000</v>
      </c>
      <c r="AD538" s="94">
        <v>-267.8</v>
      </c>
      <c r="AE538" s="94">
        <v>-26.78</v>
      </c>
    </row>
    <row r="539" spans="1:31" ht="15" thickBot="1" x14ac:dyDescent="0.35">
      <c r="A539" s="93" t="s">
        <v>964</v>
      </c>
      <c r="B539" s="94">
        <v>502.7</v>
      </c>
      <c r="C539" s="94">
        <v>55.4</v>
      </c>
      <c r="D539" s="94">
        <v>54.4</v>
      </c>
      <c r="E539" s="94">
        <v>123.1</v>
      </c>
      <c r="F539" s="94">
        <v>46.5</v>
      </c>
      <c r="G539" s="94">
        <v>54.4</v>
      </c>
      <c r="H539" s="94">
        <v>82.1</v>
      </c>
      <c r="I539" s="94">
        <v>918.4</v>
      </c>
      <c r="J539" s="94">
        <v>1000</v>
      </c>
      <c r="K539" s="94">
        <v>81.599999999999994</v>
      </c>
      <c r="L539" s="94">
        <v>8.16</v>
      </c>
      <c r="T539" s="93" t="s">
        <v>964</v>
      </c>
      <c r="U539" s="94">
        <v>566.6</v>
      </c>
      <c r="V539" s="94">
        <v>160.9</v>
      </c>
      <c r="W539" s="94">
        <v>76.900000000000006</v>
      </c>
      <c r="X539" s="94">
        <v>68.8</v>
      </c>
      <c r="Y539" s="94">
        <v>85</v>
      </c>
      <c r="Z539" s="94">
        <v>76.900000000000006</v>
      </c>
      <c r="AA539" s="94">
        <v>48.6</v>
      </c>
      <c r="AB539" s="94">
        <v>1083.7</v>
      </c>
      <c r="AC539" s="94">
        <v>1000</v>
      </c>
      <c r="AD539" s="94">
        <v>-83.7</v>
      </c>
      <c r="AE539" s="94">
        <v>-8.3699999999999992</v>
      </c>
    </row>
    <row r="540" spans="1:31" ht="15" thickBot="1" x14ac:dyDescent="0.35">
      <c r="A540" s="93" t="s">
        <v>965</v>
      </c>
      <c r="B540" s="94">
        <v>490.8</v>
      </c>
      <c r="C540" s="94">
        <v>22.7</v>
      </c>
      <c r="D540" s="94">
        <v>20.8</v>
      </c>
      <c r="E540" s="94">
        <v>85.5</v>
      </c>
      <c r="F540" s="94">
        <v>13.8</v>
      </c>
      <c r="G540" s="94">
        <v>20.8</v>
      </c>
      <c r="H540" s="94">
        <v>52.4</v>
      </c>
      <c r="I540" s="94">
        <v>706.8</v>
      </c>
      <c r="J540" s="94">
        <v>1000</v>
      </c>
      <c r="K540" s="94">
        <v>293.2</v>
      </c>
      <c r="L540" s="94">
        <v>29.32</v>
      </c>
      <c r="T540" s="93" t="s">
        <v>965</v>
      </c>
      <c r="U540" s="94">
        <v>578.79999999999995</v>
      </c>
      <c r="V540" s="94">
        <v>194.3</v>
      </c>
      <c r="W540" s="94">
        <v>111.3</v>
      </c>
      <c r="X540" s="94">
        <v>107.3</v>
      </c>
      <c r="Y540" s="94">
        <v>118.4</v>
      </c>
      <c r="Z540" s="94">
        <v>111.3</v>
      </c>
      <c r="AA540" s="94">
        <v>78.900000000000006</v>
      </c>
      <c r="AB540" s="94">
        <v>1300.2</v>
      </c>
      <c r="AC540" s="94">
        <v>1000</v>
      </c>
      <c r="AD540" s="94">
        <v>-300.2</v>
      </c>
      <c r="AE540" s="94">
        <v>-30.02</v>
      </c>
    </row>
    <row r="541" spans="1:31" ht="15" thickBot="1" x14ac:dyDescent="0.35">
      <c r="A541" s="93" t="s">
        <v>966</v>
      </c>
      <c r="B541" s="94">
        <v>493.8</v>
      </c>
      <c r="C541" s="94">
        <v>27.7</v>
      </c>
      <c r="D541" s="94">
        <v>21.7</v>
      </c>
      <c r="E541" s="94">
        <v>96.4</v>
      </c>
      <c r="F541" s="94">
        <v>18.8</v>
      </c>
      <c r="G541" s="94">
        <v>21.7</v>
      </c>
      <c r="H541" s="94">
        <v>52.4</v>
      </c>
      <c r="I541" s="94">
        <v>732.5</v>
      </c>
      <c r="J541" s="94">
        <v>1000</v>
      </c>
      <c r="K541" s="94">
        <v>267.5</v>
      </c>
      <c r="L541" s="94">
        <v>26.75</v>
      </c>
      <c r="T541" s="93" t="s">
        <v>966</v>
      </c>
      <c r="U541" s="94">
        <v>575.70000000000005</v>
      </c>
      <c r="V541" s="94">
        <v>189.2</v>
      </c>
      <c r="W541" s="94">
        <v>110.3</v>
      </c>
      <c r="X541" s="94">
        <v>96.1</v>
      </c>
      <c r="Y541" s="94">
        <v>113.3</v>
      </c>
      <c r="Z541" s="94">
        <v>110.3</v>
      </c>
      <c r="AA541" s="94">
        <v>78.900000000000006</v>
      </c>
      <c r="AB541" s="94">
        <v>1273.9000000000001</v>
      </c>
      <c r="AC541" s="94">
        <v>1000</v>
      </c>
      <c r="AD541" s="94">
        <v>-273.89999999999998</v>
      </c>
      <c r="AE541" s="94">
        <v>-27.39</v>
      </c>
    </row>
    <row r="542" spans="1:31" ht="15" thickBot="1" x14ac:dyDescent="0.35"/>
    <row r="543" spans="1:31" ht="15" thickBot="1" x14ac:dyDescent="0.35">
      <c r="A543" s="95" t="s">
        <v>2017</v>
      </c>
      <c r="B543" s="96">
        <v>1521.9</v>
      </c>
      <c r="T543" s="95" t="s">
        <v>2017</v>
      </c>
      <c r="U543" s="96">
        <v>1512.4</v>
      </c>
    </row>
    <row r="544" spans="1:31" ht="15" thickBot="1" x14ac:dyDescent="0.35">
      <c r="A544" s="95" t="s">
        <v>2018</v>
      </c>
      <c r="B544" s="96">
        <v>499.2</v>
      </c>
      <c r="T544" s="95" t="s">
        <v>2018</v>
      </c>
      <c r="U544" s="96">
        <v>465.9</v>
      </c>
    </row>
    <row r="545" spans="1:21" ht="15" thickBot="1" x14ac:dyDescent="0.35">
      <c r="A545" s="95" t="s">
        <v>2019</v>
      </c>
      <c r="B545" s="96">
        <v>132017.60000000001</v>
      </c>
      <c r="T545" s="95" t="s">
        <v>2019</v>
      </c>
      <c r="U545" s="96">
        <v>131999.6</v>
      </c>
    </row>
    <row r="546" spans="1:21" ht="15" thickBot="1" x14ac:dyDescent="0.35">
      <c r="A546" s="95" t="s">
        <v>2020</v>
      </c>
      <c r="B546" s="96">
        <v>132000</v>
      </c>
      <c r="T546" s="95" t="s">
        <v>2020</v>
      </c>
      <c r="U546" s="96">
        <v>132000</v>
      </c>
    </row>
    <row r="547" spans="1:21" ht="15" thickBot="1" x14ac:dyDescent="0.35">
      <c r="A547" s="95" t="s">
        <v>2021</v>
      </c>
      <c r="B547" s="96">
        <v>17.600000000000001</v>
      </c>
      <c r="T547" s="95" t="s">
        <v>2021</v>
      </c>
      <c r="U547" s="96">
        <v>-0.4</v>
      </c>
    </row>
    <row r="548" spans="1:21" ht="15" thickBot="1" x14ac:dyDescent="0.35">
      <c r="A548" s="95" t="s">
        <v>2022</v>
      </c>
      <c r="B548" s="96"/>
      <c r="T548" s="95" t="s">
        <v>2022</v>
      </c>
      <c r="U548" s="96"/>
    </row>
    <row r="549" spans="1:21" ht="15" thickBot="1" x14ac:dyDescent="0.35">
      <c r="A549" s="95" t="s">
        <v>2023</v>
      </c>
      <c r="B549" s="96"/>
      <c r="T549" s="95" t="s">
        <v>2023</v>
      </c>
      <c r="U549" s="96"/>
    </row>
    <row r="550" spans="1:21" ht="15" thickBot="1" x14ac:dyDescent="0.35">
      <c r="A550" s="95" t="s">
        <v>2024</v>
      </c>
      <c r="B550" s="96">
        <v>0</v>
      </c>
      <c r="T550" s="95" t="s">
        <v>2024</v>
      </c>
      <c r="U550" s="96">
        <v>0</v>
      </c>
    </row>
    <row r="552" spans="1:21" x14ac:dyDescent="0.3">
      <c r="A552" s="97" t="s">
        <v>2025</v>
      </c>
      <c r="T552" s="97" t="s">
        <v>2025</v>
      </c>
    </row>
    <row r="554" spans="1:21" x14ac:dyDescent="0.3">
      <c r="A554" s="98" t="s">
        <v>2026</v>
      </c>
      <c r="T554" s="98" t="s">
        <v>2026</v>
      </c>
    </row>
    <row r="555" spans="1:21" x14ac:dyDescent="0.3">
      <c r="A555" s="98" t="s">
        <v>2027</v>
      </c>
      <c r="T555" s="98" t="s">
        <v>2028</v>
      </c>
    </row>
  </sheetData>
  <hyperlinks>
    <hyperlink ref="A552" r:id="rId1" display="https://miau.my-x.hu/myx-free/coco/test/741116420251013221608.html" xr:uid="{CE78E5CC-8455-4FF2-87B1-38976C026C7C}"/>
    <hyperlink ref="T552" r:id="rId2" display="https://miau.my-x.hu/myx-free/coco/test/480250320251013221754.html" xr:uid="{87C2C59E-DD8B-4FB2-A3B0-7B47825492C2}"/>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6320F-04CA-4AA2-80BD-D1374071787E}">
  <dimension ref="B1:AA137"/>
  <sheetViews>
    <sheetView zoomScale="59" workbookViewId="0"/>
  </sheetViews>
  <sheetFormatPr defaultRowHeight="14.4" x14ac:dyDescent="0.3"/>
  <cols>
    <col min="2" max="2" width="24.5546875" customWidth="1"/>
    <col min="3" max="3" width="22.5546875" bestFit="1" customWidth="1"/>
    <col min="4" max="4" width="21" bestFit="1" customWidth="1"/>
    <col min="5" max="5" width="17.6640625" bestFit="1" customWidth="1"/>
    <col min="6" max="6" width="22.88671875" bestFit="1" customWidth="1"/>
    <col min="7" max="7" width="18.33203125" bestFit="1" customWidth="1"/>
    <col min="8" max="8" width="21.6640625" bestFit="1" customWidth="1"/>
  </cols>
  <sheetData>
    <row r="1" spans="2:27" x14ac:dyDescent="0.3">
      <c r="J1" t="s">
        <v>2029</v>
      </c>
    </row>
    <row r="2" spans="2:27" x14ac:dyDescent="0.3">
      <c r="J2" t="s">
        <v>2030</v>
      </c>
    </row>
    <row r="3" spans="2:27" x14ac:dyDescent="0.3">
      <c r="B3" t="s">
        <v>2031</v>
      </c>
      <c r="C3" s="131" t="s">
        <v>2032</v>
      </c>
      <c r="D3" s="131" t="s">
        <v>2032</v>
      </c>
      <c r="E3" s="131" t="s">
        <v>2032</v>
      </c>
      <c r="F3" s="131" t="s">
        <v>2033</v>
      </c>
      <c r="G3" s="131" t="s">
        <v>2032</v>
      </c>
      <c r="H3" s="131" t="s">
        <v>2032</v>
      </c>
    </row>
    <row r="4" spans="2:27" x14ac:dyDescent="0.3">
      <c r="B4" t="s">
        <v>2034</v>
      </c>
      <c r="C4">
        <v>0</v>
      </c>
      <c r="D4">
        <v>0</v>
      </c>
      <c r="E4">
        <v>0</v>
      </c>
      <c r="F4">
        <v>1</v>
      </c>
      <c r="G4">
        <v>0</v>
      </c>
      <c r="H4">
        <v>0</v>
      </c>
    </row>
    <row r="5" spans="2:27" x14ac:dyDescent="0.3">
      <c r="B5" s="130" t="s">
        <v>660</v>
      </c>
      <c r="C5" s="130" t="s">
        <v>797</v>
      </c>
      <c r="D5" s="130" t="s">
        <v>796</v>
      </c>
      <c r="E5" s="130" t="s">
        <v>798</v>
      </c>
      <c r="F5" s="130" t="s">
        <v>2035</v>
      </c>
      <c r="G5" s="130" t="s">
        <v>2036</v>
      </c>
      <c r="H5" s="130" t="s">
        <v>2037</v>
      </c>
      <c r="R5" t="s">
        <v>802</v>
      </c>
      <c r="S5" t="s">
        <v>803</v>
      </c>
      <c r="T5" t="s">
        <v>804</v>
      </c>
      <c r="U5" t="s">
        <v>805</v>
      </c>
      <c r="V5" t="s">
        <v>806</v>
      </c>
      <c r="W5" t="s">
        <v>807</v>
      </c>
      <c r="X5" t="s">
        <v>2038</v>
      </c>
      <c r="Y5" s="100" t="s">
        <v>809</v>
      </c>
      <c r="Z5" s="100" t="s">
        <v>810</v>
      </c>
      <c r="AA5" s="100" t="s">
        <v>811</v>
      </c>
    </row>
    <row r="6" spans="2:27" x14ac:dyDescent="0.3">
      <c r="B6" t="s">
        <v>5</v>
      </c>
      <c r="C6">
        <v>18</v>
      </c>
      <c r="D6">
        <v>0.32</v>
      </c>
      <c r="E6">
        <v>0.496</v>
      </c>
      <c r="F6">
        <f>ABS((Table1[[#This Row],[Education index 2023]] - (0.85*Table1[[#This Row],[HDI 2023]] + 0.15))/Table1[[#This Row],[HDI 2023]])</f>
        <v>0.50725806451612898</v>
      </c>
      <c r="G6">
        <f>IF(Table1[[#This Row],[Absolute education cap]] &gt; 0.3, 1,
 IF(Table1[[#This Row],[Absolute education cap]] &gt; 0.15, 2,
 IF(Table1[[#This Row],[Absolute education cap]] &gt; 0.05, 3,
 IF(Table1[[#This Row],[Absolute education cap]] &gt; 0.02, 4, 5
 ))))</f>
        <v>1</v>
      </c>
      <c r="H6">
        <f>IF(Table1[[#This Row],[Absolute education cap]] &gt; 0.3, 1,
 IF(Table1[[#This Row],[Absolute education cap]] &gt; 0.15, 2,
 IF(Table1[[#This Row],[Absolute education cap]] &gt; 0.05, 3, 4
 )))</f>
        <v>1</v>
      </c>
      <c r="R6">
        <f>RANK(C6, C$6:C$137, C$4)</f>
        <v>129</v>
      </c>
      <c r="S6">
        <f t="shared" ref="S6:W6" si="0">RANK(D6, D$6:D$137, D$4)</f>
        <v>125</v>
      </c>
      <c r="T6">
        <f t="shared" si="0"/>
        <v>126</v>
      </c>
      <c r="U6">
        <f t="shared" si="0"/>
        <v>125</v>
      </c>
      <c r="V6">
        <f t="shared" si="0"/>
        <v>97</v>
      </c>
      <c r="W6">
        <f t="shared" si="0"/>
        <v>97</v>
      </c>
      <c r="X6">
        <v>1000</v>
      </c>
      <c r="Y6">
        <f>PerformanceCOCO!H410</f>
        <v>660.4</v>
      </c>
      <c r="Z6">
        <f>IF(PerformanceCOCO!K410*PerformanceCOCO!AB410&lt;=0,1,0)</f>
        <v>1</v>
      </c>
      <c r="AA6">
        <f>RANK(Y6,$Y$6:$Y$137)</f>
        <v>128</v>
      </c>
    </row>
    <row r="7" spans="2:27" x14ac:dyDescent="0.3">
      <c r="B7" t="s">
        <v>10</v>
      </c>
      <c r="C7">
        <v>83</v>
      </c>
      <c r="D7">
        <v>0.7</v>
      </c>
      <c r="E7">
        <v>0.81</v>
      </c>
      <c r="F7">
        <f>ABS((Table1[[#This Row],[Education index 2023]] - (0.85*Table1[[#This Row],[HDI 2023]] + 0.15))/Table1[[#This Row],[HDI 2023]])</f>
        <v>0.17098765432098773</v>
      </c>
      <c r="G7">
        <f>IF(Table1[[#This Row],[Absolute education cap]] &gt; 0.3, 1,
 IF(Table1[[#This Row],[Absolute education cap]] &gt; 0.15, 2,
 IF(Table1[[#This Row],[Absolute education cap]] &gt; 0.05, 3,
 IF(Table1[[#This Row],[Absolute education cap]] &gt; 0.02, 4, 5
 ))))</f>
        <v>2</v>
      </c>
      <c r="H7">
        <f>IF(Table1[[#This Row],[Absolute education cap]] &gt; 0.3, 1,
 IF(Table1[[#This Row],[Absolute education cap]] &gt; 0.15, 2,
 IF(Table1[[#This Row],[Absolute education cap]] &gt; 0.05, 3, 4
 )))</f>
        <v>2</v>
      </c>
      <c r="R7">
        <f t="shared" ref="R7:R70" si="1">RANK(C7, C$6:C$137, C$4)</f>
        <v>67</v>
      </c>
      <c r="S7">
        <f t="shared" ref="S7:S70" si="2">RANK(D7, D$6:D$137, D$4)</f>
        <v>53</v>
      </c>
      <c r="T7">
        <f t="shared" ref="T7:T70" si="3">RANK(E7, E$6:E$137, E$4)</f>
        <v>60</v>
      </c>
      <c r="U7">
        <f t="shared" ref="U7:U70" si="4">RANK(F7, F$6:F$137, F$4)</f>
        <v>61</v>
      </c>
      <c r="V7">
        <f t="shared" ref="V7:V70" si="5">RANK(G7, G$6:G$137, G$4)</f>
        <v>48</v>
      </c>
      <c r="W7">
        <f t="shared" ref="W7:W70" si="6">RANK(H7, H$6:H$137, H$4)</f>
        <v>48</v>
      </c>
      <c r="X7">
        <v>1000</v>
      </c>
      <c r="Y7">
        <f>PerformanceCOCO!H411</f>
        <v>1019.6</v>
      </c>
      <c r="Z7">
        <f>IF(PerformanceCOCO!K411*PerformanceCOCO!AB411&lt;=0,1,0)</f>
        <v>1</v>
      </c>
      <c r="AA7">
        <f t="shared" ref="AA7:AA70" si="7">RANK(Y7,$Y$6:$Y$137)</f>
        <v>65</v>
      </c>
    </row>
    <row r="8" spans="2:27" x14ac:dyDescent="0.3">
      <c r="B8" t="s">
        <v>11</v>
      </c>
      <c r="C8">
        <v>95</v>
      </c>
      <c r="D8">
        <v>0.69</v>
      </c>
      <c r="E8">
        <v>0.91300000000000003</v>
      </c>
      <c r="F8">
        <f>ABS((Table1[[#This Row],[Education index 2023]] - (0.85*Table1[[#This Row],[HDI 2023]] + 0.15))/Table1[[#This Row],[HDI 2023]])</f>
        <v>0.25854326396495081</v>
      </c>
      <c r="G8">
        <f>IF(Table1[[#This Row],[Absolute education cap]] &gt; 0.3, 1,
 IF(Table1[[#This Row],[Absolute education cap]] &gt; 0.15, 2,
 IF(Table1[[#This Row],[Absolute education cap]] &gt; 0.05, 3,
 IF(Table1[[#This Row],[Absolute education cap]] &gt; 0.02, 4, 5
 ))))</f>
        <v>2</v>
      </c>
      <c r="H8">
        <f>IF(Table1[[#This Row],[Absolute education cap]] &gt; 0.3, 1,
 IF(Table1[[#This Row],[Absolute education cap]] &gt; 0.15, 2,
 IF(Table1[[#This Row],[Absolute education cap]] &gt; 0.05, 3, 4
 )))</f>
        <v>2</v>
      </c>
      <c r="R8">
        <f t="shared" si="1"/>
        <v>18</v>
      </c>
      <c r="S8">
        <f t="shared" si="2"/>
        <v>57</v>
      </c>
      <c r="T8">
        <f t="shared" si="3"/>
        <v>27</v>
      </c>
      <c r="U8">
        <f t="shared" si="4"/>
        <v>86</v>
      </c>
      <c r="V8">
        <f t="shared" si="5"/>
        <v>48</v>
      </c>
      <c r="W8">
        <f t="shared" si="6"/>
        <v>48</v>
      </c>
      <c r="X8">
        <v>1000</v>
      </c>
      <c r="Y8">
        <f>PerformanceCOCO!H412</f>
        <v>1072.2</v>
      </c>
      <c r="Z8">
        <f>IF(PerformanceCOCO!K412*PerformanceCOCO!AB412&lt;=0,1,0)</f>
        <v>1</v>
      </c>
      <c r="AA8">
        <f t="shared" si="7"/>
        <v>52</v>
      </c>
    </row>
    <row r="9" spans="2:27" x14ac:dyDescent="0.3">
      <c r="B9" t="s">
        <v>9</v>
      </c>
      <c r="C9">
        <v>45</v>
      </c>
      <c r="D9">
        <v>0.38</v>
      </c>
      <c r="E9">
        <v>0.61599999999999999</v>
      </c>
      <c r="F9">
        <f>ABS((Table1[[#This Row],[Education index 2023]] - (0.85*Table1[[#This Row],[HDI 2023]] + 0.15))/Table1[[#This Row],[HDI 2023]])</f>
        <v>0.47662337662337656</v>
      </c>
      <c r="G9">
        <f>IF(Table1[[#This Row],[Absolute education cap]] &gt; 0.3, 1,
 IF(Table1[[#This Row],[Absolute education cap]] &gt; 0.15, 2,
 IF(Table1[[#This Row],[Absolute education cap]] &gt; 0.05, 3,
 IF(Table1[[#This Row],[Absolute education cap]] &gt; 0.02, 4, 5
 ))))</f>
        <v>1</v>
      </c>
      <c r="H9">
        <f>IF(Table1[[#This Row],[Absolute education cap]] &gt; 0.3, 1,
 IF(Table1[[#This Row],[Absolute education cap]] &gt; 0.15, 2,
 IF(Table1[[#This Row],[Absolute education cap]] &gt; 0.05, 3, 4
 )))</f>
        <v>1</v>
      </c>
      <c r="R9">
        <f t="shared" si="1"/>
        <v>108</v>
      </c>
      <c r="S9">
        <f t="shared" si="2"/>
        <v>118</v>
      </c>
      <c r="T9">
        <f t="shared" si="3"/>
        <v>108</v>
      </c>
      <c r="U9">
        <f t="shared" si="4"/>
        <v>122</v>
      </c>
      <c r="V9">
        <f t="shared" si="5"/>
        <v>97</v>
      </c>
      <c r="W9">
        <f t="shared" si="6"/>
        <v>97</v>
      </c>
      <c r="X9">
        <v>1000</v>
      </c>
      <c r="Y9">
        <f>PerformanceCOCO!H413</f>
        <v>709</v>
      </c>
      <c r="Z9">
        <f>IF(PerformanceCOCO!K413*PerformanceCOCO!AB413&lt;=0,1,0)</f>
        <v>1</v>
      </c>
      <c r="AA9">
        <f t="shared" si="7"/>
        <v>117</v>
      </c>
    </row>
    <row r="10" spans="2:27" x14ac:dyDescent="0.3">
      <c r="B10" t="s">
        <v>15</v>
      </c>
      <c r="C10">
        <v>78</v>
      </c>
      <c r="D10">
        <v>0.78</v>
      </c>
      <c r="E10">
        <v>0.85099999999999998</v>
      </c>
      <c r="F10">
        <f>ABS((Table1[[#This Row],[Education index 2023]] - (0.85*Table1[[#This Row],[HDI 2023]] + 0.15))/Table1[[#This Row],[HDI 2023]])</f>
        <v>0.10969447708578135</v>
      </c>
      <c r="G10">
        <f>IF(Table1[[#This Row],[Absolute education cap]] &gt; 0.3, 1,
 IF(Table1[[#This Row],[Absolute education cap]] &gt; 0.15, 2,
 IF(Table1[[#This Row],[Absolute education cap]] &gt; 0.05, 3,
 IF(Table1[[#This Row],[Absolute education cap]] &gt; 0.02, 4, 5
 ))))</f>
        <v>3</v>
      </c>
      <c r="H10">
        <f>IF(Table1[[#This Row],[Absolute education cap]] &gt; 0.3, 1,
 IF(Table1[[#This Row],[Absolute education cap]] &gt; 0.15, 2,
 IF(Table1[[#This Row],[Absolute education cap]] &gt; 0.05, 3, 4
 )))</f>
        <v>3</v>
      </c>
      <c r="R10">
        <f t="shared" si="1"/>
        <v>83</v>
      </c>
      <c r="S10">
        <f t="shared" si="2"/>
        <v>39</v>
      </c>
      <c r="T10">
        <f t="shared" si="3"/>
        <v>46</v>
      </c>
      <c r="U10">
        <f t="shared" si="4"/>
        <v>36</v>
      </c>
      <c r="V10">
        <f t="shared" si="5"/>
        <v>9</v>
      </c>
      <c r="W10">
        <f t="shared" si="6"/>
        <v>9</v>
      </c>
      <c r="X10">
        <v>1000</v>
      </c>
      <c r="Y10">
        <f>PerformanceCOCO!H414</f>
        <v>1133.8</v>
      </c>
      <c r="Z10">
        <f>IF(PerformanceCOCO!K414*PerformanceCOCO!AB414&lt;=0,1,0)</f>
        <v>1</v>
      </c>
      <c r="AA10">
        <f t="shared" si="7"/>
        <v>39</v>
      </c>
    </row>
    <row r="11" spans="2:27" x14ac:dyDescent="0.3">
      <c r="B11" t="s">
        <v>13</v>
      </c>
      <c r="C11">
        <v>89</v>
      </c>
      <c r="D11">
        <v>0.83</v>
      </c>
      <c r="E11">
        <v>0.86499999999999999</v>
      </c>
      <c r="F11">
        <f>ABS((Table1[[#This Row],[Education index 2023]] - (0.85*Table1[[#This Row],[HDI 2023]] + 0.15))/Table1[[#This Row],[HDI 2023]])</f>
        <v>6.387283236994222E-2</v>
      </c>
      <c r="G11">
        <f>IF(Table1[[#This Row],[Absolute education cap]] &gt; 0.3, 1,
 IF(Table1[[#This Row],[Absolute education cap]] &gt; 0.15, 2,
 IF(Table1[[#This Row],[Absolute education cap]] &gt; 0.05, 3,
 IF(Table1[[#This Row],[Absolute education cap]] &gt; 0.02, 4, 5
 ))))</f>
        <v>3</v>
      </c>
      <c r="H11">
        <f>IF(Table1[[#This Row],[Absolute education cap]] &gt; 0.3, 1,
 IF(Table1[[#This Row],[Absolute education cap]] &gt; 0.15, 2,
 IF(Table1[[#This Row],[Absolute education cap]] &gt; 0.05, 3, 4
 )))</f>
        <v>3</v>
      </c>
      <c r="R11">
        <f t="shared" si="1"/>
        <v>43</v>
      </c>
      <c r="S11">
        <f t="shared" si="2"/>
        <v>24</v>
      </c>
      <c r="T11">
        <f t="shared" si="3"/>
        <v>40</v>
      </c>
      <c r="U11">
        <f t="shared" si="4"/>
        <v>14</v>
      </c>
      <c r="V11">
        <f t="shared" si="5"/>
        <v>9</v>
      </c>
      <c r="W11">
        <f t="shared" si="6"/>
        <v>9</v>
      </c>
      <c r="X11">
        <v>1000</v>
      </c>
      <c r="Y11">
        <f>PerformanceCOCO!H415</f>
        <v>1216.0999999999999</v>
      </c>
      <c r="Z11">
        <f>IF(PerformanceCOCO!K415*PerformanceCOCO!AB415&lt;=0,1,0)</f>
        <v>1</v>
      </c>
      <c r="AA11">
        <f t="shared" si="7"/>
        <v>27</v>
      </c>
    </row>
    <row r="12" spans="2:27" x14ac:dyDescent="0.3">
      <c r="B12" t="s">
        <v>14</v>
      </c>
      <c r="C12">
        <v>80</v>
      </c>
      <c r="D12">
        <v>0.72</v>
      </c>
      <c r="E12">
        <v>0.81100000000000005</v>
      </c>
      <c r="F12">
        <f>ABS((Table1[[#This Row],[Education index 2023]] - (0.85*Table1[[#This Row],[HDI 2023]] + 0.15))/Table1[[#This Row],[HDI 2023]])</f>
        <v>0.14716399506781758</v>
      </c>
      <c r="G12">
        <f>IF(Table1[[#This Row],[Absolute education cap]] &gt; 0.3, 1,
 IF(Table1[[#This Row],[Absolute education cap]] &gt; 0.15, 2,
 IF(Table1[[#This Row],[Absolute education cap]] &gt; 0.05, 3,
 IF(Table1[[#This Row],[Absolute education cap]] &gt; 0.02, 4, 5
 ))))</f>
        <v>3</v>
      </c>
      <c r="H12">
        <f>IF(Table1[[#This Row],[Absolute education cap]] &gt; 0.3, 1,
 IF(Table1[[#This Row],[Absolute education cap]] &gt; 0.15, 2,
 IF(Table1[[#This Row],[Absolute education cap]] &gt; 0.05, 3, 4
 )))</f>
        <v>3</v>
      </c>
      <c r="R12">
        <f t="shared" si="1"/>
        <v>77</v>
      </c>
      <c r="S12">
        <f t="shared" si="2"/>
        <v>50</v>
      </c>
      <c r="T12">
        <f t="shared" si="3"/>
        <v>59</v>
      </c>
      <c r="U12">
        <f t="shared" si="4"/>
        <v>46</v>
      </c>
      <c r="V12">
        <f t="shared" si="5"/>
        <v>9</v>
      </c>
      <c r="W12">
        <f t="shared" si="6"/>
        <v>9</v>
      </c>
      <c r="X12">
        <v>1000</v>
      </c>
      <c r="Y12">
        <f>PerformanceCOCO!H416</f>
        <v>1106</v>
      </c>
      <c r="Z12">
        <f>IF(PerformanceCOCO!K416*PerformanceCOCO!AB416&lt;=0,1,0)</f>
        <v>1</v>
      </c>
      <c r="AA12">
        <f t="shared" si="7"/>
        <v>46</v>
      </c>
    </row>
    <row r="13" spans="2:27" x14ac:dyDescent="0.3">
      <c r="B13" t="s">
        <v>16</v>
      </c>
      <c r="C13">
        <v>97</v>
      </c>
      <c r="D13">
        <v>1.02</v>
      </c>
      <c r="E13">
        <v>0.95799999999999996</v>
      </c>
      <c r="F13">
        <f>ABS((Table1[[#This Row],[Education index 2023]] - (0.85*Table1[[#This Row],[HDI 2023]] + 0.15))/Table1[[#This Row],[HDI 2023]])</f>
        <v>5.814196242171199E-2</v>
      </c>
      <c r="G13">
        <f>IF(Table1[[#This Row],[Absolute education cap]] &gt; 0.3, 1,
 IF(Table1[[#This Row],[Absolute education cap]] &gt; 0.15, 2,
 IF(Table1[[#This Row],[Absolute education cap]] &gt; 0.05, 3,
 IF(Table1[[#This Row],[Absolute education cap]] &gt; 0.02, 4, 5
 ))))</f>
        <v>3</v>
      </c>
      <c r="H13">
        <f>IF(Table1[[#This Row],[Absolute education cap]] &gt; 0.3, 1,
 IF(Table1[[#This Row],[Absolute education cap]] &gt; 0.15, 2,
 IF(Table1[[#This Row],[Absolute education cap]] &gt; 0.05, 3, 4
 )))</f>
        <v>3</v>
      </c>
      <c r="R13">
        <f t="shared" si="1"/>
        <v>10</v>
      </c>
      <c r="S13">
        <f t="shared" si="2"/>
        <v>1</v>
      </c>
      <c r="T13">
        <f t="shared" si="3"/>
        <v>7</v>
      </c>
      <c r="U13">
        <f t="shared" si="4"/>
        <v>11</v>
      </c>
      <c r="V13">
        <f t="shared" si="5"/>
        <v>9</v>
      </c>
      <c r="W13">
        <f t="shared" si="6"/>
        <v>9</v>
      </c>
      <c r="X13">
        <v>1000</v>
      </c>
      <c r="Y13">
        <f>PerformanceCOCO!H417</f>
        <v>1324.8</v>
      </c>
      <c r="Z13">
        <f>IF(PerformanceCOCO!K417*PerformanceCOCO!AB417&lt;=0,1,0)</f>
        <v>1</v>
      </c>
      <c r="AA13">
        <f t="shared" si="7"/>
        <v>3</v>
      </c>
    </row>
    <row r="14" spans="2:27" x14ac:dyDescent="0.3">
      <c r="B14" t="s">
        <v>17</v>
      </c>
      <c r="C14">
        <v>95</v>
      </c>
      <c r="D14">
        <v>0.84</v>
      </c>
      <c r="E14">
        <v>0.93</v>
      </c>
      <c r="F14">
        <f>ABS((Table1[[#This Row],[Education index 2023]] - (0.85*Table1[[#This Row],[HDI 2023]] + 0.15))/Table1[[#This Row],[HDI 2023]])</f>
        <v>0.10806451612903228</v>
      </c>
      <c r="G14">
        <f>IF(Table1[[#This Row],[Absolute education cap]] &gt; 0.3, 1,
 IF(Table1[[#This Row],[Absolute education cap]] &gt; 0.15, 2,
 IF(Table1[[#This Row],[Absolute education cap]] &gt; 0.05, 3,
 IF(Table1[[#This Row],[Absolute education cap]] &gt; 0.02, 4, 5
 ))))</f>
        <v>3</v>
      </c>
      <c r="H14">
        <f>IF(Table1[[#This Row],[Absolute education cap]] &gt; 0.3, 1,
 IF(Table1[[#This Row],[Absolute education cap]] &gt; 0.15, 2,
 IF(Table1[[#This Row],[Absolute education cap]] &gt; 0.05, 3, 4
 )))</f>
        <v>3</v>
      </c>
      <c r="R14">
        <f t="shared" si="1"/>
        <v>18</v>
      </c>
      <c r="S14">
        <f t="shared" si="2"/>
        <v>22</v>
      </c>
      <c r="T14">
        <f t="shared" si="3"/>
        <v>19</v>
      </c>
      <c r="U14">
        <f t="shared" si="4"/>
        <v>35</v>
      </c>
      <c r="V14">
        <f t="shared" si="5"/>
        <v>9</v>
      </c>
      <c r="W14">
        <f t="shared" si="6"/>
        <v>9</v>
      </c>
      <c r="X14">
        <v>1000</v>
      </c>
      <c r="Y14">
        <f>PerformanceCOCO!H418</f>
        <v>1242.9000000000001</v>
      </c>
      <c r="Z14">
        <f>IF(PerformanceCOCO!K418*PerformanceCOCO!AB418&lt;=0,1,0)</f>
        <v>1</v>
      </c>
      <c r="AA14">
        <f t="shared" si="7"/>
        <v>21</v>
      </c>
    </row>
    <row r="15" spans="2:27" x14ac:dyDescent="0.3">
      <c r="B15" t="s">
        <v>18</v>
      </c>
      <c r="C15">
        <v>89</v>
      </c>
      <c r="D15">
        <v>0.68</v>
      </c>
      <c r="E15">
        <v>0.78900000000000003</v>
      </c>
      <c r="F15">
        <f>ABS((Table1[[#This Row],[Education index 2023]] - (0.85*Table1[[#This Row],[HDI 2023]] + 0.15))/Table1[[#This Row],[HDI 2023]])</f>
        <v>0.17826362484157152</v>
      </c>
      <c r="G15">
        <f>IF(Table1[[#This Row],[Absolute education cap]] &gt; 0.3, 1,
 IF(Table1[[#This Row],[Absolute education cap]] &gt; 0.15, 2,
 IF(Table1[[#This Row],[Absolute education cap]] &gt; 0.05, 3,
 IF(Table1[[#This Row],[Absolute education cap]] &gt; 0.02, 4, 5
 ))))</f>
        <v>2</v>
      </c>
      <c r="H15">
        <f>IF(Table1[[#This Row],[Absolute education cap]] &gt; 0.3, 1,
 IF(Table1[[#This Row],[Absolute education cap]] &gt; 0.15, 2,
 IF(Table1[[#This Row],[Absolute education cap]] &gt; 0.05, 3, 4
 )))</f>
        <v>2</v>
      </c>
      <c r="R15">
        <f t="shared" si="1"/>
        <v>43</v>
      </c>
      <c r="S15">
        <f t="shared" si="2"/>
        <v>59</v>
      </c>
      <c r="T15">
        <f t="shared" si="3"/>
        <v>68</v>
      </c>
      <c r="U15">
        <f t="shared" si="4"/>
        <v>62</v>
      </c>
      <c r="V15">
        <f t="shared" si="5"/>
        <v>48</v>
      </c>
      <c r="W15">
        <f t="shared" si="6"/>
        <v>48</v>
      </c>
      <c r="X15">
        <v>1000</v>
      </c>
      <c r="Y15">
        <f>PerformanceCOCO!H419</f>
        <v>1028.5999999999999</v>
      </c>
      <c r="Z15">
        <f>IF(PerformanceCOCO!K419*PerformanceCOCO!AB419&lt;=0,1,0)</f>
        <v>1</v>
      </c>
      <c r="AA15">
        <f t="shared" si="7"/>
        <v>62</v>
      </c>
    </row>
    <row r="16" spans="2:27" x14ac:dyDescent="0.3">
      <c r="B16" t="s">
        <v>26</v>
      </c>
      <c r="C16">
        <v>95</v>
      </c>
      <c r="D16">
        <v>0.72</v>
      </c>
      <c r="E16">
        <v>0.82</v>
      </c>
      <c r="F16">
        <f>ABS((Table1[[#This Row],[Education index 2023]] - (0.85*Table1[[#This Row],[HDI 2023]] + 0.15))/Table1[[#This Row],[HDI 2023]])</f>
        <v>0.1548780487804878</v>
      </c>
      <c r="G16">
        <f>IF(Table1[[#This Row],[Absolute education cap]] &gt; 0.3, 1,
 IF(Table1[[#This Row],[Absolute education cap]] &gt; 0.15, 2,
 IF(Table1[[#This Row],[Absolute education cap]] &gt; 0.05, 3,
 IF(Table1[[#This Row],[Absolute education cap]] &gt; 0.02, 4, 5
 ))))</f>
        <v>2</v>
      </c>
      <c r="H16">
        <f>IF(Table1[[#This Row],[Absolute education cap]] &gt; 0.3, 1,
 IF(Table1[[#This Row],[Absolute education cap]] &gt; 0.15, 2,
 IF(Table1[[#This Row],[Absolute education cap]] &gt; 0.05, 3, 4
 )))</f>
        <v>2</v>
      </c>
      <c r="R16">
        <f t="shared" si="1"/>
        <v>18</v>
      </c>
      <c r="S16">
        <f t="shared" si="2"/>
        <v>50</v>
      </c>
      <c r="T16">
        <f t="shared" si="3"/>
        <v>58</v>
      </c>
      <c r="U16">
        <f t="shared" si="4"/>
        <v>51</v>
      </c>
      <c r="V16">
        <f t="shared" si="5"/>
        <v>48</v>
      </c>
      <c r="W16">
        <f t="shared" si="6"/>
        <v>48</v>
      </c>
      <c r="X16">
        <v>1000</v>
      </c>
      <c r="Y16">
        <f>PerformanceCOCO!H420</f>
        <v>1083.0999999999999</v>
      </c>
      <c r="Z16">
        <f>IF(PerformanceCOCO!K420*PerformanceCOCO!AB420&lt;=0,1,0)</f>
        <v>1</v>
      </c>
      <c r="AA16">
        <f t="shared" si="7"/>
        <v>51</v>
      </c>
    </row>
    <row r="17" spans="2:27" x14ac:dyDescent="0.3">
      <c r="B17" t="s">
        <v>25</v>
      </c>
      <c r="C17">
        <v>100</v>
      </c>
      <c r="D17">
        <v>0.64</v>
      </c>
      <c r="E17">
        <v>0.89900000000000002</v>
      </c>
      <c r="F17">
        <f>ABS((Table1[[#This Row],[Education index 2023]] - (0.85*Table1[[#This Row],[HDI 2023]] + 0.15))/Table1[[#This Row],[HDI 2023]])</f>
        <v>0.30494994438264739</v>
      </c>
      <c r="G17">
        <f>IF(Table1[[#This Row],[Absolute education cap]] &gt; 0.3, 1,
 IF(Table1[[#This Row],[Absolute education cap]] &gt; 0.15, 2,
 IF(Table1[[#This Row],[Absolute education cap]] &gt; 0.05, 3,
 IF(Table1[[#This Row],[Absolute education cap]] &gt; 0.02, 4, 5
 ))))</f>
        <v>1</v>
      </c>
      <c r="H17">
        <f>IF(Table1[[#This Row],[Absolute education cap]] &gt; 0.3, 1,
 IF(Table1[[#This Row],[Absolute education cap]] &gt; 0.15, 2,
 IF(Table1[[#This Row],[Absolute education cap]] &gt; 0.05, 3, 4
 )))</f>
        <v>1</v>
      </c>
      <c r="R17">
        <f t="shared" si="1"/>
        <v>1</v>
      </c>
      <c r="S17">
        <f t="shared" si="2"/>
        <v>74</v>
      </c>
      <c r="T17">
        <f t="shared" si="3"/>
        <v>33</v>
      </c>
      <c r="U17">
        <f t="shared" si="4"/>
        <v>97</v>
      </c>
      <c r="V17">
        <f t="shared" si="5"/>
        <v>97</v>
      </c>
      <c r="W17">
        <f t="shared" si="6"/>
        <v>97</v>
      </c>
      <c r="X17">
        <v>1000</v>
      </c>
      <c r="Y17">
        <f>PerformanceCOCO!H421</f>
        <v>958.1</v>
      </c>
      <c r="Z17">
        <f>IF(PerformanceCOCO!K421*PerformanceCOCO!AB421&lt;=0,1,0)</f>
        <v>1</v>
      </c>
      <c r="AA17">
        <f t="shared" si="7"/>
        <v>79</v>
      </c>
    </row>
    <row r="18" spans="2:27" x14ac:dyDescent="0.3">
      <c r="B18" t="s">
        <v>23</v>
      </c>
      <c r="C18">
        <v>45</v>
      </c>
      <c r="D18">
        <v>0.43</v>
      </c>
      <c r="E18">
        <v>0.68500000000000005</v>
      </c>
      <c r="F18">
        <f>ABS((Table1[[#This Row],[Education index 2023]] - (0.85*Table1[[#This Row],[HDI 2023]] + 0.15))/Table1[[#This Row],[HDI 2023]])</f>
        <v>0.44124087591240885</v>
      </c>
      <c r="G18">
        <f>IF(Table1[[#This Row],[Absolute education cap]] &gt; 0.3, 1,
 IF(Table1[[#This Row],[Absolute education cap]] &gt; 0.15, 2,
 IF(Table1[[#This Row],[Absolute education cap]] &gt; 0.05, 3,
 IF(Table1[[#This Row],[Absolute education cap]] &gt; 0.02, 4, 5
 ))))</f>
        <v>1</v>
      </c>
      <c r="H18">
        <f>IF(Table1[[#This Row],[Absolute education cap]] &gt; 0.3, 1,
 IF(Table1[[#This Row],[Absolute education cap]] &gt; 0.15, 2,
 IF(Table1[[#This Row],[Absolute education cap]] &gt; 0.05, 3, 4
 )))</f>
        <v>1</v>
      </c>
      <c r="R18">
        <f t="shared" si="1"/>
        <v>108</v>
      </c>
      <c r="S18">
        <f t="shared" si="2"/>
        <v>111</v>
      </c>
      <c r="T18">
        <f t="shared" si="3"/>
        <v>100</v>
      </c>
      <c r="U18">
        <f t="shared" si="4"/>
        <v>117</v>
      </c>
      <c r="V18">
        <f t="shared" si="5"/>
        <v>97</v>
      </c>
      <c r="W18">
        <f t="shared" si="6"/>
        <v>97</v>
      </c>
      <c r="X18">
        <v>1000</v>
      </c>
      <c r="Y18">
        <f>PerformanceCOCO!H422</f>
        <v>728.9</v>
      </c>
      <c r="Z18">
        <f>IF(PerformanceCOCO!K422*PerformanceCOCO!AB422&lt;=0,1,0)</f>
        <v>1</v>
      </c>
      <c r="AA18">
        <f t="shared" si="7"/>
        <v>111</v>
      </c>
    </row>
    <row r="19" spans="2:27" x14ac:dyDescent="0.3">
      <c r="B19" t="s">
        <v>28</v>
      </c>
      <c r="C19">
        <v>92</v>
      </c>
      <c r="D19">
        <v>0.81</v>
      </c>
      <c r="E19">
        <v>0.82399999999999995</v>
      </c>
      <c r="F19">
        <f>ABS((Table1[[#This Row],[Education index 2023]] - (0.85*Table1[[#This Row],[HDI 2023]] + 0.15))/Table1[[#This Row],[HDI 2023]])</f>
        <v>4.9029126213592088E-2</v>
      </c>
      <c r="G19">
        <f>IF(Table1[[#This Row],[Absolute education cap]] &gt; 0.3, 1,
 IF(Table1[[#This Row],[Absolute education cap]] &gt; 0.15, 2,
 IF(Table1[[#This Row],[Absolute education cap]] &gt; 0.05, 3,
 IF(Table1[[#This Row],[Absolute education cap]] &gt; 0.02, 4, 5
 ))))</f>
        <v>4</v>
      </c>
      <c r="H19">
        <f>IF(Table1[[#This Row],[Absolute education cap]] &gt; 0.3, 1,
 IF(Table1[[#This Row],[Absolute education cap]] &gt; 0.15, 2,
 IF(Table1[[#This Row],[Absolute education cap]] &gt; 0.05, 3, 4
 )))</f>
        <v>4</v>
      </c>
      <c r="R19">
        <f t="shared" si="1"/>
        <v>30</v>
      </c>
      <c r="S19">
        <f t="shared" si="2"/>
        <v>30</v>
      </c>
      <c r="T19">
        <f t="shared" si="3"/>
        <v>57</v>
      </c>
      <c r="U19">
        <f t="shared" si="4"/>
        <v>8</v>
      </c>
      <c r="V19">
        <f t="shared" si="5"/>
        <v>2</v>
      </c>
      <c r="W19">
        <f t="shared" si="6"/>
        <v>1</v>
      </c>
      <c r="X19">
        <v>1000</v>
      </c>
      <c r="Y19">
        <f>PerformanceCOCO!H423</f>
        <v>1227</v>
      </c>
      <c r="Z19">
        <f>IF(PerformanceCOCO!K423*PerformanceCOCO!AB423&lt;=0,1,0)</f>
        <v>1</v>
      </c>
      <c r="AA19">
        <f t="shared" si="7"/>
        <v>24</v>
      </c>
    </row>
    <row r="20" spans="2:27" x14ac:dyDescent="0.3">
      <c r="B20" t="s">
        <v>20</v>
      </c>
      <c r="C20">
        <v>92</v>
      </c>
      <c r="D20">
        <v>0.91</v>
      </c>
      <c r="E20">
        <v>0.95099999999999996</v>
      </c>
      <c r="F20">
        <f>ABS((Table1[[#This Row],[Education index 2023]] - (0.85*Table1[[#This Row],[HDI 2023]] + 0.15))/Table1[[#This Row],[HDI 2023]])</f>
        <v>5.0841219768664452E-2</v>
      </c>
      <c r="G20">
        <f>IF(Table1[[#This Row],[Absolute education cap]] &gt; 0.3, 1,
 IF(Table1[[#This Row],[Absolute education cap]] &gt; 0.15, 2,
 IF(Table1[[#This Row],[Absolute education cap]] &gt; 0.05, 3,
 IF(Table1[[#This Row],[Absolute education cap]] &gt; 0.02, 4, 5
 ))))</f>
        <v>3</v>
      </c>
      <c r="H20">
        <f>IF(Table1[[#This Row],[Absolute education cap]] &gt; 0.3, 1,
 IF(Table1[[#This Row],[Absolute education cap]] &gt; 0.15, 2,
 IF(Table1[[#This Row],[Absolute education cap]] &gt; 0.05, 3, 4
 )))</f>
        <v>3</v>
      </c>
      <c r="K20" t="s">
        <v>2039</v>
      </c>
      <c r="R20">
        <f t="shared" si="1"/>
        <v>30</v>
      </c>
      <c r="S20">
        <f t="shared" si="2"/>
        <v>5</v>
      </c>
      <c r="T20">
        <f t="shared" si="3"/>
        <v>10</v>
      </c>
      <c r="U20">
        <f t="shared" si="4"/>
        <v>9</v>
      </c>
      <c r="V20">
        <f t="shared" si="5"/>
        <v>9</v>
      </c>
      <c r="W20">
        <f t="shared" si="6"/>
        <v>9</v>
      </c>
      <c r="X20">
        <v>1000</v>
      </c>
      <c r="Y20">
        <f>PerformanceCOCO!H424</f>
        <v>1282.5999999999999</v>
      </c>
      <c r="Z20">
        <f>IF(PerformanceCOCO!K424*PerformanceCOCO!AB424&lt;=0,1,0)</f>
        <v>1</v>
      </c>
      <c r="AA20">
        <f t="shared" si="7"/>
        <v>9</v>
      </c>
    </row>
    <row r="21" spans="2:27" x14ac:dyDescent="0.3">
      <c r="B21" t="s">
        <v>21</v>
      </c>
      <c r="C21">
        <v>32</v>
      </c>
      <c r="D21">
        <v>0.38</v>
      </c>
      <c r="E21">
        <v>0.51500000000000001</v>
      </c>
      <c r="F21">
        <f>ABS((Table1[[#This Row],[Education index 2023]] - (0.85*Table1[[#This Row],[HDI 2023]] + 0.15))/Table1[[#This Row],[HDI 2023]])</f>
        <v>0.40339805825242714</v>
      </c>
      <c r="G21">
        <f>IF(Table1[[#This Row],[Absolute education cap]] &gt; 0.3, 1,
 IF(Table1[[#This Row],[Absolute education cap]] &gt; 0.15, 2,
 IF(Table1[[#This Row],[Absolute education cap]] &gt; 0.05, 3,
 IF(Table1[[#This Row],[Absolute education cap]] &gt; 0.02, 4, 5
 ))))</f>
        <v>1</v>
      </c>
      <c r="H21">
        <f>IF(Table1[[#This Row],[Absolute education cap]] &gt; 0.3, 1,
 IF(Table1[[#This Row],[Absolute education cap]] &gt; 0.15, 2,
 IF(Table1[[#This Row],[Absolute education cap]] &gt; 0.05, 3, 4
 )))</f>
        <v>1</v>
      </c>
      <c r="R21">
        <f t="shared" si="1"/>
        <v>119</v>
      </c>
      <c r="S21">
        <f t="shared" si="2"/>
        <v>118</v>
      </c>
      <c r="T21">
        <f t="shared" si="3"/>
        <v>120</v>
      </c>
      <c r="U21">
        <f t="shared" si="4"/>
        <v>115</v>
      </c>
      <c r="V21">
        <f t="shared" si="5"/>
        <v>97</v>
      </c>
      <c r="W21">
        <f t="shared" si="6"/>
        <v>97</v>
      </c>
      <c r="X21">
        <v>1000</v>
      </c>
      <c r="Y21">
        <f>PerformanceCOCO!H425</f>
        <v>693.2</v>
      </c>
      <c r="Z21">
        <f>IF(PerformanceCOCO!K425*PerformanceCOCO!AB425&lt;=0,1,0)</f>
        <v>1</v>
      </c>
      <c r="AA21">
        <f t="shared" si="7"/>
        <v>120</v>
      </c>
    </row>
    <row r="22" spans="2:27" x14ac:dyDescent="0.3">
      <c r="B22" t="s">
        <v>34</v>
      </c>
      <c r="C22">
        <v>88</v>
      </c>
      <c r="D22">
        <v>0.41</v>
      </c>
      <c r="E22">
        <v>0.69799999999999995</v>
      </c>
      <c r="F22">
        <f>ABS((Table1[[#This Row],[Education index 2023]] - (0.85*Table1[[#This Row],[HDI 2023]] + 0.15))/Table1[[#This Row],[HDI 2023]])</f>
        <v>0.47750716332378224</v>
      </c>
      <c r="G22">
        <f>IF(Table1[[#This Row],[Absolute education cap]] &gt; 0.3, 1,
 IF(Table1[[#This Row],[Absolute education cap]] &gt; 0.15, 2,
 IF(Table1[[#This Row],[Absolute education cap]] &gt; 0.05, 3,
 IF(Table1[[#This Row],[Absolute education cap]] &gt; 0.02, 4, 5
 ))))</f>
        <v>1</v>
      </c>
      <c r="H22">
        <f>IF(Table1[[#This Row],[Absolute education cap]] &gt; 0.3, 1,
 IF(Table1[[#This Row],[Absolute education cap]] &gt; 0.15, 2,
 IF(Table1[[#This Row],[Absolute education cap]] &gt; 0.05, 3, 4
 )))</f>
        <v>1</v>
      </c>
      <c r="R22">
        <f t="shared" si="1"/>
        <v>49</v>
      </c>
      <c r="S22">
        <f t="shared" si="2"/>
        <v>115</v>
      </c>
      <c r="T22">
        <f t="shared" si="3"/>
        <v>97</v>
      </c>
      <c r="U22">
        <f t="shared" si="4"/>
        <v>123</v>
      </c>
      <c r="V22">
        <f t="shared" si="5"/>
        <v>97</v>
      </c>
      <c r="W22">
        <f t="shared" si="6"/>
        <v>97</v>
      </c>
      <c r="X22">
        <v>1000</v>
      </c>
      <c r="Y22">
        <f>PerformanceCOCO!H426</f>
        <v>780.5</v>
      </c>
      <c r="Z22">
        <f>IF(PerformanceCOCO!K426*PerformanceCOCO!AB426&lt;=0,1,0)</f>
        <v>1</v>
      </c>
      <c r="AA22">
        <f t="shared" si="7"/>
        <v>105</v>
      </c>
    </row>
    <row r="23" spans="2:27" x14ac:dyDescent="0.3">
      <c r="B23" t="s">
        <v>30</v>
      </c>
      <c r="C23">
        <v>70</v>
      </c>
      <c r="D23">
        <v>0.68</v>
      </c>
      <c r="E23">
        <v>0.73299999999999998</v>
      </c>
      <c r="F23">
        <f>ABS((Table1[[#This Row],[Education index 2023]] - (0.85*Table1[[#This Row],[HDI 2023]] + 0.15))/Table1[[#This Row],[HDI 2023]])</f>
        <v>0.126944065484311</v>
      </c>
      <c r="G23">
        <f>IF(Table1[[#This Row],[Absolute education cap]] &gt; 0.3, 1,
 IF(Table1[[#This Row],[Absolute education cap]] &gt; 0.15, 2,
 IF(Table1[[#This Row],[Absolute education cap]] &gt; 0.05, 3,
 IF(Table1[[#This Row],[Absolute education cap]] &gt; 0.02, 4, 5
 ))))</f>
        <v>3</v>
      </c>
      <c r="H23">
        <f>IF(Table1[[#This Row],[Absolute education cap]] &gt; 0.3, 1,
 IF(Table1[[#This Row],[Absolute education cap]] &gt; 0.15, 2,
 IF(Table1[[#This Row],[Absolute education cap]] &gt; 0.05, 3, 4
 )))</f>
        <v>3</v>
      </c>
      <c r="R23">
        <f t="shared" si="1"/>
        <v>95</v>
      </c>
      <c r="S23">
        <f t="shared" si="2"/>
        <v>59</v>
      </c>
      <c r="T23">
        <f t="shared" si="3"/>
        <v>87</v>
      </c>
      <c r="U23">
        <f t="shared" si="4"/>
        <v>43</v>
      </c>
      <c r="V23">
        <f t="shared" si="5"/>
        <v>9</v>
      </c>
      <c r="W23">
        <f t="shared" si="6"/>
        <v>9</v>
      </c>
      <c r="X23">
        <v>1000</v>
      </c>
      <c r="Y23">
        <f>PerformanceCOCO!H427</f>
        <v>1054.4000000000001</v>
      </c>
      <c r="Z23">
        <f>IF(PerformanceCOCO!K427*PerformanceCOCO!AB427&lt;=0,1,0)</f>
        <v>1</v>
      </c>
      <c r="AA23">
        <f t="shared" si="7"/>
        <v>57</v>
      </c>
    </row>
    <row r="24" spans="2:27" x14ac:dyDescent="0.3">
      <c r="B24" t="s">
        <v>27</v>
      </c>
      <c r="C24">
        <v>83</v>
      </c>
      <c r="D24">
        <v>0.6</v>
      </c>
      <c r="E24">
        <v>0.80400000000000005</v>
      </c>
      <c r="F24">
        <f>ABS((Table1[[#This Row],[Education index 2023]] - (0.85*Table1[[#This Row],[HDI 2023]] + 0.15))/Table1[[#This Row],[HDI 2023]])</f>
        <v>0.29029850746268659</v>
      </c>
      <c r="G24">
        <f>IF(Table1[[#This Row],[Absolute education cap]] &gt; 0.3, 1,
 IF(Table1[[#This Row],[Absolute education cap]] &gt; 0.15, 2,
 IF(Table1[[#This Row],[Absolute education cap]] &gt; 0.05, 3,
 IF(Table1[[#This Row],[Absolute education cap]] &gt; 0.02, 4, 5
 ))))</f>
        <v>2</v>
      </c>
      <c r="H24">
        <f>IF(Table1[[#This Row],[Absolute education cap]] &gt; 0.3, 1,
 IF(Table1[[#This Row],[Absolute education cap]] &gt; 0.15, 2,
 IF(Table1[[#This Row],[Absolute education cap]] &gt; 0.05, 3, 4
 )))</f>
        <v>2</v>
      </c>
      <c r="R24">
        <f t="shared" si="1"/>
        <v>67</v>
      </c>
      <c r="S24">
        <f t="shared" si="2"/>
        <v>88</v>
      </c>
      <c r="T24">
        <f t="shared" si="3"/>
        <v>62</v>
      </c>
      <c r="U24">
        <f t="shared" si="4"/>
        <v>95</v>
      </c>
      <c r="V24">
        <f t="shared" si="5"/>
        <v>48</v>
      </c>
      <c r="W24">
        <f t="shared" si="6"/>
        <v>48</v>
      </c>
      <c r="X24">
        <v>1000</v>
      </c>
      <c r="Y24">
        <f>PerformanceCOCO!H428</f>
        <v>949.2</v>
      </c>
      <c r="Z24">
        <f>IF(PerformanceCOCO!K428*PerformanceCOCO!AB428&lt;=0,1,0)</f>
        <v>1</v>
      </c>
      <c r="AA24">
        <f t="shared" si="7"/>
        <v>84</v>
      </c>
    </row>
    <row r="25" spans="2:27" x14ac:dyDescent="0.3">
      <c r="B25" t="s">
        <v>35</v>
      </c>
      <c r="C25">
        <v>81</v>
      </c>
      <c r="D25">
        <v>0.62</v>
      </c>
      <c r="E25">
        <v>0.73099999999999998</v>
      </c>
      <c r="F25">
        <f>ABS((Table1[[#This Row],[Education index 2023]] - (0.85*Table1[[#This Row],[HDI 2023]] + 0.15))/Table1[[#This Row],[HDI 2023]])</f>
        <v>0.20704514363885088</v>
      </c>
      <c r="G25">
        <f>IF(Table1[[#This Row],[Absolute education cap]] &gt; 0.3, 1,
 IF(Table1[[#This Row],[Absolute education cap]] &gt; 0.15, 2,
 IF(Table1[[#This Row],[Absolute education cap]] &gt; 0.05, 3,
 IF(Table1[[#This Row],[Absolute education cap]] &gt; 0.02, 4, 5
 ))))</f>
        <v>2</v>
      </c>
      <c r="H25">
        <f>IF(Table1[[#This Row],[Absolute education cap]] &gt; 0.3, 1,
 IF(Table1[[#This Row],[Absolute education cap]] &gt; 0.15, 2,
 IF(Table1[[#This Row],[Absolute education cap]] &gt; 0.05, 3, 4
 )))</f>
        <v>2</v>
      </c>
      <c r="R25">
        <f t="shared" si="1"/>
        <v>75</v>
      </c>
      <c r="S25">
        <f t="shared" si="2"/>
        <v>79</v>
      </c>
      <c r="T25">
        <f t="shared" si="3"/>
        <v>89</v>
      </c>
      <c r="U25">
        <f t="shared" si="4"/>
        <v>66</v>
      </c>
      <c r="V25">
        <f t="shared" si="5"/>
        <v>48</v>
      </c>
      <c r="W25">
        <f t="shared" si="6"/>
        <v>48</v>
      </c>
      <c r="X25">
        <v>1000</v>
      </c>
      <c r="Y25">
        <f>PerformanceCOCO!H429</f>
        <v>952.2</v>
      </c>
      <c r="Z25">
        <f>IF(PerformanceCOCO!K429*PerformanceCOCO!AB429&lt;=0,1,0)</f>
        <v>1</v>
      </c>
      <c r="AA25">
        <f t="shared" si="7"/>
        <v>80</v>
      </c>
    </row>
    <row r="26" spans="2:27" x14ac:dyDescent="0.3">
      <c r="B26" t="s">
        <v>31</v>
      </c>
      <c r="C26">
        <v>84</v>
      </c>
      <c r="D26">
        <v>0.65</v>
      </c>
      <c r="E26">
        <v>0.78600000000000003</v>
      </c>
      <c r="F26">
        <f>ABS((Table1[[#This Row],[Education index 2023]] - (0.85*Table1[[#This Row],[HDI 2023]] + 0.15))/Table1[[#This Row],[HDI 2023]])</f>
        <v>0.21386768447837154</v>
      </c>
      <c r="G26">
        <f>IF(Table1[[#This Row],[Absolute education cap]] &gt; 0.3, 1,
 IF(Table1[[#This Row],[Absolute education cap]] &gt; 0.15, 2,
 IF(Table1[[#This Row],[Absolute education cap]] &gt; 0.05, 3,
 IF(Table1[[#This Row],[Absolute education cap]] &gt; 0.02, 4, 5
 ))))</f>
        <v>2</v>
      </c>
      <c r="H26">
        <f>IF(Table1[[#This Row],[Absolute education cap]] &gt; 0.3, 1,
 IF(Table1[[#This Row],[Absolute education cap]] &gt; 0.15, 2,
 IF(Table1[[#This Row],[Absolute education cap]] &gt; 0.05, 3, 4
 )))</f>
        <v>2</v>
      </c>
      <c r="R26">
        <f t="shared" si="1"/>
        <v>65</v>
      </c>
      <c r="S26">
        <f t="shared" si="2"/>
        <v>69</v>
      </c>
      <c r="T26">
        <f t="shared" si="3"/>
        <v>71</v>
      </c>
      <c r="U26">
        <f t="shared" si="4"/>
        <v>69</v>
      </c>
      <c r="V26">
        <f t="shared" si="5"/>
        <v>48</v>
      </c>
      <c r="W26">
        <f t="shared" si="6"/>
        <v>48</v>
      </c>
      <c r="X26">
        <v>1000</v>
      </c>
      <c r="Y26">
        <f>PerformanceCOCO!H430</f>
        <v>986.9</v>
      </c>
      <c r="Z26">
        <f>IF(PerformanceCOCO!K430*PerformanceCOCO!AB430&lt;=0,1,0)</f>
        <v>1</v>
      </c>
      <c r="AA26">
        <f t="shared" si="7"/>
        <v>69</v>
      </c>
    </row>
    <row r="27" spans="2:27" x14ac:dyDescent="0.3">
      <c r="B27" t="s">
        <v>33</v>
      </c>
      <c r="C27">
        <v>99</v>
      </c>
      <c r="D27">
        <v>0.68</v>
      </c>
      <c r="E27">
        <v>0.83699999999999997</v>
      </c>
      <c r="F27">
        <f>ABS((Table1[[#This Row],[Education index 2023]] - (0.85*Table1[[#This Row],[HDI 2023]] + 0.15))/Table1[[#This Row],[HDI 2023]])</f>
        <v>0.21678614097968923</v>
      </c>
      <c r="G27">
        <f>IF(Table1[[#This Row],[Absolute education cap]] &gt; 0.3, 1,
 IF(Table1[[#This Row],[Absolute education cap]] &gt; 0.15, 2,
 IF(Table1[[#This Row],[Absolute education cap]] &gt; 0.05, 3,
 IF(Table1[[#This Row],[Absolute education cap]] &gt; 0.02, 4, 5
 ))))</f>
        <v>2</v>
      </c>
      <c r="H27">
        <f>IF(Table1[[#This Row],[Absolute education cap]] &gt; 0.3, 1,
 IF(Table1[[#This Row],[Absolute education cap]] &gt; 0.15, 2,
 IF(Table1[[#This Row],[Absolute education cap]] &gt; 0.05, 3, 4
 )))</f>
        <v>2</v>
      </c>
      <c r="R27">
        <f t="shared" si="1"/>
        <v>6</v>
      </c>
      <c r="S27">
        <f t="shared" si="2"/>
        <v>59</v>
      </c>
      <c r="T27">
        <f t="shared" si="3"/>
        <v>52</v>
      </c>
      <c r="U27">
        <f t="shared" si="4"/>
        <v>71</v>
      </c>
      <c r="V27">
        <f t="shared" si="5"/>
        <v>48</v>
      </c>
      <c r="W27">
        <f t="shared" si="6"/>
        <v>48</v>
      </c>
      <c r="X27">
        <v>1000</v>
      </c>
      <c r="Y27">
        <f>PerformanceCOCO!H431</f>
        <v>1072.2</v>
      </c>
      <c r="Z27">
        <f>IF(PerformanceCOCO!K431*PerformanceCOCO!AB431&lt;=0,1,0)</f>
        <v>1</v>
      </c>
      <c r="AA27">
        <f t="shared" si="7"/>
        <v>52</v>
      </c>
    </row>
    <row r="28" spans="2:27" x14ac:dyDescent="0.3">
      <c r="B28" t="s">
        <v>24</v>
      </c>
      <c r="C28">
        <v>80</v>
      </c>
      <c r="D28">
        <v>0.76</v>
      </c>
      <c r="E28">
        <v>0.84499999999999997</v>
      </c>
      <c r="F28">
        <f>ABS((Table1[[#This Row],[Education index 2023]] - (0.85*Table1[[#This Row],[HDI 2023]] + 0.15))/Table1[[#This Row],[HDI 2023]])</f>
        <v>0.1281065088757396</v>
      </c>
      <c r="G28">
        <f>IF(Table1[[#This Row],[Absolute education cap]] &gt; 0.3, 1,
 IF(Table1[[#This Row],[Absolute education cap]] &gt; 0.15, 2,
 IF(Table1[[#This Row],[Absolute education cap]] &gt; 0.05, 3,
 IF(Table1[[#This Row],[Absolute education cap]] &gt; 0.02, 4, 5
 ))))</f>
        <v>3</v>
      </c>
      <c r="H28">
        <f>IF(Table1[[#This Row],[Absolute education cap]] &gt; 0.3, 1,
 IF(Table1[[#This Row],[Absolute education cap]] &gt; 0.15, 2,
 IF(Table1[[#This Row],[Absolute education cap]] &gt; 0.05, 3, 4
 )))</f>
        <v>3</v>
      </c>
      <c r="R28">
        <f t="shared" si="1"/>
        <v>77</v>
      </c>
      <c r="S28">
        <f t="shared" si="2"/>
        <v>44</v>
      </c>
      <c r="T28">
        <f t="shared" si="3"/>
        <v>48</v>
      </c>
      <c r="U28">
        <f t="shared" si="4"/>
        <v>44</v>
      </c>
      <c r="V28">
        <f t="shared" si="5"/>
        <v>9</v>
      </c>
      <c r="W28">
        <f t="shared" si="6"/>
        <v>9</v>
      </c>
      <c r="X28">
        <v>1000</v>
      </c>
      <c r="Y28">
        <f>PerformanceCOCO!H432</f>
        <v>1124.8</v>
      </c>
      <c r="Z28">
        <f>IF(PerformanceCOCO!K432*PerformanceCOCO!AB432&lt;=0,1,0)</f>
        <v>1</v>
      </c>
      <c r="AA28">
        <f t="shared" si="7"/>
        <v>41</v>
      </c>
    </row>
    <row r="29" spans="2:27" x14ac:dyDescent="0.3">
      <c r="B29" t="s">
        <v>22</v>
      </c>
      <c r="C29">
        <v>17</v>
      </c>
      <c r="D29">
        <v>0.22</v>
      </c>
      <c r="E29">
        <v>0.45900000000000002</v>
      </c>
      <c r="F29">
        <f>ABS((Table1[[#This Row],[Education index 2023]] - (0.85*Table1[[#This Row],[HDI 2023]] + 0.15))/Table1[[#This Row],[HDI 2023]])</f>
        <v>0.69749455337690636</v>
      </c>
      <c r="G29">
        <f>IF(Table1[[#This Row],[Absolute education cap]] &gt; 0.3, 1,
 IF(Table1[[#This Row],[Absolute education cap]] &gt; 0.15, 2,
 IF(Table1[[#This Row],[Absolute education cap]] &gt; 0.05, 3,
 IF(Table1[[#This Row],[Absolute education cap]] &gt; 0.02, 4, 5
 ))))</f>
        <v>1</v>
      </c>
      <c r="H29">
        <f>IF(Table1[[#This Row],[Absolute education cap]] &gt; 0.3, 1,
 IF(Table1[[#This Row],[Absolute education cap]] &gt; 0.15, 2,
 IF(Table1[[#This Row],[Absolute education cap]] &gt; 0.05, 3, 4
 )))</f>
        <v>1</v>
      </c>
      <c r="R29">
        <f t="shared" si="1"/>
        <v>130</v>
      </c>
      <c r="S29">
        <f t="shared" si="2"/>
        <v>131</v>
      </c>
      <c r="T29">
        <f t="shared" si="3"/>
        <v>129</v>
      </c>
      <c r="U29">
        <f t="shared" si="4"/>
        <v>131</v>
      </c>
      <c r="V29">
        <f t="shared" si="5"/>
        <v>97</v>
      </c>
      <c r="W29">
        <f t="shared" si="6"/>
        <v>97</v>
      </c>
      <c r="X29">
        <v>1000</v>
      </c>
      <c r="Y29">
        <f>PerformanceCOCO!H433</f>
        <v>643.5</v>
      </c>
      <c r="Z29">
        <f>IF(PerformanceCOCO!K433*PerformanceCOCO!AB433&lt;=0,1,0)</f>
        <v>1</v>
      </c>
      <c r="AA29">
        <f t="shared" si="7"/>
        <v>131</v>
      </c>
    </row>
    <row r="30" spans="2:27" x14ac:dyDescent="0.3">
      <c r="B30" t="s">
        <v>19</v>
      </c>
      <c r="C30">
        <v>11</v>
      </c>
      <c r="D30">
        <v>0.37</v>
      </c>
      <c r="E30">
        <v>0.439</v>
      </c>
      <c r="F30">
        <f>ABS((Table1[[#This Row],[Education index 2023]] - (0.85*Table1[[#This Row],[HDI 2023]] + 0.15))/Table1[[#This Row],[HDI 2023]])</f>
        <v>0.34886104783599092</v>
      </c>
      <c r="G30">
        <f>IF(Table1[[#This Row],[Absolute education cap]] &gt; 0.3, 1,
 IF(Table1[[#This Row],[Absolute education cap]] &gt; 0.15, 2,
 IF(Table1[[#This Row],[Absolute education cap]] &gt; 0.05, 3,
 IF(Table1[[#This Row],[Absolute education cap]] &gt; 0.02, 4, 5
 ))))</f>
        <v>1</v>
      </c>
      <c r="H30">
        <f>IF(Table1[[#This Row],[Absolute education cap]] &gt; 0.3, 1,
 IF(Table1[[#This Row],[Absolute education cap]] &gt; 0.15, 2,
 IF(Table1[[#This Row],[Absolute education cap]] &gt; 0.05, 3, 4
 )))</f>
        <v>1</v>
      </c>
      <c r="R30">
        <f t="shared" si="1"/>
        <v>132</v>
      </c>
      <c r="S30">
        <f t="shared" si="2"/>
        <v>120</v>
      </c>
      <c r="T30">
        <f t="shared" si="3"/>
        <v>130</v>
      </c>
      <c r="U30">
        <f t="shared" si="4"/>
        <v>109</v>
      </c>
      <c r="V30">
        <f t="shared" si="5"/>
        <v>97</v>
      </c>
      <c r="W30">
        <f t="shared" si="6"/>
        <v>97</v>
      </c>
      <c r="X30">
        <v>1000</v>
      </c>
      <c r="Y30">
        <f>PerformanceCOCO!H434</f>
        <v>658.4</v>
      </c>
      <c r="Z30">
        <f>IF(PerformanceCOCO!K434*PerformanceCOCO!AB434&lt;=0,1,0)</f>
        <v>1</v>
      </c>
      <c r="AA30">
        <f t="shared" si="7"/>
        <v>130</v>
      </c>
    </row>
    <row r="31" spans="2:27" x14ac:dyDescent="0.3">
      <c r="B31" t="s">
        <v>42</v>
      </c>
      <c r="C31">
        <v>42</v>
      </c>
      <c r="D31">
        <v>0.46</v>
      </c>
      <c r="E31">
        <v>0.58799999999999997</v>
      </c>
      <c r="F31">
        <f>ABS((Table1[[#This Row],[Education index 2023]] - (0.85*Table1[[#This Row],[HDI 2023]] + 0.15))/Table1[[#This Row],[HDI 2023]])</f>
        <v>0.3227891156462584</v>
      </c>
      <c r="G31">
        <f>IF(Table1[[#This Row],[Absolute education cap]] &gt; 0.3, 1,
 IF(Table1[[#This Row],[Absolute education cap]] &gt; 0.15, 2,
 IF(Table1[[#This Row],[Absolute education cap]] &gt; 0.05, 3,
 IF(Table1[[#This Row],[Absolute education cap]] &gt; 0.02, 4, 5
 ))))</f>
        <v>1</v>
      </c>
      <c r="H31">
        <f>IF(Table1[[#This Row],[Absolute education cap]] &gt; 0.3, 1,
 IF(Table1[[#This Row],[Absolute education cap]] &gt; 0.15, 2,
 IF(Table1[[#This Row],[Absolute education cap]] &gt; 0.05, 3, 4
 )))</f>
        <v>1</v>
      </c>
      <c r="R31">
        <f t="shared" si="1"/>
        <v>110</v>
      </c>
      <c r="S31">
        <f t="shared" si="2"/>
        <v>105</v>
      </c>
      <c r="T31">
        <f t="shared" si="3"/>
        <v>112</v>
      </c>
      <c r="U31">
        <f t="shared" si="4"/>
        <v>103</v>
      </c>
      <c r="V31">
        <f t="shared" si="5"/>
        <v>97</v>
      </c>
      <c r="W31">
        <f t="shared" si="6"/>
        <v>97</v>
      </c>
      <c r="X31">
        <v>1000</v>
      </c>
      <c r="Y31">
        <f>PerformanceCOCO!H435</f>
        <v>734.8</v>
      </c>
      <c r="Z31">
        <f>IF(PerformanceCOCO!K435*PerformanceCOCO!AB435&lt;=0,1,0)</f>
        <v>1</v>
      </c>
      <c r="AA31">
        <f t="shared" si="7"/>
        <v>110</v>
      </c>
    </row>
    <row r="32" spans="2:27" x14ac:dyDescent="0.3">
      <c r="B32" t="s">
        <v>37</v>
      </c>
      <c r="C32">
        <v>94</v>
      </c>
      <c r="D32">
        <v>0.87</v>
      </c>
      <c r="E32">
        <v>0.93899999999999995</v>
      </c>
      <c r="F32">
        <f>ABS((Table1[[#This Row],[Education index 2023]] - (0.85*Table1[[#This Row],[HDI 2023]] + 0.15))/Table1[[#This Row],[HDI 2023]])</f>
        <v>8.3226837060702816E-2</v>
      </c>
      <c r="G32">
        <f>IF(Table1[[#This Row],[Absolute education cap]] &gt; 0.3, 1,
 IF(Table1[[#This Row],[Absolute education cap]] &gt; 0.15, 2,
 IF(Table1[[#This Row],[Absolute education cap]] &gt; 0.05, 3,
 IF(Table1[[#This Row],[Absolute education cap]] &gt; 0.02, 4, 5
 ))))</f>
        <v>3</v>
      </c>
      <c r="H32">
        <f>IF(Table1[[#This Row],[Absolute education cap]] &gt; 0.3, 1,
 IF(Table1[[#This Row],[Absolute education cap]] &gt; 0.15, 2,
 IF(Table1[[#This Row],[Absolute education cap]] &gt; 0.05, 3, 4
 )))</f>
        <v>3</v>
      </c>
      <c r="R32">
        <f t="shared" si="1"/>
        <v>22</v>
      </c>
      <c r="S32">
        <f t="shared" si="2"/>
        <v>15</v>
      </c>
      <c r="T32">
        <f t="shared" si="3"/>
        <v>14</v>
      </c>
      <c r="U32">
        <f t="shared" si="4"/>
        <v>26</v>
      </c>
      <c r="V32">
        <f t="shared" si="5"/>
        <v>9</v>
      </c>
      <c r="W32">
        <f t="shared" si="6"/>
        <v>9</v>
      </c>
      <c r="X32">
        <v>1000</v>
      </c>
      <c r="Y32">
        <f>PerformanceCOCO!H436</f>
        <v>1259.8</v>
      </c>
      <c r="Z32">
        <f>IF(PerformanceCOCO!K436*PerformanceCOCO!AB436&lt;=0,1,0)</f>
        <v>1</v>
      </c>
      <c r="AA32">
        <f t="shared" si="7"/>
        <v>16</v>
      </c>
    </row>
    <row r="33" spans="2:27" x14ac:dyDescent="0.3">
      <c r="B33" t="s">
        <v>175</v>
      </c>
      <c r="C33">
        <v>13</v>
      </c>
      <c r="D33">
        <v>0.25</v>
      </c>
      <c r="E33">
        <v>0.41599999999999998</v>
      </c>
      <c r="F33">
        <f>ABS((Table1[[#This Row],[Education index 2023]] - (0.85*Table1[[#This Row],[HDI 2023]] + 0.15))/Table1[[#This Row],[HDI 2023]])</f>
        <v>0.60961538461538445</v>
      </c>
      <c r="G33">
        <f>IF(Table1[[#This Row],[Absolute education cap]] &gt; 0.3, 1,
 IF(Table1[[#This Row],[Absolute education cap]] &gt; 0.15, 2,
 IF(Table1[[#This Row],[Absolute education cap]] &gt; 0.05, 3,
 IF(Table1[[#This Row],[Absolute education cap]] &gt; 0.02, 4, 5
 ))))</f>
        <v>1</v>
      </c>
      <c r="H33">
        <f>IF(Table1[[#This Row],[Absolute education cap]] &gt; 0.3, 1,
 IF(Table1[[#This Row],[Absolute education cap]] &gt; 0.15, 2,
 IF(Table1[[#This Row],[Absolute education cap]] &gt; 0.05, 3, 4
 )))</f>
        <v>1</v>
      </c>
      <c r="R33">
        <f t="shared" si="1"/>
        <v>131</v>
      </c>
      <c r="S33">
        <f t="shared" si="2"/>
        <v>130</v>
      </c>
      <c r="T33">
        <f t="shared" si="3"/>
        <v>132</v>
      </c>
      <c r="U33">
        <f t="shared" si="4"/>
        <v>130</v>
      </c>
      <c r="V33">
        <f t="shared" si="5"/>
        <v>97</v>
      </c>
      <c r="W33">
        <f t="shared" si="6"/>
        <v>97</v>
      </c>
      <c r="X33">
        <v>1000</v>
      </c>
      <c r="Y33">
        <f>PerformanceCOCO!H437</f>
        <v>642.5</v>
      </c>
      <c r="Z33">
        <f>IF(PerformanceCOCO!K437*PerformanceCOCO!AB437&lt;=0,1,0)</f>
        <v>1</v>
      </c>
      <c r="AA33">
        <f t="shared" si="7"/>
        <v>132</v>
      </c>
    </row>
    <row r="34" spans="2:27" x14ac:dyDescent="0.3">
      <c r="B34" t="s">
        <v>39</v>
      </c>
      <c r="C34">
        <v>94</v>
      </c>
      <c r="D34">
        <v>0.75</v>
      </c>
      <c r="E34">
        <v>0.878</v>
      </c>
      <c r="F34">
        <f>ABS((Table1[[#This Row],[Education index 2023]] - (0.85*Table1[[#This Row],[HDI 2023]] + 0.15))/Table1[[#This Row],[HDI 2023]])</f>
        <v>0.16662870159453302</v>
      </c>
      <c r="G34">
        <f>IF(Table1[[#This Row],[Absolute education cap]] &gt; 0.3, 1,
 IF(Table1[[#This Row],[Absolute education cap]] &gt; 0.15, 2,
 IF(Table1[[#This Row],[Absolute education cap]] &gt; 0.05, 3,
 IF(Table1[[#This Row],[Absolute education cap]] &gt; 0.02, 4, 5
 ))))</f>
        <v>2</v>
      </c>
      <c r="H34">
        <f>IF(Table1[[#This Row],[Absolute education cap]] &gt; 0.3, 1,
 IF(Table1[[#This Row],[Absolute education cap]] &gt; 0.15, 2,
 IF(Table1[[#This Row],[Absolute education cap]] &gt; 0.05, 3, 4
 )))</f>
        <v>2</v>
      </c>
      <c r="R34">
        <f t="shared" si="1"/>
        <v>22</v>
      </c>
      <c r="S34">
        <f t="shared" si="2"/>
        <v>46</v>
      </c>
      <c r="T34">
        <f t="shared" si="3"/>
        <v>38</v>
      </c>
      <c r="U34">
        <f t="shared" si="4"/>
        <v>57</v>
      </c>
      <c r="V34">
        <f t="shared" si="5"/>
        <v>48</v>
      </c>
      <c r="W34">
        <f t="shared" si="6"/>
        <v>48</v>
      </c>
      <c r="X34">
        <v>1000</v>
      </c>
      <c r="Y34">
        <f>PerformanceCOCO!H438</f>
        <v>1097</v>
      </c>
      <c r="Z34">
        <f>IF(PerformanceCOCO!K438*PerformanceCOCO!AB438&lt;=0,1,0)</f>
        <v>1</v>
      </c>
      <c r="AA34">
        <f t="shared" si="7"/>
        <v>48</v>
      </c>
    </row>
    <row r="35" spans="2:27" x14ac:dyDescent="0.3">
      <c r="B35" t="s">
        <v>40</v>
      </c>
      <c r="C35">
        <v>91</v>
      </c>
      <c r="D35">
        <v>0.6</v>
      </c>
      <c r="E35">
        <v>0.79700000000000004</v>
      </c>
      <c r="F35">
        <f>ABS((Table1[[#This Row],[Education index 2023]] - (0.85*Table1[[#This Row],[HDI 2023]] + 0.15))/Table1[[#This Row],[HDI 2023]])</f>
        <v>0.28538268506900882</v>
      </c>
      <c r="G35">
        <f>IF(Table1[[#This Row],[Absolute education cap]] &gt; 0.3, 1,
 IF(Table1[[#This Row],[Absolute education cap]] &gt; 0.15, 2,
 IF(Table1[[#This Row],[Absolute education cap]] &gt; 0.05, 3,
 IF(Table1[[#This Row],[Absolute education cap]] &gt; 0.02, 4, 5
 ))))</f>
        <v>2</v>
      </c>
      <c r="H35">
        <f>IF(Table1[[#This Row],[Absolute education cap]] &gt; 0.3, 1,
 IF(Table1[[#This Row],[Absolute education cap]] &gt; 0.15, 2,
 IF(Table1[[#This Row],[Absolute education cap]] &gt; 0.05, 3, 4
 )))</f>
        <v>2</v>
      </c>
      <c r="R35">
        <f t="shared" si="1"/>
        <v>35</v>
      </c>
      <c r="S35">
        <f t="shared" si="2"/>
        <v>88</v>
      </c>
      <c r="T35">
        <f t="shared" si="3"/>
        <v>65</v>
      </c>
      <c r="U35">
        <f t="shared" si="4"/>
        <v>93</v>
      </c>
      <c r="V35">
        <f t="shared" si="5"/>
        <v>48</v>
      </c>
      <c r="W35">
        <f t="shared" si="6"/>
        <v>48</v>
      </c>
      <c r="X35">
        <v>1000</v>
      </c>
      <c r="Y35">
        <f>PerformanceCOCO!H439</f>
        <v>979.9</v>
      </c>
      <c r="Z35">
        <f>IF(PerformanceCOCO!K439*PerformanceCOCO!AB439&lt;=0,1,0)</f>
        <v>1</v>
      </c>
      <c r="AA35">
        <f t="shared" si="7"/>
        <v>72</v>
      </c>
    </row>
    <row r="36" spans="2:27" x14ac:dyDescent="0.3">
      <c r="B36" t="s">
        <v>45</v>
      </c>
      <c r="C36">
        <v>77</v>
      </c>
      <c r="D36">
        <v>0.65</v>
      </c>
      <c r="E36">
        <v>0.78800000000000003</v>
      </c>
      <c r="F36">
        <f>ABS((Table1[[#This Row],[Education index 2023]] - (0.85*Table1[[#This Row],[HDI 2023]] + 0.15))/Table1[[#This Row],[HDI 2023]])</f>
        <v>0.21548223350253815</v>
      </c>
      <c r="G36">
        <f>IF(Table1[[#This Row],[Absolute education cap]] &gt; 0.3, 1,
 IF(Table1[[#This Row],[Absolute education cap]] &gt; 0.15, 2,
 IF(Table1[[#This Row],[Absolute education cap]] &gt; 0.05, 3,
 IF(Table1[[#This Row],[Absolute education cap]] &gt; 0.02, 4, 5
 ))))</f>
        <v>2</v>
      </c>
      <c r="H36">
        <f>IF(Table1[[#This Row],[Absolute education cap]] &gt; 0.3, 1,
 IF(Table1[[#This Row],[Absolute education cap]] &gt; 0.15, 2,
 IF(Table1[[#This Row],[Absolute education cap]] &gt; 0.05, 3, 4
 )))</f>
        <v>2</v>
      </c>
      <c r="R36">
        <f t="shared" si="1"/>
        <v>87</v>
      </c>
      <c r="S36">
        <f t="shared" si="2"/>
        <v>69</v>
      </c>
      <c r="T36">
        <f t="shared" si="3"/>
        <v>70</v>
      </c>
      <c r="U36">
        <f t="shared" si="4"/>
        <v>70</v>
      </c>
      <c r="V36">
        <f t="shared" si="5"/>
        <v>48</v>
      </c>
      <c r="W36">
        <f t="shared" si="6"/>
        <v>48</v>
      </c>
      <c r="X36">
        <v>1000</v>
      </c>
      <c r="Y36">
        <f>PerformanceCOCO!H440</f>
        <v>965.1</v>
      </c>
      <c r="Z36">
        <f>IF(PerformanceCOCO!K440*PerformanceCOCO!AB440&lt;=0,1,0)</f>
        <v>1</v>
      </c>
      <c r="AA36">
        <f t="shared" si="7"/>
        <v>76</v>
      </c>
    </row>
    <row r="37" spans="2:27" x14ac:dyDescent="0.3">
      <c r="B37" t="s">
        <v>43</v>
      </c>
      <c r="C37">
        <v>31</v>
      </c>
      <c r="D37">
        <v>0.43</v>
      </c>
      <c r="E37">
        <v>0.52200000000000002</v>
      </c>
      <c r="F37">
        <f>ABS((Table1[[#This Row],[Education index 2023]] - (0.85*Table1[[#This Row],[HDI 2023]] + 0.15))/Table1[[#This Row],[HDI 2023]])</f>
        <v>0.31360153256704981</v>
      </c>
      <c r="G37">
        <f>IF(Table1[[#This Row],[Absolute education cap]] &gt; 0.3, 1,
 IF(Table1[[#This Row],[Absolute education cap]] &gt; 0.15, 2,
 IF(Table1[[#This Row],[Absolute education cap]] &gt; 0.05, 3,
 IF(Table1[[#This Row],[Absolute education cap]] &gt; 0.02, 4, 5
 ))))</f>
        <v>1</v>
      </c>
      <c r="H37">
        <f>IF(Table1[[#This Row],[Absolute education cap]] &gt; 0.3, 1,
 IF(Table1[[#This Row],[Absolute education cap]] &gt; 0.15, 2,
 IF(Table1[[#This Row],[Absolute education cap]] &gt; 0.05, 3, 4
 )))</f>
        <v>1</v>
      </c>
      <c r="R37">
        <f t="shared" si="1"/>
        <v>121</v>
      </c>
      <c r="S37">
        <f t="shared" si="2"/>
        <v>111</v>
      </c>
      <c r="T37">
        <f t="shared" si="3"/>
        <v>119</v>
      </c>
      <c r="U37">
        <f t="shared" si="4"/>
        <v>101</v>
      </c>
      <c r="V37">
        <f t="shared" si="5"/>
        <v>97</v>
      </c>
      <c r="W37">
        <f t="shared" si="6"/>
        <v>97</v>
      </c>
      <c r="X37">
        <v>1000</v>
      </c>
      <c r="Y37">
        <f>PerformanceCOCO!H441</f>
        <v>713</v>
      </c>
      <c r="Z37">
        <f>IF(PerformanceCOCO!K441*PerformanceCOCO!AB441&lt;=0,1,0)</f>
        <v>1</v>
      </c>
      <c r="AA37">
        <f t="shared" si="7"/>
        <v>116</v>
      </c>
    </row>
    <row r="38" spans="2:27" x14ac:dyDescent="0.3">
      <c r="B38" t="s">
        <v>48</v>
      </c>
      <c r="C38">
        <v>31</v>
      </c>
      <c r="D38">
        <v>0.65</v>
      </c>
      <c r="E38">
        <v>0.83299999999999996</v>
      </c>
      <c r="F38">
        <f>ABS((Table1[[#This Row],[Education index 2023]] - (0.85*Table1[[#This Row],[HDI 2023]] + 0.15))/Table1[[#This Row],[HDI 2023]])</f>
        <v>0.2497599039615846</v>
      </c>
      <c r="G38">
        <f>IF(Table1[[#This Row],[Absolute education cap]] &gt; 0.3, 1,
 IF(Table1[[#This Row],[Absolute education cap]] &gt; 0.15, 2,
 IF(Table1[[#This Row],[Absolute education cap]] &gt; 0.05, 3,
 IF(Table1[[#This Row],[Absolute education cap]] &gt; 0.02, 4, 5
 ))))</f>
        <v>2</v>
      </c>
      <c r="H38">
        <f>IF(Table1[[#This Row],[Absolute education cap]] &gt; 0.3, 1,
 IF(Table1[[#This Row],[Absolute education cap]] &gt; 0.15, 2,
 IF(Table1[[#This Row],[Absolute education cap]] &gt; 0.05, 3, 4
 )))</f>
        <v>2</v>
      </c>
      <c r="J38" t="s">
        <v>2040</v>
      </c>
      <c r="R38">
        <f t="shared" si="1"/>
        <v>121</v>
      </c>
      <c r="S38">
        <f t="shared" si="2"/>
        <v>69</v>
      </c>
      <c r="T38">
        <f t="shared" si="3"/>
        <v>54</v>
      </c>
      <c r="U38">
        <f t="shared" si="4"/>
        <v>83</v>
      </c>
      <c r="V38">
        <f t="shared" si="5"/>
        <v>48</v>
      </c>
      <c r="W38">
        <f t="shared" si="6"/>
        <v>48</v>
      </c>
      <c r="X38">
        <v>1000</v>
      </c>
      <c r="Y38">
        <f>PerformanceCOCO!H442</f>
        <v>934.3</v>
      </c>
      <c r="Z38">
        <f>IF(PerformanceCOCO!K442*PerformanceCOCO!AB442&lt;=0,1,0)</f>
        <v>1</v>
      </c>
      <c r="AA38">
        <f t="shared" si="7"/>
        <v>88</v>
      </c>
    </row>
    <row r="39" spans="2:27" x14ac:dyDescent="0.3">
      <c r="B39" t="s">
        <v>41</v>
      </c>
      <c r="C39">
        <v>41</v>
      </c>
      <c r="D39">
        <v>0.35</v>
      </c>
      <c r="E39">
        <v>0.58199999999999996</v>
      </c>
      <c r="F39">
        <f>ABS((Table1[[#This Row],[Education index 2023]] - (0.85*Table1[[#This Row],[HDI 2023]] + 0.15))/Table1[[#This Row],[HDI 2023]])</f>
        <v>0.50635738831615118</v>
      </c>
      <c r="G39">
        <f>IF(Table1[[#This Row],[Absolute education cap]] &gt; 0.3, 1,
 IF(Table1[[#This Row],[Absolute education cap]] &gt; 0.15, 2,
 IF(Table1[[#This Row],[Absolute education cap]] &gt; 0.05, 3,
 IF(Table1[[#This Row],[Absolute education cap]] &gt; 0.02, 4, 5
 ))))</f>
        <v>1</v>
      </c>
      <c r="H39">
        <f>IF(Table1[[#This Row],[Absolute education cap]] &gt; 0.3, 1,
 IF(Table1[[#This Row],[Absolute education cap]] &gt; 0.15, 2,
 IF(Table1[[#This Row],[Absolute education cap]] &gt; 0.05, 3, 4
 )))</f>
        <v>1</v>
      </c>
      <c r="J39" t="s">
        <v>2041</v>
      </c>
      <c r="R39">
        <f t="shared" si="1"/>
        <v>111</v>
      </c>
      <c r="S39">
        <f t="shared" si="2"/>
        <v>123</v>
      </c>
      <c r="T39">
        <f t="shared" si="3"/>
        <v>113</v>
      </c>
      <c r="U39">
        <f t="shared" si="4"/>
        <v>124</v>
      </c>
      <c r="V39">
        <f t="shared" si="5"/>
        <v>97</v>
      </c>
      <c r="W39">
        <f t="shared" si="6"/>
        <v>97</v>
      </c>
      <c r="X39">
        <v>1000</v>
      </c>
      <c r="Y39">
        <f>PerformanceCOCO!H443</f>
        <v>694.1</v>
      </c>
      <c r="Z39">
        <f>IF(PerformanceCOCO!K443*PerformanceCOCO!AB443&lt;=0,1,0)</f>
        <v>1</v>
      </c>
      <c r="AA39">
        <f t="shared" si="7"/>
        <v>118</v>
      </c>
    </row>
    <row r="40" spans="2:27" x14ac:dyDescent="0.3">
      <c r="B40" s="108" t="s">
        <v>49</v>
      </c>
      <c r="C40">
        <v>71</v>
      </c>
      <c r="D40">
        <v>0.83</v>
      </c>
      <c r="E40">
        <v>0.76200000000000001</v>
      </c>
      <c r="F40">
        <f>ABS((Table1[[#This Row],[Education index 2023]] - (0.85*Table1[[#This Row],[HDI 2023]] + 0.15))/Table1[[#This Row],[HDI 2023]])</f>
        <v>4.238845144356955E-2</v>
      </c>
      <c r="G40">
        <f>IF(Table1[[#This Row],[Absolute education cap]] &gt; 0.3, 1,
 IF(Table1[[#This Row],[Absolute education cap]] &gt; 0.15, 2,
 IF(Table1[[#This Row],[Absolute education cap]] &gt; 0.05, 3,
 IF(Table1[[#This Row],[Absolute education cap]] &gt; 0.02, 4, 5
 ))))</f>
        <v>4</v>
      </c>
      <c r="H40">
        <f>IF(Table1[[#This Row],[Absolute education cap]] &gt; 0.3, 1,
 IF(Table1[[#This Row],[Absolute education cap]] &gt; 0.15, 2,
 IF(Table1[[#This Row],[Absolute education cap]] &gt; 0.05, 3, 4
 )))</f>
        <v>4</v>
      </c>
      <c r="R40">
        <f t="shared" si="1"/>
        <v>94</v>
      </c>
      <c r="S40">
        <f t="shared" si="2"/>
        <v>24</v>
      </c>
      <c r="T40">
        <f t="shared" si="3"/>
        <v>79</v>
      </c>
      <c r="U40">
        <f t="shared" si="4"/>
        <v>6</v>
      </c>
      <c r="V40">
        <f t="shared" si="5"/>
        <v>2</v>
      </c>
      <c r="W40">
        <f t="shared" si="6"/>
        <v>1</v>
      </c>
      <c r="X40">
        <v>1000</v>
      </c>
      <c r="Y40">
        <f>PerformanceCOCO!H444</f>
        <v>1149.5999999999999</v>
      </c>
      <c r="Z40">
        <f>IF(PerformanceCOCO!K444*PerformanceCOCO!AB444&lt;=0,1,0)</f>
        <v>1</v>
      </c>
      <c r="AA40">
        <f t="shared" si="7"/>
        <v>38</v>
      </c>
    </row>
    <row r="41" spans="2:27" x14ac:dyDescent="0.3">
      <c r="B41" t="s">
        <v>50</v>
      </c>
      <c r="C41">
        <v>91</v>
      </c>
      <c r="D41">
        <v>0.77</v>
      </c>
      <c r="E41">
        <v>0.91300000000000003</v>
      </c>
      <c r="F41">
        <f>ABS((Table1[[#This Row],[Education index 2023]] - (0.85*Table1[[#This Row],[HDI 2023]] + 0.15))/Table1[[#This Row],[HDI 2023]])</f>
        <v>0.17092004381161011</v>
      </c>
      <c r="G41">
        <f>IF(Table1[[#This Row],[Absolute education cap]] &gt; 0.3, 1,
 IF(Table1[[#This Row],[Absolute education cap]] &gt; 0.15, 2,
 IF(Table1[[#This Row],[Absolute education cap]] &gt; 0.05, 3,
 IF(Table1[[#This Row],[Absolute education cap]] &gt; 0.02, 4, 5
 ))))</f>
        <v>2</v>
      </c>
      <c r="H41">
        <f>IF(Table1[[#This Row],[Absolute education cap]] &gt; 0.3, 1,
 IF(Table1[[#This Row],[Absolute education cap]] &gt; 0.15, 2,
 IF(Table1[[#This Row],[Absolute education cap]] &gt; 0.05, 3, 4
 )))</f>
        <v>2</v>
      </c>
      <c r="R41">
        <f t="shared" si="1"/>
        <v>35</v>
      </c>
      <c r="S41">
        <f t="shared" si="2"/>
        <v>43</v>
      </c>
      <c r="T41">
        <f t="shared" si="3"/>
        <v>27</v>
      </c>
      <c r="U41">
        <f t="shared" si="4"/>
        <v>60</v>
      </c>
      <c r="V41">
        <f t="shared" si="5"/>
        <v>48</v>
      </c>
      <c r="W41">
        <f t="shared" si="6"/>
        <v>48</v>
      </c>
      <c r="X41">
        <v>1000</v>
      </c>
      <c r="Y41">
        <f>PerformanceCOCO!H445</f>
        <v>1095.0999999999999</v>
      </c>
      <c r="Z41">
        <f>IF(PerformanceCOCO!K445*PerformanceCOCO!AB445&lt;=0,1,0)</f>
        <v>1</v>
      </c>
      <c r="AA41">
        <f t="shared" si="7"/>
        <v>49</v>
      </c>
    </row>
    <row r="42" spans="2:27" x14ac:dyDescent="0.3">
      <c r="B42" t="s">
        <v>51</v>
      </c>
      <c r="C42">
        <v>86</v>
      </c>
      <c r="D42">
        <v>0.86</v>
      </c>
      <c r="E42">
        <v>0.91500000000000004</v>
      </c>
      <c r="F42">
        <f>ABS((Table1[[#This Row],[Education index 2023]] - (0.85*Table1[[#This Row],[HDI 2023]] + 0.15))/Table1[[#This Row],[HDI 2023]])</f>
        <v>7.4043715846994623E-2</v>
      </c>
      <c r="G42">
        <f>IF(Table1[[#This Row],[Absolute education cap]] &gt; 0.3, 1,
 IF(Table1[[#This Row],[Absolute education cap]] &gt; 0.15, 2,
 IF(Table1[[#This Row],[Absolute education cap]] &gt; 0.05, 3,
 IF(Table1[[#This Row],[Absolute education cap]] &gt; 0.02, 4, 5
 ))))</f>
        <v>3</v>
      </c>
      <c r="H42">
        <f>IF(Table1[[#This Row],[Absolute education cap]] &gt; 0.3, 1,
 IF(Table1[[#This Row],[Absolute education cap]] &gt; 0.15, 2,
 IF(Table1[[#This Row],[Absolute education cap]] &gt; 0.05, 3, 4
 )))</f>
        <v>3</v>
      </c>
      <c r="R42">
        <f t="shared" si="1"/>
        <v>56</v>
      </c>
      <c r="S42">
        <f t="shared" si="2"/>
        <v>17</v>
      </c>
      <c r="T42">
        <f t="shared" si="3"/>
        <v>25</v>
      </c>
      <c r="U42">
        <f t="shared" si="4"/>
        <v>20</v>
      </c>
      <c r="V42">
        <f t="shared" si="5"/>
        <v>9</v>
      </c>
      <c r="W42">
        <f t="shared" si="6"/>
        <v>9</v>
      </c>
      <c r="X42">
        <v>1000</v>
      </c>
      <c r="Y42">
        <f>PerformanceCOCO!H446</f>
        <v>1219.0999999999999</v>
      </c>
      <c r="Z42">
        <f>IF(PerformanceCOCO!K446*PerformanceCOCO!AB446&lt;=0,1,0)</f>
        <v>1</v>
      </c>
      <c r="AA42">
        <f t="shared" si="7"/>
        <v>26</v>
      </c>
    </row>
    <row r="43" spans="2:27" x14ac:dyDescent="0.3">
      <c r="B43" t="s">
        <v>55</v>
      </c>
      <c r="C43">
        <v>99</v>
      </c>
      <c r="D43">
        <v>0.88</v>
      </c>
      <c r="E43">
        <v>0.96199999999999997</v>
      </c>
      <c r="F43">
        <f>ABS((Table1[[#This Row],[Education index 2023]] - (0.85*Table1[[#This Row],[HDI 2023]] + 0.15))/Table1[[#This Row],[HDI 2023]])</f>
        <v>9.1164241164241169E-2</v>
      </c>
      <c r="G43">
        <f>IF(Table1[[#This Row],[Absolute education cap]] &gt; 0.3, 1,
 IF(Table1[[#This Row],[Absolute education cap]] &gt; 0.15, 2,
 IF(Table1[[#This Row],[Absolute education cap]] &gt; 0.05, 3,
 IF(Table1[[#This Row],[Absolute education cap]] &gt; 0.02, 4, 5
 ))))</f>
        <v>3</v>
      </c>
      <c r="H43">
        <f>IF(Table1[[#This Row],[Absolute education cap]] &gt; 0.3, 1,
 IF(Table1[[#This Row],[Absolute education cap]] &gt; 0.15, 2,
 IF(Table1[[#This Row],[Absolute education cap]] &gt; 0.05, 3, 4
 )))</f>
        <v>3</v>
      </c>
      <c r="R43">
        <f t="shared" si="1"/>
        <v>6</v>
      </c>
      <c r="S43">
        <f t="shared" si="2"/>
        <v>11</v>
      </c>
      <c r="T43">
        <f t="shared" si="3"/>
        <v>4</v>
      </c>
      <c r="U43">
        <f t="shared" si="4"/>
        <v>28</v>
      </c>
      <c r="V43">
        <f t="shared" si="5"/>
        <v>9</v>
      </c>
      <c r="W43">
        <f t="shared" si="6"/>
        <v>9</v>
      </c>
      <c r="X43">
        <v>1000</v>
      </c>
      <c r="Y43">
        <f>PerformanceCOCO!H447</f>
        <v>1287.5999999999999</v>
      </c>
      <c r="Z43">
        <f>IF(PerformanceCOCO!K447*PerformanceCOCO!AB447&lt;=0,1,0)</f>
        <v>1</v>
      </c>
      <c r="AA43">
        <f t="shared" si="7"/>
        <v>8</v>
      </c>
    </row>
    <row r="44" spans="2:27" x14ac:dyDescent="0.3">
      <c r="B44" t="s">
        <v>53</v>
      </c>
      <c r="C44">
        <v>65</v>
      </c>
      <c r="D44">
        <v>0.22</v>
      </c>
      <c r="E44">
        <v>0.51300000000000001</v>
      </c>
      <c r="F44">
        <f>ABS((Table1[[#This Row],[Education index 2023]] - (0.85*Table1[[#This Row],[HDI 2023]] + 0.15))/Table1[[#This Row],[HDI 2023]])</f>
        <v>0.71354775828460038</v>
      </c>
      <c r="G44">
        <f>IF(Table1[[#This Row],[Absolute education cap]] &gt; 0.3, 1,
 IF(Table1[[#This Row],[Absolute education cap]] &gt; 0.15, 2,
 IF(Table1[[#This Row],[Absolute education cap]] &gt; 0.05, 3,
 IF(Table1[[#This Row],[Absolute education cap]] &gt; 0.02, 4, 5
 ))))</f>
        <v>1</v>
      </c>
      <c r="H44">
        <f>IF(Table1[[#This Row],[Absolute education cap]] &gt; 0.3, 1,
 IF(Table1[[#This Row],[Absolute education cap]] &gt; 0.15, 2,
 IF(Table1[[#This Row],[Absolute education cap]] &gt; 0.05, 3, 4
 )))</f>
        <v>1</v>
      </c>
      <c r="R44">
        <f t="shared" si="1"/>
        <v>99</v>
      </c>
      <c r="S44">
        <f t="shared" si="2"/>
        <v>131</v>
      </c>
      <c r="T44">
        <f t="shared" si="3"/>
        <v>122</v>
      </c>
      <c r="U44">
        <f t="shared" si="4"/>
        <v>132</v>
      </c>
      <c r="V44">
        <f t="shared" si="5"/>
        <v>97</v>
      </c>
      <c r="W44">
        <f t="shared" si="6"/>
        <v>97</v>
      </c>
      <c r="X44">
        <v>1000</v>
      </c>
      <c r="Y44">
        <f>PerformanceCOCO!H448</f>
        <v>661.9</v>
      </c>
      <c r="Z44">
        <f>IF(PerformanceCOCO!K448*PerformanceCOCO!AB448&lt;=0,1,0)</f>
        <v>1</v>
      </c>
      <c r="AA44">
        <f t="shared" si="7"/>
        <v>127</v>
      </c>
    </row>
    <row r="45" spans="2:27" x14ac:dyDescent="0.3">
      <c r="B45" t="s">
        <v>56</v>
      </c>
      <c r="C45">
        <v>85</v>
      </c>
      <c r="D45">
        <v>0.61</v>
      </c>
      <c r="E45">
        <v>0.77600000000000002</v>
      </c>
      <c r="F45">
        <f>ABS((Table1[[#This Row],[Education index 2023]] - (0.85*Table1[[#This Row],[HDI 2023]] + 0.15))/Table1[[#This Row],[HDI 2023]])</f>
        <v>0.2572164948453608</v>
      </c>
      <c r="G45">
        <f>IF(Table1[[#This Row],[Absolute education cap]] &gt; 0.3, 1,
 IF(Table1[[#This Row],[Absolute education cap]] &gt; 0.15, 2,
 IF(Table1[[#This Row],[Absolute education cap]] &gt; 0.05, 3,
 IF(Table1[[#This Row],[Absolute education cap]] &gt; 0.02, 4, 5
 ))))</f>
        <v>2</v>
      </c>
      <c r="H45">
        <f>IF(Table1[[#This Row],[Absolute education cap]] &gt; 0.3, 1,
 IF(Table1[[#This Row],[Absolute education cap]] &gt; 0.15, 2,
 IF(Table1[[#This Row],[Absolute education cap]] &gt; 0.05, 3, 4
 )))</f>
        <v>2</v>
      </c>
      <c r="R45">
        <f t="shared" si="1"/>
        <v>60</v>
      </c>
      <c r="S45">
        <f t="shared" si="2"/>
        <v>82</v>
      </c>
      <c r="T45">
        <f t="shared" si="3"/>
        <v>75</v>
      </c>
      <c r="U45">
        <f t="shared" si="4"/>
        <v>85</v>
      </c>
      <c r="V45">
        <f t="shared" si="5"/>
        <v>48</v>
      </c>
      <c r="W45">
        <f t="shared" si="6"/>
        <v>48</v>
      </c>
      <c r="X45">
        <v>1000</v>
      </c>
      <c r="Y45">
        <f>PerformanceCOCO!H449</f>
        <v>959.1</v>
      </c>
      <c r="Z45">
        <f>IF(PerformanceCOCO!K449*PerformanceCOCO!AB449&lt;=0,1,0)</f>
        <v>1</v>
      </c>
      <c r="AA45">
        <f t="shared" si="7"/>
        <v>77</v>
      </c>
    </row>
    <row r="46" spans="2:27" x14ac:dyDescent="0.3">
      <c r="B46" t="s">
        <v>58</v>
      </c>
      <c r="C46">
        <v>73</v>
      </c>
      <c r="D46">
        <v>0.66</v>
      </c>
      <c r="E46">
        <v>0.77700000000000002</v>
      </c>
      <c r="F46">
        <f>ABS((Table1[[#This Row],[Education index 2023]] - (0.85*Table1[[#This Row],[HDI 2023]] + 0.15))/Table1[[#This Row],[HDI 2023]])</f>
        <v>0.19362934362934359</v>
      </c>
      <c r="G46">
        <f>IF(Table1[[#This Row],[Absolute education cap]] &gt; 0.3, 1,
 IF(Table1[[#This Row],[Absolute education cap]] &gt; 0.15, 2,
 IF(Table1[[#This Row],[Absolute education cap]] &gt; 0.05, 3,
 IF(Table1[[#This Row],[Absolute education cap]] &gt; 0.02, 4, 5
 ))))</f>
        <v>2</v>
      </c>
      <c r="H46">
        <f>IF(Table1[[#This Row],[Absolute education cap]] &gt; 0.3, 1,
 IF(Table1[[#This Row],[Absolute education cap]] &gt; 0.15, 2,
 IF(Table1[[#This Row],[Absolute education cap]] &gt; 0.05, 3, 4
 )))</f>
        <v>2</v>
      </c>
      <c r="R46">
        <f t="shared" si="1"/>
        <v>90</v>
      </c>
      <c r="S46">
        <f t="shared" si="2"/>
        <v>67</v>
      </c>
      <c r="T46">
        <f t="shared" si="3"/>
        <v>74</v>
      </c>
      <c r="U46">
        <f t="shared" si="4"/>
        <v>63</v>
      </c>
      <c r="V46">
        <f t="shared" si="5"/>
        <v>48</v>
      </c>
      <c r="W46">
        <f t="shared" si="6"/>
        <v>48</v>
      </c>
      <c r="X46">
        <v>1000</v>
      </c>
      <c r="Y46">
        <f>PerformanceCOCO!H450</f>
        <v>967</v>
      </c>
      <c r="Z46">
        <f>IF(PerformanceCOCO!K450*PerformanceCOCO!AB450&lt;=0,1,0)</f>
        <v>1</v>
      </c>
      <c r="AA46">
        <f t="shared" si="7"/>
        <v>75</v>
      </c>
    </row>
    <row r="47" spans="2:27" x14ac:dyDescent="0.3">
      <c r="B47" t="s">
        <v>59</v>
      </c>
      <c r="C47">
        <v>73</v>
      </c>
      <c r="D47">
        <v>0.56000000000000005</v>
      </c>
      <c r="E47">
        <v>0.754</v>
      </c>
      <c r="F47">
        <f>ABS((Table1[[#This Row],[Education index 2023]] - (0.85*Table1[[#This Row],[HDI 2023]] + 0.15))/Table1[[#This Row],[HDI 2023]])</f>
        <v>0.30623342175066315</v>
      </c>
      <c r="G47">
        <f>IF(Table1[[#This Row],[Absolute education cap]] &gt; 0.3, 1,
 IF(Table1[[#This Row],[Absolute education cap]] &gt; 0.15, 2,
 IF(Table1[[#This Row],[Absolute education cap]] &gt; 0.05, 3,
 IF(Table1[[#This Row],[Absolute education cap]] &gt; 0.02, 4, 5
 ))))</f>
        <v>1</v>
      </c>
      <c r="H47">
        <f>IF(Table1[[#This Row],[Absolute education cap]] &gt; 0.3, 1,
 IF(Table1[[#This Row],[Absolute education cap]] &gt; 0.15, 2,
 IF(Table1[[#This Row],[Absolute education cap]] &gt; 0.05, 3, 4
 )))</f>
        <v>1</v>
      </c>
      <c r="R47">
        <f t="shared" si="1"/>
        <v>90</v>
      </c>
      <c r="S47">
        <f t="shared" si="2"/>
        <v>94</v>
      </c>
      <c r="T47">
        <f t="shared" si="3"/>
        <v>81</v>
      </c>
      <c r="U47">
        <f t="shared" si="4"/>
        <v>98</v>
      </c>
      <c r="V47">
        <f t="shared" si="5"/>
        <v>97</v>
      </c>
      <c r="W47">
        <f t="shared" si="6"/>
        <v>97</v>
      </c>
      <c r="X47">
        <v>1000</v>
      </c>
      <c r="Y47">
        <f>PerformanceCOCO!H451</f>
        <v>801.3</v>
      </c>
      <c r="Z47">
        <f>IF(PerformanceCOCO!K451*PerformanceCOCO!AB451&lt;=0,1,0)</f>
        <v>1</v>
      </c>
      <c r="AA47">
        <f t="shared" si="7"/>
        <v>103</v>
      </c>
    </row>
    <row r="48" spans="2:27" x14ac:dyDescent="0.3">
      <c r="B48" t="s">
        <v>60</v>
      </c>
      <c r="C48">
        <v>20</v>
      </c>
      <c r="D48">
        <v>0.35</v>
      </c>
      <c r="E48">
        <v>0.503</v>
      </c>
      <c r="F48">
        <f>ABS((Table1[[#This Row],[Education index 2023]] - (0.85*Table1[[#This Row],[HDI 2023]] + 0.15))/Table1[[#This Row],[HDI 2023]])</f>
        <v>0.45238568588469191</v>
      </c>
      <c r="G48">
        <f>IF(Table1[[#This Row],[Absolute education cap]] &gt; 0.3, 1,
 IF(Table1[[#This Row],[Absolute education cap]] &gt; 0.15, 2,
 IF(Table1[[#This Row],[Absolute education cap]] &gt; 0.05, 3,
 IF(Table1[[#This Row],[Absolute education cap]] &gt; 0.02, 4, 5
 ))))</f>
        <v>1</v>
      </c>
      <c r="H48">
        <f>IF(Table1[[#This Row],[Absolute education cap]] &gt; 0.3, 1,
 IF(Table1[[#This Row],[Absolute education cap]] &gt; 0.15, 2,
 IF(Table1[[#This Row],[Absolute education cap]] &gt; 0.05, 3, 4
 )))</f>
        <v>1</v>
      </c>
      <c r="R48">
        <f t="shared" si="1"/>
        <v>126</v>
      </c>
      <c r="S48">
        <f t="shared" si="2"/>
        <v>123</v>
      </c>
      <c r="T48">
        <f t="shared" si="3"/>
        <v>124</v>
      </c>
      <c r="U48">
        <f t="shared" si="4"/>
        <v>120</v>
      </c>
      <c r="V48">
        <f t="shared" si="5"/>
        <v>97</v>
      </c>
      <c r="W48">
        <f t="shared" si="6"/>
        <v>97</v>
      </c>
      <c r="X48">
        <v>1000</v>
      </c>
      <c r="Y48">
        <f>PerformanceCOCO!H452</f>
        <v>672.3</v>
      </c>
      <c r="Z48">
        <f>IF(PerformanceCOCO!K452*PerformanceCOCO!AB452&lt;=0,1,0)</f>
        <v>1</v>
      </c>
      <c r="AA48">
        <f t="shared" si="7"/>
        <v>125</v>
      </c>
    </row>
    <row r="49" spans="2:27" x14ac:dyDescent="0.3">
      <c r="B49" t="s">
        <v>62</v>
      </c>
      <c r="C49">
        <v>93</v>
      </c>
      <c r="D49">
        <v>0.9</v>
      </c>
      <c r="E49">
        <v>0.90500000000000003</v>
      </c>
      <c r="F49">
        <f>ABS((Table1[[#This Row],[Education index 2023]] - (0.85*Table1[[#This Row],[HDI 2023]] + 0.15))/Table1[[#This Row],[HDI 2023]])</f>
        <v>2.1270718232044187E-2</v>
      </c>
      <c r="G49">
        <f>IF(Table1[[#This Row],[Absolute education cap]] &gt; 0.3, 1,
 IF(Table1[[#This Row],[Absolute education cap]] &gt; 0.15, 2,
 IF(Table1[[#This Row],[Absolute education cap]] &gt; 0.05, 3,
 IF(Table1[[#This Row],[Absolute education cap]] &gt; 0.02, 4, 5
 ))))</f>
        <v>4</v>
      </c>
      <c r="H49">
        <f>IF(Table1[[#This Row],[Absolute education cap]] &gt; 0.3, 1,
 IF(Table1[[#This Row],[Absolute education cap]] &gt; 0.15, 2,
 IF(Table1[[#This Row],[Absolute education cap]] &gt; 0.05, 3, 4
 )))</f>
        <v>4</v>
      </c>
      <c r="R49">
        <f t="shared" si="1"/>
        <v>26</v>
      </c>
      <c r="S49">
        <f t="shared" si="2"/>
        <v>7</v>
      </c>
      <c r="T49">
        <f t="shared" si="3"/>
        <v>31</v>
      </c>
      <c r="U49">
        <f t="shared" si="4"/>
        <v>2</v>
      </c>
      <c r="V49">
        <f t="shared" si="5"/>
        <v>2</v>
      </c>
      <c r="W49">
        <f t="shared" si="6"/>
        <v>1</v>
      </c>
      <c r="X49">
        <v>1000</v>
      </c>
      <c r="Y49">
        <f>PerformanceCOCO!H453</f>
        <v>1313.9</v>
      </c>
      <c r="Z49">
        <f>IF(PerformanceCOCO!K453*PerformanceCOCO!AB453&lt;=0,1,0)</f>
        <v>1</v>
      </c>
      <c r="AA49">
        <f t="shared" si="7"/>
        <v>4</v>
      </c>
    </row>
    <row r="50" spans="2:27" x14ac:dyDescent="0.3">
      <c r="B50" t="s">
        <v>65</v>
      </c>
      <c r="C50">
        <v>79</v>
      </c>
      <c r="D50">
        <v>0.68</v>
      </c>
      <c r="E50">
        <v>0.73099999999999998</v>
      </c>
      <c r="F50">
        <f>ABS((Table1[[#This Row],[Education index 2023]] - (0.85*Table1[[#This Row],[HDI 2023]] + 0.15))/Table1[[#This Row],[HDI 2023]])</f>
        <v>0.12496580027359772</v>
      </c>
      <c r="G50">
        <f>IF(Table1[[#This Row],[Absolute education cap]] &gt; 0.3, 1,
 IF(Table1[[#This Row],[Absolute education cap]] &gt; 0.15, 2,
 IF(Table1[[#This Row],[Absolute education cap]] &gt; 0.05, 3,
 IF(Table1[[#This Row],[Absolute education cap]] &gt; 0.02, 4, 5
 ))))</f>
        <v>3</v>
      </c>
      <c r="H50">
        <f>IF(Table1[[#This Row],[Absolute education cap]] &gt; 0.3, 1,
 IF(Table1[[#This Row],[Absolute education cap]] &gt; 0.15, 2,
 IF(Table1[[#This Row],[Absolute education cap]] &gt; 0.05, 3, 4
 )))</f>
        <v>3</v>
      </c>
      <c r="R50">
        <f t="shared" si="1"/>
        <v>81</v>
      </c>
      <c r="S50">
        <f t="shared" si="2"/>
        <v>59</v>
      </c>
      <c r="T50">
        <f t="shared" si="3"/>
        <v>89</v>
      </c>
      <c r="U50">
        <f t="shared" si="4"/>
        <v>42</v>
      </c>
      <c r="V50">
        <f t="shared" si="5"/>
        <v>9</v>
      </c>
      <c r="W50">
        <f t="shared" si="6"/>
        <v>9</v>
      </c>
      <c r="X50">
        <v>1000</v>
      </c>
      <c r="Y50">
        <f>PerformanceCOCO!H454</f>
        <v>1067.3</v>
      </c>
      <c r="Z50">
        <f>IF(PerformanceCOCO!K454*PerformanceCOCO!AB454&lt;=0,1,0)</f>
        <v>1</v>
      </c>
      <c r="AA50">
        <f t="shared" si="7"/>
        <v>55</v>
      </c>
    </row>
    <row r="51" spans="2:27" x14ac:dyDescent="0.3">
      <c r="B51" t="s">
        <v>64</v>
      </c>
      <c r="C51">
        <v>94</v>
      </c>
      <c r="D51">
        <v>0.89</v>
      </c>
      <c r="E51">
        <v>0.94799999999999995</v>
      </c>
      <c r="F51">
        <f>ABS((Table1[[#This Row],[Education index 2023]] - (0.85*Table1[[#This Row],[HDI 2023]] + 0.15))/Table1[[#This Row],[HDI 2023]])</f>
        <v>6.9409282700421918E-2</v>
      </c>
      <c r="G51">
        <f>IF(Table1[[#This Row],[Absolute education cap]] &gt; 0.3, 1,
 IF(Table1[[#This Row],[Absolute education cap]] &gt; 0.15, 2,
 IF(Table1[[#This Row],[Absolute education cap]] &gt; 0.05, 3,
 IF(Table1[[#This Row],[Absolute education cap]] &gt; 0.02, 4, 5
 ))))</f>
        <v>3</v>
      </c>
      <c r="H51">
        <f>IF(Table1[[#This Row],[Absolute education cap]] &gt; 0.3, 1,
 IF(Table1[[#This Row],[Absolute education cap]] &gt; 0.15, 2,
 IF(Table1[[#This Row],[Absolute education cap]] &gt; 0.05, 3, 4
 )))</f>
        <v>3</v>
      </c>
      <c r="R51">
        <f t="shared" si="1"/>
        <v>22</v>
      </c>
      <c r="S51">
        <f t="shared" si="2"/>
        <v>8</v>
      </c>
      <c r="T51">
        <f t="shared" si="3"/>
        <v>12</v>
      </c>
      <c r="U51">
        <f t="shared" si="4"/>
        <v>19</v>
      </c>
      <c r="V51">
        <f t="shared" si="5"/>
        <v>9</v>
      </c>
      <c r="W51">
        <f t="shared" si="6"/>
        <v>9</v>
      </c>
      <c r="X51">
        <v>1000</v>
      </c>
      <c r="Y51">
        <f>PerformanceCOCO!H455</f>
        <v>1275.7</v>
      </c>
      <c r="Z51">
        <f>IF(PerformanceCOCO!K455*PerformanceCOCO!AB455&lt;=0,1,0)</f>
        <v>1</v>
      </c>
      <c r="AA51">
        <f t="shared" si="7"/>
        <v>11</v>
      </c>
    </row>
    <row r="52" spans="2:27" x14ac:dyDescent="0.3">
      <c r="B52" t="s">
        <v>66</v>
      </c>
      <c r="C52">
        <v>87</v>
      </c>
      <c r="D52">
        <v>0.79</v>
      </c>
      <c r="E52">
        <v>0.92</v>
      </c>
      <c r="F52">
        <f>ABS((Table1[[#This Row],[Education index 2023]] - (0.85*Table1[[#This Row],[HDI 2023]] + 0.15))/Table1[[#This Row],[HDI 2023]])</f>
        <v>0.15434782608695652</v>
      </c>
      <c r="G52">
        <f>IF(Table1[[#This Row],[Absolute education cap]] &gt; 0.3, 1,
 IF(Table1[[#This Row],[Absolute education cap]] &gt; 0.15, 2,
 IF(Table1[[#This Row],[Absolute education cap]] &gt; 0.05, 3,
 IF(Table1[[#This Row],[Absolute education cap]] &gt; 0.02, 4, 5
 ))))</f>
        <v>2</v>
      </c>
      <c r="H52">
        <f>IF(Table1[[#This Row],[Absolute education cap]] &gt; 0.3, 1,
 IF(Table1[[#This Row],[Absolute education cap]] &gt; 0.15, 2,
 IF(Table1[[#This Row],[Absolute education cap]] &gt; 0.05, 3, 4
 )))</f>
        <v>2</v>
      </c>
      <c r="R52">
        <f t="shared" si="1"/>
        <v>50</v>
      </c>
      <c r="S52">
        <f t="shared" si="2"/>
        <v>37</v>
      </c>
      <c r="T52">
        <f t="shared" si="3"/>
        <v>23</v>
      </c>
      <c r="U52">
        <f t="shared" si="4"/>
        <v>50</v>
      </c>
      <c r="V52">
        <f t="shared" si="5"/>
        <v>48</v>
      </c>
      <c r="W52">
        <f t="shared" si="6"/>
        <v>48</v>
      </c>
      <c r="X52">
        <v>1000</v>
      </c>
      <c r="Y52">
        <f>PerformanceCOCO!H456</f>
        <v>1100</v>
      </c>
      <c r="Z52">
        <f>IF(PerformanceCOCO!K456*PerformanceCOCO!AB456&lt;=0,1,0)</f>
        <v>1</v>
      </c>
      <c r="AA52">
        <f t="shared" si="7"/>
        <v>47</v>
      </c>
    </row>
    <row r="53" spans="2:27" x14ac:dyDescent="0.3">
      <c r="B53" t="s">
        <v>68</v>
      </c>
      <c r="C53">
        <v>72</v>
      </c>
      <c r="D53">
        <v>0.57999999999999996</v>
      </c>
      <c r="E53">
        <v>0.73299999999999998</v>
      </c>
      <c r="F53">
        <f>ABS((Table1[[#This Row],[Education index 2023]] - (0.85*Table1[[#This Row],[HDI 2023]] + 0.15))/Table1[[#This Row],[HDI 2023]])</f>
        <v>0.26336971350613925</v>
      </c>
      <c r="G53">
        <f>IF(Table1[[#This Row],[Absolute education cap]] &gt; 0.3, 1,
 IF(Table1[[#This Row],[Absolute education cap]] &gt; 0.15, 2,
 IF(Table1[[#This Row],[Absolute education cap]] &gt; 0.05, 3,
 IF(Table1[[#This Row],[Absolute education cap]] &gt; 0.02, 4, 5
 ))))</f>
        <v>2</v>
      </c>
      <c r="H53">
        <f>IF(Table1[[#This Row],[Absolute education cap]] &gt; 0.3, 1,
 IF(Table1[[#This Row],[Absolute education cap]] &gt; 0.15, 2,
 IF(Table1[[#This Row],[Absolute education cap]] &gt; 0.05, 3, 4
 )))</f>
        <v>2</v>
      </c>
      <c r="R53">
        <f t="shared" si="1"/>
        <v>92</v>
      </c>
      <c r="S53">
        <f t="shared" si="2"/>
        <v>91</v>
      </c>
      <c r="T53">
        <f t="shared" si="3"/>
        <v>87</v>
      </c>
      <c r="U53">
        <f t="shared" si="4"/>
        <v>87</v>
      </c>
      <c r="V53">
        <f t="shared" si="5"/>
        <v>48</v>
      </c>
      <c r="W53">
        <f t="shared" si="6"/>
        <v>48</v>
      </c>
      <c r="X53">
        <v>1000</v>
      </c>
      <c r="Y53">
        <f>PerformanceCOCO!H457</f>
        <v>904.5</v>
      </c>
      <c r="Z53">
        <f>IF(PerformanceCOCO!K457*PerformanceCOCO!AB457&lt;=0,1,0)</f>
        <v>1</v>
      </c>
      <c r="AA53">
        <f t="shared" si="7"/>
        <v>92</v>
      </c>
    </row>
    <row r="54" spans="2:27" x14ac:dyDescent="0.3">
      <c r="B54" t="s">
        <v>73</v>
      </c>
      <c r="C54">
        <v>46</v>
      </c>
      <c r="D54">
        <v>0.31</v>
      </c>
      <c r="E54">
        <v>0.52400000000000002</v>
      </c>
      <c r="F54">
        <f>ABS((Table1[[#This Row],[Education index 2023]] - (0.85*Table1[[#This Row],[HDI 2023]] + 0.15))/Table1[[#This Row],[HDI 2023]])</f>
        <v>0.54465648854961835</v>
      </c>
      <c r="G54">
        <f>IF(Table1[[#This Row],[Absolute education cap]] &gt; 0.3, 1,
 IF(Table1[[#This Row],[Absolute education cap]] &gt; 0.15, 2,
 IF(Table1[[#This Row],[Absolute education cap]] &gt; 0.05, 3,
 IF(Table1[[#This Row],[Absolute education cap]] &gt; 0.02, 4, 5
 ))))</f>
        <v>1</v>
      </c>
      <c r="H54">
        <f>IF(Table1[[#This Row],[Absolute education cap]] &gt; 0.3, 1,
 IF(Table1[[#This Row],[Absolute education cap]] &gt; 0.15, 2,
 IF(Table1[[#This Row],[Absolute education cap]] &gt; 0.05, 3, 4
 )))</f>
        <v>1</v>
      </c>
      <c r="R54">
        <f t="shared" si="1"/>
        <v>106</v>
      </c>
      <c r="S54">
        <f t="shared" si="2"/>
        <v>127</v>
      </c>
      <c r="T54">
        <f t="shared" si="3"/>
        <v>118</v>
      </c>
      <c r="U54">
        <f t="shared" si="4"/>
        <v>127</v>
      </c>
      <c r="V54">
        <f t="shared" si="5"/>
        <v>97</v>
      </c>
      <c r="W54">
        <f t="shared" si="6"/>
        <v>97</v>
      </c>
      <c r="X54">
        <v>1000</v>
      </c>
      <c r="Y54">
        <f>PerformanceCOCO!H458</f>
        <v>687.2</v>
      </c>
      <c r="Z54">
        <f>IF(PerformanceCOCO!K458*PerformanceCOCO!AB458&lt;=0,1,0)</f>
        <v>1</v>
      </c>
      <c r="AA54">
        <f t="shared" si="7"/>
        <v>121</v>
      </c>
    </row>
    <row r="55" spans="2:27" x14ac:dyDescent="0.3">
      <c r="B55" t="s">
        <v>70</v>
      </c>
      <c r="C55">
        <v>82</v>
      </c>
      <c r="D55">
        <v>0.8</v>
      </c>
      <c r="E55">
        <v>0.84399999999999997</v>
      </c>
      <c r="F55">
        <f>ABS((Table1[[#This Row],[Education index 2023]] - (0.85*Table1[[#This Row],[HDI 2023]] + 0.15))/Table1[[#This Row],[HDI 2023]])</f>
        <v>7.9857819905213165E-2</v>
      </c>
      <c r="G55">
        <f>IF(Table1[[#This Row],[Absolute education cap]] &gt; 0.3, 1,
 IF(Table1[[#This Row],[Absolute education cap]] &gt; 0.15, 2,
 IF(Table1[[#This Row],[Absolute education cap]] &gt; 0.05, 3,
 IF(Table1[[#This Row],[Absolute education cap]] &gt; 0.02, 4, 5
 ))))</f>
        <v>3</v>
      </c>
      <c r="H55">
        <f>IF(Table1[[#This Row],[Absolute education cap]] &gt; 0.3, 1,
 IF(Table1[[#This Row],[Absolute education cap]] &gt; 0.15, 2,
 IF(Table1[[#This Row],[Absolute education cap]] &gt; 0.05, 3, 4
 )))</f>
        <v>3</v>
      </c>
      <c r="R55">
        <f t="shared" si="1"/>
        <v>71</v>
      </c>
      <c r="S55">
        <f t="shared" si="2"/>
        <v>35</v>
      </c>
      <c r="T55">
        <f t="shared" si="3"/>
        <v>50</v>
      </c>
      <c r="U55">
        <f t="shared" si="4"/>
        <v>24</v>
      </c>
      <c r="V55">
        <f t="shared" si="5"/>
        <v>9</v>
      </c>
      <c r="W55">
        <f t="shared" si="6"/>
        <v>9</v>
      </c>
      <c r="X55">
        <v>1000</v>
      </c>
      <c r="Y55">
        <f>PerformanceCOCO!H459</f>
        <v>1157.5999999999999</v>
      </c>
      <c r="Z55">
        <f>IF(PerformanceCOCO!K459*PerformanceCOCO!AB459&lt;=0,1,0)</f>
        <v>1</v>
      </c>
      <c r="AA55">
        <f t="shared" si="7"/>
        <v>37</v>
      </c>
    </row>
    <row r="56" spans="2:27" x14ac:dyDescent="0.3">
      <c r="B56" t="s">
        <v>52</v>
      </c>
      <c r="C56">
        <v>92</v>
      </c>
      <c r="D56">
        <v>0.93</v>
      </c>
      <c r="E56">
        <v>0.95899999999999996</v>
      </c>
      <c r="F56">
        <f>ABS((Table1[[#This Row],[Education index 2023]] - (0.85*Table1[[#This Row],[HDI 2023]] + 0.15))/Table1[[#This Row],[HDI 2023]])</f>
        <v>3.6652763295098964E-2</v>
      </c>
      <c r="G56">
        <f>IF(Table1[[#This Row],[Absolute education cap]] &gt; 0.3, 1,
 IF(Table1[[#This Row],[Absolute education cap]] &gt; 0.15, 2,
 IF(Table1[[#This Row],[Absolute education cap]] &gt; 0.05, 3,
 IF(Table1[[#This Row],[Absolute education cap]] &gt; 0.02, 4, 5
 ))))</f>
        <v>4</v>
      </c>
      <c r="H56">
        <f>IF(Table1[[#This Row],[Absolute education cap]] &gt; 0.3, 1,
 IF(Table1[[#This Row],[Absolute education cap]] &gt; 0.15, 2,
 IF(Table1[[#This Row],[Absolute education cap]] &gt; 0.05, 3, 4
 )))</f>
        <v>4</v>
      </c>
      <c r="R56">
        <f t="shared" si="1"/>
        <v>30</v>
      </c>
      <c r="S56">
        <f t="shared" si="2"/>
        <v>4</v>
      </c>
      <c r="T56">
        <f t="shared" si="3"/>
        <v>5</v>
      </c>
      <c r="U56">
        <f t="shared" si="4"/>
        <v>5</v>
      </c>
      <c r="V56">
        <f t="shared" si="5"/>
        <v>2</v>
      </c>
      <c r="W56">
        <f t="shared" si="6"/>
        <v>1</v>
      </c>
      <c r="X56">
        <v>1000</v>
      </c>
      <c r="Y56">
        <f>PerformanceCOCO!H460</f>
        <v>1307.4000000000001</v>
      </c>
      <c r="Z56">
        <f>IF(PerformanceCOCO!K460*PerformanceCOCO!AB460&lt;=0,1,0)</f>
        <v>1</v>
      </c>
      <c r="AA56">
        <f t="shared" si="7"/>
        <v>5</v>
      </c>
    </row>
    <row r="57" spans="2:27" x14ac:dyDescent="0.3">
      <c r="B57" t="s">
        <v>71</v>
      </c>
      <c r="C57">
        <v>70</v>
      </c>
      <c r="D57">
        <v>0.48</v>
      </c>
      <c r="E57">
        <v>0.628</v>
      </c>
      <c r="F57">
        <f>ABS((Table1[[#This Row],[Education index 2023]] - (0.85*Table1[[#This Row],[HDI 2023]] + 0.15))/Table1[[#This Row],[HDI 2023]])</f>
        <v>0.32452229299363056</v>
      </c>
      <c r="G57">
        <f>IF(Table1[[#This Row],[Absolute education cap]] &gt; 0.3, 1,
 IF(Table1[[#This Row],[Absolute education cap]] &gt; 0.15, 2,
 IF(Table1[[#This Row],[Absolute education cap]] &gt; 0.05, 3,
 IF(Table1[[#This Row],[Absolute education cap]] &gt; 0.02, 4, 5
 ))))</f>
        <v>1</v>
      </c>
      <c r="H57">
        <f>IF(Table1[[#This Row],[Absolute education cap]] &gt; 0.3, 1,
 IF(Table1[[#This Row],[Absolute education cap]] &gt; 0.15, 2,
 IF(Table1[[#This Row],[Absolute education cap]] &gt; 0.05, 3, 4
 )))</f>
        <v>1</v>
      </c>
      <c r="R57">
        <f t="shared" si="1"/>
        <v>95</v>
      </c>
      <c r="S57">
        <f t="shared" si="2"/>
        <v>103</v>
      </c>
      <c r="T57">
        <f t="shared" si="3"/>
        <v>105</v>
      </c>
      <c r="U57">
        <f t="shared" si="4"/>
        <v>104</v>
      </c>
      <c r="V57">
        <f t="shared" si="5"/>
        <v>97</v>
      </c>
      <c r="W57">
        <f t="shared" si="6"/>
        <v>97</v>
      </c>
      <c r="X57">
        <v>1000</v>
      </c>
      <c r="Y57">
        <f>PerformanceCOCO!H461</f>
        <v>757.7</v>
      </c>
      <c r="Z57">
        <f>IF(PerformanceCOCO!K461*PerformanceCOCO!AB461&lt;=0,1,0)</f>
        <v>1</v>
      </c>
      <c r="AA57">
        <f t="shared" si="7"/>
        <v>106</v>
      </c>
    </row>
    <row r="58" spans="2:27" x14ac:dyDescent="0.3">
      <c r="B58" t="s">
        <v>76</v>
      </c>
      <c r="C58">
        <v>85</v>
      </c>
      <c r="D58">
        <v>0.81</v>
      </c>
      <c r="E58">
        <v>0.90800000000000003</v>
      </c>
      <c r="F58">
        <f>ABS((Table1[[#This Row],[Education index 2023]] - (0.85*Table1[[#This Row],[HDI 2023]] + 0.15))/Table1[[#This Row],[HDI 2023]])</f>
        <v>0.12312775330396476</v>
      </c>
      <c r="G58">
        <f>IF(Table1[[#This Row],[Absolute education cap]] &gt; 0.3, 1,
 IF(Table1[[#This Row],[Absolute education cap]] &gt; 0.15, 2,
 IF(Table1[[#This Row],[Absolute education cap]] &gt; 0.05, 3,
 IF(Table1[[#This Row],[Absolute education cap]] &gt; 0.02, 4, 5
 ))))</f>
        <v>3</v>
      </c>
      <c r="H58">
        <f>IF(Table1[[#This Row],[Absolute education cap]] &gt; 0.3, 1,
 IF(Table1[[#This Row],[Absolute education cap]] &gt; 0.15, 2,
 IF(Table1[[#This Row],[Absolute education cap]] &gt; 0.05, 3, 4
 )))</f>
        <v>3</v>
      </c>
      <c r="R58">
        <f t="shared" si="1"/>
        <v>60</v>
      </c>
      <c r="S58">
        <f t="shared" si="2"/>
        <v>30</v>
      </c>
      <c r="T58">
        <f t="shared" si="3"/>
        <v>29</v>
      </c>
      <c r="U58">
        <f t="shared" si="4"/>
        <v>41</v>
      </c>
      <c r="V58">
        <f t="shared" si="5"/>
        <v>9</v>
      </c>
      <c r="W58">
        <f t="shared" si="6"/>
        <v>9</v>
      </c>
      <c r="X58">
        <v>1000</v>
      </c>
      <c r="Y58">
        <f>PerformanceCOCO!H462</f>
        <v>1177.4000000000001</v>
      </c>
      <c r="Z58">
        <f>IF(PerformanceCOCO!K462*PerformanceCOCO!AB462&lt;=0,1,0)</f>
        <v>1</v>
      </c>
      <c r="AA58">
        <f t="shared" si="7"/>
        <v>36</v>
      </c>
    </row>
    <row r="59" spans="2:27" x14ac:dyDescent="0.3">
      <c r="B59" t="s">
        <v>77</v>
      </c>
      <c r="C59">
        <v>74</v>
      </c>
      <c r="D59">
        <v>0.76</v>
      </c>
      <c r="E59">
        <v>0.79100000000000004</v>
      </c>
      <c r="F59">
        <f>ABS((Table1[[#This Row],[Education index 2023]] - (0.85*Table1[[#This Row],[HDI 2023]] + 0.15))/Table1[[#This Row],[HDI 2023]])</f>
        <v>7.8824273072060705E-2</v>
      </c>
      <c r="G59">
        <f>IF(Table1[[#This Row],[Absolute education cap]] &gt; 0.3, 1,
 IF(Table1[[#This Row],[Absolute education cap]] &gt; 0.15, 2,
 IF(Table1[[#This Row],[Absolute education cap]] &gt; 0.05, 3,
 IF(Table1[[#This Row],[Absolute education cap]] &gt; 0.02, 4, 5
 ))))</f>
        <v>3</v>
      </c>
      <c r="H59">
        <f>IF(Table1[[#This Row],[Absolute education cap]] &gt; 0.3, 1,
 IF(Table1[[#This Row],[Absolute education cap]] &gt; 0.15, 2,
 IF(Table1[[#This Row],[Absolute education cap]] &gt; 0.05, 3, 4
 )))</f>
        <v>3</v>
      </c>
      <c r="R59">
        <f t="shared" si="1"/>
        <v>88</v>
      </c>
      <c r="S59">
        <f t="shared" si="2"/>
        <v>44</v>
      </c>
      <c r="T59">
        <f t="shared" si="3"/>
        <v>67</v>
      </c>
      <c r="U59">
        <f t="shared" si="4"/>
        <v>23</v>
      </c>
      <c r="V59">
        <f t="shared" si="5"/>
        <v>9</v>
      </c>
      <c r="W59">
        <f t="shared" si="6"/>
        <v>9</v>
      </c>
      <c r="X59">
        <v>1000</v>
      </c>
      <c r="Y59">
        <f>PerformanceCOCO!H463</f>
        <v>1115.9000000000001</v>
      </c>
      <c r="Z59">
        <f>IF(PerformanceCOCO!K463*PerformanceCOCO!AB463&lt;=0,1,0)</f>
        <v>1</v>
      </c>
      <c r="AA59">
        <f t="shared" si="7"/>
        <v>42</v>
      </c>
    </row>
    <row r="60" spans="2:27" x14ac:dyDescent="0.3">
      <c r="B60" t="s">
        <v>78</v>
      </c>
      <c r="C60">
        <v>56</v>
      </c>
      <c r="D60">
        <v>0.46</v>
      </c>
      <c r="E60">
        <v>0.66200000000000003</v>
      </c>
      <c r="F60">
        <f>ABS((Table1[[#This Row],[Education index 2023]] - (0.85*Table1[[#This Row],[HDI 2023]] + 0.15))/Table1[[#This Row],[HDI 2023]])</f>
        <v>0.38172205438066459</v>
      </c>
      <c r="G60">
        <f>IF(Table1[[#This Row],[Absolute education cap]] &gt; 0.3, 1,
 IF(Table1[[#This Row],[Absolute education cap]] &gt; 0.15, 2,
 IF(Table1[[#This Row],[Absolute education cap]] &gt; 0.05, 3,
 IF(Table1[[#This Row],[Absolute education cap]] &gt; 0.02, 4, 5
 ))))</f>
        <v>1</v>
      </c>
      <c r="H60">
        <f>IF(Table1[[#This Row],[Absolute education cap]] &gt; 0.3, 1,
 IF(Table1[[#This Row],[Absolute education cap]] &gt; 0.15, 2,
 IF(Table1[[#This Row],[Absolute education cap]] &gt; 0.05, 3, 4
 )))</f>
        <v>1</v>
      </c>
      <c r="R60">
        <f t="shared" si="1"/>
        <v>104</v>
      </c>
      <c r="S60">
        <f t="shared" si="2"/>
        <v>105</v>
      </c>
      <c r="T60">
        <f t="shared" si="3"/>
        <v>102</v>
      </c>
      <c r="U60">
        <f t="shared" si="4"/>
        <v>113</v>
      </c>
      <c r="V60">
        <f t="shared" si="5"/>
        <v>97</v>
      </c>
      <c r="W60">
        <f t="shared" si="6"/>
        <v>97</v>
      </c>
      <c r="X60">
        <v>1000</v>
      </c>
      <c r="Y60">
        <f>PerformanceCOCO!H464</f>
        <v>740.8</v>
      </c>
      <c r="Z60">
        <f>IF(PerformanceCOCO!K464*PerformanceCOCO!AB464&lt;=0,1,0)</f>
        <v>1</v>
      </c>
      <c r="AA60">
        <f t="shared" si="7"/>
        <v>108</v>
      </c>
    </row>
    <row r="61" spans="2:27" x14ac:dyDescent="0.3">
      <c r="B61" t="s">
        <v>72</v>
      </c>
      <c r="C61">
        <v>27</v>
      </c>
      <c r="D61">
        <v>0.28999999999999998</v>
      </c>
      <c r="E61">
        <v>0.5</v>
      </c>
      <c r="F61">
        <f>ABS((Table1[[#This Row],[Education index 2023]] - (0.85*Table1[[#This Row],[HDI 2023]] + 0.15))/Table1[[#This Row],[HDI 2023]])</f>
        <v>0.56999999999999995</v>
      </c>
      <c r="G61">
        <f>IF(Table1[[#This Row],[Absolute education cap]] &gt; 0.3, 1,
 IF(Table1[[#This Row],[Absolute education cap]] &gt; 0.15, 2,
 IF(Table1[[#This Row],[Absolute education cap]] &gt; 0.05, 3,
 IF(Table1[[#This Row],[Absolute education cap]] &gt; 0.02, 4, 5
 ))))</f>
        <v>1</v>
      </c>
      <c r="H61">
        <f>IF(Table1[[#This Row],[Absolute education cap]] &gt; 0.3, 1,
 IF(Table1[[#This Row],[Absolute education cap]] &gt; 0.15, 2,
 IF(Table1[[#This Row],[Absolute education cap]] &gt; 0.05, 3, 4
 )))</f>
        <v>1</v>
      </c>
      <c r="R61">
        <f t="shared" si="1"/>
        <v>123</v>
      </c>
      <c r="S61">
        <f t="shared" si="2"/>
        <v>128</v>
      </c>
      <c r="T61">
        <f t="shared" si="3"/>
        <v>125</v>
      </c>
      <c r="U61">
        <f t="shared" si="4"/>
        <v>129</v>
      </c>
      <c r="V61">
        <f t="shared" si="5"/>
        <v>97</v>
      </c>
      <c r="W61">
        <f t="shared" si="6"/>
        <v>97</v>
      </c>
      <c r="X61">
        <v>1000</v>
      </c>
      <c r="Y61">
        <f>PerformanceCOCO!H465</f>
        <v>660.4</v>
      </c>
      <c r="Z61">
        <f>IF(PerformanceCOCO!K465*PerformanceCOCO!AB465&lt;=0,1,0)</f>
        <v>1</v>
      </c>
      <c r="AA61">
        <f t="shared" si="7"/>
        <v>128</v>
      </c>
    </row>
    <row r="62" spans="2:27" x14ac:dyDescent="0.3">
      <c r="B62" t="s">
        <v>74</v>
      </c>
      <c r="C62">
        <v>32</v>
      </c>
      <c r="D62">
        <v>0.36</v>
      </c>
      <c r="E62">
        <v>0.51400000000000001</v>
      </c>
      <c r="F62">
        <f>ABS((Table1[[#This Row],[Education index 2023]] - (0.85*Table1[[#This Row],[HDI 2023]] + 0.15))/Table1[[#This Row],[HDI 2023]])</f>
        <v>0.44143968871595329</v>
      </c>
      <c r="G62">
        <f>IF(Table1[[#This Row],[Absolute education cap]] &gt; 0.3, 1,
 IF(Table1[[#This Row],[Absolute education cap]] &gt; 0.15, 2,
 IF(Table1[[#This Row],[Absolute education cap]] &gt; 0.05, 3,
 IF(Table1[[#This Row],[Absolute education cap]] &gt; 0.02, 4, 5
 ))))</f>
        <v>1</v>
      </c>
      <c r="H62">
        <f>IF(Table1[[#This Row],[Absolute education cap]] &gt; 0.3, 1,
 IF(Table1[[#This Row],[Absolute education cap]] &gt; 0.15, 2,
 IF(Table1[[#This Row],[Absolute education cap]] &gt; 0.05, 3, 4
 )))</f>
        <v>1</v>
      </c>
      <c r="R62">
        <f t="shared" si="1"/>
        <v>119</v>
      </c>
      <c r="S62">
        <f t="shared" si="2"/>
        <v>122</v>
      </c>
      <c r="T62">
        <f t="shared" si="3"/>
        <v>121</v>
      </c>
      <c r="U62">
        <f t="shared" si="4"/>
        <v>118</v>
      </c>
      <c r="V62">
        <f t="shared" si="5"/>
        <v>97</v>
      </c>
      <c r="W62">
        <f t="shared" si="6"/>
        <v>97</v>
      </c>
      <c r="X62">
        <v>1000</v>
      </c>
      <c r="Y62">
        <f>PerformanceCOCO!H466</f>
        <v>685.2</v>
      </c>
      <c r="Z62">
        <f>IF(PerformanceCOCO!K466*PerformanceCOCO!AB466&lt;=0,1,0)</f>
        <v>1</v>
      </c>
      <c r="AA62">
        <f t="shared" si="7"/>
        <v>122</v>
      </c>
    </row>
    <row r="63" spans="2:27" x14ac:dyDescent="0.3">
      <c r="B63" t="s">
        <v>79</v>
      </c>
      <c r="C63">
        <v>82</v>
      </c>
      <c r="D63">
        <v>0.56000000000000005</v>
      </c>
      <c r="E63">
        <v>0.77600000000000002</v>
      </c>
      <c r="F63">
        <f>ABS((Table1[[#This Row],[Education index 2023]] - (0.85*Table1[[#This Row],[HDI 2023]] + 0.15))/Table1[[#This Row],[HDI 2023]])</f>
        <v>0.32164948453608239</v>
      </c>
      <c r="G63">
        <f>IF(Table1[[#This Row],[Absolute education cap]] &gt; 0.3, 1,
 IF(Table1[[#This Row],[Absolute education cap]] &gt; 0.15, 2,
 IF(Table1[[#This Row],[Absolute education cap]] &gt; 0.05, 3,
 IF(Table1[[#This Row],[Absolute education cap]] &gt; 0.02, 4, 5
 ))))</f>
        <v>1</v>
      </c>
      <c r="H63">
        <f>IF(Table1[[#This Row],[Absolute education cap]] &gt; 0.3, 1,
 IF(Table1[[#This Row],[Absolute education cap]] &gt; 0.15, 2,
 IF(Table1[[#This Row],[Absolute education cap]] &gt; 0.05, 3, 4
 )))</f>
        <v>1</v>
      </c>
      <c r="R63">
        <f t="shared" si="1"/>
        <v>71</v>
      </c>
      <c r="S63">
        <f t="shared" si="2"/>
        <v>94</v>
      </c>
      <c r="T63">
        <f t="shared" si="3"/>
        <v>75</v>
      </c>
      <c r="U63">
        <f t="shared" si="4"/>
        <v>102</v>
      </c>
      <c r="V63">
        <f t="shared" si="5"/>
        <v>97</v>
      </c>
      <c r="W63">
        <f t="shared" si="6"/>
        <v>97</v>
      </c>
      <c r="X63">
        <v>1000</v>
      </c>
      <c r="Y63">
        <f>PerformanceCOCO!H467</f>
        <v>822.2</v>
      </c>
      <c r="Z63">
        <f>IF(PerformanceCOCO!K467*PerformanceCOCO!AB467&lt;=0,1,0)</f>
        <v>1</v>
      </c>
      <c r="AA63">
        <f t="shared" si="7"/>
        <v>99</v>
      </c>
    </row>
    <row r="64" spans="2:27" x14ac:dyDescent="0.3">
      <c r="B64" t="s">
        <v>81</v>
      </c>
      <c r="C64">
        <v>58</v>
      </c>
      <c r="D64">
        <v>0.47</v>
      </c>
      <c r="E64">
        <v>0.64500000000000002</v>
      </c>
      <c r="F64">
        <f>ABS((Table1[[#This Row],[Education index 2023]] - (0.85*Table1[[#This Row],[HDI 2023]] + 0.15))/Table1[[#This Row],[HDI 2023]])</f>
        <v>0.35387596899224816</v>
      </c>
      <c r="G64">
        <f>IF(Table1[[#This Row],[Absolute education cap]] &gt; 0.3, 1,
 IF(Table1[[#This Row],[Absolute education cap]] &gt; 0.15, 2,
 IF(Table1[[#This Row],[Absolute education cap]] &gt; 0.05, 3,
 IF(Table1[[#This Row],[Absolute education cap]] &gt; 0.02, 4, 5
 ))))</f>
        <v>1</v>
      </c>
      <c r="H64">
        <f>IF(Table1[[#This Row],[Absolute education cap]] &gt; 0.3, 1,
 IF(Table1[[#This Row],[Absolute education cap]] &gt; 0.15, 2,
 IF(Table1[[#This Row],[Absolute education cap]] &gt; 0.05, 3, 4
 )))</f>
        <v>1</v>
      </c>
      <c r="R64">
        <f t="shared" si="1"/>
        <v>102</v>
      </c>
      <c r="S64">
        <f t="shared" si="2"/>
        <v>104</v>
      </c>
      <c r="T64">
        <f t="shared" si="3"/>
        <v>103</v>
      </c>
      <c r="U64">
        <f t="shared" si="4"/>
        <v>110</v>
      </c>
      <c r="V64">
        <f t="shared" si="5"/>
        <v>97</v>
      </c>
      <c r="W64">
        <f t="shared" si="6"/>
        <v>97</v>
      </c>
      <c r="X64">
        <v>1000</v>
      </c>
      <c r="Y64">
        <f>PerformanceCOCO!H468</f>
        <v>745.7</v>
      </c>
      <c r="Z64">
        <f>IF(PerformanceCOCO!K468*PerformanceCOCO!AB468&lt;=0,1,0)</f>
        <v>1</v>
      </c>
      <c r="AA64">
        <f t="shared" si="7"/>
        <v>107</v>
      </c>
    </row>
    <row r="65" spans="2:27" x14ac:dyDescent="0.3">
      <c r="B65" t="s">
        <v>80</v>
      </c>
      <c r="C65">
        <v>96</v>
      </c>
      <c r="D65">
        <v>0.82</v>
      </c>
      <c r="E65">
        <v>0.95499999999999996</v>
      </c>
      <c r="F65">
        <f>ABS((Table1[[#This Row],[Education index 2023]] - (0.85*Table1[[#This Row],[HDI 2023]] + 0.15))/Table1[[#This Row],[HDI 2023]])</f>
        <v>0.14842931937172779</v>
      </c>
      <c r="G65">
        <f>IF(Table1[[#This Row],[Absolute education cap]] &gt; 0.3, 1,
 IF(Table1[[#This Row],[Absolute education cap]] &gt; 0.15, 2,
 IF(Table1[[#This Row],[Absolute education cap]] &gt; 0.05, 3,
 IF(Table1[[#This Row],[Absolute education cap]] &gt; 0.02, 4, 5
 ))))</f>
        <v>3</v>
      </c>
      <c r="H65">
        <f>IF(Table1[[#This Row],[Absolute education cap]] &gt; 0.3, 1,
 IF(Table1[[#This Row],[Absolute education cap]] &gt; 0.15, 2,
 IF(Table1[[#This Row],[Absolute education cap]] &gt; 0.05, 3, 4
 )))</f>
        <v>3</v>
      </c>
      <c r="R65">
        <f t="shared" si="1"/>
        <v>14</v>
      </c>
      <c r="S65">
        <f t="shared" si="2"/>
        <v>29</v>
      </c>
      <c r="T65">
        <f t="shared" si="3"/>
        <v>8</v>
      </c>
      <c r="U65">
        <f t="shared" si="4"/>
        <v>47</v>
      </c>
      <c r="V65">
        <f t="shared" si="5"/>
        <v>9</v>
      </c>
      <c r="W65">
        <f t="shared" si="6"/>
        <v>9</v>
      </c>
      <c r="X65">
        <v>1000</v>
      </c>
      <c r="Y65">
        <f>PerformanceCOCO!H469</f>
        <v>1238.9000000000001</v>
      </c>
      <c r="Z65">
        <f>IF(PerformanceCOCO!K469*PerformanceCOCO!AB469&lt;=0,1,0)</f>
        <v>1</v>
      </c>
      <c r="AA65">
        <f t="shared" si="7"/>
        <v>22</v>
      </c>
    </row>
    <row r="66" spans="2:27" x14ac:dyDescent="0.3">
      <c r="B66" t="s">
        <v>84</v>
      </c>
      <c r="C66">
        <v>91</v>
      </c>
      <c r="D66">
        <v>0.83</v>
      </c>
      <c r="E66">
        <v>0.87</v>
      </c>
      <c r="F66">
        <f>ABS((Table1[[#This Row],[Education index 2023]] - (0.85*Table1[[#This Row],[HDI 2023]] + 0.15))/Table1[[#This Row],[HDI 2023]])</f>
        <v>6.8390804597701152E-2</v>
      </c>
      <c r="G66">
        <f>IF(Table1[[#This Row],[Absolute education cap]] &gt; 0.3, 1,
 IF(Table1[[#This Row],[Absolute education cap]] &gt; 0.15, 2,
 IF(Table1[[#This Row],[Absolute education cap]] &gt; 0.05, 3,
 IF(Table1[[#This Row],[Absolute education cap]] &gt; 0.02, 4, 5
 ))))</f>
        <v>3</v>
      </c>
      <c r="H66">
        <f>IF(Table1[[#This Row],[Absolute education cap]] &gt; 0.3, 1,
 IF(Table1[[#This Row],[Absolute education cap]] &gt; 0.15, 2,
 IF(Table1[[#This Row],[Absolute education cap]] &gt; 0.05, 3, 4
 )))</f>
        <v>3</v>
      </c>
      <c r="R66">
        <f t="shared" si="1"/>
        <v>35</v>
      </c>
      <c r="S66">
        <f t="shared" si="2"/>
        <v>24</v>
      </c>
      <c r="T66">
        <f t="shared" si="3"/>
        <v>39</v>
      </c>
      <c r="U66">
        <f t="shared" si="4"/>
        <v>17</v>
      </c>
      <c r="V66">
        <f t="shared" si="5"/>
        <v>9</v>
      </c>
      <c r="W66">
        <f t="shared" si="6"/>
        <v>9</v>
      </c>
      <c r="X66">
        <v>1000</v>
      </c>
      <c r="Y66">
        <f>PerformanceCOCO!H470</f>
        <v>1222.0999999999999</v>
      </c>
      <c r="Z66">
        <f>IF(PerformanceCOCO!K470*PerformanceCOCO!AB470&lt;=0,1,0)</f>
        <v>1</v>
      </c>
      <c r="AA66">
        <f t="shared" si="7"/>
        <v>25</v>
      </c>
    </row>
    <row r="67" spans="2:27" x14ac:dyDescent="0.3">
      <c r="B67" t="s">
        <v>90</v>
      </c>
      <c r="C67">
        <v>100</v>
      </c>
      <c r="D67">
        <v>0.95</v>
      </c>
      <c r="E67">
        <v>0.97199999999999998</v>
      </c>
      <c r="F67">
        <f>ABS((Table1[[#This Row],[Education index 2023]] - (0.85*Table1[[#This Row],[HDI 2023]] + 0.15))/Table1[[#This Row],[HDI 2023]])</f>
        <v>2.6954732510288067E-2</v>
      </c>
      <c r="G67">
        <f>IF(Table1[[#This Row],[Absolute education cap]] &gt; 0.3, 1,
 IF(Table1[[#This Row],[Absolute education cap]] &gt; 0.15, 2,
 IF(Table1[[#This Row],[Absolute education cap]] &gt; 0.05, 3,
 IF(Table1[[#This Row],[Absolute education cap]] &gt; 0.02, 4, 5
 ))))</f>
        <v>4</v>
      </c>
      <c r="H67">
        <f>IF(Table1[[#This Row],[Absolute education cap]] &gt; 0.3, 1,
 IF(Table1[[#This Row],[Absolute education cap]] &gt; 0.15, 2,
 IF(Table1[[#This Row],[Absolute education cap]] &gt; 0.05, 3, 4
 )))</f>
        <v>4</v>
      </c>
      <c r="R67">
        <f t="shared" si="1"/>
        <v>1</v>
      </c>
      <c r="S67">
        <f t="shared" si="2"/>
        <v>3</v>
      </c>
      <c r="T67">
        <f t="shared" si="3"/>
        <v>1</v>
      </c>
      <c r="U67">
        <f t="shared" si="4"/>
        <v>4</v>
      </c>
      <c r="V67">
        <f t="shared" si="5"/>
        <v>2</v>
      </c>
      <c r="W67">
        <f t="shared" si="6"/>
        <v>1</v>
      </c>
      <c r="X67">
        <v>1000</v>
      </c>
      <c r="Y67">
        <f>PerformanceCOCO!H471</f>
        <v>1342.1</v>
      </c>
      <c r="Z67">
        <f>IF(PerformanceCOCO!K471*PerformanceCOCO!AB471&lt;=0,1,0)</f>
        <v>1</v>
      </c>
      <c r="AA67">
        <f t="shared" si="7"/>
        <v>1</v>
      </c>
    </row>
    <row r="68" spans="2:27" x14ac:dyDescent="0.3">
      <c r="B68" t="s">
        <v>85</v>
      </c>
      <c r="C68">
        <v>69</v>
      </c>
      <c r="D68">
        <v>0.6</v>
      </c>
      <c r="E68">
        <v>0.72799999999999998</v>
      </c>
      <c r="F68">
        <f>ABS((Table1[[#This Row],[Education index 2023]] - (0.85*Table1[[#This Row],[HDI 2023]] + 0.15))/Table1[[#This Row],[HDI 2023]])</f>
        <v>0.23186813186813196</v>
      </c>
      <c r="G68">
        <f>IF(Table1[[#This Row],[Absolute education cap]] &gt; 0.3, 1,
 IF(Table1[[#This Row],[Absolute education cap]] &gt; 0.15, 2,
 IF(Table1[[#This Row],[Absolute education cap]] &gt; 0.05, 3,
 IF(Table1[[#This Row],[Absolute education cap]] &gt; 0.02, 4, 5
 ))))</f>
        <v>2</v>
      </c>
      <c r="H68">
        <f>IF(Table1[[#This Row],[Absolute education cap]] &gt; 0.3, 1,
 IF(Table1[[#This Row],[Absolute education cap]] &gt; 0.15, 2,
 IF(Table1[[#This Row],[Absolute education cap]] &gt; 0.05, 3, 4
 )))</f>
        <v>2</v>
      </c>
      <c r="R68">
        <f t="shared" si="1"/>
        <v>97</v>
      </c>
      <c r="S68">
        <f t="shared" si="2"/>
        <v>88</v>
      </c>
      <c r="T68">
        <f t="shared" si="3"/>
        <v>91</v>
      </c>
      <c r="U68">
        <f t="shared" si="4"/>
        <v>75</v>
      </c>
      <c r="V68">
        <f t="shared" si="5"/>
        <v>48</v>
      </c>
      <c r="W68">
        <f t="shared" si="6"/>
        <v>48</v>
      </c>
      <c r="X68">
        <v>1000</v>
      </c>
      <c r="Y68">
        <f>PerformanceCOCO!H472</f>
        <v>910.5</v>
      </c>
      <c r="Z68">
        <f>IF(PerformanceCOCO!K472*PerformanceCOCO!AB472&lt;=0,1,0)</f>
        <v>1</v>
      </c>
      <c r="AA68">
        <f t="shared" si="7"/>
        <v>90</v>
      </c>
    </row>
    <row r="69" spans="2:27" x14ac:dyDescent="0.3">
      <c r="B69" t="s">
        <v>88</v>
      </c>
      <c r="C69">
        <v>80</v>
      </c>
      <c r="D69">
        <v>0.7</v>
      </c>
      <c r="E69">
        <v>0.79900000000000004</v>
      </c>
      <c r="F69">
        <f>ABS((Table1[[#This Row],[Education index 2023]] - (0.85*Table1[[#This Row],[HDI 2023]] + 0.15))/Table1[[#This Row],[HDI 2023]])</f>
        <v>0.16163954943679612</v>
      </c>
      <c r="G69">
        <f>IF(Table1[[#This Row],[Absolute education cap]] &gt; 0.3, 1,
 IF(Table1[[#This Row],[Absolute education cap]] &gt; 0.15, 2,
 IF(Table1[[#This Row],[Absolute education cap]] &gt; 0.05, 3,
 IF(Table1[[#This Row],[Absolute education cap]] &gt; 0.02, 4, 5
 ))))</f>
        <v>2</v>
      </c>
      <c r="H69">
        <f>IF(Table1[[#This Row],[Absolute education cap]] &gt; 0.3, 1,
 IF(Table1[[#This Row],[Absolute education cap]] &gt; 0.15, 2,
 IF(Table1[[#This Row],[Absolute education cap]] &gt; 0.05, 3, 4
 )))</f>
        <v>2</v>
      </c>
      <c r="R69">
        <f t="shared" si="1"/>
        <v>77</v>
      </c>
      <c r="S69">
        <f t="shared" si="2"/>
        <v>53</v>
      </c>
      <c r="T69">
        <f t="shared" si="3"/>
        <v>63</v>
      </c>
      <c r="U69">
        <f t="shared" si="4"/>
        <v>55</v>
      </c>
      <c r="V69">
        <f t="shared" si="5"/>
        <v>48</v>
      </c>
      <c r="W69">
        <f t="shared" si="6"/>
        <v>48</v>
      </c>
      <c r="X69">
        <v>1000</v>
      </c>
      <c r="Y69">
        <f>PerformanceCOCO!H473</f>
        <v>1012.7</v>
      </c>
      <c r="Z69">
        <f>IF(PerformanceCOCO!K473*PerformanceCOCO!AB473&lt;=0,1,0)</f>
        <v>1</v>
      </c>
      <c r="AA69">
        <f t="shared" si="7"/>
        <v>66</v>
      </c>
    </row>
    <row r="70" spans="2:27" x14ac:dyDescent="0.3">
      <c r="B70" t="s">
        <v>89</v>
      </c>
      <c r="C70">
        <v>82</v>
      </c>
      <c r="D70">
        <v>0.51</v>
      </c>
      <c r="E70">
        <v>0.69499999999999995</v>
      </c>
      <c r="F70">
        <f>ABS((Table1[[#This Row],[Education index 2023]] - (0.85*Table1[[#This Row],[HDI 2023]] + 0.15))/Table1[[#This Row],[HDI 2023]])</f>
        <v>0.33201438848920867</v>
      </c>
      <c r="G70">
        <f>IF(Table1[[#This Row],[Absolute education cap]] &gt; 0.3, 1,
 IF(Table1[[#This Row],[Absolute education cap]] &gt; 0.15, 2,
 IF(Table1[[#This Row],[Absolute education cap]] &gt; 0.05, 3,
 IF(Table1[[#This Row],[Absolute education cap]] &gt; 0.02, 4, 5
 ))))</f>
        <v>1</v>
      </c>
      <c r="H70">
        <f>IF(Table1[[#This Row],[Absolute education cap]] &gt; 0.3, 1,
 IF(Table1[[#This Row],[Absolute education cap]] &gt; 0.15, 2,
 IF(Table1[[#This Row],[Absolute education cap]] &gt; 0.05, 3, 4
 )))</f>
        <v>1</v>
      </c>
      <c r="R70">
        <f t="shared" si="1"/>
        <v>71</v>
      </c>
      <c r="S70">
        <f t="shared" si="2"/>
        <v>100</v>
      </c>
      <c r="T70">
        <f t="shared" si="3"/>
        <v>98</v>
      </c>
      <c r="U70">
        <f t="shared" si="4"/>
        <v>106</v>
      </c>
      <c r="V70">
        <f t="shared" si="5"/>
        <v>97</v>
      </c>
      <c r="W70">
        <f t="shared" si="6"/>
        <v>97</v>
      </c>
      <c r="X70">
        <v>1000</v>
      </c>
      <c r="Y70">
        <f>PerformanceCOCO!H474</f>
        <v>789.4</v>
      </c>
      <c r="Z70">
        <f>IF(PerformanceCOCO!K474*PerformanceCOCO!AB474&lt;=0,1,0)</f>
        <v>1</v>
      </c>
      <c r="AA70">
        <f t="shared" si="7"/>
        <v>104</v>
      </c>
    </row>
    <row r="71" spans="2:27" x14ac:dyDescent="0.3">
      <c r="B71" t="s">
        <v>87</v>
      </c>
      <c r="C71">
        <v>96</v>
      </c>
      <c r="D71">
        <v>0.88</v>
      </c>
      <c r="E71">
        <v>0.94899999999999995</v>
      </c>
      <c r="F71">
        <f>ABS((Table1[[#This Row],[Education index 2023]] - (0.85*Table1[[#This Row],[HDI 2023]] + 0.15))/Table1[[#This Row],[HDI 2023]])</f>
        <v>8.0769230769230774E-2</v>
      </c>
      <c r="G71">
        <f>IF(Table1[[#This Row],[Absolute education cap]] &gt; 0.3, 1,
 IF(Table1[[#This Row],[Absolute education cap]] &gt; 0.15, 2,
 IF(Table1[[#This Row],[Absolute education cap]] &gt; 0.05, 3,
 IF(Table1[[#This Row],[Absolute education cap]] &gt; 0.02, 4, 5
 ))))</f>
        <v>3</v>
      </c>
      <c r="H71">
        <f>IF(Table1[[#This Row],[Absolute education cap]] &gt; 0.3, 1,
 IF(Table1[[#This Row],[Absolute education cap]] &gt; 0.15, 2,
 IF(Table1[[#This Row],[Absolute education cap]] &gt; 0.05, 3, 4
 )))</f>
        <v>3</v>
      </c>
      <c r="R71">
        <f t="shared" ref="R71:R134" si="8">RANK(C71, C$6:C$137, C$4)</f>
        <v>14</v>
      </c>
      <c r="S71">
        <f t="shared" ref="S71:S134" si="9">RANK(D71, D$6:D$137, D$4)</f>
        <v>11</v>
      </c>
      <c r="T71">
        <f t="shared" ref="T71:T134" si="10">RANK(E71, E$6:E$137, E$4)</f>
        <v>11</v>
      </c>
      <c r="U71">
        <f t="shared" ref="U71:U134" si="11">RANK(F71, F$6:F$137, F$4)</f>
        <v>25</v>
      </c>
      <c r="V71">
        <f t="shared" ref="V71:V134" si="12">RANK(G71, G$6:G$137, G$4)</f>
        <v>9</v>
      </c>
      <c r="W71">
        <f t="shared" ref="W71:W134" si="13">RANK(H71, H$6:H$137, H$4)</f>
        <v>9</v>
      </c>
      <c r="X71">
        <v>1000</v>
      </c>
      <c r="Y71">
        <f>PerformanceCOCO!H475</f>
        <v>1275.7</v>
      </c>
      <c r="Z71">
        <f>IF(PerformanceCOCO!K475*PerformanceCOCO!AB475&lt;=0,1,0)</f>
        <v>1</v>
      </c>
      <c r="AA71">
        <f t="shared" ref="AA71:AA134" si="14">RANK(Y71,$Y$6:$Y$137)</f>
        <v>11</v>
      </c>
    </row>
    <row r="72" spans="2:27" x14ac:dyDescent="0.3">
      <c r="B72" t="s">
        <v>91</v>
      </c>
      <c r="C72">
        <v>87</v>
      </c>
      <c r="D72">
        <v>0.83</v>
      </c>
      <c r="E72">
        <v>0.91900000000000004</v>
      </c>
      <c r="F72">
        <f>ABS((Table1[[#This Row],[Education index 2023]] - (0.85*Table1[[#This Row],[HDI 2023]] + 0.15))/Table1[[#This Row],[HDI 2023]])</f>
        <v>0.11006528835690976</v>
      </c>
      <c r="G72">
        <f>IF(Table1[[#This Row],[Absolute education cap]] &gt; 0.3, 1,
 IF(Table1[[#This Row],[Absolute education cap]] &gt; 0.15, 2,
 IF(Table1[[#This Row],[Absolute education cap]] &gt; 0.05, 3,
 IF(Table1[[#This Row],[Absolute education cap]] &gt; 0.02, 4, 5
 ))))</f>
        <v>3</v>
      </c>
      <c r="H72">
        <f>IF(Table1[[#This Row],[Absolute education cap]] &gt; 0.3, 1,
 IF(Table1[[#This Row],[Absolute education cap]] &gt; 0.15, 2,
 IF(Table1[[#This Row],[Absolute education cap]] &gt; 0.05, 3, 4
 )))</f>
        <v>3</v>
      </c>
      <c r="R72">
        <f t="shared" si="8"/>
        <v>50</v>
      </c>
      <c r="S72">
        <f t="shared" si="9"/>
        <v>24</v>
      </c>
      <c r="T72">
        <f t="shared" si="10"/>
        <v>24</v>
      </c>
      <c r="U72">
        <f t="shared" si="11"/>
        <v>38</v>
      </c>
      <c r="V72">
        <f t="shared" si="12"/>
        <v>9</v>
      </c>
      <c r="W72">
        <f t="shared" si="13"/>
        <v>9</v>
      </c>
      <c r="X72">
        <v>1000</v>
      </c>
      <c r="Y72">
        <f>PerformanceCOCO!H476</f>
        <v>1201.2</v>
      </c>
      <c r="Z72">
        <f>IF(PerformanceCOCO!K476*PerformanceCOCO!AB476&lt;=0,1,0)</f>
        <v>1</v>
      </c>
      <c r="AA72">
        <f t="shared" si="14"/>
        <v>32</v>
      </c>
    </row>
    <row r="73" spans="2:27" x14ac:dyDescent="0.3">
      <c r="B73" t="s">
        <v>92</v>
      </c>
      <c r="C73">
        <v>87</v>
      </c>
      <c r="D73">
        <v>0.78</v>
      </c>
      <c r="E73">
        <v>0.91500000000000004</v>
      </c>
      <c r="F73">
        <f>ABS((Table1[[#This Row],[Education index 2023]] - (0.85*Table1[[#This Row],[HDI 2023]] + 0.15))/Table1[[#This Row],[HDI 2023]])</f>
        <v>0.16147540983606562</v>
      </c>
      <c r="G73">
        <f>IF(Table1[[#This Row],[Absolute education cap]] &gt; 0.3, 1,
 IF(Table1[[#This Row],[Absolute education cap]] &gt; 0.15, 2,
 IF(Table1[[#This Row],[Absolute education cap]] &gt; 0.05, 3,
 IF(Table1[[#This Row],[Absolute education cap]] &gt; 0.02, 4, 5
 ))))</f>
        <v>2</v>
      </c>
      <c r="H73">
        <f>IF(Table1[[#This Row],[Absolute education cap]] &gt; 0.3, 1,
 IF(Table1[[#This Row],[Absolute education cap]] &gt; 0.15, 2,
 IF(Table1[[#This Row],[Absolute education cap]] &gt; 0.05, 3, 4
 )))</f>
        <v>2</v>
      </c>
      <c r="R73">
        <f t="shared" si="8"/>
        <v>50</v>
      </c>
      <c r="S73">
        <f t="shared" si="9"/>
        <v>39</v>
      </c>
      <c r="T73">
        <f t="shared" si="10"/>
        <v>25</v>
      </c>
      <c r="U73">
        <f t="shared" si="11"/>
        <v>54</v>
      </c>
      <c r="V73">
        <f t="shared" si="12"/>
        <v>48</v>
      </c>
      <c r="W73">
        <f t="shared" si="13"/>
        <v>48</v>
      </c>
      <c r="X73">
        <v>1000</v>
      </c>
      <c r="Y73">
        <f>PerformanceCOCO!H477</f>
        <v>1092.0999999999999</v>
      </c>
      <c r="Z73">
        <f>IF(PerformanceCOCO!K477*PerformanceCOCO!AB477&lt;=0,1,0)</f>
        <v>1</v>
      </c>
      <c r="AA73">
        <f t="shared" si="14"/>
        <v>50</v>
      </c>
    </row>
    <row r="74" spans="2:27" x14ac:dyDescent="0.3">
      <c r="B74" t="s">
        <v>93</v>
      </c>
      <c r="C74">
        <v>89</v>
      </c>
      <c r="D74">
        <v>0.65</v>
      </c>
      <c r="E74">
        <v>0.72</v>
      </c>
      <c r="F74">
        <f>ABS((Table1[[#This Row],[Education index 2023]] - (0.85*Table1[[#This Row],[HDI 2023]] + 0.15))/Table1[[#This Row],[HDI 2023]])</f>
        <v>0.15555555555555556</v>
      </c>
      <c r="G74">
        <f>IF(Table1[[#This Row],[Absolute education cap]] &gt; 0.3, 1,
 IF(Table1[[#This Row],[Absolute education cap]] &gt; 0.15, 2,
 IF(Table1[[#This Row],[Absolute education cap]] &gt; 0.05, 3,
 IF(Table1[[#This Row],[Absolute education cap]] &gt; 0.02, 4, 5
 ))))</f>
        <v>2</v>
      </c>
      <c r="H74">
        <f>IF(Table1[[#This Row],[Absolute education cap]] &gt; 0.3, 1,
 IF(Table1[[#This Row],[Absolute education cap]] &gt; 0.15, 2,
 IF(Table1[[#This Row],[Absolute education cap]] &gt; 0.05, 3, 4
 )))</f>
        <v>2</v>
      </c>
      <c r="R74">
        <f t="shared" si="8"/>
        <v>43</v>
      </c>
      <c r="S74">
        <f t="shared" si="9"/>
        <v>69</v>
      </c>
      <c r="T74">
        <f t="shared" si="10"/>
        <v>93</v>
      </c>
      <c r="U74">
        <f t="shared" si="11"/>
        <v>52</v>
      </c>
      <c r="V74">
        <f t="shared" si="12"/>
        <v>48</v>
      </c>
      <c r="W74">
        <f t="shared" si="13"/>
        <v>48</v>
      </c>
      <c r="X74">
        <v>1000</v>
      </c>
      <c r="Y74">
        <f>PerformanceCOCO!H478</f>
        <v>1003.8</v>
      </c>
      <c r="Z74">
        <f>IF(PerformanceCOCO!K478*PerformanceCOCO!AB478&lt;=0,1,0)</f>
        <v>1</v>
      </c>
      <c r="AA74">
        <f t="shared" si="14"/>
        <v>67</v>
      </c>
    </row>
    <row r="75" spans="2:27" x14ac:dyDescent="0.3">
      <c r="B75" t="s">
        <v>95</v>
      </c>
      <c r="C75">
        <v>87</v>
      </c>
      <c r="D75">
        <v>0.84</v>
      </c>
      <c r="E75">
        <v>0.92500000000000004</v>
      </c>
      <c r="F75">
        <f>ABS((Table1[[#This Row],[Education index 2023]] - (0.85*Table1[[#This Row],[HDI 2023]] + 0.15))/Table1[[#This Row],[HDI 2023]])</f>
        <v>0.10405405405405412</v>
      </c>
      <c r="G75">
        <f>IF(Table1[[#This Row],[Absolute education cap]] &gt; 0.3, 1,
 IF(Table1[[#This Row],[Absolute education cap]] &gt; 0.15, 2,
 IF(Table1[[#This Row],[Absolute education cap]] &gt; 0.05, 3,
 IF(Table1[[#This Row],[Absolute education cap]] &gt; 0.02, 4, 5
 ))))</f>
        <v>3</v>
      </c>
      <c r="H75">
        <f>IF(Table1[[#This Row],[Absolute education cap]] &gt; 0.3, 1,
 IF(Table1[[#This Row],[Absolute education cap]] &gt; 0.15, 2,
 IF(Table1[[#This Row],[Absolute education cap]] &gt; 0.05, 3, 4
 )))</f>
        <v>3</v>
      </c>
      <c r="R75">
        <f t="shared" si="8"/>
        <v>50</v>
      </c>
      <c r="S75">
        <f t="shared" si="9"/>
        <v>22</v>
      </c>
      <c r="T75">
        <f t="shared" si="10"/>
        <v>20</v>
      </c>
      <c r="U75">
        <f t="shared" si="11"/>
        <v>33</v>
      </c>
      <c r="V75">
        <f t="shared" si="12"/>
        <v>9</v>
      </c>
      <c r="W75">
        <f t="shared" si="13"/>
        <v>9</v>
      </c>
      <c r="X75">
        <v>1000</v>
      </c>
      <c r="Y75">
        <f>PerformanceCOCO!H479</f>
        <v>1212.0999999999999</v>
      </c>
      <c r="Z75">
        <f>IF(PerformanceCOCO!K479*PerformanceCOCO!AB479&lt;=0,1,0)</f>
        <v>1</v>
      </c>
      <c r="AA75">
        <f t="shared" si="14"/>
        <v>28</v>
      </c>
    </row>
    <row r="76" spans="2:27" x14ac:dyDescent="0.3">
      <c r="B76" t="s">
        <v>94</v>
      </c>
      <c r="C76">
        <v>93</v>
      </c>
      <c r="D76">
        <v>0.67</v>
      </c>
      <c r="E76">
        <v>0.754</v>
      </c>
      <c r="F76">
        <f>ABS((Table1[[#This Row],[Education index 2023]] - (0.85*Table1[[#This Row],[HDI 2023]] + 0.15))/Table1[[#This Row],[HDI 2023]])</f>
        <v>0.16034482758620691</v>
      </c>
      <c r="G76">
        <f>IF(Table1[[#This Row],[Absolute education cap]] &gt; 0.3, 1,
 IF(Table1[[#This Row],[Absolute education cap]] &gt; 0.15, 2,
 IF(Table1[[#This Row],[Absolute education cap]] &gt; 0.05, 3,
 IF(Table1[[#This Row],[Absolute education cap]] &gt; 0.02, 4, 5
 ))))</f>
        <v>2</v>
      </c>
      <c r="H76">
        <f>IF(Table1[[#This Row],[Absolute education cap]] &gt; 0.3, 1,
 IF(Table1[[#This Row],[Absolute education cap]] &gt; 0.15, 2,
 IF(Table1[[#This Row],[Absolute education cap]] &gt; 0.05, 3, 4
 )))</f>
        <v>2</v>
      </c>
      <c r="R76">
        <f t="shared" si="8"/>
        <v>26</v>
      </c>
      <c r="S76">
        <f t="shared" si="9"/>
        <v>63</v>
      </c>
      <c r="T76">
        <f t="shared" si="10"/>
        <v>81</v>
      </c>
      <c r="U76">
        <f t="shared" si="11"/>
        <v>53</v>
      </c>
      <c r="V76">
        <f t="shared" si="12"/>
        <v>48</v>
      </c>
      <c r="W76">
        <f t="shared" si="13"/>
        <v>48</v>
      </c>
      <c r="X76">
        <v>1000</v>
      </c>
      <c r="Y76">
        <f>PerformanceCOCO!H480</f>
        <v>1037.5</v>
      </c>
      <c r="Z76">
        <f>IF(PerformanceCOCO!K480*PerformanceCOCO!AB480&lt;=0,1,0)</f>
        <v>1</v>
      </c>
      <c r="AA76">
        <f t="shared" si="14"/>
        <v>61</v>
      </c>
    </row>
    <row r="77" spans="2:27" x14ac:dyDescent="0.3">
      <c r="B77" t="s">
        <v>96</v>
      </c>
      <c r="C77">
        <v>93</v>
      </c>
      <c r="D77">
        <v>0.78</v>
      </c>
      <c r="E77">
        <v>0.83699999999999997</v>
      </c>
      <c r="F77">
        <f>ABS((Table1[[#This Row],[Education index 2023]] - (0.85*Table1[[#This Row],[HDI 2023]] + 0.15))/Table1[[#This Row],[HDI 2023]])</f>
        <v>9.7311827956989144E-2</v>
      </c>
      <c r="G77">
        <f>IF(Table1[[#This Row],[Absolute education cap]] &gt; 0.3, 1,
 IF(Table1[[#This Row],[Absolute education cap]] &gt; 0.15, 2,
 IF(Table1[[#This Row],[Absolute education cap]] &gt; 0.05, 3,
 IF(Table1[[#This Row],[Absolute education cap]] &gt; 0.02, 4, 5
 ))))</f>
        <v>3</v>
      </c>
      <c r="H77">
        <f>IF(Table1[[#This Row],[Absolute education cap]] &gt; 0.3, 1,
 IF(Table1[[#This Row],[Absolute education cap]] &gt; 0.15, 2,
 IF(Table1[[#This Row],[Absolute education cap]] &gt; 0.05, 3, 4
 )))</f>
        <v>3</v>
      </c>
      <c r="R77">
        <f t="shared" si="8"/>
        <v>26</v>
      </c>
      <c r="S77">
        <f t="shared" si="9"/>
        <v>39</v>
      </c>
      <c r="T77">
        <f t="shared" si="10"/>
        <v>52</v>
      </c>
      <c r="U77">
        <f t="shared" si="11"/>
        <v>30</v>
      </c>
      <c r="V77">
        <f t="shared" si="12"/>
        <v>9</v>
      </c>
      <c r="W77">
        <f t="shared" si="13"/>
        <v>9</v>
      </c>
      <c r="X77">
        <v>1000</v>
      </c>
      <c r="Y77">
        <f>PerformanceCOCO!H481</f>
        <v>1190.3</v>
      </c>
      <c r="Z77">
        <f>IF(PerformanceCOCO!K481*PerformanceCOCO!AB481&lt;=0,1,0)</f>
        <v>1</v>
      </c>
      <c r="AA77">
        <f t="shared" si="14"/>
        <v>34</v>
      </c>
    </row>
    <row r="78" spans="2:27" x14ac:dyDescent="0.3">
      <c r="B78" t="s">
        <v>102</v>
      </c>
      <c r="C78">
        <v>97</v>
      </c>
      <c r="D78">
        <v>0.85</v>
      </c>
      <c r="E78">
        <v>0.93700000000000006</v>
      </c>
      <c r="F78">
        <f>ABS((Table1[[#This Row],[Education index 2023]] - (0.85*Table1[[#This Row],[HDI 2023]] + 0.15))/Table1[[#This Row],[HDI 2023]])</f>
        <v>0.10293489861259342</v>
      </c>
      <c r="G78">
        <f>IF(Table1[[#This Row],[Absolute education cap]] &gt; 0.3, 1,
 IF(Table1[[#This Row],[Absolute education cap]] &gt; 0.15, 2,
 IF(Table1[[#This Row],[Absolute education cap]] &gt; 0.05, 3,
 IF(Table1[[#This Row],[Absolute education cap]] &gt; 0.02, 4, 5
 ))))</f>
        <v>3</v>
      </c>
      <c r="H78">
        <f>IF(Table1[[#This Row],[Absolute education cap]] &gt; 0.3, 1,
 IF(Table1[[#This Row],[Absolute education cap]] &gt; 0.15, 2,
 IF(Table1[[#This Row],[Absolute education cap]] &gt; 0.05, 3, 4
 )))</f>
        <v>3</v>
      </c>
      <c r="R78">
        <f t="shared" si="8"/>
        <v>10</v>
      </c>
      <c r="S78">
        <f t="shared" si="9"/>
        <v>18</v>
      </c>
      <c r="T78">
        <f t="shared" si="10"/>
        <v>17</v>
      </c>
      <c r="U78">
        <f t="shared" si="11"/>
        <v>32</v>
      </c>
      <c r="V78">
        <f t="shared" si="12"/>
        <v>9</v>
      </c>
      <c r="W78">
        <f t="shared" si="13"/>
        <v>9</v>
      </c>
      <c r="X78">
        <v>1000</v>
      </c>
      <c r="Y78">
        <f>PerformanceCOCO!H482</f>
        <v>1259.8</v>
      </c>
      <c r="Z78">
        <f>IF(PerformanceCOCO!K482*PerformanceCOCO!AB482&lt;=0,1,0)</f>
        <v>1</v>
      </c>
      <c r="AA78">
        <f t="shared" si="14"/>
        <v>16</v>
      </c>
    </row>
    <row r="79" spans="2:27" x14ac:dyDescent="0.3">
      <c r="B79" t="s">
        <v>103</v>
      </c>
      <c r="C79">
        <v>100</v>
      </c>
      <c r="D79">
        <v>0.61</v>
      </c>
      <c r="E79">
        <v>0.85199999999999998</v>
      </c>
      <c r="F79">
        <f>ABS((Table1[[#This Row],[Education index 2023]] - (0.85*Table1[[#This Row],[HDI 2023]] + 0.15))/Table1[[#This Row],[HDI 2023]])</f>
        <v>0.31009389671361504</v>
      </c>
      <c r="G79">
        <f>IF(Table1[[#This Row],[Absolute education cap]] &gt; 0.3, 1,
 IF(Table1[[#This Row],[Absolute education cap]] &gt; 0.15, 2,
 IF(Table1[[#This Row],[Absolute education cap]] &gt; 0.05, 3,
 IF(Table1[[#This Row],[Absolute education cap]] &gt; 0.02, 4, 5
 ))))</f>
        <v>1</v>
      </c>
      <c r="H79">
        <f>IF(Table1[[#This Row],[Absolute education cap]] &gt; 0.3, 1,
 IF(Table1[[#This Row],[Absolute education cap]] &gt; 0.15, 2,
 IF(Table1[[#This Row],[Absolute education cap]] &gt; 0.05, 3, 4
 )))</f>
        <v>1</v>
      </c>
      <c r="R79">
        <f t="shared" si="8"/>
        <v>1</v>
      </c>
      <c r="S79">
        <f t="shared" si="9"/>
        <v>82</v>
      </c>
      <c r="T79">
        <f t="shared" si="10"/>
        <v>45</v>
      </c>
      <c r="U79">
        <f t="shared" si="11"/>
        <v>100</v>
      </c>
      <c r="V79">
        <f t="shared" si="12"/>
        <v>97</v>
      </c>
      <c r="W79">
        <f t="shared" si="13"/>
        <v>97</v>
      </c>
      <c r="X79">
        <v>1000</v>
      </c>
      <c r="Y79">
        <f>PerformanceCOCO!H483</f>
        <v>935.3</v>
      </c>
      <c r="Z79">
        <f>IF(PerformanceCOCO!K483*PerformanceCOCO!AB483&lt;=0,1,0)</f>
        <v>1</v>
      </c>
      <c r="AA79">
        <f t="shared" si="14"/>
        <v>87</v>
      </c>
    </row>
    <row r="80" spans="2:27" x14ac:dyDescent="0.3">
      <c r="B80" t="s">
        <v>105</v>
      </c>
      <c r="C80">
        <v>83</v>
      </c>
      <c r="D80">
        <v>0.61</v>
      </c>
      <c r="E80">
        <v>0.752</v>
      </c>
      <c r="F80">
        <f>ABS((Table1[[#This Row],[Education index 2023]] - (0.85*Table1[[#This Row],[HDI 2023]] + 0.15))/Table1[[#This Row],[HDI 2023]])</f>
        <v>0.23829787234042557</v>
      </c>
      <c r="G80">
        <f>IF(Table1[[#This Row],[Absolute education cap]] &gt; 0.3, 1,
 IF(Table1[[#This Row],[Absolute education cap]] &gt; 0.15, 2,
 IF(Table1[[#This Row],[Absolute education cap]] &gt; 0.05, 3,
 IF(Table1[[#This Row],[Absolute education cap]] &gt; 0.02, 4, 5
 ))))</f>
        <v>2</v>
      </c>
      <c r="H80">
        <f>IF(Table1[[#This Row],[Absolute education cap]] &gt; 0.3, 1,
 IF(Table1[[#This Row],[Absolute education cap]] &gt; 0.15, 2,
 IF(Table1[[#This Row],[Absolute education cap]] &gt; 0.05, 3, 4
 )))</f>
        <v>2</v>
      </c>
      <c r="R80">
        <f t="shared" si="8"/>
        <v>67</v>
      </c>
      <c r="S80">
        <f t="shared" si="9"/>
        <v>82</v>
      </c>
      <c r="T80">
        <f t="shared" si="10"/>
        <v>83</v>
      </c>
      <c r="U80">
        <f t="shared" si="11"/>
        <v>79</v>
      </c>
      <c r="V80">
        <f t="shared" si="12"/>
        <v>48</v>
      </c>
      <c r="W80">
        <f t="shared" si="13"/>
        <v>48</v>
      </c>
      <c r="X80">
        <v>1000</v>
      </c>
      <c r="Y80">
        <f>PerformanceCOCO!H484</f>
        <v>950.2</v>
      </c>
      <c r="Z80">
        <f>IF(PerformanceCOCO!K484*PerformanceCOCO!AB484&lt;=0,1,0)</f>
        <v>1</v>
      </c>
      <c r="AA80">
        <f t="shared" si="14"/>
        <v>82</v>
      </c>
    </row>
    <row r="81" spans="2:27" x14ac:dyDescent="0.3">
      <c r="B81" t="s">
        <v>106</v>
      </c>
      <c r="C81">
        <v>23</v>
      </c>
      <c r="D81">
        <v>0.41</v>
      </c>
      <c r="E81">
        <v>0.51</v>
      </c>
      <c r="F81">
        <f>ABS((Table1[[#This Row],[Education index 2023]] - (0.85*Table1[[#This Row],[HDI 2023]] + 0.15))/Table1[[#This Row],[HDI 2023]])</f>
        <v>0.34019607843137262</v>
      </c>
      <c r="G81">
        <f>IF(Table1[[#This Row],[Absolute education cap]] &gt; 0.3, 1,
 IF(Table1[[#This Row],[Absolute education cap]] &gt; 0.15, 2,
 IF(Table1[[#This Row],[Absolute education cap]] &gt; 0.05, 3,
 IF(Table1[[#This Row],[Absolute education cap]] &gt; 0.02, 4, 5
 ))))</f>
        <v>1</v>
      </c>
      <c r="H81">
        <f>IF(Table1[[#This Row],[Absolute education cap]] &gt; 0.3, 1,
 IF(Table1[[#This Row],[Absolute education cap]] &gt; 0.15, 2,
 IF(Table1[[#This Row],[Absolute education cap]] &gt; 0.05, 3, 4
 )))</f>
        <v>1</v>
      </c>
      <c r="R81">
        <f t="shared" si="8"/>
        <v>125</v>
      </c>
      <c r="S81">
        <f t="shared" si="9"/>
        <v>115</v>
      </c>
      <c r="T81">
        <f t="shared" si="10"/>
        <v>123</v>
      </c>
      <c r="U81">
        <f t="shared" si="11"/>
        <v>108</v>
      </c>
      <c r="V81">
        <f t="shared" si="12"/>
        <v>97</v>
      </c>
      <c r="W81">
        <f t="shared" si="13"/>
        <v>97</v>
      </c>
      <c r="X81">
        <v>1000</v>
      </c>
      <c r="Y81">
        <f>PerformanceCOCO!H485</f>
        <v>694.1</v>
      </c>
      <c r="Z81">
        <f>IF(PerformanceCOCO!K485*PerformanceCOCO!AB485&lt;=0,1,0)</f>
        <v>1</v>
      </c>
      <c r="AA81">
        <f t="shared" si="14"/>
        <v>118</v>
      </c>
    </row>
    <row r="82" spans="2:27" x14ac:dyDescent="0.3">
      <c r="B82" t="s">
        <v>112</v>
      </c>
      <c r="C82">
        <v>89</v>
      </c>
      <c r="D82">
        <v>0.89</v>
      </c>
      <c r="E82">
        <v>0.89500000000000002</v>
      </c>
      <c r="F82">
        <f>ABS((Table1[[#This Row],[Education index 2023]] - (0.85*Table1[[#This Row],[HDI 2023]] + 0.15))/Table1[[#This Row],[HDI 2023]])</f>
        <v>2.3184357541899493E-2</v>
      </c>
      <c r="G82">
        <f>IF(Table1[[#This Row],[Absolute education cap]] &gt; 0.3, 1,
 IF(Table1[[#This Row],[Absolute education cap]] &gt; 0.15, 2,
 IF(Table1[[#This Row],[Absolute education cap]] &gt; 0.05, 3,
 IF(Table1[[#This Row],[Absolute education cap]] &gt; 0.02, 4, 5
 ))))</f>
        <v>4</v>
      </c>
      <c r="H82">
        <f>IF(Table1[[#This Row],[Absolute education cap]] &gt; 0.3, 1,
 IF(Table1[[#This Row],[Absolute education cap]] &gt; 0.15, 2,
 IF(Table1[[#This Row],[Absolute education cap]] &gt; 0.05, 3, 4
 )))</f>
        <v>4</v>
      </c>
      <c r="R82">
        <f t="shared" si="8"/>
        <v>43</v>
      </c>
      <c r="S82">
        <f t="shared" si="9"/>
        <v>8</v>
      </c>
      <c r="T82">
        <f t="shared" si="10"/>
        <v>34</v>
      </c>
      <c r="U82">
        <f t="shared" si="11"/>
        <v>3</v>
      </c>
      <c r="V82">
        <f t="shared" si="12"/>
        <v>2</v>
      </c>
      <c r="W82">
        <f t="shared" si="13"/>
        <v>1</v>
      </c>
      <c r="X82">
        <v>1000</v>
      </c>
      <c r="Y82">
        <f>PerformanceCOCO!H486</f>
        <v>1292</v>
      </c>
      <c r="Z82">
        <f>IF(PerformanceCOCO!K486*PerformanceCOCO!AB486&lt;=0,1,0)</f>
        <v>1</v>
      </c>
      <c r="AA82">
        <f t="shared" si="14"/>
        <v>7</v>
      </c>
    </row>
    <row r="83" spans="2:27" x14ac:dyDescent="0.3">
      <c r="B83" t="s">
        <v>113</v>
      </c>
      <c r="C83">
        <v>99</v>
      </c>
      <c r="D83">
        <v>0.81</v>
      </c>
      <c r="E83">
        <v>0.92200000000000004</v>
      </c>
      <c r="F83">
        <f>ABS((Table1[[#This Row],[Education index 2023]] - (0.85*Table1[[#This Row],[HDI 2023]] + 0.15))/Table1[[#This Row],[HDI 2023]])</f>
        <v>0.13416485900216923</v>
      </c>
      <c r="G83">
        <f>IF(Table1[[#This Row],[Absolute education cap]] &gt; 0.3, 1,
 IF(Table1[[#This Row],[Absolute education cap]] &gt; 0.15, 2,
 IF(Table1[[#This Row],[Absolute education cap]] &gt; 0.05, 3,
 IF(Table1[[#This Row],[Absolute education cap]] &gt; 0.02, 4, 5
 ))))</f>
        <v>3</v>
      </c>
      <c r="H83">
        <f>IF(Table1[[#This Row],[Absolute education cap]] &gt; 0.3, 1,
 IF(Table1[[#This Row],[Absolute education cap]] &gt; 0.15, 2,
 IF(Table1[[#This Row],[Absolute education cap]] &gt; 0.05, 3, 4
 )))</f>
        <v>3</v>
      </c>
      <c r="R83">
        <f t="shared" si="8"/>
        <v>6</v>
      </c>
      <c r="S83">
        <f t="shared" si="9"/>
        <v>30</v>
      </c>
      <c r="T83">
        <f t="shared" si="10"/>
        <v>22</v>
      </c>
      <c r="U83">
        <f t="shared" si="11"/>
        <v>45</v>
      </c>
      <c r="V83">
        <f t="shared" si="12"/>
        <v>9</v>
      </c>
      <c r="W83">
        <f t="shared" si="13"/>
        <v>9</v>
      </c>
      <c r="X83">
        <v>1000</v>
      </c>
      <c r="Y83">
        <f>PerformanceCOCO!H487</f>
        <v>1234</v>
      </c>
      <c r="Z83">
        <f>IF(PerformanceCOCO!K487*PerformanceCOCO!AB487&lt;=0,1,0)</f>
        <v>1</v>
      </c>
      <c r="AA83">
        <f t="shared" si="14"/>
        <v>23</v>
      </c>
    </row>
    <row r="84" spans="2:27" x14ac:dyDescent="0.3">
      <c r="B84" t="s">
        <v>117</v>
      </c>
      <c r="C84">
        <v>20</v>
      </c>
      <c r="D84">
        <v>0.43</v>
      </c>
      <c r="E84">
        <v>0.48699999999999999</v>
      </c>
      <c r="F84">
        <f>ABS((Table1[[#This Row],[Education index 2023]] - (0.85*Table1[[#This Row],[HDI 2023]] + 0.15))/Table1[[#This Row],[HDI 2023]])</f>
        <v>0.27505133470225862</v>
      </c>
      <c r="G84">
        <f>IF(Table1[[#This Row],[Absolute education cap]] &gt; 0.3, 1,
 IF(Table1[[#This Row],[Absolute education cap]] &gt; 0.15, 2,
 IF(Table1[[#This Row],[Absolute education cap]] &gt; 0.05, 3,
 IF(Table1[[#This Row],[Absolute education cap]] &gt; 0.02, 4, 5
 ))))</f>
        <v>2</v>
      </c>
      <c r="H84">
        <f>IF(Table1[[#This Row],[Absolute education cap]] &gt; 0.3, 1,
 IF(Table1[[#This Row],[Absolute education cap]] &gt; 0.15, 2,
 IF(Table1[[#This Row],[Absolute education cap]] &gt; 0.05, 3, 4
 )))</f>
        <v>2</v>
      </c>
      <c r="R84">
        <f t="shared" si="8"/>
        <v>126</v>
      </c>
      <c r="S84">
        <f t="shared" si="9"/>
        <v>111</v>
      </c>
      <c r="T84">
        <f t="shared" si="10"/>
        <v>128</v>
      </c>
      <c r="U84">
        <f t="shared" si="11"/>
        <v>90</v>
      </c>
      <c r="V84">
        <f t="shared" si="12"/>
        <v>48</v>
      </c>
      <c r="W84">
        <f t="shared" si="13"/>
        <v>48</v>
      </c>
      <c r="X84">
        <v>1000</v>
      </c>
      <c r="Y84">
        <f>PerformanceCOCO!H488</f>
        <v>807.3</v>
      </c>
      <c r="Z84">
        <f>IF(PerformanceCOCO!K488*PerformanceCOCO!AB488&lt;=0,1,0)</f>
        <v>1</v>
      </c>
      <c r="AA84">
        <f t="shared" si="14"/>
        <v>101</v>
      </c>
    </row>
    <row r="85" spans="2:27" x14ac:dyDescent="0.3">
      <c r="B85" t="s">
        <v>118</v>
      </c>
      <c r="C85">
        <v>85</v>
      </c>
      <c r="D85">
        <v>0.5</v>
      </c>
      <c r="E85">
        <v>0.76600000000000001</v>
      </c>
      <c r="F85">
        <f>ABS((Table1[[#This Row],[Education index 2023]] - (0.85*Table1[[#This Row],[HDI 2023]] + 0.15))/Table1[[#This Row],[HDI 2023]])</f>
        <v>0.39308093994778071</v>
      </c>
      <c r="G85">
        <f>IF(Table1[[#This Row],[Absolute education cap]] &gt; 0.3, 1,
 IF(Table1[[#This Row],[Absolute education cap]] &gt; 0.15, 2,
 IF(Table1[[#This Row],[Absolute education cap]] &gt; 0.05, 3,
 IF(Table1[[#This Row],[Absolute education cap]] &gt; 0.02, 4, 5
 ))))</f>
        <v>1</v>
      </c>
      <c r="H85">
        <f>IF(Table1[[#This Row],[Absolute education cap]] &gt; 0.3, 1,
 IF(Table1[[#This Row],[Absolute education cap]] &gt; 0.15, 2,
 IF(Table1[[#This Row],[Absolute education cap]] &gt; 0.05, 3, 4
 )))</f>
        <v>1</v>
      </c>
      <c r="R85">
        <f t="shared" si="8"/>
        <v>60</v>
      </c>
      <c r="S85">
        <f t="shared" si="9"/>
        <v>101</v>
      </c>
      <c r="T85">
        <f t="shared" si="10"/>
        <v>77</v>
      </c>
      <c r="U85">
        <f t="shared" si="11"/>
        <v>114</v>
      </c>
      <c r="V85">
        <f t="shared" si="12"/>
        <v>97</v>
      </c>
      <c r="W85">
        <f t="shared" si="13"/>
        <v>97</v>
      </c>
      <c r="X85">
        <v>1000</v>
      </c>
      <c r="Y85">
        <f>PerformanceCOCO!H489</f>
        <v>812.2</v>
      </c>
      <c r="Z85">
        <f>IF(PerformanceCOCO!K489*PerformanceCOCO!AB489&lt;=0,1,0)</f>
        <v>1</v>
      </c>
      <c r="AA85">
        <f t="shared" si="14"/>
        <v>100</v>
      </c>
    </row>
    <row r="86" spans="2:27" x14ac:dyDescent="0.3">
      <c r="B86" t="s">
        <v>122</v>
      </c>
      <c r="C86">
        <v>35</v>
      </c>
      <c r="D86">
        <v>0.27</v>
      </c>
      <c r="E86">
        <v>0.41899999999999998</v>
      </c>
      <c r="F86">
        <f>ABS((Table1[[#This Row],[Education index 2023]] - (0.85*Table1[[#This Row],[HDI 2023]] + 0.15))/Table1[[#This Row],[HDI 2023]])</f>
        <v>0.56360381861575171</v>
      </c>
      <c r="G86">
        <f>IF(Table1[[#This Row],[Absolute education cap]] &gt; 0.3, 1,
 IF(Table1[[#This Row],[Absolute education cap]] &gt; 0.15, 2,
 IF(Table1[[#This Row],[Absolute education cap]] &gt; 0.05, 3,
 IF(Table1[[#This Row],[Absolute education cap]] &gt; 0.02, 4, 5
 ))))</f>
        <v>1</v>
      </c>
      <c r="H86">
        <f>IF(Table1[[#This Row],[Absolute education cap]] &gt; 0.3, 1,
 IF(Table1[[#This Row],[Absolute education cap]] &gt; 0.15, 2,
 IF(Table1[[#This Row],[Absolute education cap]] &gt; 0.05, 3, 4
 )))</f>
        <v>1</v>
      </c>
      <c r="R86">
        <f t="shared" si="8"/>
        <v>115</v>
      </c>
      <c r="S86">
        <f t="shared" si="9"/>
        <v>129</v>
      </c>
      <c r="T86">
        <f t="shared" si="10"/>
        <v>131</v>
      </c>
      <c r="U86">
        <f t="shared" si="11"/>
        <v>128</v>
      </c>
      <c r="V86">
        <f t="shared" si="12"/>
        <v>97</v>
      </c>
      <c r="W86">
        <f t="shared" si="13"/>
        <v>97</v>
      </c>
      <c r="X86">
        <v>1000</v>
      </c>
      <c r="Y86">
        <f>PerformanceCOCO!H490</f>
        <v>662.4</v>
      </c>
      <c r="Z86">
        <f>IF(PerformanceCOCO!K490*PerformanceCOCO!AB490&lt;=0,1,0)</f>
        <v>1</v>
      </c>
      <c r="AA86">
        <f t="shared" si="14"/>
        <v>126</v>
      </c>
    </row>
    <row r="87" spans="2:27" x14ac:dyDescent="0.3">
      <c r="B87" t="s">
        <v>123</v>
      </c>
      <c r="C87">
        <v>92</v>
      </c>
      <c r="D87">
        <v>0.78</v>
      </c>
      <c r="E87">
        <v>0.92400000000000004</v>
      </c>
      <c r="F87">
        <f>ABS((Table1[[#This Row],[Education index 2023]] - (0.85*Table1[[#This Row],[HDI 2023]] + 0.15))/Table1[[#This Row],[HDI 2023]])</f>
        <v>0.16818181818181815</v>
      </c>
      <c r="G87">
        <f>IF(Table1[[#This Row],[Absolute education cap]] &gt; 0.3, 1,
 IF(Table1[[#This Row],[Absolute education cap]] &gt; 0.15, 2,
 IF(Table1[[#This Row],[Absolute education cap]] &gt; 0.05, 3,
 IF(Table1[[#This Row],[Absolute education cap]] &gt; 0.02, 4, 5
 ))))</f>
        <v>2</v>
      </c>
      <c r="H87">
        <f>IF(Table1[[#This Row],[Absolute education cap]] &gt; 0.3, 1,
 IF(Table1[[#This Row],[Absolute education cap]] &gt; 0.15, 2,
 IF(Table1[[#This Row],[Absolute education cap]] &gt; 0.05, 3, 4
 )))</f>
        <v>2</v>
      </c>
      <c r="R87">
        <f t="shared" si="8"/>
        <v>30</v>
      </c>
      <c r="S87">
        <f t="shared" si="9"/>
        <v>39</v>
      </c>
      <c r="T87">
        <f t="shared" si="10"/>
        <v>21</v>
      </c>
      <c r="U87">
        <f t="shared" si="11"/>
        <v>58</v>
      </c>
      <c r="V87">
        <f t="shared" si="12"/>
        <v>48</v>
      </c>
      <c r="W87">
        <f t="shared" si="13"/>
        <v>48</v>
      </c>
      <c r="X87">
        <v>1000</v>
      </c>
      <c r="Y87">
        <f>PerformanceCOCO!H491</f>
        <v>1111.9000000000001</v>
      </c>
      <c r="Z87">
        <f>IF(PerformanceCOCO!K491*PerformanceCOCO!AB491&lt;=0,1,0)</f>
        <v>1</v>
      </c>
      <c r="AA87">
        <f t="shared" si="14"/>
        <v>44</v>
      </c>
    </row>
    <row r="88" spans="2:27" x14ac:dyDescent="0.3">
      <c r="B88" t="s">
        <v>119</v>
      </c>
      <c r="C88">
        <v>81</v>
      </c>
      <c r="D88">
        <v>0.64</v>
      </c>
      <c r="E88">
        <v>0.78900000000000003</v>
      </c>
      <c r="F88">
        <f>ABS((Table1[[#This Row],[Education index 2023]] - (0.85*Table1[[#This Row],[HDI 2023]] + 0.15))/Table1[[#This Row],[HDI 2023]])</f>
        <v>0.22896070975918881</v>
      </c>
      <c r="G88">
        <f>IF(Table1[[#This Row],[Absolute education cap]] &gt; 0.3, 1,
 IF(Table1[[#This Row],[Absolute education cap]] &gt; 0.15, 2,
 IF(Table1[[#This Row],[Absolute education cap]] &gt; 0.05, 3,
 IF(Table1[[#This Row],[Absolute education cap]] &gt; 0.02, 4, 5
 ))))</f>
        <v>2</v>
      </c>
      <c r="H88">
        <f>IF(Table1[[#This Row],[Absolute education cap]] &gt; 0.3, 1,
 IF(Table1[[#This Row],[Absolute education cap]] &gt; 0.15, 2,
 IF(Table1[[#This Row],[Absolute education cap]] &gt; 0.05, 3, 4
 )))</f>
        <v>2</v>
      </c>
      <c r="R88">
        <f t="shared" si="8"/>
        <v>75</v>
      </c>
      <c r="S88">
        <f t="shared" si="9"/>
        <v>74</v>
      </c>
      <c r="T88">
        <f t="shared" si="10"/>
        <v>68</v>
      </c>
      <c r="U88">
        <f t="shared" si="11"/>
        <v>73</v>
      </c>
      <c r="V88">
        <f t="shared" si="12"/>
        <v>48</v>
      </c>
      <c r="W88">
        <f t="shared" si="13"/>
        <v>48</v>
      </c>
      <c r="X88">
        <v>1000</v>
      </c>
      <c r="Y88">
        <f>PerformanceCOCO!H492</f>
        <v>971</v>
      </c>
      <c r="Z88">
        <f>IF(PerformanceCOCO!K492*PerformanceCOCO!AB492&lt;=0,1,0)</f>
        <v>1</v>
      </c>
      <c r="AA88">
        <f t="shared" si="14"/>
        <v>74</v>
      </c>
    </row>
    <row r="89" spans="2:27" x14ac:dyDescent="0.3">
      <c r="B89" t="s">
        <v>116</v>
      </c>
      <c r="C89">
        <v>80</v>
      </c>
      <c r="D89">
        <v>0.75</v>
      </c>
      <c r="E89">
        <v>0.78500000000000003</v>
      </c>
      <c r="F89">
        <f>ABS((Table1[[#This Row],[Education index 2023]] - (0.85*Table1[[#This Row],[HDI 2023]] + 0.15))/Table1[[#This Row],[HDI 2023]])</f>
        <v>8.5668789808917234E-2</v>
      </c>
      <c r="G89">
        <f>IF(Table1[[#This Row],[Absolute education cap]] &gt; 0.3, 1,
 IF(Table1[[#This Row],[Absolute education cap]] &gt; 0.15, 2,
 IF(Table1[[#This Row],[Absolute education cap]] &gt; 0.05, 3,
 IF(Table1[[#This Row],[Absolute education cap]] &gt; 0.02, 4, 5
 ))))</f>
        <v>3</v>
      </c>
      <c r="H89">
        <f>IF(Table1[[#This Row],[Absolute education cap]] &gt; 0.3, 1,
 IF(Table1[[#This Row],[Absolute education cap]] &gt; 0.15, 2,
 IF(Table1[[#This Row],[Absolute education cap]] &gt; 0.05, 3, 4
 )))</f>
        <v>3</v>
      </c>
      <c r="R89">
        <f t="shared" si="8"/>
        <v>77</v>
      </c>
      <c r="S89">
        <f t="shared" si="9"/>
        <v>46</v>
      </c>
      <c r="T89">
        <f t="shared" si="10"/>
        <v>72</v>
      </c>
      <c r="U89">
        <f t="shared" si="11"/>
        <v>27</v>
      </c>
      <c r="V89">
        <f t="shared" si="12"/>
        <v>9</v>
      </c>
      <c r="W89">
        <f t="shared" si="13"/>
        <v>9</v>
      </c>
      <c r="X89">
        <v>1000</v>
      </c>
      <c r="Y89">
        <f>PerformanceCOCO!H493</f>
        <v>1115.9000000000001</v>
      </c>
      <c r="Z89">
        <f>IF(PerformanceCOCO!K493*PerformanceCOCO!AB493&lt;=0,1,0)</f>
        <v>1</v>
      </c>
      <c r="AA89">
        <f t="shared" si="14"/>
        <v>42</v>
      </c>
    </row>
    <row r="90" spans="2:27" x14ac:dyDescent="0.3">
      <c r="B90" t="s">
        <v>126</v>
      </c>
      <c r="C90">
        <v>83</v>
      </c>
      <c r="D90">
        <v>0.74</v>
      </c>
      <c r="E90">
        <v>0.747</v>
      </c>
      <c r="F90">
        <f>ABS((Table1[[#This Row],[Education index 2023]] - (0.85*Table1[[#This Row],[HDI 2023]] + 0.15))/Table1[[#This Row],[HDI 2023]])</f>
        <v>6.0174029451137943E-2</v>
      </c>
      <c r="G90">
        <f>IF(Table1[[#This Row],[Absolute education cap]] &gt; 0.3, 1,
 IF(Table1[[#This Row],[Absolute education cap]] &gt; 0.15, 2,
 IF(Table1[[#This Row],[Absolute education cap]] &gt; 0.05, 3,
 IF(Table1[[#This Row],[Absolute education cap]] &gt; 0.02, 4, 5
 ))))</f>
        <v>3</v>
      </c>
      <c r="H90">
        <f>IF(Table1[[#This Row],[Absolute education cap]] &gt; 0.3, 1,
 IF(Table1[[#This Row],[Absolute education cap]] &gt; 0.15, 2,
 IF(Table1[[#This Row],[Absolute education cap]] &gt; 0.05, 3, 4
 )))</f>
        <v>3</v>
      </c>
      <c r="R90">
        <f t="shared" si="8"/>
        <v>67</v>
      </c>
      <c r="S90">
        <f t="shared" si="9"/>
        <v>48</v>
      </c>
      <c r="T90">
        <f t="shared" si="10"/>
        <v>84</v>
      </c>
      <c r="U90">
        <f t="shared" si="11"/>
        <v>12</v>
      </c>
      <c r="V90">
        <f t="shared" si="12"/>
        <v>9</v>
      </c>
      <c r="W90">
        <f t="shared" si="13"/>
        <v>9</v>
      </c>
      <c r="X90">
        <v>1000</v>
      </c>
      <c r="Y90">
        <f>PerformanceCOCO!H494</f>
        <v>1126.8</v>
      </c>
      <c r="Z90">
        <f>IF(PerformanceCOCO!K494*PerformanceCOCO!AB494&lt;=0,1,0)</f>
        <v>1</v>
      </c>
      <c r="AA90">
        <f t="shared" si="14"/>
        <v>40</v>
      </c>
    </row>
    <row r="91" spans="2:27" x14ac:dyDescent="0.3">
      <c r="B91" t="s">
        <v>125</v>
      </c>
      <c r="C91">
        <v>90</v>
      </c>
      <c r="D91">
        <v>0.79</v>
      </c>
      <c r="E91">
        <v>0.86199999999999999</v>
      </c>
      <c r="F91">
        <f>ABS((Table1[[#This Row],[Education index 2023]] - (0.85*Table1[[#This Row],[HDI 2023]] + 0.15))/Table1[[#This Row],[HDI 2023]])</f>
        <v>0.10754060324825987</v>
      </c>
      <c r="G91">
        <f>IF(Table1[[#This Row],[Absolute education cap]] &gt; 0.3, 1,
 IF(Table1[[#This Row],[Absolute education cap]] &gt; 0.15, 2,
 IF(Table1[[#This Row],[Absolute education cap]] &gt; 0.05, 3,
 IF(Table1[[#This Row],[Absolute education cap]] &gt; 0.02, 4, 5
 ))))</f>
        <v>3</v>
      </c>
      <c r="H91">
        <f>IF(Table1[[#This Row],[Absolute education cap]] &gt; 0.3, 1,
 IF(Table1[[#This Row],[Absolute education cap]] &gt; 0.15, 2,
 IF(Table1[[#This Row],[Absolute education cap]] &gt; 0.05, 3, 4
 )))</f>
        <v>3</v>
      </c>
      <c r="R91">
        <f t="shared" si="8"/>
        <v>39</v>
      </c>
      <c r="S91">
        <f t="shared" si="9"/>
        <v>37</v>
      </c>
      <c r="T91">
        <f t="shared" si="10"/>
        <v>41</v>
      </c>
      <c r="U91">
        <f t="shared" si="11"/>
        <v>34</v>
      </c>
      <c r="V91">
        <f t="shared" si="12"/>
        <v>9</v>
      </c>
      <c r="W91">
        <f t="shared" si="13"/>
        <v>9</v>
      </c>
      <c r="X91">
        <v>1000</v>
      </c>
      <c r="Y91">
        <f>PerformanceCOCO!H495</f>
        <v>1186.3</v>
      </c>
      <c r="Z91">
        <f>IF(PerformanceCOCO!K495*PerformanceCOCO!AB495&lt;=0,1,0)</f>
        <v>1</v>
      </c>
      <c r="AA91">
        <f t="shared" si="14"/>
        <v>35</v>
      </c>
    </row>
    <row r="92" spans="2:27" x14ac:dyDescent="0.3">
      <c r="B92" t="s">
        <v>115</v>
      </c>
      <c r="C92">
        <v>91</v>
      </c>
      <c r="D92">
        <v>0.44</v>
      </c>
      <c r="E92">
        <v>0.71</v>
      </c>
      <c r="F92">
        <f>ABS((Table1[[#This Row],[Education index 2023]] - (0.85*Table1[[#This Row],[HDI 2023]] + 0.15))/Table1[[#This Row],[HDI 2023]])</f>
        <v>0.44154929577464785</v>
      </c>
      <c r="G92">
        <f>IF(Table1[[#This Row],[Absolute education cap]] &gt; 0.3, 1,
 IF(Table1[[#This Row],[Absolute education cap]] &gt; 0.15, 2,
 IF(Table1[[#This Row],[Absolute education cap]] &gt; 0.05, 3,
 IF(Table1[[#This Row],[Absolute education cap]] &gt; 0.02, 4, 5
 ))))</f>
        <v>1</v>
      </c>
      <c r="H92">
        <f>IF(Table1[[#This Row],[Absolute education cap]] &gt; 0.3, 1,
 IF(Table1[[#This Row],[Absolute education cap]] &gt; 0.15, 2,
 IF(Table1[[#This Row],[Absolute education cap]] &gt; 0.05, 3, 4
 )))</f>
        <v>1</v>
      </c>
      <c r="R92">
        <f t="shared" si="8"/>
        <v>35</v>
      </c>
      <c r="S92">
        <f t="shared" si="9"/>
        <v>109</v>
      </c>
      <c r="T92">
        <f t="shared" si="10"/>
        <v>95</v>
      </c>
      <c r="U92">
        <f t="shared" si="11"/>
        <v>119</v>
      </c>
      <c r="V92">
        <f t="shared" si="12"/>
        <v>97</v>
      </c>
      <c r="W92">
        <f t="shared" si="13"/>
        <v>97</v>
      </c>
      <c r="X92">
        <v>1000</v>
      </c>
      <c r="Y92">
        <f>PerformanceCOCO!H496</f>
        <v>806.3</v>
      </c>
      <c r="Z92">
        <f>IF(PerformanceCOCO!K496*PerformanceCOCO!AB496&lt;=0,1,0)</f>
        <v>1</v>
      </c>
      <c r="AA92">
        <f t="shared" si="14"/>
        <v>102</v>
      </c>
    </row>
    <row r="93" spans="2:27" x14ac:dyDescent="0.3">
      <c r="B93" t="s">
        <v>127</v>
      </c>
      <c r="C93">
        <v>20</v>
      </c>
      <c r="D93">
        <v>0.37</v>
      </c>
      <c r="E93">
        <v>0.49299999999999999</v>
      </c>
      <c r="F93">
        <f>ABS((Table1[[#This Row],[Education index 2023]] - (0.85*Table1[[#This Row],[HDI 2023]] + 0.15))/Table1[[#This Row],[HDI 2023]])</f>
        <v>0.40375253549695733</v>
      </c>
      <c r="G93">
        <f>IF(Table1[[#This Row],[Absolute education cap]] &gt; 0.3, 1,
 IF(Table1[[#This Row],[Absolute education cap]] &gt; 0.15, 2,
 IF(Table1[[#This Row],[Absolute education cap]] &gt; 0.05, 3,
 IF(Table1[[#This Row],[Absolute education cap]] &gt; 0.02, 4, 5
 ))))</f>
        <v>1</v>
      </c>
      <c r="H93">
        <f>IF(Table1[[#This Row],[Absolute education cap]] &gt; 0.3, 1,
 IF(Table1[[#This Row],[Absolute education cap]] &gt; 0.15, 2,
 IF(Table1[[#This Row],[Absolute education cap]] &gt; 0.05, 3, 4
 )))</f>
        <v>1</v>
      </c>
      <c r="R93">
        <f t="shared" si="8"/>
        <v>126</v>
      </c>
      <c r="S93">
        <f t="shared" si="9"/>
        <v>120</v>
      </c>
      <c r="T93">
        <f t="shared" si="10"/>
        <v>127</v>
      </c>
      <c r="U93">
        <f t="shared" si="11"/>
        <v>116</v>
      </c>
      <c r="V93">
        <f t="shared" si="12"/>
        <v>97</v>
      </c>
      <c r="W93">
        <f t="shared" si="13"/>
        <v>97</v>
      </c>
      <c r="X93">
        <v>1000</v>
      </c>
      <c r="Y93">
        <f>PerformanceCOCO!H497</f>
        <v>676.3</v>
      </c>
      <c r="Z93">
        <f>IF(PerformanceCOCO!K497*PerformanceCOCO!AB497&lt;=0,1,0)</f>
        <v>1</v>
      </c>
      <c r="AA93">
        <f t="shared" si="14"/>
        <v>123</v>
      </c>
    </row>
    <row r="94" spans="2:27" x14ac:dyDescent="0.3">
      <c r="B94" t="s">
        <v>124</v>
      </c>
      <c r="C94">
        <v>59</v>
      </c>
      <c r="D94">
        <v>0.39</v>
      </c>
      <c r="E94">
        <v>0.60899999999999999</v>
      </c>
      <c r="F94">
        <f>ABS((Table1[[#This Row],[Education index 2023]] - (0.85*Table1[[#This Row],[HDI 2023]] + 0.15))/Table1[[#This Row],[HDI 2023]])</f>
        <v>0.45591133004926104</v>
      </c>
      <c r="G94">
        <f>IF(Table1[[#This Row],[Absolute education cap]] &gt; 0.3, 1,
 IF(Table1[[#This Row],[Absolute education cap]] &gt; 0.15, 2,
 IF(Table1[[#This Row],[Absolute education cap]] &gt; 0.05, 3,
 IF(Table1[[#This Row],[Absolute education cap]] &gt; 0.02, 4, 5
 ))))</f>
        <v>1</v>
      </c>
      <c r="H94">
        <f>IF(Table1[[#This Row],[Absolute education cap]] &gt; 0.3, 1,
 IF(Table1[[#This Row],[Absolute education cap]] &gt; 0.15, 2,
 IF(Table1[[#This Row],[Absolute education cap]] &gt; 0.05, 3, 4
 )))</f>
        <v>1</v>
      </c>
      <c r="R94">
        <f t="shared" si="8"/>
        <v>101</v>
      </c>
      <c r="S94">
        <f t="shared" si="9"/>
        <v>117</v>
      </c>
      <c r="T94">
        <f t="shared" si="10"/>
        <v>109</v>
      </c>
      <c r="U94">
        <f t="shared" si="11"/>
        <v>121</v>
      </c>
      <c r="V94">
        <f t="shared" si="12"/>
        <v>97</v>
      </c>
      <c r="W94">
        <f t="shared" si="13"/>
        <v>97</v>
      </c>
      <c r="X94">
        <v>1000</v>
      </c>
      <c r="Y94">
        <f>PerformanceCOCO!H498</f>
        <v>717</v>
      </c>
      <c r="Z94">
        <f>IF(PerformanceCOCO!K498*PerformanceCOCO!AB498&lt;=0,1,0)</f>
        <v>1</v>
      </c>
      <c r="AA94">
        <f t="shared" si="14"/>
        <v>114</v>
      </c>
    </row>
    <row r="95" spans="2:27" x14ac:dyDescent="0.3">
      <c r="B95" t="s">
        <v>132</v>
      </c>
      <c r="C95">
        <v>64</v>
      </c>
      <c r="D95">
        <v>0.53</v>
      </c>
      <c r="E95">
        <v>0.66500000000000004</v>
      </c>
      <c r="F95">
        <f>ABS((Table1[[#This Row],[Education index 2023]] - (0.85*Table1[[#This Row],[HDI 2023]] + 0.15))/Table1[[#This Row],[HDI 2023]])</f>
        <v>0.27857142857142858</v>
      </c>
      <c r="G95">
        <f>IF(Table1[[#This Row],[Absolute education cap]] &gt; 0.3, 1,
 IF(Table1[[#This Row],[Absolute education cap]] &gt; 0.15, 2,
 IF(Table1[[#This Row],[Absolute education cap]] &gt; 0.05, 3,
 IF(Table1[[#This Row],[Absolute education cap]] &gt; 0.02, 4, 5
 ))))</f>
        <v>2</v>
      </c>
      <c r="H95">
        <f>IF(Table1[[#This Row],[Absolute education cap]] &gt; 0.3, 1,
 IF(Table1[[#This Row],[Absolute education cap]] &gt; 0.15, 2,
 IF(Table1[[#This Row],[Absolute education cap]] &gt; 0.05, 3, 4
 )))</f>
        <v>2</v>
      </c>
      <c r="R95">
        <f t="shared" si="8"/>
        <v>100</v>
      </c>
      <c r="S95">
        <f t="shared" si="9"/>
        <v>98</v>
      </c>
      <c r="T95">
        <f t="shared" si="10"/>
        <v>101</v>
      </c>
      <c r="U95">
        <f t="shared" si="11"/>
        <v>91</v>
      </c>
      <c r="V95">
        <f t="shared" si="12"/>
        <v>48</v>
      </c>
      <c r="W95">
        <f t="shared" si="13"/>
        <v>48</v>
      </c>
      <c r="X95">
        <v>1000</v>
      </c>
      <c r="Y95">
        <f>PerformanceCOCO!H499</f>
        <v>871.8</v>
      </c>
      <c r="Z95">
        <f>IF(PerformanceCOCO!K499*PerformanceCOCO!AB499&lt;=0,1,0)</f>
        <v>1</v>
      </c>
      <c r="AA95">
        <f t="shared" si="14"/>
        <v>95</v>
      </c>
    </row>
    <row r="96" spans="2:27" x14ac:dyDescent="0.3">
      <c r="B96" t="s">
        <v>138</v>
      </c>
      <c r="C96">
        <v>56</v>
      </c>
      <c r="D96">
        <v>0.45</v>
      </c>
      <c r="E96">
        <v>0.622</v>
      </c>
      <c r="F96">
        <f>ABS((Table1[[#This Row],[Education index 2023]] - (0.85*Table1[[#This Row],[HDI 2023]] + 0.15))/Table1[[#This Row],[HDI 2023]])</f>
        <v>0.36768488745980699</v>
      </c>
      <c r="G96">
        <f>IF(Table1[[#This Row],[Absolute education cap]] &gt; 0.3, 1,
 IF(Table1[[#This Row],[Absolute education cap]] &gt; 0.15, 2,
 IF(Table1[[#This Row],[Absolute education cap]] &gt; 0.05, 3,
 IF(Table1[[#This Row],[Absolute education cap]] &gt; 0.02, 4, 5
 ))))</f>
        <v>1</v>
      </c>
      <c r="H96">
        <f>IF(Table1[[#This Row],[Absolute education cap]] &gt; 0.3, 1,
 IF(Table1[[#This Row],[Absolute education cap]] &gt; 0.15, 2,
 IF(Table1[[#This Row],[Absolute education cap]] &gt; 0.05, 3, 4
 )))</f>
        <v>1</v>
      </c>
      <c r="R96">
        <f t="shared" si="8"/>
        <v>104</v>
      </c>
      <c r="S96">
        <f t="shared" si="9"/>
        <v>107</v>
      </c>
      <c r="T96">
        <f t="shared" si="10"/>
        <v>106</v>
      </c>
      <c r="U96">
        <f t="shared" si="11"/>
        <v>112</v>
      </c>
      <c r="V96">
        <f t="shared" si="12"/>
        <v>97</v>
      </c>
      <c r="W96">
        <f t="shared" si="13"/>
        <v>97</v>
      </c>
      <c r="X96">
        <v>1000</v>
      </c>
      <c r="Y96">
        <f>PerformanceCOCO!H500</f>
        <v>735.8</v>
      </c>
      <c r="Z96">
        <f>IF(PerformanceCOCO!K500*PerformanceCOCO!AB500&lt;=0,1,0)</f>
        <v>1</v>
      </c>
      <c r="AA96">
        <f t="shared" si="14"/>
        <v>109</v>
      </c>
    </row>
    <row r="97" spans="2:27" x14ac:dyDescent="0.3">
      <c r="B97" t="s">
        <v>136</v>
      </c>
      <c r="C97">
        <v>97</v>
      </c>
      <c r="D97">
        <v>0.87</v>
      </c>
      <c r="E97">
        <v>0.95499999999999996</v>
      </c>
      <c r="F97">
        <f>ABS((Table1[[#This Row],[Education index 2023]] - (0.85*Table1[[#This Row],[HDI 2023]] + 0.15))/Table1[[#This Row],[HDI 2023]])</f>
        <v>9.6073298429319373E-2</v>
      </c>
      <c r="G97">
        <f>IF(Table1[[#This Row],[Absolute education cap]] &gt; 0.3, 1,
 IF(Table1[[#This Row],[Absolute education cap]] &gt; 0.15, 2,
 IF(Table1[[#This Row],[Absolute education cap]] &gt; 0.05, 3,
 IF(Table1[[#This Row],[Absolute education cap]] &gt; 0.02, 4, 5
 ))))</f>
        <v>3</v>
      </c>
      <c r="H97">
        <f>IF(Table1[[#This Row],[Absolute education cap]] &gt; 0.3, 1,
 IF(Table1[[#This Row],[Absolute education cap]] &gt; 0.15, 2,
 IF(Table1[[#This Row],[Absolute education cap]] &gt; 0.05, 3, 4
 )))</f>
        <v>3</v>
      </c>
      <c r="R97">
        <f t="shared" si="8"/>
        <v>10</v>
      </c>
      <c r="S97">
        <f t="shared" si="9"/>
        <v>15</v>
      </c>
      <c r="T97">
        <f t="shared" si="10"/>
        <v>8</v>
      </c>
      <c r="U97">
        <f t="shared" si="11"/>
        <v>29</v>
      </c>
      <c r="V97">
        <f t="shared" si="12"/>
        <v>9</v>
      </c>
      <c r="W97">
        <f t="shared" si="13"/>
        <v>9</v>
      </c>
      <c r="X97">
        <v>1000</v>
      </c>
      <c r="Y97">
        <f>PerformanceCOCO!H501</f>
        <v>1274.7</v>
      </c>
      <c r="Z97">
        <f>IF(PerformanceCOCO!K501*PerformanceCOCO!AB501&lt;=0,1,0)</f>
        <v>1</v>
      </c>
      <c r="AA97">
        <f t="shared" si="14"/>
        <v>13</v>
      </c>
    </row>
    <row r="98" spans="2:27" x14ac:dyDescent="0.3">
      <c r="B98" t="s">
        <v>140</v>
      </c>
      <c r="C98">
        <v>96</v>
      </c>
      <c r="D98">
        <v>0.99</v>
      </c>
      <c r="E98">
        <v>0.93799999999999994</v>
      </c>
      <c r="F98">
        <f>ABS((Table1[[#This Row],[Education index 2023]] - (0.85*Table1[[#This Row],[HDI 2023]] + 0.15))/Table1[[#This Row],[HDI 2023]])</f>
        <v>4.5522388059701574E-2</v>
      </c>
      <c r="G98">
        <f>IF(Table1[[#This Row],[Absolute education cap]] &gt; 0.3, 1,
 IF(Table1[[#This Row],[Absolute education cap]] &gt; 0.15, 2,
 IF(Table1[[#This Row],[Absolute education cap]] &gt; 0.05, 3,
 IF(Table1[[#This Row],[Absolute education cap]] &gt; 0.02, 4, 5
 ))))</f>
        <v>4</v>
      </c>
      <c r="H98">
        <f>IF(Table1[[#This Row],[Absolute education cap]] &gt; 0.3, 1,
 IF(Table1[[#This Row],[Absolute education cap]] &gt; 0.15, 2,
 IF(Table1[[#This Row],[Absolute education cap]] &gt; 0.05, 3, 4
 )))</f>
        <v>4</v>
      </c>
      <c r="R98">
        <f t="shared" si="8"/>
        <v>14</v>
      </c>
      <c r="S98">
        <f t="shared" si="9"/>
        <v>2</v>
      </c>
      <c r="T98">
        <f t="shared" si="10"/>
        <v>15</v>
      </c>
      <c r="U98">
        <f t="shared" si="11"/>
        <v>7</v>
      </c>
      <c r="V98">
        <f t="shared" si="12"/>
        <v>2</v>
      </c>
      <c r="W98">
        <f t="shared" si="13"/>
        <v>1</v>
      </c>
      <c r="X98">
        <v>1000</v>
      </c>
      <c r="Y98">
        <f>PerformanceCOCO!H502</f>
        <v>1327.8</v>
      </c>
      <c r="Z98">
        <f>IF(PerformanceCOCO!K502*PerformanceCOCO!AB502&lt;=0,1,0)</f>
        <v>1</v>
      </c>
      <c r="AA98">
        <f t="shared" si="14"/>
        <v>2</v>
      </c>
    </row>
    <row r="99" spans="2:27" x14ac:dyDescent="0.3">
      <c r="B99" t="s">
        <v>135</v>
      </c>
      <c r="C99">
        <v>58</v>
      </c>
      <c r="D99">
        <v>0.56999999999999995</v>
      </c>
      <c r="E99">
        <v>0.70599999999999996</v>
      </c>
      <c r="F99">
        <f>ABS((Table1[[#This Row],[Education index 2023]] - (0.85*Table1[[#This Row],[HDI 2023]] + 0.15))/Table1[[#This Row],[HDI 2023]])</f>
        <v>0.25509915014164314</v>
      </c>
      <c r="G99">
        <f>IF(Table1[[#This Row],[Absolute education cap]] &gt; 0.3, 1,
 IF(Table1[[#This Row],[Absolute education cap]] &gt; 0.15, 2,
 IF(Table1[[#This Row],[Absolute education cap]] &gt; 0.05, 3,
 IF(Table1[[#This Row],[Absolute education cap]] &gt; 0.02, 4, 5
 ))))</f>
        <v>2</v>
      </c>
      <c r="H99">
        <f>IF(Table1[[#This Row],[Absolute education cap]] &gt; 0.3, 1,
 IF(Table1[[#This Row],[Absolute education cap]] &gt; 0.15, 2,
 IF(Table1[[#This Row],[Absolute education cap]] &gt; 0.05, 3, 4
 )))</f>
        <v>2</v>
      </c>
      <c r="R99">
        <f t="shared" si="8"/>
        <v>102</v>
      </c>
      <c r="S99">
        <f t="shared" si="9"/>
        <v>92</v>
      </c>
      <c r="T99">
        <f t="shared" si="10"/>
        <v>96</v>
      </c>
      <c r="U99">
        <f t="shared" si="11"/>
        <v>84</v>
      </c>
      <c r="V99">
        <f t="shared" si="12"/>
        <v>48</v>
      </c>
      <c r="W99">
        <f t="shared" si="13"/>
        <v>48</v>
      </c>
      <c r="X99">
        <v>1000</v>
      </c>
      <c r="Y99">
        <f>PerformanceCOCO!H503</f>
        <v>887.7</v>
      </c>
      <c r="Z99">
        <f>IF(PerformanceCOCO!K503*PerformanceCOCO!AB503&lt;=0,1,0)</f>
        <v>1</v>
      </c>
      <c r="AA99">
        <f t="shared" si="14"/>
        <v>94</v>
      </c>
    </row>
    <row r="100" spans="2:27" x14ac:dyDescent="0.3">
      <c r="B100" t="s">
        <v>134</v>
      </c>
      <c r="C100">
        <v>39</v>
      </c>
      <c r="D100">
        <v>0.44</v>
      </c>
      <c r="E100">
        <v>0.56000000000000005</v>
      </c>
      <c r="F100">
        <f>ABS((Table1[[#This Row],[Education index 2023]] - (0.85*Table1[[#This Row],[HDI 2023]] + 0.15))/Table1[[#This Row],[HDI 2023]])</f>
        <v>0.33214285714285713</v>
      </c>
      <c r="G100">
        <f>IF(Table1[[#This Row],[Absolute education cap]] &gt; 0.3, 1,
 IF(Table1[[#This Row],[Absolute education cap]] &gt; 0.15, 2,
 IF(Table1[[#This Row],[Absolute education cap]] &gt; 0.05, 3,
 IF(Table1[[#This Row],[Absolute education cap]] &gt; 0.02, 4, 5
 ))))</f>
        <v>1</v>
      </c>
      <c r="H100">
        <f>IF(Table1[[#This Row],[Absolute education cap]] &gt; 0.3, 1,
 IF(Table1[[#This Row],[Absolute education cap]] &gt; 0.15, 2,
 IF(Table1[[#This Row],[Absolute education cap]] &gt; 0.05, 3, 4
 )))</f>
        <v>1</v>
      </c>
      <c r="R100">
        <f t="shared" si="8"/>
        <v>112</v>
      </c>
      <c r="S100">
        <f t="shared" si="9"/>
        <v>109</v>
      </c>
      <c r="T100">
        <f t="shared" si="10"/>
        <v>116</v>
      </c>
      <c r="U100">
        <f t="shared" si="11"/>
        <v>107</v>
      </c>
      <c r="V100">
        <f t="shared" si="12"/>
        <v>97</v>
      </c>
      <c r="W100">
        <f t="shared" si="13"/>
        <v>97</v>
      </c>
      <c r="X100">
        <v>1000</v>
      </c>
      <c r="Y100">
        <f>PerformanceCOCO!H504</f>
        <v>720.9</v>
      </c>
      <c r="Z100">
        <f>IF(PerformanceCOCO!K504*PerformanceCOCO!AB504&lt;=0,1,0)</f>
        <v>1</v>
      </c>
      <c r="AA100">
        <f t="shared" si="14"/>
        <v>113</v>
      </c>
    </row>
    <row r="101" spans="2:27" x14ac:dyDescent="0.3">
      <c r="B101" t="s">
        <v>137</v>
      </c>
      <c r="C101">
        <v>99</v>
      </c>
      <c r="D101">
        <v>0.91</v>
      </c>
      <c r="E101">
        <v>0.97</v>
      </c>
      <c r="F101">
        <f>ABS((Table1[[#This Row],[Education index 2023]] - (0.85*Table1[[#This Row],[HDI 2023]] + 0.15))/Table1[[#This Row],[HDI 2023]])</f>
        <v>6.6494845360824742E-2</v>
      </c>
      <c r="G101">
        <f>IF(Table1[[#This Row],[Absolute education cap]] &gt; 0.3, 1,
 IF(Table1[[#This Row],[Absolute education cap]] &gt; 0.15, 2,
 IF(Table1[[#This Row],[Absolute education cap]] &gt; 0.05, 3,
 IF(Table1[[#This Row],[Absolute education cap]] &gt; 0.02, 4, 5
 ))))</f>
        <v>3</v>
      </c>
      <c r="H101">
        <f>IF(Table1[[#This Row],[Absolute education cap]] &gt; 0.3, 1,
 IF(Table1[[#This Row],[Absolute education cap]] &gt; 0.15, 2,
 IF(Table1[[#This Row],[Absolute education cap]] &gt; 0.05, 3, 4
 )))</f>
        <v>3</v>
      </c>
      <c r="R101">
        <f t="shared" si="8"/>
        <v>6</v>
      </c>
      <c r="S101">
        <f t="shared" si="9"/>
        <v>5</v>
      </c>
      <c r="T101">
        <f t="shared" si="10"/>
        <v>2</v>
      </c>
      <c r="U101">
        <f t="shared" si="11"/>
        <v>16</v>
      </c>
      <c r="V101">
        <f t="shared" si="12"/>
        <v>9</v>
      </c>
      <c r="W101">
        <f t="shared" si="13"/>
        <v>9</v>
      </c>
      <c r="X101">
        <v>1000</v>
      </c>
      <c r="Y101">
        <f>PerformanceCOCO!H505</f>
        <v>1307.4000000000001</v>
      </c>
      <c r="Z101">
        <f>IF(PerformanceCOCO!K505*PerformanceCOCO!AB505&lt;=0,1,0)</f>
        <v>1</v>
      </c>
      <c r="AA101">
        <f t="shared" si="14"/>
        <v>5</v>
      </c>
    </row>
    <row r="102" spans="2:27" x14ac:dyDescent="0.3">
      <c r="B102" t="s">
        <v>141</v>
      </c>
      <c r="C102">
        <v>95</v>
      </c>
      <c r="D102">
        <v>0.65</v>
      </c>
      <c r="E102">
        <v>0.85799999999999998</v>
      </c>
      <c r="F102">
        <f>ABS((Table1[[#This Row],[Education index 2023]] - (0.85*Table1[[#This Row],[HDI 2023]] + 0.15))/Table1[[#This Row],[HDI 2023]])</f>
        <v>0.2672494172494172</v>
      </c>
      <c r="G102">
        <f>IF(Table1[[#This Row],[Absolute education cap]] &gt; 0.3, 1,
 IF(Table1[[#This Row],[Absolute education cap]] &gt; 0.15, 2,
 IF(Table1[[#This Row],[Absolute education cap]] &gt; 0.05, 3,
 IF(Table1[[#This Row],[Absolute education cap]] &gt; 0.02, 4, 5
 ))))</f>
        <v>2</v>
      </c>
      <c r="H102">
        <f>IF(Table1[[#This Row],[Absolute education cap]] &gt; 0.3, 1,
 IF(Table1[[#This Row],[Absolute education cap]] &gt; 0.15, 2,
 IF(Table1[[#This Row],[Absolute education cap]] &gt; 0.05, 3, 4
 )))</f>
        <v>2</v>
      </c>
      <c r="R102">
        <f t="shared" si="8"/>
        <v>18</v>
      </c>
      <c r="S102">
        <f t="shared" si="9"/>
        <v>69</v>
      </c>
      <c r="T102">
        <f t="shared" si="10"/>
        <v>43</v>
      </c>
      <c r="U102">
        <f t="shared" si="11"/>
        <v>88</v>
      </c>
      <c r="V102">
        <f t="shared" si="12"/>
        <v>48</v>
      </c>
      <c r="W102">
        <f t="shared" si="13"/>
        <v>48</v>
      </c>
      <c r="X102">
        <v>1000</v>
      </c>
      <c r="Y102">
        <f>PerformanceCOCO!H506</f>
        <v>1042.5</v>
      </c>
      <c r="Z102">
        <f>IF(PerformanceCOCO!K506*PerformanceCOCO!AB506&lt;=0,1,0)</f>
        <v>1</v>
      </c>
      <c r="AA102">
        <f t="shared" si="14"/>
        <v>60</v>
      </c>
    </row>
    <row r="103" spans="2:27" x14ac:dyDescent="0.3">
      <c r="B103" t="s">
        <v>142</v>
      </c>
      <c r="C103">
        <v>27</v>
      </c>
      <c r="D103">
        <v>0.32</v>
      </c>
      <c r="E103">
        <v>0.54400000000000004</v>
      </c>
      <c r="F103">
        <f>ABS((Table1[[#This Row],[Education index 2023]] - (0.85*Table1[[#This Row],[HDI 2023]] + 0.15))/Table1[[#This Row],[HDI 2023]])</f>
        <v>0.53750000000000009</v>
      </c>
      <c r="G103">
        <f>IF(Table1[[#This Row],[Absolute education cap]] &gt; 0.3, 1,
 IF(Table1[[#This Row],[Absolute education cap]] &gt; 0.15, 2,
 IF(Table1[[#This Row],[Absolute education cap]] &gt; 0.05, 3,
 IF(Table1[[#This Row],[Absolute education cap]] &gt; 0.02, 4, 5
 ))))</f>
        <v>1</v>
      </c>
      <c r="H103">
        <f>IF(Table1[[#This Row],[Absolute education cap]] &gt; 0.3, 1,
 IF(Table1[[#This Row],[Absolute education cap]] &gt; 0.15, 2,
 IF(Table1[[#This Row],[Absolute education cap]] &gt; 0.05, 3, 4
 )))</f>
        <v>1</v>
      </c>
      <c r="R103">
        <f t="shared" si="8"/>
        <v>123</v>
      </c>
      <c r="S103">
        <f t="shared" si="9"/>
        <v>125</v>
      </c>
      <c r="T103">
        <f t="shared" si="10"/>
        <v>117</v>
      </c>
      <c r="U103">
        <f t="shared" si="11"/>
        <v>126</v>
      </c>
      <c r="V103">
        <f t="shared" si="12"/>
        <v>97</v>
      </c>
      <c r="W103">
        <f t="shared" si="13"/>
        <v>97</v>
      </c>
      <c r="X103">
        <v>1000</v>
      </c>
      <c r="Y103">
        <f>PerformanceCOCO!H507</f>
        <v>674.3</v>
      </c>
      <c r="Z103">
        <f>IF(PerformanceCOCO!K507*PerformanceCOCO!AB507&lt;=0,1,0)</f>
        <v>1</v>
      </c>
      <c r="AA103">
        <f t="shared" si="14"/>
        <v>124</v>
      </c>
    </row>
    <row r="104" spans="2:27" x14ac:dyDescent="0.3">
      <c r="B104" t="s">
        <v>143</v>
      </c>
      <c r="C104">
        <v>69</v>
      </c>
      <c r="D104">
        <v>0.67</v>
      </c>
      <c r="E104">
        <v>0.83899999999999997</v>
      </c>
      <c r="F104">
        <f>ABS((Table1[[#This Row],[Education index 2023]] - (0.85*Table1[[#This Row],[HDI 2023]] + 0.15))/Table1[[#This Row],[HDI 2023]])</f>
        <v>0.23021454112038134</v>
      </c>
      <c r="G104">
        <f>IF(Table1[[#This Row],[Absolute education cap]] &gt; 0.3, 1,
 IF(Table1[[#This Row],[Absolute education cap]] &gt; 0.15, 2,
 IF(Table1[[#This Row],[Absolute education cap]] &gt; 0.05, 3,
 IF(Table1[[#This Row],[Absolute education cap]] &gt; 0.02, 4, 5
 ))))</f>
        <v>2</v>
      </c>
      <c r="H104">
        <f>IF(Table1[[#This Row],[Absolute education cap]] &gt; 0.3, 1,
 IF(Table1[[#This Row],[Absolute education cap]] &gt; 0.15, 2,
 IF(Table1[[#This Row],[Absolute education cap]] &gt; 0.05, 3, 4
 )))</f>
        <v>2</v>
      </c>
      <c r="R104">
        <f t="shared" si="8"/>
        <v>97</v>
      </c>
      <c r="S104">
        <f t="shared" si="9"/>
        <v>63</v>
      </c>
      <c r="T104">
        <f t="shared" si="10"/>
        <v>51</v>
      </c>
      <c r="U104">
        <f t="shared" si="11"/>
        <v>74</v>
      </c>
      <c r="V104">
        <f t="shared" si="12"/>
        <v>48</v>
      </c>
      <c r="W104">
        <f t="shared" si="13"/>
        <v>48</v>
      </c>
      <c r="X104">
        <v>1000</v>
      </c>
      <c r="Y104">
        <f>PerformanceCOCO!H508</f>
        <v>976</v>
      </c>
      <c r="Z104">
        <f>IF(PerformanceCOCO!K508*PerformanceCOCO!AB508&lt;=0,1,0)</f>
        <v>1</v>
      </c>
      <c r="AA104">
        <f t="shared" si="14"/>
        <v>73</v>
      </c>
    </row>
    <row r="105" spans="2:27" x14ac:dyDescent="0.3">
      <c r="B105" t="s">
        <v>150</v>
      </c>
      <c r="C105">
        <v>78</v>
      </c>
      <c r="D105">
        <v>0.61</v>
      </c>
      <c r="E105">
        <v>0.75600000000000001</v>
      </c>
      <c r="F105">
        <f>ABS((Table1[[#This Row],[Education index 2023]] - (0.85*Table1[[#This Row],[HDI 2023]] + 0.15))/Table1[[#This Row],[HDI 2023]])</f>
        <v>0.24153439153439152</v>
      </c>
      <c r="G105">
        <f>IF(Table1[[#This Row],[Absolute education cap]] &gt; 0.3, 1,
 IF(Table1[[#This Row],[Absolute education cap]] &gt; 0.15, 2,
 IF(Table1[[#This Row],[Absolute education cap]] &gt; 0.05, 3,
 IF(Table1[[#This Row],[Absolute education cap]] &gt; 0.02, 4, 5
 ))))</f>
        <v>2</v>
      </c>
      <c r="H105">
        <f>IF(Table1[[#This Row],[Absolute education cap]] &gt; 0.3, 1,
 IF(Table1[[#This Row],[Absolute education cap]] &gt; 0.15, 2,
 IF(Table1[[#This Row],[Absolute education cap]] &gt; 0.05, 3, 4
 )))</f>
        <v>2</v>
      </c>
      <c r="R105">
        <f t="shared" si="8"/>
        <v>83</v>
      </c>
      <c r="S105">
        <f t="shared" si="9"/>
        <v>82</v>
      </c>
      <c r="T105">
        <f t="shared" si="10"/>
        <v>80</v>
      </c>
      <c r="U105">
        <f t="shared" si="11"/>
        <v>80</v>
      </c>
      <c r="V105">
        <f t="shared" si="12"/>
        <v>48</v>
      </c>
      <c r="W105">
        <f t="shared" si="13"/>
        <v>48</v>
      </c>
      <c r="X105">
        <v>1000</v>
      </c>
      <c r="Y105">
        <f>PerformanceCOCO!H509</f>
        <v>936.3</v>
      </c>
      <c r="Z105">
        <f>IF(PerformanceCOCO!K509*PerformanceCOCO!AB509&lt;=0,1,0)</f>
        <v>1</v>
      </c>
      <c r="AA105">
        <f t="shared" si="14"/>
        <v>86</v>
      </c>
    </row>
    <row r="106" spans="2:27" x14ac:dyDescent="0.3">
      <c r="B106" t="s">
        <v>144</v>
      </c>
      <c r="C106">
        <v>79</v>
      </c>
      <c r="D106">
        <v>0.67</v>
      </c>
      <c r="E106">
        <v>0.79400000000000004</v>
      </c>
      <c r="F106">
        <f>ABS((Table1[[#This Row],[Education index 2023]] - (0.85*Table1[[#This Row],[HDI 2023]] + 0.15))/Table1[[#This Row],[HDI 2023]])</f>
        <v>0.19508816120906805</v>
      </c>
      <c r="G106">
        <f>IF(Table1[[#This Row],[Absolute education cap]] &gt; 0.3, 1,
 IF(Table1[[#This Row],[Absolute education cap]] &gt; 0.15, 2,
 IF(Table1[[#This Row],[Absolute education cap]] &gt; 0.05, 3,
 IF(Table1[[#This Row],[Absolute education cap]] &gt; 0.02, 4, 5
 ))))</f>
        <v>2</v>
      </c>
      <c r="H106">
        <f>IF(Table1[[#This Row],[Absolute education cap]] &gt; 0.3, 1,
 IF(Table1[[#This Row],[Absolute education cap]] &gt; 0.15, 2,
 IF(Table1[[#This Row],[Absolute education cap]] &gt; 0.05, 3, 4
 )))</f>
        <v>2</v>
      </c>
      <c r="R106">
        <f t="shared" si="8"/>
        <v>81</v>
      </c>
      <c r="S106">
        <f t="shared" si="9"/>
        <v>63</v>
      </c>
      <c r="T106">
        <f t="shared" si="10"/>
        <v>66</v>
      </c>
      <c r="U106">
        <f t="shared" si="11"/>
        <v>64</v>
      </c>
      <c r="V106">
        <f t="shared" si="12"/>
        <v>48</v>
      </c>
      <c r="W106">
        <f t="shared" si="13"/>
        <v>48</v>
      </c>
      <c r="X106">
        <v>1000</v>
      </c>
      <c r="Y106">
        <f>PerformanceCOCO!H510</f>
        <v>986.9</v>
      </c>
      <c r="Z106">
        <f>IF(PerformanceCOCO!K510*PerformanceCOCO!AB510&lt;=0,1,0)</f>
        <v>1</v>
      </c>
      <c r="AA106">
        <f t="shared" si="14"/>
        <v>69</v>
      </c>
    </row>
    <row r="107" spans="2:27" x14ac:dyDescent="0.3">
      <c r="B107" t="s">
        <v>145</v>
      </c>
      <c r="C107">
        <v>84</v>
      </c>
      <c r="D107">
        <v>0.62</v>
      </c>
      <c r="E107">
        <v>0.72</v>
      </c>
      <c r="F107">
        <f>ABS((Table1[[#This Row],[Education index 2023]] - (0.85*Table1[[#This Row],[HDI 2023]] + 0.15))/Table1[[#This Row],[HDI 2023]])</f>
        <v>0.19722222222222224</v>
      </c>
      <c r="G107">
        <f>IF(Table1[[#This Row],[Absolute education cap]] &gt; 0.3, 1,
 IF(Table1[[#This Row],[Absolute education cap]] &gt; 0.15, 2,
 IF(Table1[[#This Row],[Absolute education cap]] &gt; 0.05, 3,
 IF(Table1[[#This Row],[Absolute education cap]] &gt; 0.02, 4, 5
 ))))</f>
        <v>2</v>
      </c>
      <c r="H107">
        <f>IF(Table1[[#This Row],[Absolute education cap]] &gt; 0.3, 1,
 IF(Table1[[#This Row],[Absolute education cap]] &gt; 0.15, 2,
 IF(Table1[[#This Row],[Absolute education cap]] &gt; 0.05, 3, 4
 )))</f>
        <v>2</v>
      </c>
      <c r="R107">
        <f t="shared" si="8"/>
        <v>65</v>
      </c>
      <c r="S107">
        <f t="shared" si="9"/>
        <v>79</v>
      </c>
      <c r="T107">
        <f t="shared" si="10"/>
        <v>93</v>
      </c>
      <c r="U107">
        <f t="shared" si="11"/>
        <v>65</v>
      </c>
      <c r="V107">
        <f t="shared" si="12"/>
        <v>48</v>
      </c>
      <c r="W107">
        <f t="shared" si="13"/>
        <v>48</v>
      </c>
      <c r="X107">
        <v>1000</v>
      </c>
      <c r="Y107">
        <f>PerformanceCOCO!H511</f>
        <v>959.1</v>
      </c>
      <c r="Z107">
        <f>IF(PerformanceCOCO!K511*PerformanceCOCO!AB511&lt;=0,1,0)</f>
        <v>1</v>
      </c>
      <c r="AA107">
        <f t="shared" si="14"/>
        <v>77</v>
      </c>
    </row>
    <row r="108" spans="2:27" x14ac:dyDescent="0.3">
      <c r="B108" t="s">
        <v>148</v>
      </c>
      <c r="C108">
        <v>86</v>
      </c>
      <c r="D108">
        <v>0.85</v>
      </c>
      <c r="E108">
        <v>0.90600000000000003</v>
      </c>
      <c r="F108">
        <f>ABS((Table1[[#This Row],[Education index 2023]] - (0.85*Table1[[#This Row],[HDI 2023]] + 0.15))/Table1[[#This Row],[HDI 2023]])</f>
        <v>7.7373068432671138E-2</v>
      </c>
      <c r="G108">
        <f>IF(Table1[[#This Row],[Absolute education cap]] &gt; 0.3, 1,
 IF(Table1[[#This Row],[Absolute education cap]] &gt; 0.15, 2,
 IF(Table1[[#This Row],[Absolute education cap]] &gt; 0.05, 3,
 IF(Table1[[#This Row],[Absolute education cap]] &gt; 0.02, 4, 5
 ))))</f>
        <v>3</v>
      </c>
      <c r="H108">
        <f>IF(Table1[[#This Row],[Absolute education cap]] &gt; 0.3, 1,
 IF(Table1[[#This Row],[Absolute education cap]] &gt; 0.15, 2,
 IF(Table1[[#This Row],[Absolute education cap]] &gt; 0.05, 3, 4
 )))</f>
        <v>3</v>
      </c>
      <c r="R108">
        <f t="shared" si="8"/>
        <v>56</v>
      </c>
      <c r="S108">
        <f t="shared" si="9"/>
        <v>18</v>
      </c>
      <c r="T108">
        <f t="shared" si="10"/>
        <v>30</v>
      </c>
      <c r="U108">
        <f t="shared" si="11"/>
        <v>22</v>
      </c>
      <c r="V108">
        <f t="shared" si="12"/>
        <v>9</v>
      </c>
      <c r="W108">
        <f t="shared" si="13"/>
        <v>9</v>
      </c>
      <c r="X108">
        <v>1000</v>
      </c>
      <c r="Y108">
        <f>PerformanceCOCO!H512</f>
        <v>1211.2</v>
      </c>
      <c r="Z108">
        <f>IF(PerformanceCOCO!K512*PerformanceCOCO!AB512&lt;=0,1,0)</f>
        <v>1</v>
      </c>
      <c r="AA108">
        <f t="shared" si="14"/>
        <v>29</v>
      </c>
    </row>
    <row r="109" spans="2:27" x14ac:dyDescent="0.3">
      <c r="B109" t="s">
        <v>149</v>
      </c>
      <c r="C109">
        <v>86</v>
      </c>
      <c r="D109">
        <v>0.72</v>
      </c>
      <c r="E109">
        <v>0.89</v>
      </c>
      <c r="F109">
        <f>ABS((Table1[[#This Row],[Education index 2023]] - (0.85*Table1[[#This Row],[HDI 2023]] + 0.15))/Table1[[#This Row],[HDI 2023]])</f>
        <v>0.2095505617977528</v>
      </c>
      <c r="G109">
        <f>IF(Table1[[#This Row],[Absolute education cap]] &gt; 0.3, 1,
 IF(Table1[[#This Row],[Absolute education cap]] &gt; 0.15, 2,
 IF(Table1[[#This Row],[Absolute education cap]] &gt; 0.05, 3,
 IF(Table1[[#This Row],[Absolute education cap]] &gt; 0.02, 4, 5
 ))))</f>
        <v>2</v>
      </c>
      <c r="H109">
        <f>IF(Table1[[#This Row],[Absolute education cap]] &gt; 0.3, 1,
 IF(Table1[[#This Row],[Absolute education cap]] &gt; 0.15, 2,
 IF(Table1[[#This Row],[Absolute education cap]] &gt; 0.05, 3, 4
 )))</f>
        <v>2</v>
      </c>
      <c r="R109">
        <f t="shared" si="8"/>
        <v>56</v>
      </c>
      <c r="S109">
        <f t="shared" si="9"/>
        <v>50</v>
      </c>
      <c r="T109">
        <f t="shared" si="10"/>
        <v>35</v>
      </c>
      <c r="U109">
        <f t="shared" si="11"/>
        <v>67</v>
      </c>
      <c r="V109">
        <f t="shared" si="12"/>
        <v>48</v>
      </c>
      <c r="W109">
        <f t="shared" si="13"/>
        <v>48</v>
      </c>
      <c r="X109">
        <v>1000</v>
      </c>
      <c r="Y109">
        <f>PerformanceCOCO!H513</f>
        <v>1052.4000000000001</v>
      </c>
      <c r="Z109">
        <f>IF(PerformanceCOCO!K513*PerformanceCOCO!AB513&lt;=0,1,0)</f>
        <v>1</v>
      </c>
      <c r="AA109">
        <f t="shared" si="14"/>
        <v>58</v>
      </c>
    </row>
    <row r="110" spans="2:27" x14ac:dyDescent="0.3">
      <c r="B110" t="s">
        <v>152</v>
      </c>
      <c r="C110">
        <v>100</v>
      </c>
      <c r="D110">
        <v>0.63</v>
      </c>
      <c r="E110">
        <v>0.88600000000000001</v>
      </c>
      <c r="F110">
        <f>ABS((Table1[[#This Row],[Education index 2023]] - (0.85*Table1[[#This Row],[HDI 2023]] + 0.15))/Table1[[#This Row],[HDI 2023]])</f>
        <v>0.30823927765237019</v>
      </c>
      <c r="G110">
        <f>IF(Table1[[#This Row],[Absolute education cap]] &gt; 0.3, 1,
 IF(Table1[[#This Row],[Absolute education cap]] &gt; 0.15, 2,
 IF(Table1[[#This Row],[Absolute education cap]] &gt; 0.05, 3,
 IF(Table1[[#This Row],[Absolute education cap]] &gt; 0.02, 4, 5
 ))))</f>
        <v>1</v>
      </c>
      <c r="H110">
        <f>IF(Table1[[#This Row],[Absolute education cap]] &gt; 0.3, 1,
 IF(Table1[[#This Row],[Absolute education cap]] &gt; 0.15, 2,
 IF(Table1[[#This Row],[Absolute education cap]] &gt; 0.05, 3, 4
 )))</f>
        <v>1</v>
      </c>
      <c r="R110">
        <f t="shared" si="8"/>
        <v>1</v>
      </c>
      <c r="S110">
        <f t="shared" si="9"/>
        <v>76</v>
      </c>
      <c r="T110">
        <f t="shared" si="10"/>
        <v>36</v>
      </c>
      <c r="U110">
        <f t="shared" si="11"/>
        <v>99</v>
      </c>
      <c r="V110">
        <f t="shared" si="12"/>
        <v>97</v>
      </c>
      <c r="W110">
        <f t="shared" si="13"/>
        <v>97</v>
      </c>
      <c r="X110">
        <v>1000</v>
      </c>
      <c r="Y110">
        <f>PerformanceCOCO!H514</f>
        <v>951.2</v>
      </c>
      <c r="Z110">
        <f>IF(PerformanceCOCO!K514*PerformanceCOCO!AB514&lt;=0,1,0)</f>
        <v>1</v>
      </c>
      <c r="AA110">
        <f t="shared" si="14"/>
        <v>81</v>
      </c>
    </row>
    <row r="111" spans="2:27" x14ac:dyDescent="0.3">
      <c r="B111" t="s">
        <v>153</v>
      </c>
      <c r="C111">
        <v>89</v>
      </c>
      <c r="D111">
        <v>0.81</v>
      </c>
      <c r="E111">
        <v>0.84499999999999997</v>
      </c>
      <c r="F111">
        <f>ABS((Table1[[#This Row],[Education index 2023]] - (0.85*Table1[[#This Row],[HDI 2023]] + 0.15))/Table1[[#This Row],[HDI 2023]])</f>
        <v>6.8934911242603453E-2</v>
      </c>
      <c r="G111">
        <f>IF(Table1[[#This Row],[Absolute education cap]] &gt; 0.3, 1,
 IF(Table1[[#This Row],[Absolute education cap]] &gt; 0.15, 2,
 IF(Table1[[#This Row],[Absolute education cap]] &gt; 0.05, 3,
 IF(Table1[[#This Row],[Absolute education cap]] &gt; 0.02, 4, 5
 ))))</f>
        <v>3</v>
      </c>
      <c r="H111">
        <f>IF(Table1[[#This Row],[Absolute education cap]] &gt; 0.3, 1,
 IF(Table1[[#This Row],[Absolute education cap]] &gt; 0.15, 2,
 IF(Table1[[#This Row],[Absolute education cap]] &gt; 0.05, 3, 4
 )))</f>
        <v>3</v>
      </c>
      <c r="R111">
        <f t="shared" si="8"/>
        <v>43</v>
      </c>
      <c r="S111">
        <f t="shared" si="9"/>
        <v>30</v>
      </c>
      <c r="T111">
        <f t="shared" si="10"/>
        <v>48</v>
      </c>
      <c r="U111">
        <f t="shared" si="11"/>
        <v>18</v>
      </c>
      <c r="V111">
        <f t="shared" si="12"/>
        <v>9</v>
      </c>
      <c r="W111">
        <f t="shared" si="13"/>
        <v>9</v>
      </c>
      <c r="X111">
        <v>1000</v>
      </c>
      <c r="Y111">
        <f>PerformanceCOCO!H515</f>
        <v>1198.3</v>
      </c>
      <c r="Z111">
        <f>IF(PerformanceCOCO!K515*PerformanceCOCO!AB515&lt;=0,1,0)</f>
        <v>1</v>
      </c>
      <c r="AA111">
        <f t="shared" si="14"/>
        <v>33</v>
      </c>
    </row>
    <row r="112" spans="2:27" x14ac:dyDescent="0.3">
      <c r="B112" t="s">
        <v>154</v>
      </c>
      <c r="C112">
        <v>92</v>
      </c>
      <c r="D112">
        <v>0.81</v>
      </c>
      <c r="E112">
        <v>0.83199999999999996</v>
      </c>
      <c r="F112">
        <f>ABS((Table1[[#This Row],[Education index 2023]] - (0.85*Table1[[#This Row],[HDI 2023]] + 0.15))/Table1[[#This Row],[HDI 2023]])</f>
        <v>5.6730769230769126E-2</v>
      </c>
      <c r="G112">
        <f>IF(Table1[[#This Row],[Absolute education cap]] &gt; 0.3, 1,
 IF(Table1[[#This Row],[Absolute education cap]] &gt; 0.15, 2,
 IF(Table1[[#This Row],[Absolute education cap]] &gt; 0.05, 3,
 IF(Table1[[#This Row],[Absolute education cap]] &gt; 0.02, 4, 5
 ))))</f>
        <v>3</v>
      </c>
      <c r="H112">
        <f>IF(Table1[[#This Row],[Absolute education cap]] &gt; 0.3, 1,
 IF(Table1[[#This Row],[Absolute education cap]] &gt; 0.15, 2,
 IF(Table1[[#This Row],[Absolute education cap]] &gt; 0.05, 3, 4
 )))</f>
        <v>3</v>
      </c>
      <c r="R112">
        <f t="shared" si="8"/>
        <v>30</v>
      </c>
      <c r="S112">
        <f t="shared" si="9"/>
        <v>30</v>
      </c>
      <c r="T112">
        <f t="shared" si="10"/>
        <v>56</v>
      </c>
      <c r="U112">
        <f t="shared" si="11"/>
        <v>10</v>
      </c>
      <c r="V112">
        <f t="shared" si="12"/>
        <v>9</v>
      </c>
      <c r="W112">
        <f t="shared" si="13"/>
        <v>9</v>
      </c>
      <c r="X112">
        <v>1000</v>
      </c>
      <c r="Y112">
        <f>PerformanceCOCO!H516</f>
        <v>1211.2</v>
      </c>
      <c r="Z112">
        <f>IF(PerformanceCOCO!K516*PerformanceCOCO!AB516&lt;=0,1,0)</f>
        <v>1</v>
      </c>
      <c r="AA112">
        <f t="shared" si="14"/>
        <v>29</v>
      </c>
    </row>
    <row r="113" spans="2:27" x14ac:dyDescent="0.3">
      <c r="B113" t="s">
        <v>155</v>
      </c>
      <c r="C113">
        <v>34</v>
      </c>
      <c r="D113">
        <v>0.45</v>
      </c>
      <c r="E113">
        <v>0.57799999999999996</v>
      </c>
      <c r="F113">
        <f>ABS((Table1[[#This Row],[Education index 2023]] - (0.85*Table1[[#This Row],[HDI 2023]] + 0.15))/Table1[[#This Row],[HDI 2023]])</f>
        <v>0.33096885813148785</v>
      </c>
      <c r="G113">
        <f>IF(Table1[[#This Row],[Absolute education cap]] &gt; 0.3, 1,
 IF(Table1[[#This Row],[Absolute education cap]] &gt; 0.15, 2,
 IF(Table1[[#This Row],[Absolute education cap]] &gt; 0.05, 3,
 IF(Table1[[#This Row],[Absolute education cap]] &gt; 0.02, 4, 5
 ))))</f>
        <v>1</v>
      </c>
      <c r="H113">
        <f>IF(Table1[[#This Row],[Absolute education cap]] &gt; 0.3, 1,
 IF(Table1[[#This Row],[Absolute education cap]] &gt; 0.15, 2,
 IF(Table1[[#This Row],[Absolute education cap]] &gt; 0.05, 3, 4
 )))</f>
        <v>1</v>
      </c>
      <c r="R113">
        <f t="shared" si="8"/>
        <v>116</v>
      </c>
      <c r="S113">
        <f t="shared" si="9"/>
        <v>107</v>
      </c>
      <c r="T113">
        <f t="shared" si="10"/>
        <v>114</v>
      </c>
      <c r="U113">
        <f t="shared" si="11"/>
        <v>105</v>
      </c>
      <c r="V113">
        <f t="shared" si="12"/>
        <v>97</v>
      </c>
      <c r="W113">
        <f t="shared" si="13"/>
        <v>97</v>
      </c>
      <c r="X113">
        <v>1000</v>
      </c>
      <c r="Y113">
        <f>PerformanceCOCO!H517</f>
        <v>722.9</v>
      </c>
      <c r="Z113">
        <f>IF(PerformanceCOCO!K517*PerformanceCOCO!AB517&lt;=0,1,0)</f>
        <v>1</v>
      </c>
      <c r="AA113">
        <f t="shared" si="14"/>
        <v>112</v>
      </c>
    </row>
    <row r="114" spans="2:27" x14ac:dyDescent="0.3">
      <c r="B114" t="s">
        <v>156</v>
      </c>
      <c r="C114">
        <v>100</v>
      </c>
      <c r="D114">
        <v>0.66</v>
      </c>
      <c r="E114">
        <v>0.9</v>
      </c>
      <c r="F114">
        <f>ABS((Table1[[#This Row],[Education index 2023]] - (0.85*Table1[[#This Row],[HDI 2023]] + 0.15))/Table1[[#This Row],[HDI 2023]])</f>
        <v>0.28333333333333333</v>
      </c>
      <c r="G114">
        <f>IF(Table1[[#This Row],[Absolute education cap]] &gt; 0.3, 1,
 IF(Table1[[#This Row],[Absolute education cap]] &gt; 0.15, 2,
 IF(Table1[[#This Row],[Absolute education cap]] &gt; 0.05, 3,
 IF(Table1[[#This Row],[Absolute education cap]] &gt; 0.02, 4, 5
 ))))</f>
        <v>2</v>
      </c>
      <c r="H114">
        <f>IF(Table1[[#This Row],[Absolute education cap]] &gt; 0.3, 1,
 IF(Table1[[#This Row],[Absolute education cap]] &gt; 0.15, 2,
 IF(Table1[[#This Row],[Absolute education cap]] &gt; 0.05, 3, 4
 )))</f>
        <v>2</v>
      </c>
      <c r="R114">
        <f t="shared" si="8"/>
        <v>1</v>
      </c>
      <c r="S114">
        <f t="shared" si="9"/>
        <v>67</v>
      </c>
      <c r="T114">
        <f t="shared" si="10"/>
        <v>32</v>
      </c>
      <c r="U114">
        <f t="shared" si="11"/>
        <v>92</v>
      </c>
      <c r="V114">
        <f t="shared" si="12"/>
        <v>48</v>
      </c>
      <c r="W114">
        <f t="shared" si="13"/>
        <v>48</v>
      </c>
      <c r="X114">
        <v>1000</v>
      </c>
      <c r="Y114">
        <f>PerformanceCOCO!H518</f>
        <v>1068.3</v>
      </c>
      <c r="Z114">
        <f>IF(PerformanceCOCO!K518*PerformanceCOCO!AB518&lt;=0,1,0)</f>
        <v>1</v>
      </c>
      <c r="AA114">
        <f t="shared" si="14"/>
        <v>54</v>
      </c>
    </row>
    <row r="115" spans="2:27" x14ac:dyDescent="0.3">
      <c r="B115" t="s">
        <v>165</v>
      </c>
      <c r="C115">
        <v>85</v>
      </c>
      <c r="D115">
        <v>0.73</v>
      </c>
      <c r="E115">
        <v>0.83299999999999996</v>
      </c>
      <c r="F115">
        <f>ABS((Table1[[#This Row],[Education index 2023]] - (0.85*Table1[[#This Row],[HDI 2023]] + 0.15))/Table1[[#This Row],[HDI 2023]])</f>
        <v>0.15372148859543819</v>
      </c>
      <c r="G115">
        <f>IF(Table1[[#This Row],[Absolute education cap]] &gt; 0.3, 1,
 IF(Table1[[#This Row],[Absolute education cap]] &gt; 0.15, 2,
 IF(Table1[[#This Row],[Absolute education cap]] &gt; 0.05, 3,
 IF(Table1[[#This Row],[Absolute education cap]] &gt; 0.02, 4, 5
 ))))</f>
        <v>2</v>
      </c>
      <c r="H115">
        <f>IF(Table1[[#This Row],[Absolute education cap]] &gt; 0.3, 1,
 IF(Table1[[#This Row],[Absolute education cap]] &gt; 0.15, 2,
 IF(Table1[[#This Row],[Absolute education cap]] &gt; 0.05, 3, 4
 )))</f>
        <v>2</v>
      </c>
      <c r="R115">
        <f t="shared" si="8"/>
        <v>60</v>
      </c>
      <c r="S115">
        <f t="shared" si="9"/>
        <v>49</v>
      </c>
      <c r="T115">
        <f t="shared" si="10"/>
        <v>54</v>
      </c>
      <c r="U115">
        <f t="shared" si="11"/>
        <v>49</v>
      </c>
      <c r="V115">
        <f t="shared" si="12"/>
        <v>48</v>
      </c>
      <c r="W115">
        <f t="shared" si="13"/>
        <v>48</v>
      </c>
      <c r="X115">
        <v>1000</v>
      </c>
      <c r="Y115">
        <f>PerformanceCOCO!H519</f>
        <v>1048.4000000000001</v>
      </c>
      <c r="Z115">
        <f>IF(PerformanceCOCO!K519*PerformanceCOCO!AB519&lt;=0,1,0)</f>
        <v>1</v>
      </c>
      <c r="AA115">
        <f t="shared" si="14"/>
        <v>59</v>
      </c>
    </row>
    <row r="116" spans="2:27" x14ac:dyDescent="0.3">
      <c r="B116" t="s">
        <v>173</v>
      </c>
      <c r="C116">
        <v>87</v>
      </c>
      <c r="D116">
        <v>0.67</v>
      </c>
      <c r="E116">
        <v>0.84799999999999998</v>
      </c>
      <c r="F116">
        <f>ABS((Table1[[#This Row],[Education index 2023]] - (0.85*Table1[[#This Row],[HDI 2023]] + 0.15))/Table1[[#This Row],[HDI 2023]])</f>
        <v>0.23679245283018865</v>
      </c>
      <c r="G116">
        <f>IF(Table1[[#This Row],[Absolute education cap]] &gt; 0.3, 1,
 IF(Table1[[#This Row],[Absolute education cap]] &gt; 0.15, 2,
 IF(Table1[[#This Row],[Absolute education cap]] &gt; 0.05, 3,
 IF(Table1[[#This Row],[Absolute education cap]] &gt; 0.02, 4, 5
 ))))</f>
        <v>2</v>
      </c>
      <c r="H116">
        <f>IF(Table1[[#This Row],[Absolute education cap]] &gt; 0.3, 1,
 IF(Table1[[#This Row],[Absolute education cap]] &gt; 0.15, 2,
 IF(Table1[[#This Row],[Absolute education cap]] &gt; 0.05, 3, 4
 )))</f>
        <v>2</v>
      </c>
      <c r="R116">
        <f t="shared" si="8"/>
        <v>50</v>
      </c>
      <c r="S116">
        <f t="shared" si="9"/>
        <v>63</v>
      </c>
      <c r="T116">
        <f t="shared" si="10"/>
        <v>47</v>
      </c>
      <c r="U116">
        <f t="shared" si="11"/>
        <v>78</v>
      </c>
      <c r="V116">
        <f t="shared" si="12"/>
        <v>48</v>
      </c>
      <c r="W116">
        <f t="shared" si="13"/>
        <v>48</v>
      </c>
      <c r="X116">
        <v>1000</v>
      </c>
      <c r="Y116">
        <f>PerformanceCOCO!H520</f>
        <v>1022.6</v>
      </c>
      <c r="Z116">
        <f>IF(PerformanceCOCO!K520*PerformanceCOCO!AB520&lt;=0,1,0)</f>
        <v>1</v>
      </c>
      <c r="AA116">
        <f t="shared" si="14"/>
        <v>64</v>
      </c>
    </row>
    <row r="117" spans="2:27" x14ac:dyDescent="0.3">
      <c r="B117" t="s">
        <v>159</v>
      </c>
      <c r="C117">
        <v>94</v>
      </c>
      <c r="D117">
        <v>0.85</v>
      </c>
      <c r="E117">
        <v>0.94599999999999995</v>
      </c>
      <c r="F117">
        <f>ABS((Table1[[#This Row],[Education index 2023]] - (0.85*Table1[[#This Row],[HDI 2023]] + 0.15))/Table1[[#This Row],[HDI 2023]])</f>
        <v>0.11004228329809723</v>
      </c>
      <c r="G117">
        <f>IF(Table1[[#This Row],[Absolute education cap]] &gt; 0.3, 1,
 IF(Table1[[#This Row],[Absolute education cap]] &gt; 0.15, 2,
 IF(Table1[[#This Row],[Absolute education cap]] &gt; 0.05, 3,
 IF(Table1[[#This Row],[Absolute education cap]] &gt; 0.02, 4, 5
 ))))</f>
        <v>3</v>
      </c>
      <c r="H117">
        <f>IF(Table1[[#This Row],[Absolute education cap]] &gt; 0.3, 1,
 IF(Table1[[#This Row],[Absolute education cap]] &gt; 0.15, 2,
 IF(Table1[[#This Row],[Absolute education cap]] &gt; 0.05, 3, 4
 )))</f>
        <v>3</v>
      </c>
      <c r="R117">
        <f t="shared" si="8"/>
        <v>22</v>
      </c>
      <c r="S117">
        <f t="shared" si="9"/>
        <v>18</v>
      </c>
      <c r="T117">
        <f t="shared" si="10"/>
        <v>13</v>
      </c>
      <c r="U117">
        <f t="shared" si="11"/>
        <v>37</v>
      </c>
      <c r="V117">
        <f t="shared" si="12"/>
        <v>9</v>
      </c>
      <c r="W117">
        <f t="shared" si="13"/>
        <v>9</v>
      </c>
      <c r="X117">
        <v>1000</v>
      </c>
      <c r="Y117">
        <f>PerformanceCOCO!H521</f>
        <v>1246.9000000000001</v>
      </c>
      <c r="Z117">
        <f>IF(PerformanceCOCO!K521*PerformanceCOCO!AB521&lt;=0,1,0)</f>
        <v>1</v>
      </c>
      <c r="AA117">
        <f t="shared" si="14"/>
        <v>20</v>
      </c>
    </row>
    <row r="118" spans="2:27" x14ac:dyDescent="0.3">
      <c r="B118" t="s">
        <v>169</v>
      </c>
      <c r="C118">
        <v>87</v>
      </c>
      <c r="D118">
        <v>0.83</v>
      </c>
      <c r="E118">
        <v>0.88</v>
      </c>
      <c r="F118">
        <f>ABS((Table1[[#This Row],[Education index 2023]] - (0.85*Table1[[#This Row],[HDI 2023]] + 0.15))/Table1[[#This Row],[HDI 2023]])</f>
        <v>7.727272727272734E-2</v>
      </c>
      <c r="G118">
        <f>IF(Table1[[#This Row],[Absolute education cap]] &gt; 0.3, 1,
 IF(Table1[[#This Row],[Absolute education cap]] &gt; 0.15, 2,
 IF(Table1[[#This Row],[Absolute education cap]] &gt; 0.05, 3,
 IF(Table1[[#This Row],[Absolute education cap]] &gt; 0.02, 4, 5
 ))))</f>
        <v>3</v>
      </c>
      <c r="H118">
        <f>IF(Table1[[#This Row],[Absolute education cap]] &gt; 0.3, 1,
 IF(Table1[[#This Row],[Absolute education cap]] &gt; 0.15, 2,
 IF(Table1[[#This Row],[Absolute education cap]] &gt; 0.05, 3, 4
 )))</f>
        <v>3</v>
      </c>
      <c r="R118">
        <f t="shared" si="8"/>
        <v>50</v>
      </c>
      <c r="S118">
        <f t="shared" si="9"/>
        <v>24</v>
      </c>
      <c r="T118">
        <f t="shared" si="10"/>
        <v>37</v>
      </c>
      <c r="U118">
        <f t="shared" si="11"/>
        <v>21</v>
      </c>
      <c r="V118">
        <f t="shared" si="12"/>
        <v>9</v>
      </c>
      <c r="W118">
        <f t="shared" si="13"/>
        <v>9</v>
      </c>
      <c r="X118">
        <v>1000</v>
      </c>
      <c r="Y118">
        <f>PerformanceCOCO!H522</f>
        <v>1205.2</v>
      </c>
      <c r="Z118">
        <f>IF(PerformanceCOCO!K522*PerformanceCOCO!AB522&lt;=0,1,0)</f>
        <v>1</v>
      </c>
      <c r="AA118">
        <f t="shared" si="14"/>
        <v>31</v>
      </c>
    </row>
    <row r="119" spans="2:27" x14ac:dyDescent="0.3">
      <c r="B119" t="s">
        <v>170</v>
      </c>
      <c r="C119">
        <v>90</v>
      </c>
      <c r="D119">
        <v>0.88</v>
      </c>
      <c r="E119">
        <v>0.93100000000000005</v>
      </c>
      <c r="F119">
        <f>ABS((Table1[[#This Row],[Education index 2023]] - (0.85*Table1[[#This Row],[HDI 2023]] + 0.15))/Table1[[#This Row],[HDI 2023]])</f>
        <v>6.5896885069817418E-2</v>
      </c>
      <c r="G119">
        <f>IF(Table1[[#This Row],[Absolute education cap]] &gt; 0.3, 1,
 IF(Table1[[#This Row],[Absolute education cap]] &gt; 0.15, 2,
 IF(Table1[[#This Row],[Absolute education cap]] &gt; 0.05, 3,
 IF(Table1[[#This Row],[Absolute education cap]] &gt; 0.02, 4, 5
 ))))</f>
        <v>3</v>
      </c>
      <c r="H119">
        <f>IF(Table1[[#This Row],[Absolute education cap]] &gt; 0.3, 1,
 IF(Table1[[#This Row],[Absolute education cap]] &gt; 0.15, 2,
 IF(Table1[[#This Row],[Absolute education cap]] &gt; 0.05, 3, 4
 )))</f>
        <v>3</v>
      </c>
      <c r="R119">
        <f t="shared" si="8"/>
        <v>39</v>
      </c>
      <c r="S119">
        <f t="shared" si="9"/>
        <v>11</v>
      </c>
      <c r="T119">
        <f t="shared" si="10"/>
        <v>18</v>
      </c>
      <c r="U119">
        <f t="shared" si="11"/>
        <v>15</v>
      </c>
      <c r="V119">
        <f t="shared" si="12"/>
        <v>9</v>
      </c>
      <c r="W119">
        <f t="shared" si="13"/>
        <v>9</v>
      </c>
      <c r="X119">
        <v>1000</v>
      </c>
      <c r="Y119">
        <f>PerformanceCOCO!H523</f>
        <v>1253.8</v>
      </c>
      <c r="Z119">
        <f>IF(PerformanceCOCO!K523*PerformanceCOCO!AB523&lt;=0,1,0)</f>
        <v>1</v>
      </c>
      <c r="AA119">
        <f t="shared" si="14"/>
        <v>19</v>
      </c>
    </row>
    <row r="120" spans="2:27" x14ac:dyDescent="0.3">
      <c r="B120" t="s">
        <v>168</v>
      </c>
      <c r="C120">
        <v>78</v>
      </c>
      <c r="D120">
        <v>0.56999999999999995</v>
      </c>
      <c r="E120">
        <v>0.72199999999999998</v>
      </c>
      <c r="F120">
        <f>ABS((Table1[[#This Row],[Education index 2023]] - (0.85*Table1[[#This Row],[HDI 2023]] + 0.15))/Table1[[#This Row],[HDI 2023]])</f>
        <v>0.26828254847645427</v>
      </c>
      <c r="G120">
        <f>IF(Table1[[#This Row],[Absolute education cap]] &gt; 0.3, 1,
 IF(Table1[[#This Row],[Absolute education cap]] &gt; 0.15, 2,
 IF(Table1[[#This Row],[Absolute education cap]] &gt; 0.05, 3,
 IF(Table1[[#This Row],[Absolute education cap]] &gt; 0.02, 4, 5
 ))))</f>
        <v>2</v>
      </c>
      <c r="H120">
        <f>IF(Table1[[#This Row],[Absolute education cap]] &gt; 0.3, 1,
 IF(Table1[[#This Row],[Absolute education cap]] &gt; 0.15, 2,
 IF(Table1[[#This Row],[Absolute education cap]] &gt; 0.05, 3, 4
 )))</f>
        <v>2</v>
      </c>
      <c r="R120">
        <f t="shared" si="8"/>
        <v>83</v>
      </c>
      <c r="S120">
        <f t="shared" si="9"/>
        <v>92</v>
      </c>
      <c r="T120">
        <f t="shared" si="10"/>
        <v>92</v>
      </c>
      <c r="U120">
        <f t="shared" si="11"/>
        <v>89</v>
      </c>
      <c r="V120">
        <f t="shared" si="12"/>
        <v>48</v>
      </c>
      <c r="W120">
        <f t="shared" si="13"/>
        <v>48</v>
      </c>
      <c r="X120">
        <v>1000</v>
      </c>
      <c r="Y120">
        <f>PerformanceCOCO!H524</f>
        <v>905.5</v>
      </c>
      <c r="Z120">
        <f>IF(PerformanceCOCO!K524*PerformanceCOCO!AB524&lt;=0,1,0)</f>
        <v>1</v>
      </c>
      <c r="AA120">
        <f t="shared" si="14"/>
        <v>91</v>
      </c>
    </row>
    <row r="121" spans="2:27" x14ac:dyDescent="0.3">
      <c r="B121" t="s">
        <v>171</v>
      </c>
      <c r="C121">
        <v>96</v>
      </c>
      <c r="D121">
        <v>0.85</v>
      </c>
      <c r="E121">
        <v>0.95899999999999996</v>
      </c>
      <c r="F121">
        <f>ABS((Table1[[#This Row],[Education index 2023]] - (0.85*Table1[[#This Row],[HDI 2023]] + 0.15))/Table1[[#This Row],[HDI 2023]])</f>
        <v>0.12007299270072991</v>
      </c>
      <c r="G121">
        <f>IF(Table1[[#This Row],[Absolute education cap]] &gt; 0.3, 1,
 IF(Table1[[#This Row],[Absolute education cap]] &gt; 0.15, 2,
 IF(Table1[[#This Row],[Absolute education cap]] &gt; 0.05, 3,
 IF(Table1[[#This Row],[Absolute education cap]] &gt; 0.02, 4, 5
 ))))</f>
        <v>3</v>
      </c>
      <c r="H121">
        <f>IF(Table1[[#This Row],[Absolute education cap]] &gt; 0.3, 1,
 IF(Table1[[#This Row],[Absolute education cap]] &gt; 0.15, 2,
 IF(Table1[[#This Row],[Absolute education cap]] &gt; 0.05, 3, 4
 )))</f>
        <v>3</v>
      </c>
      <c r="R121">
        <f t="shared" si="8"/>
        <v>14</v>
      </c>
      <c r="S121">
        <f t="shared" si="9"/>
        <v>18</v>
      </c>
      <c r="T121">
        <f t="shared" si="10"/>
        <v>5</v>
      </c>
      <c r="U121">
        <f t="shared" si="11"/>
        <v>39</v>
      </c>
      <c r="V121">
        <f t="shared" si="12"/>
        <v>9</v>
      </c>
      <c r="W121">
        <f t="shared" si="13"/>
        <v>9</v>
      </c>
      <c r="X121">
        <v>1000</v>
      </c>
      <c r="Y121">
        <f>PerformanceCOCO!H525</f>
        <v>1260.8</v>
      </c>
      <c r="Z121">
        <f>IF(PerformanceCOCO!K525*PerformanceCOCO!AB525&lt;=0,1,0)</f>
        <v>1</v>
      </c>
      <c r="AA121">
        <f t="shared" si="14"/>
        <v>15</v>
      </c>
    </row>
    <row r="122" spans="2:27" x14ac:dyDescent="0.3">
      <c r="B122" t="s">
        <v>38</v>
      </c>
      <c r="C122">
        <v>97</v>
      </c>
      <c r="D122">
        <v>0.88</v>
      </c>
      <c r="E122">
        <v>0.97</v>
      </c>
      <c r="F122">
        <f>ABS((Table1[[#This Row],[Education index 2023]] - (0.85*Table1[[#This Row],[HDI 2023]] + 0.15))/Table1[[#This Row],[HDI 2023]])</f>
        <v>9.7422680412371163E-2</v>
      </c>
      <c r="G122">
        <f>IF(Table1[[#This Row],[Absolute education cap]] &gt; 0.3, 1,
 IF(Table1[[#This Row],[Absolute education cap]] &gt; 0.15, 2,
 IF(Table1[[#This Row],[Absolute education cap]] &gt; 0.05, 3,
 IF(Table1[[#This Row],[Absolute education cap]] &gt; 0.02, 4, 5
 ))))</f>
        <v>3</v>
      </c>
      <c r="H122">
        <f>IF(Table1[[#This Row],[Absolute education cap]] &gt; 0.3, 1,
 IF(Table1[[#This Row],[Absolute education cap]] &gt; 0.15, 2,
 IF(Table1[[#This Row],[Absolute education cap]] &gt; 0.05, 3, 4
 )))</f>
        <v>3</v>
      </c>
      <c r="R122">
        <f t="shared" si="8"/>
        <v>10</v>
      </c>
      <c r="S122">
        <f t="shared" si="9"/>
        <v>11</v>
      </c>
      <c r="T122">
        <f t="shared" si="10"/>
        <v>2</v>
      </c>
      <c r="U122">
        <f t="shared" si="11"/>
        <v>31</v>
      </c>
      <c r="V122">
        <f t="shared" si="12"/>
        <v>9</v>
      </c>
      <c r="W122">
        <f t="shared" si="13"/>
        <v>9</v>
      </c>
      <c r="X122">
        <v>1000</v>
      </c>
      <c r="Y122">
        <f>PerformanceCOCO!H526</f>
        <v>1282.5999999999999</v>
      </c>
      <c r="Z122">
        <f>IF(PerformanceCOCO!K526*PerformanceCOCO!AB526&lt;=0,1,0)</f>
        <v>1</v>
      </c>
      <c r="AA122">
        <f t="shared" si="14"/>
        <v>9</v>
      </c>
    </row>
    <row r="123" spans="2:27" x14ac:dyDescent="0.3">
      <c r="B123" t="s">
        <v>177</v>
      </c>
      <c r="C123">
        <v>90</v>
      </c>
      <c r="D123">
        <v>0.63</v>
      </c>
      <c r="E123">
        <v>0.79800000000000004</v>
      </c>
      <c r="F123">
        <f>ABS((Table1[[#This Row],[Education index 2023]] - (0.85*Table1[[#This Row],[HDI 2023]] + 0.15))/Table1[[#This Row],[HDI 2023]])</f>
        <v>0.2484962406015038</v>
      </c>
      <c r="G123">
        <f>IF(Table1[[#This Row],[Absolute education cap]] &gt; 0.3, 1,
 IF(Table1[[#This Row],[Absolute education cap]] &gt; 0.15, 2,
 IF(Table1[[#This Row],[Absolute education cap]] &gt; 0.05, 3,
 IF(Table1[[#This Row],[Absolute education cap]] &gt; 0.02, 4, 5
 ))))</f>
        <v>2</v>
      </c>
      <c r="H123">
        <f>IF(Table1[[#This Row],[Absolute education cap]] &gt; 0.3, 1,
 IF(Table1[[#This Row],[Absolute education cap]] &gt; 0.15, 2,
 IF(Table1[[#This Row],[Absolute education cap]] &gt; 0.05, 3, 4
 )))</f>
        <v>2</v>
      </c>
      <c r="R123">
        <f t="shared" si="8"/>
        <v>39</v>
      </c>
      <c r="S123">
        <f t="shared" si="9"/>
        <v>76</v>
      </c>
      <c r="T123">
        <f t="shared" si="10"/>
        <v>64</v>
      </c>
      <c r="U123">
        <f t="shared" si="11"/>
        <v>81</v>
      </c>
      <c r="V123">
        <f t="shared" si="12"/>
        <v>48</v>
      </c>
      <c r="W123">
        <f t="shared" si="13"/>
        <v>48</v>
      </c>
      <c r="X123">
        <v>1000</v>
      </c>
      <c r="Y123">
        <f>PerformanceCOCO!H527</f>
        <v>1000.8</v>
      </c>
      <c r="Z123">
        <f>IF(PerformanceCOCO!K527*PerformanceCOCO!AB527&lt;=0,1,0)</f>
        <v>1</v>
      </c>
      <c r="AA123">
        <f t="shared" si="14"/>
        <v>68</v>
      </c>
    </row>
    <row r="124" spans="2:27" x14ac:dyDescent="0.3">
      <c r="B124" t="s">
        <v>180</v>
      </c>
      <c r="C124">
        <v>34</v>
      </c>
      <c r="D124">
        <v>0.54</v>
      </c>
      <c r="E124">
        <v>0.63400000000000001</v>
      </c>
      <c r="F124">
        <f>ABS((Table1[[#This Row],[Education index 2023]] - (0.85*Table1[[#This Row],[HDI 2023]] + 0.15))/Table1[[#This Row],[HDI 2023]])</f>
        <v>0.23485804416403791</v>
      </c>
      <c r="G124">
        <f>IF(Table1[[#This Row],[Absolute education cap]] &gt; 0.3, 1,
 IF(Table1[[#This Row],[Absolute education cap]] &gt; 0.15, 2,
 IF(Table1[[#This Row],[Absolute education cap]] &gt; 0.05, 3,
 IF(Table1[[#This Row],[Absolute education cap]] &gt; 0.02, 4, 5
 ))))</f>
        <v>2</v>
      </c>
      <c r="H124">
        <f>IF(Table1[[#This Row],[Absolute education cap]] &gt; 0.3, 1,
 IF(Table1[[#This Row],[Absolute education cap]] &gt; 0.15, 2,
 IF(Table1[[#This Row],[Absolute education cap]] &gt; 0.05, 3, 4
 )))</f>
        <v>2</v>
      </c>
      <c r="R124">
        <f t="shared" si="8"/>
        <v>116</v>
      </c>
      <c r="S124">
        <f t="shared" si="9"/>
        <v>97</v>
      </c>
      <c r="T124">
        <f t="shared" si="10"/>
        <v>104</v>
      </c>
      <c r="U124">
        <f t="shared" si="11"/>
        <v>77</v>
      </c>
      <c r="V124">
        <f t="shared" si="12"/>
        <v>48</v>
      </c>
      <c r="W124">
        <f t="shared" si="13"/>
        <v>48</v>
      </c>
      <c r="X124">
        <v>1000</v>
      </c>
      <c r="Y124">
        <f>PerformanceCOCO!H528</f>
        <v>867.8</v>
      </c>
      <c r="Z124">
        <f>IF(PerformanceCOCO!K528*PerformanceCOCO!AB528&lt;=0,1,0)</f>
        <v>1</v>
      </c>
      <c r="AA124">
        <f t="shared" si="14"/>
        <v>96</v>
      </c>
    </row>
    <row r="125" spans="2:27" x14ac:dyDescent="0.3">
      <c r="B125" t="s">
        <v>176</v>
      </c>
      <c r="C125">
        <v>37</v>
      </c>
      <c r="D125">
        <v>0.43</v>
      </c>
      <c r="E125">
        <v>0.57099999999999995</v>
      </c>
      <c r="F125">
        <f>ABS((Table1[[#This Row],[Education index 2023]] - (0.85*Table1[[#This Row],[HDI 2023]] + 0.15))/Table1[[#This Row],[HDI 2023]])</f>
        <v>0.35963222416812607</v>
      </c>
      <c r="G125">
        <f>IF(Table1[[#This Row],[Absolute education cap]] &gt; 0.3, 1,
 IF(Table1[[#This Row],[Absolute education cap]] &gt; 0.15, 2,
 IF(Table1[[#This Row],[Absolute education cap]] &gt; 0.05, 3,
 IF(Table1[[#This Row],[Absolute education cap]] &gt; 0.02, 4, 5
 ))))</f>
        <v>1</v>
      </c>
      <c r="H125">
        <f>IF(Table1[[#This Row],[Absolute education cap]] &gt; 0.3, 1,
 IF(Table1[[#This Row],[Absolute education cap]] &gt; 0.15, 2,
 IF(Table1[[#This Row],[Absolute education cap]] &gt; 0.05, 3, 4
 )))</f>
        <v>1</v>
      </c>
      <c r="R125">
        <f t="shared" si="8"/>
        <v>114</v>
      </c>
      <c r="S125">
        <f t="shared" si="9"/>
        <v>111</v>
      </c>
      <c r="T125">
        <f t="shared" si="10"/>
        <v>115</v>
      </c>
      <c r="U125">
        <f t="shared" si="11"/>
        <v>111</v>
      </c>
      <c r="V125">
        <f t="shared" si="12"/>
        <v>97</v>
      </c>
      <c r="W125">
        <f t="shared" si="13"/>
        <v>97</v>
      </c>
      <c r="X125">
        <v>1000</v>
      </c>
      <c r="Y125">
        <f>PerformanceCOCO!H529</f>
        <v>714</v>
      </c>
      <c r="Z125">
        <f>IF(PerformanceCOCO!K529*PerformanceCOCO!AB529&lt;=0,1,0)</f>
        <v>1</v>
      </c>
      <c r="AA125">
        <f t="shared" si="14"/>
        <v>115</v>
      </c>
    </row>
    <row r="126" spans="2:27" x14ac:dyDescent="0.3">
      <c r="B126" t="s">
        <v>182</v>
      </c>
      <c r="C126">
        <v>85</v>
      </c>
      <c r="D126">
        <v>0.7</v>
      </c>
      <c r="E126">
        <v>0.80700000000000005</v>
      </c>
      <c r="F126">
        <f>ABS((Table1[[#This Row],[Education index 2023]] - (0.85*Table1[[#This Row],[HDI 2023]] + 0.15))/Table1[[#This Row],[HDI 2023]])</f>
        <v>0.16846344485749704</v>
      </c>
      <c r="G126">
        <f>IF(Table1[[#This Row],[Absolute education cap]] &gt; 0.3, 1,
 IF(Table1[[#This Row],[Absolute education cap]] &gt; 0.15, 2,
 IF(Table1[[#This Row],[Absolute education cap]] &gt; 0.05, 3,
 IF(Table1[[#This Row],[Absolute education cap]] &gt; 0.02, 4, 5
 ))))</f>
        <v>2</v>
      </c>
      <c r="H126">
        <f>IF(Table1[[#This Row],[Absolute education cap]] &gt; 0.3, 1,
 IF(Table1[[#This Row],[Absolute education cap]] &gt; 0.15, 2,
 IF(Table1[[#This Row],[Absolute education cap]] &gt; 0.05, 3, 4
 )))</f>
        <v>2</v>
      </c>
      <c r="R126">
        <f t="shared" si="8"/>
        <v>60</v>
      </c>
      <c r="S126">
        <f t="shared" si="9"/>
        <v>53</v>
      </c>
      <c r="T126">
        <f t="shared" si="10"/>
        <v>61</v>
      </c>
      <c r="U126">
        <f t="shared" si="11"/>
        <v>59</v>
      </c>
      <c r="V126">
        <f t="shared" si="12"/>
        <v>48</v>
      </c>
      <c r="W126">
        <f t="shared" si="13"/>
        <v>48</v>
      </c>
      <c r="X126">
        <v>1000</v>
      </c>
      <c r="Y126">
        <f>PerformanceCOCO!H530</f>
        <v>1027.5999999999999</v>
      </c>
      <c r="Z126">
        <f>IF(PerformanceCOCO!K530*PerformanceCOCO!AB530&lt;=0,1,0)</f>
        <v>1</v>
      </c>
      <c r="AA126">
        <f t="shared" si="14"/>
        <v>63</v>
      </c>
    </row>
    <row r="127" spans="2:27" x14ac:dyDescent="0.3">
      <c r="B127" t="s">
        <v>183</v>
      </c>
      <c r="C127">
        <v>72</v>
      </c>
      <c r="D127">
        <v>0.61</v>
      </c>
      <c r="E127">
        <v>0.746</v>
      </c>
      <c r="F127">
        <f>ABS((Table1[[#This Row],[Education index 2023]] - (0.85*Table1[[#This Row],[HDI 2023]] + 0.15))/Table1[[#This Row],[HDI 2023]])</f>
        <v>0.23337801608579092</v>
      </c>
      <c r="G127">
        <f>IF(Table1[[#This Row],[Absolute education cap]] &gt; 0.3, 1,
 IF(Table1[[#This Row],[Absolute education cap]] &gt; 0.15, 2,
 IF(Table1[[#This Row],[Absolute education cap]] &gt; 0.05, 3,
 IF(Table1[[#This Row],[Absolute education cap]] &gt; 0.02, 4, 5
 ))))</f>
        <v>2</v>
      </c>
      <c r="H127">
        <f>IF(Table1[[#This Row],[Absolute education cap]] &gt; 0.3, 1,
 IF(Table1[[#This Row],[Absolute education cap]] &gt; 0.15, 2,
 IF(Table1[[#This Row],[Absolute education cap]] &gt; 0.05, 3, 4
 )))</f>
        <v>2</v>
      </c>
      <c r="R127">
        <f t="shared" si="8"/>
        <v>92</v>
      </c>
      <c r="S127">
        <f t="shared" si="9"/>
        <v>82</v>
      </c>
      <c r="T127">
        <f t="shared" si="10"/>
        <v>85</v>
      </c>
      <c r="U127">
        <f t="shared" si="11"/>
        <v>76</v>
      </c>
      <c r="V127">
        <f t="shared" si="12"/>
        <v>48</v>
      </c>
      <c r="W127">
        <f t="shared" si="13"/>
        <v>48</v>
      </c>
      <c r="X127">
        <v>1000</v>
      </c>
      <c r="Y127">
        <f>PerformanceCOCO!H531</f>
        <v>926.4</v>
      </c>
      <c r="Z127">
        <f>IF(PerformanceCOCO!K531*PerformanceCOCO!AB531&lt;=0,1,0)</f>
        <v>1</v>
      </c>
      <c r="AA127">
        <f t="shared" si="14"/>
        <v>89</v>
      </c>
    </row>
    <row r="128" spans="2:27" x14ac:dyDescent="0.3">
      <c r="B128" t="s">
        <v>185</v>
      </c>
      <c r="C128">
        <v>74</v>
      </c>
      <c r="D128">
        <v>0.63</v>
      </c>
      <c r="E128">
        <v>0.68899999999999995</v>
      </c>
      <c r="F128">
        <f>ABS((Table1[[#This Row],[Education index 2023]] - (0.85*Table1[[#This Row],[HDI 2023]] + 0.15))/Table1[[#This Row],[HDI 2023]])</f>
        <v>0.15333817126269944</v>
      </c>
      <c r="G128">
        <f>IF(Table1[[#This Row],[Absolute education cap]] &gt; 0.3, 1,
 IF(Table1[[#This Row],[Absolute education cap]] &gt; 0.15, 2,
 IF(Table1[[#This Row],[Absolute education cap]] &gt; 0.05, 3,
 IF(Table1[[#This Row],[Absolute education cap]] &gt; 0.02, 4, 5
 ))))</f>
        <v>2</v>
      </c>
      <c r="H128">
        <f>IF(Table1[[#This Row],[Absolute education cap]] &gt; 0.3, 1,
 IF(Table1[[#This Row],[Absolute education cap]] &gt; 0.15, 2,
 IF(Table1[[#This Row],[Absolute education cap]] &gt; 0.05, 3, 4
 )))</f>
        <v>2</v>
      </c>
      <c r="R128">
        <f t="shared" si="8"/>
        <v>88</v>
      </c>
      <c r="S128">
        <f t="shared" si="9"/>
        <v>76</v>
      </c>
      <c r="T128">
        <f t="shared" si="10"/>
        <v>99</v>
      </c>
      <c r="U128">
        <f t="shared" si="11"/>
        <v>48</v>
      </c>
      <c r="V128">
        <f t="shared" si="12"/>
        <v>48</v>
      </c>
      <c r="W128">
        <f t="shared" si="13"/>
        <v>48</v>
      </c>
      <c r="X128">
        <v>1000</v>
      </c>
      <c r="Y128">
        <f>PerformanceCOCO!H532</f>
        <v>985.9</v>
      </c>
      <c r="Z128">
        <f>IF(PerformanceCOCO!K532*PerformanceCOCO!AB532&lt;=0,1,0)</f>
        <v>1</v>
      </c>
      <c r="AA128">
        <f t="shared" si="14"/>
        <v>71</v>
      </c>
    </row>
    <row r="129" spans="2:27" x14ac:dyDescent="0.3">
      <c r="B129" t="s">
        <v>184</v>
      </c>
      <c r="C129">
        <v>86</v>
      </c>
      <c r="D129">
        <v>0.62</v>
      </c>
      <c r="E129">
        <v>0.85299999999999998</v>
      </c>
      <c r="F129">
        <f>ABS((Table1[[#This Row],[Education index 2023]] - (0.85*Table1[[#This Row],[HDI 2023]] + 0.15))/Table1[[#This Row],[HDI 2023]])</f>
        <v>0.29900351699882766</v>
      </c>
      <c r="G129">
        <f>IF(Table1[[#This Row],[Absolute education cap]] &gt; 0.3, 1,
 IF(Table1[[#This Row],[Absolute education cap]] &gt; 0.15, 2,
 IF(Table1[[#This Row],[Absolute education cap]] &gt; 0.05, 3,
 IF(Table1[[#This Row],[Absolute education cap]] &gt; 0.02, 4, 5
 ))))</f>
        <v>2</v>
      </c>
      <c r="H129">
        <f>IF(Table1[[#This Row],[Absolute education cap]] &gt; 0.3, 1,
 IF(Table1[[#This Row],[Absolute education cap]] &gt; 0.15, 2,
 IF(Table1[[#This Row],[Absolute education cap]] &gt; 0.05, 3, 4
 )))</f>
        <v>2</v>
      </c>
      <c r="R129">
        <f t="shared" si="8"/>
        <v>56</v>
      </c>
      <c r="S129">
        <f t="shared" si="9"/>
        <v>79</v>
      </c>
      <c r="T129">
        <f t="shared" si="10"/>
        <v>44</v>
      </c>
      <c r="U129">
        <f t="shared" si="11"/>
        <v>96</v>
      </c>
      <c r="V129">
        <f t="shared" si="12"/>
        <v>48</v>
      </c>
      <c r="W129">
        <f t="shared" si="13"/>
        <v>48</v>
      </c>
      <c r="X129">
        <v>1000</v>
      </c>
      <c r="Y129">
        <f>PerformanceCOCO!H533</f>
        <v>950.2</v>
      </c>
      <c r="Z129">
        <f>IF(PerformanceCOCO!K533*PerformanceCOCO!AB533&lt;=0,1,0)</f>
        <v>1</v>
      </c>
      <c r="AA129">
        <f t="shared" si="14"/>
        <v>82</v>
      </c>
    </row>
    <row r="130" spans="2:27" x14ac:dyDescent="0.3">
      <c r="B130" s="108" t="s">
        <v>188</v>
      </c>
      <c r="C130">
        <v>82</v>
      </c>
      <c r="D130">
        <v>0.8</v>
      </c>
      <c r="E130">
        <v>0.77900000000000003</v>
      </c>
      <c r="F130">
        <f>ABS((Table1[[#This Row],[Education index 2023]] - (0.85*Table1[[#This Row],[HDI 2023]] + 0.15))/Table1[[#This Row],[HDI 2023]])</f>
        <v>1.5596919127086E-2</v>
      </c>
      <c r="G130">
        <f>IF(Table1[[#This Row],[Absolute education cap]] &gt; 0.3, 1,
 IF(Table1[[#This Row],[Absolute education cap]] &gt; 0.15, 2,
 IF(Table1[[#This Row],[Absolute education cap]] &gt; 0.05, 3,
 IF(Table1[[#This Row],[Absolute education cap]] &gt; 0.02, 4, 5
 ))))</f>
        <v>5</v>
      </c>
      <c r="H130">
        <f>IF(Table1[[#This Row],[Absolute education cap]] &gt; 0.3, 1,
 IF(Table1[[#This Row],[Absolute education cap]] &gt; 0.15, 2,
 IF(Table1[[#This Row],[Absolute education cap]] &gt; 0.05, 3, 4
 )))</f>
        <v>4</v>
      </c>
      <c r="R130">
        <f t="shared" si="8"/>
        <v>71</v>
      </c>
      <c r="S130">
        <f t="shared" si="9"/>
        <v>35</v>
      </c>
      <c r="T130">
        <f t="shared" si="10"/>
        <v>73</v>
      </c>
      <c r="U130">
        <f t="shared" si="11"/>
        <v>1</v>
      </c>
      <c r="V130">
        <f t="shared" si="12"/>
        <v>1</v>
      </c>
      <c r="W130">
        <f t="shared" si="13"/>
        <v>1</v>
      </c>
      <c r="X130">
        <v>1000</v>
      </c>
      <c r="Y130">
        <f>PerformanceCOCO!H534</f>
        <v>1257.8</v>
      </c>
      <c r="Z130">
        <f>IF(PerformanceCOCO!K534*PerformanceCOCO!AB534&lt;=0,1,0)</f>
        <v>1</v>
      </c>
      <c r="AA130">
        <f t="shared" si="14"/>
        <v>18</v>
      </c>
    </row>
    <row r="131" spans="2:27" x14ac:dyDescent="0.3">
      <c r="B131" t="s">
        <v>190</v>
      </c>
      <c r="C131">
        <v>93</v>
      </c>
      <c r="D131">
        <v>0.89</v>
      </c>
      <c r="E131">
        <v>0.93799999999999994</v>
      </c>
      <c r="F131">
        <f>ABS((Table1[[#This Row],[Education index 2023]] - (0.85*Table1[[#This Row],[HDI 2023]] + 0.15))/Table1[[#This Row],[HDI 2023]])</f>
        <v>6.1087420042643829E-2</v>
      </c>
      <c r="G131">
        <f>IF(Table1[[#This Row],[Absolute education cap]] &gt; 0.3, 1,
 IF(Table1[[#This Row],[Absolute education cap]] &gt; 0.15, 2,
 IF(Table1[[#This Row],[Absolute education cap]] &gt; 0.05, 3,
 IF(Table1[[#This Row],[Absolute education cap]] &gt; 0.02, 4, 5
 ))))</f>
        <v>3</v>
      </c>
      <c r="H131">
        <f>IF(Table1[[#This Row],[Absolute education cap]] &gt; 0.3, 1,
 IF(Table1[[#This Row],[Absolute education cap]] &gt; 0.15, 2,
 IF(Table1[[#This Row],[Absolute education cap]] &gt; 0.05, 3, 4
 )))</f>
        <v>3</v>
      </c>
      <c r="R131">
        <f t="shared" si="8"/>
        <v>26</v>
      </c>
      <c r="S131">
        <f t="shared" si="9"/>
        <v>8</v>
      </c>
      <c r="T131">
        <f t="shared" si="10"/>
        <v>15</v>
      </c>
      <c r="U131">
        <f t="shared" si="11"/>
        <v>13</v>
      </c>
      <c r="V131">
        <f t="shared" si="12"/>
        <v>9</v>
      </c>
      <c r="W131">
        <f t="shared" si="13"/>
        <v>9</v>
      </c>
      <c r="X131">
        <v>1000</v>
      </c>
      <c r="Y131">
        <f>PerformanceCOCO!H535</f>
        <v>1274.7</v>
      </c>
      <c r="Z131">
        <f>IF(PerformanceCOCO!K535*PerformanceCOCO!AB535&lt;=0,1,0)</f>
        <v>1</v>
      </c>
      <c r="AA131">
        <f t="shared" si="14"/>
        <v>13</v>
      </c>
    </row>
    <row r="132" spans="2:27" x14ac:dyDescent="0.3">
      <c r="B132" t="s">
        <v>189</v>
      </c>
      <c r="C132">
        <v>90</v>
      </c>
      <c r="D132">
        <v>0.7</v>
      </c>
      <c r="E132">
        <v>0.86199999999999999</v>
      </c>
      <c r="F132">
        <f>ABS((Table1[[#This Row],[Education index 2023]] - (0.85*Table1[[#This Row],[HDI 2023]] + 0.15))/Table1[[#This Row],[HDI 2023]])</f>
        <v>0.21194895591647342</v>
      </c>
      <c r="G132">
        <f>IF(Table1[[#This Row],[Absolute education cap]] &gt; 0.3, 1,
 IF(Table1[[#This Row],[Absolute education cap]] &gt; 0.15, 2,
 IF(Table1[[#This Row],[Absolute education cap]] &gt; 0.05, 3,
 IF(Table1[[#This Row],[Absolute education cap]] &gt; 0.02, 4, 5
 ))))</f>
        <v>2</v>
      </c>
      <c r="H132">
        <f>IF(Table1[[#This Row],[Absolute education cap]] &gt; 0.3, 1,
 IF(Table1[[#This Row],[Absolute education cap]] &gt; 0.15, 2,
 IF(Table1[[#This Row],[Absolute education cap]] &gt; 0.05, 3, 4
 )))</f>
        <v>2</v>
      </c>
      <c r="R132">
        <f t="shared" si="8"/>
        <v>39</v>
      </c>
      <c r="S132">
        <f t="shared" si="9"/>
        <v>53</v>
      </c>
      <c r="T132">
        <f t="shared" si="10"/>
        <v>41</v>
      </c>
      <c r="U132">
        <f t="shared" si="11"/>
        <v>68</v>
      </c>
      <c r="V132">
        <f t="shared" si="12"/>
        <v>48</v>
      </c>
      <c r="W132">
        <f t="shared" si="13"/>
        <v>48</v>
      </c>
      <c r="X132">
        <v>1000</v>
      </c>
      <c r="Y132">
        <f>PerformanceCOCO!H536</f>
        <v>1059.3</v>
      </c>
      <c r="Z132">
        <f>IF(PerformanceCOCO!K536*PerformanceCOCO!AB536&lt;=0,1,0)</f>
        <v>1</v>
      </c>
      <c r="AA132">
        <f t="shared" si="14"/>
        <v>56</v>
      </c>
    </row>
    <row r="133" spans="2:27" x14ac:dyDescent="0.3">
      <c r="B133" t="s">
        <v>191</v>
      </c>
      <c r="C133">
        <v>89</v>
      </c>
      <c r="D133">
        <v>0.69</v>
      </c>
      <c r="E133">
        <v>0.74</v>
      </c>
      <c r="F133">
        <f>ABS((Table1[[#This Row],[Education index 2023]] - (0.85*Table1[[#This Row],[HDI 2023]] + 0.15))/Table1[[#This Row],[HDI 2023]])</f>
        <v>0.12027027027027037</v>
      </c>
      <c r="G133">
        <f>IF(Table1[[#This Row],[Absolute education cap]] &gt; 0.3, 1,
 IF(Table1[[#This Row],[Absolute education cap]] &gt; 0.15, 2,
 IF(Table1[[#This Row],[Absolute education cap]] &gt; 0.05, 3,
 IF(Table1[[#This Row],[Absolute education cap]] &gt; 0.02, 4, 5
 ))))</f>
        <v>3</v>
      </c>
      <c r="H133">
        <f>IF(Table1[[#This Row],[Absolute education cap]] &gt; 0.3, 1,
 IF(Table1[[#This Row],[Absolute education cap]] &gt; 0.15, 2,
 IF(Table1[[#This Row],[Absolute education cap]] &gt; 0.05, 3, 4
 )))</f>
        <v>3</v>
      </c>
      <c r="R133">
        <f t="shared" si="8"/>
        <v>43</v>
      </c>
      <c r="S133">
        <f t="shared" si="9"/>
        <v>57</v>
      </c>
      <c r="T133">
        <f t="shared" si="10"/>
        <v>86</v>
      </c>
      <c r="U133">
        <f t="shared" si="11"/>
        <v>40</v>
      </c>
      <c r="V133">
        <f t="shared" si="12"/>
        <v>9</v>
      </c>
      <c r="W133">
        <f t="shared" si="13"/>
        <v>9</v>
      </c>
      <c r="X133">
        <v>1000</v>
      </c>
      <c r="Y133">
        <f>PerformanceCOCO!H537</f>
        <v>1111.9000000000001</v>
      </c>
      <c r="Z133">
        <f>IF(PerformanceCOCO!K537*PerformanceCOCO!AB537&lt;=0,1,0)</f>
        <v>1</v>
      </c>
      <c r="AA133">
        <f t="shared" si="14"/>
        <v>44</v>
      </c>
    </row>
    <row r="134" spans="2:27" x14ac:dyDescent="0.3">
      <c r="B134" t="s">
        <v>195</v>
      </c>
      <c r="C134">
        <v>46</v>
      </c>
      <c r="D134">
        <v>0.5</v>
      </c>
      <c r="E134">
        <v>0.621</v>
      </c>
      <c r="F134">
        <f>ABS((Table1[[#This Row],[Education index 2023]] - (0.85*Table1[[#This Row],[HDI 2023]] + 0.15))/Table1[[#This Row],[HDI 2023]])</f>
        <v>0.28639291465378414</v>
      </c>
      <c r="G134">
        <f>IF(Table1[[#This Row],[Absolute education cap]] &gt; 0.3, 1,
 IF(Table1[[#This Row],[Absolute education cap]] &gt; 0.15, 2,
 IF(Table1[[#This Row],[Absolute education cap]] &gt; 0.05, 3,
 IF(Table1[[#This Row],[Absolute education cap]] &gt; 0.02, 4, 5
 ))))</f>
        <v>2</v>
      </c>
      <c r="H134">
        <f>IF(Table1[[#This Row],[Absolute education cap]] &gt; 0.3, 1,
 IF(Table1[[#This Row],[Absolute education cap]] &gt; 0.15, 2,
 IF(Table1[[#This Row],[Absolute education cap]] &gt; 0.05, 3, 4
 )))</f>
        <v>2</v>
      </c>
      <c r="R134">
        <f t="shared" si="8"/>
        <v>106</v>
      </c>
      <c r="S134">
        <f t="shared" si="9"/>
        <v>101</v>
      </c>
      <c r="T134">
        <f t="shared" si="10"/>
        <v>107</v>
      </c>
      <c r="U134">
        <f t="shared" si="11"/>
        <v>94</v>
      </c>
      <c r="V134">
        <f t="shared" si="12"/>
        <v>48</v>
      </c>
      <c r="W134">
        <f t="shared" si="13"/>
        <v>48</v>
      </c>
      <c r="X134">
        <v>1000</v>
      </c>
      <c r="Y134">
        <f>PerformanceCOCO!H538</f>
        <v>853.9</v>
      </c>
      <c r="Z134">
        <f>IF(PerformanceCOCO!K538*PerformanceCOCO!AB538&lt;=0,1,0)</f>
        <v>1</v>
      </c>
      <c r="AA134">
        <f t="shared" si="14"/>
        <v>98</v>
      </c>
    </row>
    <row r="135" spans="2:27" x14ac:dyDescent="0.3">
      <c r="B135" t="s">
        <v>194</v>
      </c>
      <c r="C135">
        <v>78</v>
      </c>
      <c r="D135">
        <v>0.61</v>
      </c>
      <c r="E135">
        <v>0.76600000000000001</v>
      </c>
      <c r="F135">
        <f>ABS((Table1[[#This Row],[Education index 2023]] - (0.85*Table1[[#This Row],[HDI 2023]] + 0.15))/Table1[[#This Row],[HDI 2023]])</f>
        <v>0.24947780678851181</v>
      </c>
      <c r="G135">
        <f>IF(Table1[[#This Row],[Absolute education cap]] &gt; 0.3, 1,
 IF(Table1[[#This Row],[Absolute education cap]] &gt; 0.15, 2,
 IF(Table1[[#This Row],[Absolute education cap]] &gt; 0.05, 3,
 IF(Table1[[#This Row],[Absolute education cap]] &gt; 0.02, 4, 5
 ))))</f>
        <v>2</v>
      </c>
      <c r="H135">
        <f>IF(Table1[[#This Row],[Absolute education cap]] &gt; 0.3, 1,
 IF(Table1[[#This Row],[Absolute education cap]] &gt; 0.15, 2,
 IF(Table1[[#This Row],[Absolute education cap]] &gt; 0.05, 3, 4
 )))</f>
        <v>2</v>
      </c>
      <c r="R135">
        <f t="shared" ref="R135:R137" si="15">RANK(C135, C$6:C$137, C$4)</f>
        <v>83</v>
      </c>
      <c r="S135">
        <f t="shared" ref="S135:S137" si="16">RANK(D135, D$6:D$137, D$4)</f>
        <v>82</v>
      </c>
      <c r="T135">
        <f t="shared" ref="T135:T137" si="17">RANK(E135, E$6:E$137, E$4)</f>
        <v>77</v>
      </c>
      <c r="U135">
        <f t="shared" ref="U135:U137" si="18">RANK(F135, F$6:F$137, F$4)</f>
        <v>82</v>
      </c>
      <c r="V135">
        <f t="shared" ref="V135:V137" si="19">RANK(G135, G$6:G$137, G$4)</f>
        <v>48</v>
      </c>
      <c r="W135">
        <f t="shared" ref="W135:W137" si="20">RANK(H135, H$6:H$137, H$4)</f>
        <v>48</v>
      </c>
      <c r="X135">
        <v>1000</v>
      </c>
      <c r="Y135">
        <f>PerformanceCOCO!H539</f>
        <v>937.3</v>
      </c>
      <c r="Z135">
        <f>IF(PerformanceCOCO!K539*PerformanceCOCO!AB539&lt;=0,1,0)</f>
        <v>1</v>
      </c>
      <c r="AA135">
        <f t="shared" ref="AA135:AA137" si="21">RANK(Y135,$Y$6:$Y$137)</f>
        <v>85</v>
      </c>
    </row>
    <row r="136" spans="2:27" x14ac:dyDescent="0.3">
      <c r="B136" t="s">
        <v>199</v>
      </c>
      <c r="C136">
        <v>33</v>
      </c>
      <c r="D136">
        <v>0.52</v>
      </c>
      <c r="E136">
        <v>0.59499999999999997</v>
      </c>
      <c r="F136">
        <f>ABS((Table1[[#This Row],[Education index 2023]] - (0.85*Table1[[#This Row],[HDI 2023]] + 0.15))/Table1[[#This Row],[HDI 2023]])</f>
        <v>0.22815126050420156</v>
      </c>
      <c r="G136">
        <f>IF(Table1[[#This Row],[Absolute education cap]] &gt; 0.3, 1,
 IF(Table1[[#This Row],[Absolute education cap]] &gt; 0.15, 2,
 IF(Table1[[#This Row],[Absolute education cap]] &gt; 0.05, 3,
 IF(Table1[[#This Row],[Absolute education cap]] &gt; 0.02, 4, 5
 ))))</f>
        <v>2</v>
      </c>
      <c r="H136">
        <f>IF(Table1[[#This Row],[Absolute education cap]] &gt; 0.3, 1,
 IF(Table1[[#This Row],[Absolute education cap]] &gt; 0.15, 2,
 IF(Table1[[#This Row],[Absolute education cap]] &gt; 0.05, 3, 4
 )))</f>
        <v>2</v>
      </c>
      <c r="R136">
        <f t="shared" si="15"/>
        <v>118</v>
      </c>
      <c r="S136">
        <f t="shared" si="16"/>
        <v>99</v>
      </c>
      <c r="T136">
        <f t="shared" si="17"/>
        <v>111</v>
      </c>
      <c r="U136">
        <f t="shared" si="18"/>
        <v>72</v>
      </c>
      <c r="V136">
        <f t="shared" si="19"/>
        <v>48</v>
      </c>
      <c r="W136">
        <f t="shared" si="20"/>
        <v>48</v>
      </c>
      <c r="X136">
        <v>1000</v>
      </c>
      <c r="Y136">
        <f>PerformanceCOCO!H540</f>
        <v>861.8</v>
      </c>
      <c r="Z136">
        <f>IF(PerformanceCOCO!K540*PerformanceCOCO!AB540&lt;=0,1,0)</f>
        <v>1</v>
      </c>
      <c r="AA136">
        <f t="shared" si="21"/>
        <v>97</v>
      </c>
    </row>
    <row r="137" spans="2:27" x14ac:dyDescent="0.3">
      <c r="B137" t="s">
        <v>200</v>
      </c>
      <c r="C137">
        <v>38</v>
      </c>
      <c r="D137">
        <v>0.56000000000000005</v>
      </c>
      <c r="E137">
        <v>0.59799999999999998</v>
      </c>
      <c r="F137">
        <f>ABS((Table1[[#This Row],[Education index 2023]] - (0.85*Table1[[#This Row],[HDI 2023]] + 0.15))/Table1[[#This Row],[HDI 2023]])</f>
        <v>0.16438127090300994</v>
      </c>
      <c r="G137">
        <f>IF(Table1[[#This Row],[Absolute education cap]] &gt; 0.3, 1,
 IF(Table1[[#This Row],[Absolute education cap]] &gt; 0.15, 2,
 IF(Table1[[#This Row],[Absolute education cap]] &gt; 0.05, 3,
 IF(Table1[[#This Row],[Absolute education cap]] &gt; 0.02, 4, 5
 ))))</f>
        <v>2</v>
      </c>
      <c r="H137">
        <f>IF(Table1[[#This Row],[Absolute education cap]] &gt; 0.3, 1,
 IF(Table1[[#This Row],[Absolute education cap]] &gt; 0.15, 2,
 IF(Table1[[#This Row],[Absolute education cap]] &gt; 0.05, 3, 4
 )))</f>
        <v>2</v>
      </c>
      <c r="R137">
        <f t="shared" si="15"/>
        <v>113</v>
      </c>
      <c r="S137">
        <f t="shared" si="16"/>
        <v>94</v>
      </c>
      <c r="T137">
        <f t="shared" si="17"/>
        <v>110</v>
      </c>
      <c r="U137">
        <f t="shared" si="18"/>
        <v>56</v>
      </c>
      <c r="V137">
        <f t="shared" si="19"/>
        <v>48</v>
      </c>
      <c r="W137">
        <f t="shared" si="20"/>
        <v>48</v>
      </c>
      <c r="X137">
        <v>1000</v>
      </c>
      <c r="Y137">
        <f>PerformanceCOCO!H541</f>
        <v>888.6</v>
      </c>
      <c r="Z137">
        <f>IF(PerformanceCOCO!K541*PerformanceCOCO!AB541&lt;=0,1,0)</f>
        <v>1</v>
      </c>
      <c r="AA137">
        <f t="shared" si="21"/>
        <v>93</v>
      </c>
    </row>
  </sheetData>
  <phoneticPr fontId="26" type="noConversion"/>
  <conditionalFormatting sqref="Y6:Y137">
    <cfRule type="colorScale" priority="3">
      <colorScale>
        <cfvo type="min"/>
        <cfvo type="percentile" val="50"/>
        <cfvo type="max"/>
        <color rgb="FFF8696B"/>
        <color rgb="FFFFEB84"/>
        <color rgb="FF63BE7B"/>
      </colorScale>
    </cfRule>
  </conditionalFormatting>
  <conditionalFormatting sqref="Z6:Z137">
    <cfRule type="colorScale" priority="1">
      <colorScale>
        <cfvo type="min"/>
        <cfvo type="percentile" val="50"/>
        <cfvo type="max"/>
        <color rgb="FFF8696B"/>
        <color rgb="FFFFEB84"/>
        <color rgb="FF63BE7B"/>
      </colorScale>
    </cfRule>
  </conditionalFormatting>
  <conditionalFormatting sqref="AA6:AA137">
    <cfRule type="colorScale" priority="2">
      <colorScale>
        <cfvo type="min"/>
        <cfvo type="percentile" val="50"/>
        <cfvo type="max"/>
        <color rgb="FF63BE7B"/>
        <color rgb="FFFFEB84"/>
        <color rgb="FFF8696B"/>
      </colorScale>
    </cfRule>
  </conditionalFormatting>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D82C-DABD-4FDB-9C2A-C688679D5880}">
  <dimension ref="A1:AC555"/>
  <sheetViews>
    <sheetView zoomScale="74" workbookViewId="0"/>
  </sheetViews>
  <sheetFormatPr defaultRowHeight="14.4" x14ac:dyDescent="0.3"/>
  <sheetData>
    <row r="1" spans="1:29" ht="18" x14ac:dyDescent="0.3">
      <c r="A1" s="89"/>
      <c r="R1" s="89"/>
    </row>
    <row r="2" spans="1:29" x14ac:dyDescent="0.3">
      <c r="A2" s="90"/>
      <c r="R2" s="90"/>
    </row>
    <row r="5" spans="1:29" ht="18" x14ac:dyDescent="0.3">
      <c r="A5" s="91" t="s">
        <v>818</v>
      </c>
      <c r="B5" s="92">
        <v>6036590</v>
      </c>
      <c r="C5" s="91" t="s">
        <v>819</v>
      </c>
      <c r="D5" s="92">
        <v>132</v>
      </c>
      <c r="E5" s="91" t="s">
        <v>820</v>
      </c>
      <c r="F5" s="92">
        <v>6</v>
      </c>
      <c r="G5" s="91" t="s">
        <v>821</v>
      </c>
      <c r="H5" s="92">
        <v>132</v>
      </c>
      <c r="I5" s="91" t="s">
        <v>822</v>
      </c>
      <c r="J5" s="92">
        <v>0</v>
      </c>
      <c r="K5" s="91" t="s">
        <v>823</v>
      </c>
      <c r="L5" s="92" t="s">
        <v>2042</v>
      </c>
      <c r="R5" s="91" t="s">
        <v>818</v>
      </c>
      <c r="S5" s="92">
        <v>9749333</v>
      </c>
      <c r="T5" s="91" t="s">
        <v>819</v>
      </c>
      <c r="U5" s="92">
        <v>132</v>
      </c>
      <c r="V5" s="91" t="s">
        <v>820</v>
      </c>
      <c r="W5" s="92">
        <v>6</v>
      </c>
      <c r="X5" s="91" t="s">
        <v>821</v>
      </c>
      <c r="Y5" s="92">
        <v>132</v>
      </c>
      <c r="Z5" s="91" t="s">
        <v>822</v>
      </c>
      <c r="AA5" s="92">
        <v>0</v>
      </c>
      <c r="AB5" s="91" t="s">
        <v>823</v>
      </c>
      <c r="AC5" s="92" t="s">
        <v>2043</v>
      </c>
    </row>
    <row r="6" spans="1:29" ht="18.600000000000001" thickBot="1" x14ac:dyDescent="0.35">
      <c r="A6" s="89"/>
      <c r="R6" s="89"/>
    </row>
    <row r="7" spans="1:29" ht="15" thickBot="1" x14ac:dyDescent="0.35">
      <c r="A7" s="93" t="s">
        <v>826</v>
      </c>
      <c r="B7" s="93" t="s">
        <v>827</v>
      </c>
      <c r="C7" s="93" t="s">
        <v>828</v>
      </c>
      <c r="D7" s="93" t="s">
        <v>829</v>
      </c>
      <c r="E7" s="93" t="s">
        <v>830</v>
      </c>
      <c r="F7" s="93" t="s">
        <v>831</v>
      </c>
      <c r="G7" s="93" t="s">
        <v>832</v>
      </c>
      <c r="H7" s="93" t="s">
        <v>2044</v>
      </c>
      <c r="R7" s="93" t="s">
        <v>826</v>
      </c>
      <c r="S7" s="93" t="s">
        <v>827</v>
      </c>
      <c r="T7" s="93" t="s">
        <v>828</v>
      </c>
      <c r="U7" s="93" t="s">
        <v>829</v>
      </c>
      <c r="V7" s="93" t="s">
        <v>830</v>
      </c>
      <c r="W7" s="93" t="s">
        <v>831</v>
      </c>
      <c r="X7" s="93" t="s">
        <v>832</v>
      </c>
      <c r="Y7" s="93" t="s">
        <v>2044</v>
      </c>
    </row>
    <row r="8" spans="1:29" ht="15" thickBot="1" x14ac:dyDescent="0.35">
      <c r="A8" s="93" t="s">
        <v>835</v>
      </c>
      <c r="B8" s="94">
        <v>129</v>
      </c>
      <c r="C8" s="94">
        <v>125</v>
      </c>
      <c r="D8" s="94">
        <v>126</v>
      </c>
      <c r="E8" s="94">
        <v>125</v>
      </c>
      <c r="F8" s="94">
        <v>97</v>
      </c>
      <c r="G8" s="94">
        <v>97</v>
      </c>
      <c r="H8" s="94">
        <v>1000</v>
      </c>
      <c r="J8">
        <f>$D$5-B8+1</f>
        <v>4</v>
      </c>
      <c r="K8">
        <f t="shared" ref="K8:O8" si="0">$D$5-C8+1</f>
        <v>8</v>
      </c>
      <c r="L8">
        <f t="shared" si="0"/>
        <v>7</v>
      </c>
      <c r="M8">
        <f t="shared" si="0"/>
        <v>8</v>
      </c>
      <c r="N8">
        <f t="shared" si="0"/>
        <v>36</v>
      </c>
      <c r="O8">
        <f t="shared" si="0"/>
        <v>36</v>
      </c>
      <c r="P8">
        <v>1000</v>
      </c>
      <c r="R8" s="93" t="s">
        <v>835</v>
      </c>
      <c r="S8" s="94">
        <v>4</v>
      </c>
      <c r="T8" s="94">
        <v>8</v>
      </c>
      <c r="U8" s="94">
        <v>7</v>
      </c>
      <c r="V8" s="94">
        <v>8</v>
      </c>
      <c r="W8" s="94">
        <v>36</v>
      </c>
      <c r="X8" s="94">
        <v>36</v>
      </c>
      <c r="Y8" s="94">
        <v>1000</v>
      </c>
    </row>
    <row r="9" spans="1:29" ht="15" thickBot="1" x14ac:dyDescent="0.35">
      <c r="A9" s="93" t="s">
        <v>836</v>
      </c>
      <c r="B9" s="94">
        <v>67</v>
      </c>
      <c r="C9" s="94">
        <v>53</v>
      </c>
      <c r="D9" s="94">
        <v>60</v>
      </c>
      <c r="E9" s="94">
        <v>61</v>
      </c>
      <c r="F9" s="94">
        <v>48</v>
      </c>
      <c r="G9" s="94">
        <v>48</v>
      </c>
      <c r="H9" s="94">
        <v>1000</v>
      </c>
      <c r="J9">
        <f t="shared" ref="J9:J72" si="1">$D$5-B9+1</f>
        <v>66</v>
      </c>
      <c r="K9">
        <f t="shared" ref="K9:K72" si="2">$D$5-C9+1</f>
        <v>80</v>
      </c>
      <c r="L9">
        <f t="shared" ref="L9:L72" si="3">$D$5-D9+1</f>
        <v>73</v>
      </c>
      <c r="M9">
        <f t="shared" ref="M9:M72" si="4">$D$5-E9+1</f>
        <v>72</v>
      </c>
      <c r="N9">
        <f t="shared" ref="N9:N72" si="5">$D$5-F9+1</f>
        <v>85</v>
      </c>
      <c r="O9">
        <f t="shared" ref="O9:O72" si="6">$D$5-G9+1</f>
        <v>85</v>
      </c>
      <c r="P9">
        <v>1000</v>
      </c>
      <c r="R9" s="93" t="s">
        <v>836</v>
      </c>
      <c r="S9" s="94">
        <v>66</v>
      </c>
      <c r="T9" s="94">
        <v>80</v>
      </c>
      <c r="U9" s="94">
        <v>73</v>
      </c>
      <c r="V9" s="94">
        <v>72</v>
      </c>
      <c r="W9" s="94">
        <v>85</v>
      </c>
      <c r="X9" s="94">
        <v>85</v>
      </c>
      <c r="Y9" s="94">
        <v>1000</v>
      </c>
    </row>
    <row r="10" spans="1:29" ht="15" thickBot="1" x14ac:dyDescent="0.35">
      <c r="A10" s="93" t="s">
        <v>837</v>
      </c>
      <c r="B10" s="94">
        <v>18</v>
      </c>
      <c r="C10" s="94">
        <v>57</v>
      </c>
      <c r="D10" s="94">
        <v>27</v>
      </c>
      <c r="E10" s="94">
        <v>86</v>
      </c>
      <c r="F10" s="94">
        <v>48</v>
      </c>
      <c r="G10" s="94">
        <v>48</v>
      </c>
      <c r="H10" s="94">
        <v>1000</v>
      </c>
      <c r="J10">
        <f t="shared" si="1"/>
        <v>115</v>
      </c>
      <c r="K10">
        <f t="shared" si="2"/>
        <v>76</v>
      </c>
      <c r="L10">
        <f t="shared" si="3"/>
        <v>106</v>
      </c>
      <c r="M10">
        <f t="shared" si="4"/>
        <v>47</v>
      </c>
      <c r="N10">
        <f t="shared" si="5"/>
        <v>85</v>
      </c>
      <c r="O10">
        <f t="shared" si="6"/>
        <v>85</v>
      </c>
      <c r="P10">
        <v>1000</v>
      </c>
      <c r="R10" s="93" t="s">
        <v>837</v>
      </c>
      <c r="S10" s="94">
        <v>115</v>
      </c>
      <c r="T10" s="94">
        <v>76</v>
      </c>
      <c r="U10" s="94">
        <v>106</v>
      </c>
      <c r="V10" s="94">
        <v>47</v>
      </c>
      <c r="W10" s="94">
        <v>85</v>
      </c>
      <c r="X10" s="94">
        <v>85</v>
      </c>
      <c r="Y10" s="94">
        <v>1000</v>
      </c>
    </row>
    <row r="11" spans="1:29" ht="15" thickBot="1" x14ac:dyDescent="0.35">
      <c r="A11" s="93" t="s">
        <v>838</v>
      </c>
      <c r="B11" s="94">
        <v>108</v>
      </c>
      <c r="C11" s="94">
        <v>118</v>
      </c>
      <c r="D11" s="94">
        <v>108</v>
      </c>
      <c r="E11" s="94">
        <v>122</v>
      </c>
      <c r="F11" s="94">
        <v>97</v>
      </c>
      <c r="G11" s="94">
        <v>97</v>
      </c>
      <c r="H11" s="94">
        <v>1000</v>
      </c>
      <c r="J11">
        <f t="shared" si="1"/>
        <v>25</v>
      </c>
      <c r="K11">
        <f t="shared" si="2"/>
        <v>15</v>
      </c>
      <c r="L11">
        <f t="shared" si="3"/>
        <v>25</v>
      </c>
      <c r="M11">
        <f t="shared" si="4"/>
        <v>11</v>
      </c>
      <c r="N11">
        <f t="shared" si="5"/>
        <v>36</v>
      </c>
      <c r="O11">
        <f t="shared" si="6"/>
        <v>36</v>
      </c>
      <c r="P11">
        <v>1000</v>
      </c>
      <c r="R11" s="93" t="s">
        <v>838</v>
      </c>
      <c r="S11" s="94">
        <v>25</v>
      </c>
      <c r="T11" s="94">
        <v>15</v>
      </c>
      <c r="U11" s="94">
        <v>25</v>
      </c>
      <c r="V11" s="94">
        <v>11</v>
      </c>
      <c r="W11" s="94">
        <v>36</v>
      </c>
      <c r="X11" s="94">
        <v>36</v>
      </c>
      <c r="Y11" s="94">
        <v>1000</v>
      </c>
    </row>
    <row r="12" spans="1:29" ht="15" thickBot="1" x14ac:dyDescent="0.35">
      <c r="A12" s="93" t="s">
        <v>839</v>
      </c>
      <c r="B12" s="94">
        <v>83</v>
      </c>
      <c r="C12" s="94">
        <v>39</v>
      </c>
      <c r="D12" s="94">
        <v>46</v>
      </c>
      <c r="E12" s="94">
        <v>36</v>
      </c>
      <c r="F12" s="94">
        <v>9</v>
      </c>
      <c r="G12" s="94">
        <v>9</v>
      </c>
      <c r="H12" s="94">
        <v>1000</v>
      </c>
      <c r="J12">
        <f t="shared" si="1"/>
        <v>50</v>
      </c>
      <c r="K12">
        <f t="shared" si="2"/>
        <v>94</v>
      </c>
      <c r="L12">
        <f t="shared" si="3"/>
        <v>87</v>
      </c>
      <c r="M12">
        <f t="shared" si="4"/>
        <v>97</v>
      </c>
      <c r="N12">
        <f t="shared" si="5"/>
        <v>124</v>
      </c>
      <c r="O12">
        <f t="shared" si="6"/>
        <v>124</v>
      </c>
      <c r="P12">
        <v>1000</v>
      </c>
      <c r="R12" s="93" t="s">
        <v>839</v>
      </c>
      <c r="S12" s="94">
        <v>50</v>
      </c>
      <c r="T12" s="94">
        <v>94</v>
      </c>
      <c r="U12" s="94">
        <v>87</v>
      </c>
      <c r="V12" s="94">
        <v>97</v>
      </c>
      <c r="W12" s="94">
        <v>124</v>
      </c>
      <c r="X12" s="94">
        <v>124</v>
      </c>
      <c r="Y12" s="94">
        <v>1000</v>
      </c>
    </row>
    <row r="13" spans="1:29" ht="15" thickBot="1" x14ac:dyDescent="0.35">
      <c r="A13" s="93" t="s">
        <v>840</v>
      </c>
      <c r="B13" s="94">
        <v>43</v>
      </c>
      <c r="C13" s="94">
        <v>24</v>
      </c>
      <c r="D13" s="94">
        <v>40</v>
      </c>
      <c r="E13" s="94">
        <v>14</v>
      </c>
      <c r="F13" s="94">
        <v>9</v>
      </c>
      <c r="G13" s="94">
        <v>9</v>
      </c>
      <c r="H13" s="94">
        <v>1000</v>
      </c>
      <c r="J13">
        <f t="shared" si="1"/>
        <v>90</v>
      </c>
      <c r="K13">
        <f t="shared" si="2"/>
        <v>109</v>
      </c>
      <c r="L13">
        <f t="shared" si="3"/>
        <v>93</v>
      </c>
      <c r="M13">
        <f t="shared" si="4"/>
        <v>119</v>
      </c>
      <c r="N13">
        <f t="shared" si="5"/>
        <v>124</v>
      </c>
      <c r="O13">
        <f t="shared" si="6"/>
        <v>124</v>
      </c>
      <c r="P13">
        <v>1000</v>
      </c>
      <c r="R13" s="93" t="s">
        <v>840</v>
      </c>
      <c r="S13" s="94">
        <v>90</v>
      </c>
      <c r="T13" s="94">
        <v>109</v>
      </c>
      <c r="U13" s="94">
        <v>93</v>
      </c>
      <c r="V13" s="94">
        <v>119</v>
      </c>
      <c r="W13" s="94">
        <v>124</v>
      </c>
      <c r="X13" s="94">
        <v>124</v>
      </c>
      <c r="Y13" s="94">
        <v>1000</v>
      </c>
    </row>
    <row r="14" spans="1:29" ht="15" thickBot="1" x14ac:dyDescent="0.35">
      <c r="A14" s="93" t="s">
        <v>841</v>
      </c>
      <c r="B14" s="94">
        <v>77</v>
      </c>
      <c r="C14" s="94">
        <v>50</v>
      </c>
      <c r="D14" s="94">
        <v>59</v>
      </c>
      <c r="E14" s="94">
        <v>46</v>
      </c>
      <c r="F14" s="94">
        <v>9</v>
      </c>
      <c r="G14" s="94">
        <v>9</v>
      </c>
      <c r="H14" s="94">
        <v>1000</v>
      </c>
      <c r="J14">
        <f t="shared" si="1"/>
        <v>56</v>
      </c>
      <c r="K14">
        <f t="shared" si="2"/>
        <v>83</v>
      </c>
      <c r="L14">
        <f t="shared" si="3"/>
        <v>74</v>
      </c>
      <c r="M14">
        <f t="shared" si="4"/>
        <v>87</v>
      </c>
      <c r="N14">
        <f t="shared" si="5"/>
        <v>124</v>
      </c>
      <c r="O14">
        <f t="shared" si="6"/>
        <v>124</v>
      </c>
      <c r="P14">
        <v>1000</v>
      </c>
      <c r="R14" s="93" t="s">
        <v>841</v>
      </c>
      <c r="S14" s="94">
        <v>56</v>
      </c>
      <c r="T14" s="94">
        <v>83</v>
      </c>
      <c r="U14" s="94">
        <v>74</v>
      </c>
      <c r="V14" s="94">
        <v>87</v>
      </c>
      <c r="W14" s="94">
        <v>124</v>
      </c>
      <c r="X14" s="94">
        <v>124</v>
      </c>
      <c r="Y14" s="94">
        <v>1000</v>
      </c>
    </row>
    <row r="15" spans="1:29" ht="15" thickBot="1" x14ac:dyDescent="0.35">
      <c r="A15" s="93" t="s">
        <v>842</v>
      </c>
      <c r="B15" s="94">
        <v>10</v>
      </c>
      <c r="C15" s="94">
        <v>1</v>
      </c>
      <c r="D15" s="94">
        <v>7</v>
      </c>
      <c r="E15" s="94">
        <v>11</v>
      </c>
      <c r="F15" s="94">
        <v>9</v>
      </c>
      <c r="G15" s="94">
        <v>9</v>
      </c>
      <c r="H15" s="94">
        <v>1000</v>
      </c>
      <c r="J15">
        <f t="shared" si="1"/>
        <v>123</v>
      </c>
      <c r="K15">
        <f t="shared" si="2"/>
        <v>132</v>
      </c>
      <c r="L15">
        <f t="shared" si="3"/>
        <v>126</v>
      </c>
      <c r="M15">
        <f t="shared" si="4"/>
        <v>122</v>
      </c>
      <c r="N15">
        <f t="shared" si="5"/>
        <v>124</v>
      </c>
      <c r="O15">
        <f t="shared" si="6"/>
        <v>124</v>
      </c>
      <c r="P15">
        <v>1000</v>
      </c>
      <c r="R15" s="93" t="s">
        <v>842</v>
      </c>
      <c r="S15" s="94">
        <v>123</v>
      </c>
      <c r="T15" s="94">
        <v>132</v>
      </c>
      <c r="U15" s="94">
        <v>126</v>
      </c>
      <c r="V15" s="94">
        <v>122</v>
      </c>
      <c r="W15" s="94">
        <v>124</v>
      </c>
      <c r="X15" s="94">
        <v>124</v>
      </c>
      <c r="Y15" s="94">
        <v>1000</v>
      </c>
    </row>
    <row r="16" spans="1:29" ht="15" thickBot="1" x14ac:dyDescent="0.35">
      <c r="A16" s="93" t="s">
        <v>843</v>
      </c>
      <c r="B16" s="94">
        <v>18</v>
      </c>
      <c r="C16" s="94">
        <v>22</v>
      </c>
      <c r="D16" s="94">
        <v>19</v>
      </c>
      <c r="E16" s="94">
        <v>35</v>
      </c>
      <c r="F16" s="94">
        <v>9</v>
      </c>
      <c r="G16" s="94">
        <v>9</v>
      </c>
      <c r="H16" s="94">
        <v>1000</v>
      </c>
      <c r="J16">
        <f t="shared" si="1"/>
        <v>115</v>
      </c>
      <c r="K16">
        <f t="shared" si="2"/>
        <v>111</v>
      </c>
      <c r="L16">
        <f t="shared" si="3"/>
        <v>114</v>
      </c>
      <c r="M16">
        <f t="shared" si="4"/>
        <v>98</v>
      </c>
      <c r="N16">
        <f t="shared" si="5"/>
        <v>124</v>
      </c>
      <c r="O16">
        <f t="shared" si="6"/>
        <v>124</v>
      </c>
      <c r="P16">
        <v>1000</v>
      </c>
      <c r="R16" s="93" t="s">
        <v>843</v>
      </c>
      <c r="S16" s="94">
        <v>115</v>
      </c>
      <c r="T16" s="94">
        <v>111</v>
      </c>
      <c r="U16" s="94">
        <v>114</v>
      </c>
      <c r="V16" s="94">
        <v>98</v>
      </c>
      <c r="W16" s="94">
        <v>124</v>
      </c>
      <c r="X16" s="94">
        <v>124</v>
      </c>
      <c r="Y16" s="94">
        <v>1000</v>
      </c>
    </row>
    <row r="17" spans="1:25" ht="15" thickBot="1" x14ac:dyDescent="0.35">
      <c r="A17" s="93" t="s">
        <v>844</v>
      </c>
      <c r="B17" s="94">
        <v>43</v>
      </c>
      <c r="C17" s="94">
        <v>59</v>
      </c>
      <c r="D17" s="94">
        <v>68</v>
      </c>
      <c r="E17" s="94">
        <v>62</v>
      </c>
      <c r="F17" s="94">
        <v>48</v>
      </c>
      <c r="G17" s="94">
        <v>48</v>
      </c>
      <c r="H17" s="94">
        <v>1000</v>
      </c>
      <c r="J17">
        <f t="shared" si="1"/>
        <v>90</v>
      </c>
      <c r="K17">
        <f t="shared" si="2"/>
        <v>74</v>
      </c>
      <c r="L17">
        <f t="shared" si="3"/>
        <v>65</v>
      </c>
      <c r="M17">
        <f t="shared" si="4"/>
        <v>71</v>
      </c>
      <c r="N17">
        <f t="shared" si="5"/>
        <v>85</v>
      </c>
      <c r="O17">
        <f t="shared" si="6"/>
        <v>85</v>
      </c>
      <c r="P17">
        <v>1000</v>
      </c>
      <c r="R17" s="93" t="s">
        <v>844</v>
      </c>
      <c r="S17" s="94">
        <v>90</v>
      </c>
      <c r="T17" s="94">
        <v>74</v>
      </c>
      <c r="U17" s="94">
        <v>65</v>
      </c>
      <c r="V17" s="94">
        <v>71</v>
      </c>
      <c r="W17" s="94">
        <v>85</v>
      </c>
      <c r="X17" s="94">
        <v>85</v>
      </c>
      <c r="Y17" s="94">
        <v>1000</v>
      </c>
    </row>
    <row r="18" spans="1:25" ht="15" thickBot="1" x14ac:dyDescent="0.35">
      <c r="A18" s="93" t="s">
        <v>845</v>
      </c>
      <c r="B18" s="94">
        <v>18</v>
      </c>
      <c r="C18" s="94">
        <v>50</v>
      </c>
      <c r="D18" s="94">
        <v>58</v>
      </c>
      <c r="E18" s="94">
        <v>51</v>
      </c>
      <c r="F18" s="94">
        <v>48</v>
      </c>
      <c r="G18" s="94">
        <v>48</v>
      </c>
      <c r="H18" s="94">
        <v>1000</v>
      </c>
      <c r="J18">
        <f t="shared" si="1"/>
        <v>115</v>
      </c>
      <c r="K18">
        <f t="shared" si="2"/>
        <v>83</v>
      </c>
      <c r="L18">
        <f t="shared" si="3"/>
        <v>75</v>
      </c>
      <c r="M18">
        <f t="shared" si="4"/>
        <v>82</v>
      </c>
      <c r="N18">
        <f t="shared" si="5"/>
        <v>85</v>
      </c>
      <c r="O18">
        <f t="shared" si="6"/>
        <v>85</v>
      </c>
      <c r="P18">
        <v>1000</v>
      </c>
      <c r="R18" s="93" t="s">
        <v>845</v>
      </c>
      <c r="S18" s="94">
        <v>115</v>
      </c>
      <c r="T18" s="94">
        <v>83</v>
      </c>
      <c r="U18" s="94">
        <v>75</v>
      </c>
      <c r="V18" s="94">
        <v>82</v>
      </c>
      <c r="W18" s="94">
        <v>85</v>
      </c>
      <c r="X18" s="94">
        <v>85</v>
      </c>
      <c r="Y18" s="94">
        <v>1000</v>
      </c>
    </row>
    <row r="19" spans="1:25" ht="15" thickBot="1" x14ac:dyDescent="0.35">
      <c r="A19" s="93" t="s">
        <v>846</v>
      </c>
      <c r="B19" s="94">
        <v>1</v>
      </c>
      <c r="C19" s="94">
        <v>74</v>
      </c>
      <c r="D19" s="94">
        <v>33</v>
      </c>
      <c r="E19" s="94">
        <v>97</v>
      </c>
      <c r="F19" s="94">
        <v>97</v>
      </c>
      <c r="G19" s="94">
        <v>97</v>
      </c>
      <c r="H19" s="94">
        <v>1000</v>
      </c>
      <c r="J19">
        <f t="shared" si="1"/>
        <v>132</v>
      </c>
      <c r="K19">
        <f t="shared" si="2"/>
        <v>59</v>
      </c>
      <c r="L19">
        <f t="shared" si="3"/>
        <v>100</v>
      </c>
      <c r="M19">
        <f t="shared" si="4"/>
        <v>36</v>
      </c>
      <c r="N19">
        <f t="shared" si="5"/>
        <v>36</v>
      </c>
      <c r="O19">
        <f t="shared" si="6"/>
        <v>36</v>
      </c>
      <c r="P19">
        <v>1000</v>
      </c>
      <c r="R19" s="93" t="s">
        <v>846</v>
      </c>
      <c r="S19" s="94">
        <v>132</v>
      </c>
      <c r="T19" s="94">
        <v>59</v>
      </c>
      <c r="U19" s="94">
        <v>100</v>
      </c>
      <c r="V19" s="94">
        <v>36</v>
      </c>
      <c r="W19" s="94">
        <v>36</v>
      </c>
      <c r="X19" s="94">
        <v>36</v>
      </c>
      <c r="Y19" s="94">
        <v>1000</v>
      </c>
    </row>
    <row r="20" spans="1:25" ht="15" thickBot="1" x14ac:dyDescent="0.35">
      <c r="A20" s="93" t="s">
        <v>847</v>
      </c>
      <c r="B20" s="94">
        <v>108</v>
      </c>
      <c r="C20" s="94">
        <v>111</v>
      </c>
      <c r="D20" s="94">
        <v>100</v>
      </c>
      <c r="E20" s="94">
        <v>117</v>
      </c>
      <c r="F20" s="94">
        <v>97</v>
      </c>
      <c r="G20" s="94">
        <v>97</v>
      </c>
      <c r="H20" s="94">
        <v>1000</v>
      </c>
      <c r="J20">
        <f t="shared" si="1"/>
        <v>25</v>
      </c>
      <c r="K20">
        <f t="shared" si="2"/>
        <v>22</v>
      </c>
      <c r="L20">
        <f t="shared" si="3"/>
        <v>33</v>
      </c>
      <c r="M20">
        <f t="shared" si="4"/>
        <v>16</v>
      </c>
      <c r="N20">
        <f t="shared" si="5"/>
        <v>36</v>
      </c>
      <c r="O20">
        <f t="shared" si="6"/>
        <v>36</v>
      </c>
      <c r="P20">
        <v>1000</v>
      </c>
      <c r="R20" s="93" t="s">
        <v>847</v>
      </c>
      <c r="S20" s="94">
        <v>25</v>
      </c>
      <c r="T20" s="94">
        <v>22</v>
      </c>
      <c r="U20" s="94">
        <v>33</v>
      </c>
      <c r="V20" s="94">
        <v>16</v>
      </c>
      <c r="W20" s="94">
        <v>36</v>
      </c>
      <c r="X20" s="94">
        <v>36</v>
      </c>
      <c r="Y20" s="94">
        <v>1000</v>
      </c>
    </row>
    <row r="21" spans="1:25" ht="15" thickBot="1" x14ac:dyDescent="0.35">
      <c r="A21" s="93" t="s">
        <v>848</v>
      </c>
      <c r="B21" s="94">
        <v>30</v>
      </c>
      <c r="C21" s="94">
        <v>30</v>
      </c>
      <c r="D21" s="94">
        <v>57</v>
      </c>
      <c r="E21" s="94">
        <v>8</v>
      </c>
      <c r="F21" s="94">
        <v>2</v>
      </c>
      <c r="G21" s="94">
        <v>1</v>
      </c>
      <c r="H21" s="94">
        <v>1000</v>
      </c>
      <c r="J21">
        <f t="shared" si="1"/>
        <v>103</v>
      </c>
      <c r="K21">
        <f t="shared" si="2"/>
        <v>103</v>
      </c>
      <c r="L21">
        <f t="shared" si="3"/>
        <v>76</v>
      </c>
      <c r="M21">
        <f t="shared" si="4"/>
        <v>125</v>
      </c>
      <c r="N21">
        <f t="shared" si="5"/>
        <v>131</v>
      </c>
      <c r="O21">
        <f t="shared" si="6"/>
        <v>132</v>
      </c>
      <c r="P21">
        <v>1000</v>
      </c>
      <c r="R21" s="93" t="s">
        <v>848</v>
      </c>
      <c r="S21" s="94">
        <v>103</v>
      </c>
      <c r="T21" s="94">
        <v>103</v>
      </c>
      <c r="U21" s="94">
        <v>76</v>
      </c>
      <c r="V21" s="94">
        <v>125</v>
      </c>
      <c r="W21" s="94">
        <v>131</v>
      </c>
      <c r="X21" s="94">
        <v>132</v>
      </c>
      <c r="Y21" s="94">
        <v>1000</v>
      </c>
    </row>
    <row r="22" spans="1:25" ht="15" thickBot="1" x14ac:dyDescent="0.35">
      <c r="A22" s="93" t="s">
        <v>849</v>
      </c>
      <c r="B22" s="94">
        <v>30</v>
      </c>
      <c r="C22" s="94">
        <v>5</v>
      </c>
      <c r="D22" s="94">
        <v>10</v>
      </c>
      <c r="E22" s="94">
        <v>9</v>
      </c>
      <c r="F22" s="94">
        <v>9</v>
      </c>
      <c r="G22" s="94">
        <v>9</v>
      </c>
      <c r="H22" s="94">
        <v>1000</v>
      </c>
      <c r="J22">
        <f t="shared" si="1"/>
        <v>103</v>
      </c>
      <c r="K22">
        <f t="shared" si="2"/>
        <v>128</v>
      </c>
      <c r="L22">
        <f t="shared" si="3"/>
        <v>123</v>
      </c>
      <c r="M22">
        <f t="shared" si="4"/>
        <v>124</v>
      </c>
      <c r="N22">
        <f t="shared" si="5"/>
        <v>124</v>
      </c>
      <c r="O22">
        <f t="shared" si="6"/>
        <v>124</v>
      </c>
      <c r="P22">
        <v>1000</v>
      </c>
      <c r="R22" s="93" t="s">
        <v>849</v>
      </c>
      <c r="S22" s="94">
        <v>103</v>
      </c>
      <c r="T22" s="94">
        <v>128</v>
      </c>
      <c r="U22" s="94">
        <v>123</v>
      </c>
      <c r="V22" s="94">
        <v>124</v>
      </c>
      <c r="W22" s="94">
        <v>124</v>
      </c>
      <c r="X22" s="94">
        <v>124</v>
      </c>
      <c r="Y22" s="94">
        <v>1000</v>
      </c>
    </row>
    <row r="23" spans="1:25" ht="15" thickBot="1" x14ac:dyDescent="0.35">
      <c r="A23" s="93" t="s">
        <v>850</v>
      </c>
      <c r="B23" s="94">
        <v>119</v>
      </c>
      <c r="C23" s="94">
        <v>118</v>
      </c>
      <c r="D23" s="94">
        <v>120</v>
      </c>
      <c r="E23" s="94">
        <v>115</v>
      </c>
      <c r="F23" s="94">
        <v>97</v>
      </c>
      <c r="G23" s="94">
        <v>97</v>
      </c>
      <c r="H23" s="94">
        <v>1000</v>
      </c>
      <c r="J23">
        <f t="shared" si="1"/>
        <v>14</v>
      </c>
      <c r="K23">
        <f t="shared" si="2"/>
        <v>15</v>
      </c>
      <c r="L23">
        <f t="shared" si="3"/>
        <v>13</v>
      </c>
      <c r="M23">
        <f t="shared" si="4"/>
        <v>18</v>
      </c>
      <c r="N23">
        <f t="shared" si="5"/>
        <v>36</v>
      </c>
      <c r="O23">
        <f t="shared" si="6"/>
        <v>36</v>
      </c>
      <c r="P23">
        <v>1000</v>
      </c>
      <c r="R23" s="93" t="s">
        <v>850</v>
      </c>
      <c r="S23" s="94">
        <v>14</v>
      </c>
      <c r="T23" s="94">
        <v>15</v>
      </c>
      <c r="U23" s="94">
        <v>13</v>
      </c>
      <c r="V23" s="94">
        <v>18</v>
      </c>
      <c r="W23" s="94">
        <v>36</v>
      </c>
      <c r="X23" s="94">
        <v>36</v>
      </c>
      <c r="Y23" s="94">
        <v>1000</v>
      </c>
    </row>
    <row r="24" spans="1:25" ht="15" thickBot="1" x14ac:dyDescent="0.35">
      <c r="A24" s="93" t="s">
        <v>851</v>
      </c>
      <c r="B24" s="94">
        <v>49</v>
      </c>
      <c r="C24" s="94">
        <v>115</v>
      </c>
      <c r="D24" s="94">
        <v>97</v>
      </c>
      <c r="E24" s="94">
        <v>123</v>
      </c>
      <c r="F24" s="94">
        <v>97</v>
      </c>
      <c r="G24" s="94">
        <v>97</v>
      </c>
      <c r="H24" s="94">
        <v>1000</v>
      </c>
      <c r="J24">
        <f t="shared" si="1"/>
        <v>84</v>
      </c>
      <c r="K24">
        <f t="shared" si="2"/>
        <v>18</v>
      </c>
      <c r="L24">
        <f t="shared" si="3"/>
        <v>36</v>
      </c>
      <c r="M24">
        <f t="shared" si="4"/>
        <v>10</v>
      </c>
      <c r="N24">
        <f t="shared" si="5"/>
        <v>36</v>
      </c>
      <c r="O24">
        <f t="shared" si="6"/>
        <v>36</v>
      </c>
      <c r="P24">
        <v>1000</v>
      </c>
      <c r="R24" s="93" t="s">
        <v>851</v>
      </c>
      <c r="S24" s="94">
        <v>84</v>
      </c>
      <c r="T24" s="94">
        <v>18</v>
      </c>
      <c r="U24" s="94">
        <v>36</v>
      </c>
      <c r="V24" s="94">
        <v>10</v>
      </c>
      <c r="W24" s="94">
        <v>36</v>
      </c>
      <c r="X24" s="94">
        <v>36</v>
      </c>
      <c r="Y24" s="94">
        <v>1000</v>
      </c>
    </row>
    <row r="25" spans="1:25" ht="15" thickBot="1" x14ac:dyDescent="0.35">
      <c r="A25" s="93" t="s">
        <v>852</v>
      </c>
      <c r="B25" s="94">
        <v>95</v>
      </c>
      <c r="C25" s="94">
        <v>59</v>
      </c>
      <c r="D25" s="94">
        <v>87</v>
      </c>
      <c r="E25" s="94">
        <v>43</v>
      </c>
      <c r="F25" s="94">
        <v>9</v>
      </c>
      <c r="G25" s="94">
        <v>9</v>
      </c>
      <c r="H25" s="94">
        <v>1000</v>
      </c>
      <c r="J25">
        <f t="shared" si="1"/>
        <v>38</v>
      </c>
      <c r="K25">
        <f t="shared" si="2"/>
        <v>74</v>
      </c>
      <c r="L25">
        <f t="shared" si="3"/>
        <v>46</v>
      </c>
      <c r="M25">
        <f t="shared" si="4"/>
        <v>90</v>
      </c>
      <c r="N25">
        <f t="shared" si="5"/>
        <v>124</v>
      </c>
      <c r="O25">
        <f t="shared" si="6"/>
        <v>124</v>
      </c>
      <c r="P25">
        <v>1000</v>
      </c>
      <c r="R25" s="93" t="s">
        <v>852</v>
      </c>
      <c r="S25" s="94">
        <v>38</v>
      </c>
      <c r="T25" s="94">
        <v>74</v>
      </c>
      <c r="U25" s="94">
        <v>46</v>
      </c>
      <c r="V25" s="94">
        <v>90</v>
      </c>
      <c r="W25" s="94">
        <v>124</v>
      </c>
      <c r="X25" s="94">
        <v>124</v>
      </c>
      <c r="Y25" s="94">
        <v>1000</v>
      </c>
    </row>
    <row r="26" spans="1:25" ht="15" thickBot="1" x14ac:dyDescent="0.35">
      <c r="A26" s="93" t="s">
        <v>853</v>
      </c>
      <c r="B26" s="94">
        <v>67</v>
      </c>
      <c r="C26" s="94">
        <v>88</v>
      </c>
      <c r="D26" s="94">
        <v>62</v>
      </c>
      <c r="E26" s="94">
        <v>95</v>
      </c>
      <c r="F26" s="94">
        <v>48</v>
      </c>
      <c r="G26" s="94">
        <v>48</v>
      </c>
      <c r="H26" s="94">
        <v>1000</v>
      </c>
      <c r="J26">
        <f t="shared" si="1"/>
        <v>66</v>
      </c>
      <c r="K26">
        <f t="shared" si="2"/>
        <v>45</v>
      </c>
      <c r="L26">
        <f t="shared" si="3"/>
        <v>71</v>
      </c>
      <c r="M26">
        <f t="shared" si="4"/>
        <v>38</v>
      </c>
      <c r="N26">
        <f t="shared" si="5"/>
        <v>85</v>
      </c>
      <c r="O26">
        <f t="shared" si="6"/>
        <v>85</v>
      </c>
      <c r="P26">
        <v>1000</v>
      </c>
      <c r="R26" s="93" t="s">
        <v>853</v>
      </c>
      <c r="S26" s="94">
        <v>66</v>
      </c>
      <c r="T26" s="94">
        <v>45</v>
      </c>
      <c r="U26" s="94">
        <v>71</v>
      </c>
      <c r="V26" s="94">
        <v>38</v>
      </c>
      <c r="W26" s="94">
        <v>85</v>
      </c>
      <c r="X26" s="94">
        <v>85</v>
      </c>
      <c r="Y26" s="94">
        <v>1000</v>
      </c>
    </row>
    <row r="27" spans="1:25" ht="15" thickBot="1" x14ac:dyDescent="0.35">
      <c r="A27" s="93" t="s">
        <v>854</v>
      </c>
      <c r="B27" s="94">
        <v>75</v>
      </c>
      <c r="C27" s="94">
        <v>79</v>
      </c>
      <c r="D27" s="94">
        <v>89</v>
      </c>
      <c r="E27" s="94">
        <v>66</v>
      </c>
      <c r="F27" s="94">
        <v>48</v>
      </c>
      <c r="G27" s="94">
        <v>48</v>
      </c>
      <c r="H27" s="94">
        <v>1000</v>
      </c>
      <c r="J27">
        <f t="shared" si="1"/>
        <v>58</v>
      </c>
      <c r="K27">
        <f t="shared" si="2"/>
        <v>54</v>
      </c>
      <c r="L27">
        <f t="shared" si="3"/>
        <v>44</v>
      </c>
      <c r="M27">
        <f t="shared" si="4"/>
        <v>67</v>
      </c>
      <c r="N27">
        <f t="shared" si="5"/>
        <v>85</v>
      </c>
      <c r="O27">
        <f t="shared" si="6"/>
        <v>85</v>
      </c>
      <c r="P27">
        <v>1000</v>
      </c>
      <c r="R27" s="93" t="s">
        <v>854</v>
      </c>
      <c r="S27" s="94">
        <v>58</v>
      </c>
      <c r="T27" s="94">
        <v>54</v>
      </c>
      <c r="U27" s="94">
        <v>44</v>
      </c>
      <c r="V27" s="94">
        <v>67</v>
      </c>
      <c r="W27" s="94">
        <v>85</v>
      </c>
      <c r="X27" s="94">
        <v>85</v>
      </c>
      <c r="Y27" s="94">
        <v>1000</v>
      </c>
    </row>
    <row r="28" spans="1:25" ht="15" thickBot="1" x14ac:dyDescent="0.35">
      <c r="A28" s="93" t="s">
        <v>855</v>
      </c>
      <c r="B28" s="94">
        <v>65</v>
      </c>
      <c r="C28" s="94">
        <v>69</v>
      </c>
      <c r="D28" s="94">
        <v>71</v>
      </c>
      <c r="E28" s="94">
        <v>69</v>
      </c>
      <c r="F28" s="94">
        <v>48</v>
      </c>
      <c r="G28" s="94">
        <v>48</v>
      </c>
      <c r="H28" s="94">
        <v>1000</v>
      </c>
      <c r="J28">
        <f t="shared" si="1"/>
        <v>68</v>
      </c>
      <c r="K28">
        <f t="shared" si="2"/>
        <v>64</v>
      </c>
      <c r="L28">
        <f t="shared" si="3"/>
        <v>62</v>
      </c>
      <c r="M28">
        <f t="shared" si="4"/>
        <v>64</v>
      </c>
      <c r="N28">
        <f t="shared" si="5"/>
        <v>85</v>
      </c>
      <c r="O28">
        <f t="shared" si="6"/>
        <v>85</v>
      </c>
      <c r="P28">
        <v>1000</v>
      </c>
      <c r="R28" s="93" t="s">
        <v>855</v>
      </c>
      <c r="S28" s="94">
        <v>68</v>
      </c>
      <c r="T28" s="94">
        <v>64</v>
      </c>
      <c r="U28" s="94">
        <v>62</v>
      </c>
      <c r="V28" s="94">
        <v>64</v>
      </c>
      <c r="W28" s="94">
        <v>85</v>
      </c>
      <c r="X28" s="94">
        <v>85</v>
      </c>
      <c r="Y28" s="94">
        <v>1000</v>
      </c>
    </row>
    <row r="29" spans="1:25" ht="15" thickBot="1" x14ac:dyDescent="0.35">
      <c r="A29" s="93" t="s">
        <v>856</v>
      </c>
      <c r="B29" s="94">
        <v>6</v>
      </c>
      <c r="C29" s="94">
        <v>59</v>
      </c>
      <c r="D29" s="94">
        <v>52</v>
      </c>
      <c r="E29" s="94">
        <v>71</v>
      </c>
      <c r="F29" s="94">
        <v>48</v>
      </c>
      <c r="G29" s="94">
        <v>48</v>
      </c>
      <c r="H29" s="94">
        <v>1000</v>
      </c>
      <c r="J29">
        <f t="shared" si="1"/>
        <v>127</v>
      </c>
      <c r="K29">
        <f t="shared" si="2"/>
        <v>74</v>
      </c>
      <c r="L29">
        <f t="shared" si="3"/>
        <v>81</v>
      </c>
      <c r="M29">
        <f t="shared" si="4"/>
        <v>62</v>
      </c>
      <c r="N29">
        <f t="shared" si="5"/>
        <v>85</v>
      </c>
      <c r="O29">
        <f t="shared" si="6"/>
        <v>85</v>
      </c>
      <c r="P29">
        <v>1000</v>
      </c>
      <c r="R29" s="93" t="s">
        <v>856</v>
      </c>
      <c r="S29" s="94">
        <v>127</v>
      </c>
      <c r="T29" s="94">
        <v>74</v>
      </c>
      <c r="U29" s="94">
        <v>81</v>
      </c>
      <c r="V29" s="94">
        <v>62</v>
      </c>
      <c r="W29" s="94">
        <v>85</v>
      </c>
      <c r="X29" s="94">
        <v>85</v>
      </c>
      <c r="Y29" s="94">
        <v>1000</v>
      </c>
    </row>
    <row r="30" spans="1:25" ht="15" thickBot="1" x14ac:dyDescent="0.35">
      <c r="A30" s="93" t="s">
        <v>857</v>
      </c>
      <c r="B30" s="94">
        <v>77</v>
      </c>
      <c r="C30" s="94">
        <v>44</v>
      </c>
      <c r="D30" s="94">
        <v>48</v>
      </c>
      <c r="E30" s="94">
        <v>44</v>
      </c>
      <c r="F30" s="94">
        <v>9</v>
      </c>
      <c r="G30" s="94">
        <v>9</v>
      </c>
      <c r="H30" s="94">
        <v>1000</v>
      </c>
      <c r="J30">
        <f t="shared" si="1"/>
        <v>56</v>
      </c>
      <c r="K30">
        <f t="shared" si="2"/>
        <v>89</v>
      </c>
      <c r="L30">
        <f t="shared" si="3"/>
        <v>85</v>
      </c>
      <c r="M30">
        <f t="shared" si="4"/>
        <v>89</v>
      </c>
      <c r="N30">
        <f t="shared" si="5"/>
        <v>124</v>
      </c>
      <c r="O30">
        <f t="shared" si="6"/>
        <v>124</v>
      </c>
      <c r="P30">
        <v>1000</v>
      </c>
      <c r="R30" s="93" t="s">
        <v>857</v>
      </c>
      <c r="S30" s="94">
        <v>56</v>
      </c>
      <c r="T30" s="94">
        <v>89</v>
      </c>
      <c r="U30" s="94">
        <v>85</v>
      </c>
      <c r="V30" s="94">
        <v>89</v>
      </c>
      <c r="W30" s="94">
        <v>124</v>
      </c>
      <c r="X30" s="94">
        <v>124</v>
      </c>
      <c r="Y30" s="94">
        <v>1000</v>
      </c>
    </row>
    <row r="31" spans="1:25" ht="15" thickBot="1" x14ac:dyDescent="0.35">
      <c r="A31" s="93" t="s">
        <v>858</v>
      </c>
      <c r="B31" s="94">
        <v>130</v>
      </c>
      <c r="C31" s="94">
        <v>131</v>
      </c>
      <c r="D31" s="94">
        <v>129</v>
      </c>
      <c r="E31" s="94">
        <v>131</v>
      </c>
      <c r="F31" s="94">
        <v>97</v>
      </c>
      <c r="G31" s="94">
        <v>97</v>
      </c>
      <c r="H31" s="94">
        <v>1000</v>
      </c>
      <c r="J31">
        <f t="shared" si="1"/>
        <v>3</v>
      </c>
      <c r="K31">
        <f t="shared" si="2"/>
        <v>2</v>
      </c>
      <c r="L31">
        <f t="shared" si="3"/>
        <v>4</v>
      </c>
      <c r="M31">
        <f t="shared" si="4"/>
        <v>2</v>
      </c>
      <c r="N31">
        <f t="shared" si="5"/>
        <v>36</v>
      </c>
      <c r="O31">
        <f t="shared" si="6"/>
        <v>36</v>
      </c>
      <c r="P31">
        <v>1000</v>
      </c>
      <c r="R31" s="93" t="s">
        <v>858</v>
      </c>
      <c r="S31" s="94">
        <v>3</v>
      </c>
      <c r="T31" s="94">
        <v>2</v>
      </c>
      <c r="U31" s="94">
        <v>4</v>
      </c>
      <c r="V31" s="94">
        <v>2</v>
      </c>
      <c r="W31" s="94">
        <v>36</v>
      </c>
      <c r="X31" s="94">
        <v>36</v>
      </c>
      <c r="Y31" s="94">
        <v>1000</v>
      </c>
    </row>
    <row r="32" spans="1:25" ht="15" thickBot="1" x14ac:dyDescent="0.35">
      <c r="A32" s="93" t="s">
        <v>859</v>
      </c>
      <c r="B32" s="94">
        <v>132</v>
      </c>
      <c r="C32" s="94">
        <v>120</v>
      </c>
      <c r="D32" s="94">
        <v>130</v>
      </c>
      <c r="E32" s="94">
        <v>109</v>
      </c>
      <c r="F32" s="94">
        <v>97</v>
      </c>
      <c r="G32" s="94">
        <v>97</v>
      </c>
      <c r="H32" s="94">
        <v>1000</v>
      </c>
      <c r="J32">
        <f t="shared" si="1"/>
        <v>1</v>
      </c>
      <c r="K32">
        <f t="shared" si="2"/>
        <v>13</v>
      </c>
      <c r="L32">
        <f t="shared" si="3"/>
        <v>3</v>
      </c>
      <c r="M32">
        <f t="shared" si="4"/>
        <v>24</v>
      </c>
      <c r="N32">
        <f t="shared" si="5"/>
        <v>36</v>
      </c>
      <c r="O32">
        <f t="shared" si="6"/>
        <v>36</v>
      </c>
      <c r="P32">
        <v>1000</v>
      </c>
      <c r="R32" s="93" t="s">
        <v>859</v>
      </c>
      <c r="S32" s="94">
        <v>1</v>
      </c>
      <c r="T32" s="94">
        <v>13</v>
      </c>
      <c r="U32" s="94">
        <v>3</v>
      </c>
      <c r="V32" s="94">
        <v>24</v>
      </c>
      <c r="W32" s="94">
        <v>36</v>
      </c>
      <c r="X32" s="94">
        <v>36</v>
      </c>
      <c r="Y32" s="94">
        <v>1000</v>
      </c>
    </row>
    <row r="33" spans="1:25" ht="15" thickBot="1" x14ac:dyDescent="0.35">
      <c r="A33" s="93" t="s">
        <v>860</v>
      </c>
      <c r="B33" s="94">
        <v>110</v>
      </c>
      <c r="C33" s="94">
        <v>105</v>
      </c>
      <c r="D33" s="94">
        <v>112</v>
      </c>
      <c r="E33" s="94">
        <v>103</v>
      </c>
      <c r="F33" s="94">
        <v>97</v>
      </c>
      <c r="G33" s="94">
        <v>97</v>
      </c>
      <c r="H33" s="94">
        <v>1000</v>
      </c>
      <c r="J33">
        <f t="shared" si="1"/>
        <v>23</v>
      </c>
      <c r="K33">
        <f t="shared" si="2"/>
        <v>28</v>
      </c>
      <c r="L33">
        <f t="shared" si="3"/>
        <v>21</v>
      </c>
      <c r="M33">
        <f t="shared" si="4"/>
        <v>30</v>
      </c>
      <c r="N33">
        <f t="shared" si="5"/>
        <v>36</v>
      </c>
      <c r="O33">
        <f t="shared" si="6"/>
        <v>36</v>
      </c>
      <c r="P33">
        <v>1000</v>
      </c>
      <c r="R33" s="93" t="s">
        <v>860</v>
      </c>
      <c r="S33" s="94">
        <v>23</v>
      </c>
      <c r="T33" s="94">
        <v>28</v>
      </c>
      <c r="U33" s="94">
        <v>21</v>
      </c>
      <c r="V33" s="94">
        <v>30</v>
      </c>
      <c r="W33" s="94">
        <v>36</v>
      </c>
      <c r="X33" s="94">
        <v>36</v>
      </c>
      <c r="Y33" s="94">
        <v>1000</v>
      </c>
    </row>
    <row r="34" spans="1:25" ht="15" thickBot="1" x14ac:dyDescent="0.35">
      <c r="A34" s="93" t="s">
        <v>861</v>
      </c>
      <c r="B34" s="94">
        <v>22</v>
      </c>
      <c r="C34" s="94">
        <v>15</v>
      </c>
      <c r="D34" s="94">
        <v>14</v>
      </c>
      <c r="E34" s="94">
        <v>26</v>
      </c>
      <c r="F34" s="94">
        <v>9</v>
      </c>
      <c r="G34" s="94">
        <v>9</v>
      </c>
      <c r="H34" s="94">
        <v>1000</v>
      </c>
      <c r="J34">
        <f t="shared" si="1"/>
        <v>111</v>
      </c>
      <c r="K34">
        <f t="shared" si="2"/>
        <v>118</v>
      </c>
      <c r="L34">
        <f t="shared" si="3"/>
        <v>119</v>
      </c>
      <c r="M34">
        <f t="shared" si="4"/>
        <v>107</v>
      </c>
      <c r="N34">
        <f t="shared" si="5"/>
        <v>124</v>
      </c>
      <c r="O34">
        <f t="shared" si="6"/>
        <v>124</v>
      </c>
      <c r="P34">
        <v>1000</v>
      </c>
      <c r="R34" s="93" t="s">
        <v>861</v>
      </c>
      <c r="S34" s="94">
        <v>111</v>
      </c>
      <c r="T34" s="94">
        <v>118</v>
      </c>
      <c r="U34" s="94">
        <v>119</v>
      </c>
      <c r="V34" s="94">
        <v>107</v>
      </c>
      <c r="W34" s="94">
        <v>124</v>
      </c>
      <c r="X34" s="94">
        <v>124</v>
      </c>
      <c r="Y34" s="94">
        <v>1000</v>
      </c>
    </row>
    <row r="35" spans="1:25" ht="15" thickBot="1" x14ac:dyDescent="0.35">
      <c r="A35" s="93" t="s">
        <v>862</v>
      </c>
      <c r="B35" s="94">
        <v>131</v>
      </c>
      <c r="C35" s="94">
        <v>130</v>
      </c>
      <c r="D35" s="94">
        <v>132</v>
      </c>
      <c r="E35" s="94">
        <v>130</v>
      </c>
      <c r="F35" s="94">
        <v>97</v>
      </c>
      <c r="G35" s="94">
        <v>97</v>
      </c>
      <c r="H35" s="94">
        <v>1000</v>
      </c>
      <c r="J35">
        <f t="shared" si="1"/>
        <v>2</v>
      </c>
      <c r="K35">
        <f t="shared" si="2"/>
        <v>3</v>
      </c>
      <c r="L35">
        <f t="shared" si="3"/>
        <v>1</v>
      </c>
      <c r="M35">
        <f t="shared" si="4"/>
        <v>3</v>
      </c>
      <c r="N35">
        <f t="shared" si="5"/>
        <v>36</v>
      </c>
      <c r="O35">
        <f t="shared" si="6"/>
        <v>36</v>
      </c>
      <c r="P35">
        <v>1000</v>
      </c>
      <c r="R35" s="93" t="s">
        <v>862</v>
      </c>
      <c r="S35" s="94">
        <v>2</v>
      </c>
      <c r="T35" s="94">
        <v>3</v>
      </c>
      <c r="U35" s="94">
        <v>1</v>
      </c>
      <c r="V35" s="94">
        <v>3</v>
      </c>
      <c r="W35" s="94">
        <v>36</v>
      </c>
      <c r="X35" s="94">
        <v>36</v>
      </c>
      <c r="Y35" s="94">
        <v>1000</v>
      </c>
    </row>
    <row r="36" spans="1:25" ht="15" thickBot="1" x14ac:dyDescent="0.35">
      <c r="A36" s="93" t="s">
        <v>863</v>
      </c>
      <c r="B36" s="94">
        <v>22</v>
      </c>
      <c r="C36" s="94">
        <v>46</v>
      </c>
      <c r="D36" s="94">
        <v>38</v>
      </c>
      <c r="E36" s="94">
        <v>57</v>
      </c>
      <c r="F36" s="94">
        <v>48</v>
      </c>
      <c r="G36" s="94">
        <v>48</v>
      </c>
      <c r="H36" s="94">
        <v>1000</v>
      </c>
      <c r="J36">
        <f t="shared" si="1"/>
        <v>111</v>
      </c>
      <c r="K36">
        <f t="shared" si="2"/>
        <v>87</v>
      </c>
      <c r="L36">
        <f t="shared" si="3"/>
        <v>95</v>
      </c>
      <c r="M36">
        <f t="shared" si="4"/>
        <v>76</v>
      </c>
      <c r="N36">
        <f t="shared" si="5"/>
        <v>85</v>
      </c>
      <c r="O36">
        <f t="shared" si="6"/>
        <v>85</v>
      </c>
      <c r="P36">
        <v>1000</v>
      </c>
      <c r="R36" s="93" t="s">
        <v>863</v>
      </c>
      <c r="S36" s="94">
        <v>111</v>
      </c>
      <c r="T36" s="94">
        <v>87</v>
      </c>
      <c r="U36" s="94">
        <v>95</v>
      </c>
      <c r="V36" s="94">
        <v>76</v>
      </c>
      <c r="W36" s="94">
        <v>85</v>
      </c>
      <c r="X36" s="94">
        <v>85</v>
      </c>
      <c r="Y36" s="94">
        <v>1000</v>
      </c>
    </row>
    <row r="37" spans="1:25" ht="15" thickBot="1" x14ac:dyDescent="0.35">
      <c r="A37" s="93" t="s">
        <v>864</v>
      </c>
      <c r="B37" s="94">
        <v>35</v>
      </c>
      <c r="C37" s="94">
        <v>88</v>
      </c>
      <c r="D37" s="94">
        <v>65</v>
      </c>
      <c r="E37" s="94">
        <v>93</v>
      </c>
      <c r="F37" s="94">
        <v>48</v>
      </c>
      <c r="G37" s="94">
        <v>48</v>
      </c>
      <c r="H37" s="94">
        <v>1000</v>
      </c>
      <c r="J37">
        <f t="shared" si="1"/>
        <v>98</v>
      </c>
      <c r="K37">
        <f t="shared" si="2"/>
        <v>45</v>
      </c>
      <c r="L37">
        <f t="shared" si="3"/>
        <v>68</v>
      </c>
      <c r="M37">
        <f t="shared" si="4"/>
        <v>40</v>
      </c>
      <c r="N37">
        <f t="shared" si="5"/>
        <v>85</v>
      </c>
      <c r="O37">
        <f t="shared" si="6"/>
        <v>85</v>
      </c>
      <c r="P37">
        <v>1000</v>
      </c>
      <c r="R37" s="93" t="s">
        <v>864</v>
      </c>
      <c r="S37" s="94">
        <v>98</v>
      </c>
      <c r="T37" s="94">
        <v>45</v>
      </c>
      <c r="U37" s="94">
        <v>68</v>
      </c>
      <c r="V37" s="94">
        <v>40</v>
      </c>
      <c r="W37" s="94">
        <v>85</v>
      </c>
      <c r="X37" s="94">
        <v>85</v>
      </c>
      <c r="Y37" s="94">
        <v>1000</v>
      </c>
    </row>
    <row r="38" spans="1:25" ht="15" thickBot="1" x14ac:dyDescent="0.35">
      <c r="A38" s="93" t="s">
        <v>865</v>
      </c>
      <c r="B38" s="94">
        <v>87</v>
      </c>
      <c r="C38" s="94">
        <v>69</v>
      </c>
      <c r="D38" s="94">
        <v>70</v>
      </c>
      <c r="E38" s="94">
        <v>70</v>
      </c>
      <c r="F38" s="94">
        <v>48</v>
      </c>
      <c r="G38" s="94">
        <v>48</v>
      </c>
      <c r="H38" s="94">
        <v>1000</v>
      </c>
      <c r="J38">
        <f t="shared" si="1"/>
        <v>46</v>
      </c>
      <c r="K38">
        <f t="shared" si="2"/>
        <v>64</v>
      </c>
      <c r="L38">
        <f t="shared" si="3"/>
        <v>63</v>
      </c>
      <c r="M38">
        <f t="shared" si="4"/>
        <v>63</v>
      </c>
      <c r="N38">
        <f t="shared" si="5"/>
        <v>85</v>
      </c>
      <c r="O38">
        <f t="shared" si="6"/>
        <v>85</v>
      </c>
      <c r="P38">
        <v>1000</v>
      </c>
      <c r="R38" s="93" t="s">
        <v>865</v>
      </c>
      <c r="S38" s="94">
        <v>46</v>
      </c>
      <c r="T38" s="94">
        <v>64</v>
      </c>
      <c r="U38" s="94">
        <v>63</v>
      </c>
      <c r="V38" s="94">
        <v>63</v>
      </c>
      <c r="W38" s="94">
        <v>85</v>
      </c>
      <c r="X38" s="94">
        <v>85</v>
      </c>
      <c r="Y38" s="94">
        <v>1000</v>
      </c>
    </row>
    <row r="39" spans="1:25" ht="15" thickBot="1" x14ac:dyDescent="0.35">
      <c r="A39" s="93" t="s">
        <v>866</v>
      </c>
      <c r="B39" s="94">
        <v>121</v>
      </c>
      <c r="C39" s="94">
        <v>111</v>
      </c>
      <c r="D39" s="94">
        <v>119</v>
      </c>
      <c r="E39" s="94">
        <v>101</v>
      </c>
      <c r="F39" s="94">
        <v>97</v>
      </c>
      <c r="G39" s="94">
        <v>97</v>
      </c>
      <c r="H39" s="94">
        <v>1000</v>
      </c>
      <c r="J39">
        <f t="shared" si="1"/>
        <v>12</v>
      </c>
      <c r="K39">
        <f t="shared" si="2"/>
        <v>22</v>
      </c>
      <c r="L39">
        <f t="shared" si="3"/>
        <v>14</v>
      </c>
      <c r="M39">
        <f t="shared" si="4"/>
        <v>32</v>
      </c>
      <c r="N39">
        <f t="shared" si="5"/>
        <v>36</v>
      </c>
      <c r="O39">
        <f t="shared" si="6"/>
        <v>36</v>
      </c>
      <c r="P39">
        <v>1000</v>
      </c>
      <c r="R39" s="93" t="s">
        <v>866</v>
      </c>
      <c r="S39" s="94">
        <v>12</v>
      </c>
      <c r="T39" s="94">
        <v>22</v>
      </c>
      <c r="U39" s="94">
        <v>14</v>
      </c>
      <c r="V39" s="94">
        <v>32</v>
      </c>
      <c r="W39" s="94">
        <v>36</v>
      </c>
      <c r="X39" s="94">
        <v>36</v>
      </c>
      <c r="Y39" s="94">
        <v>1000</v>
      </c>
    </row>
    <row r="40" spans="1:25" ht="15" thickBot="1" x14ac:dyDescent="0.35">
      <c r="A40" s="93" t="s">
        <v>867</v>
      </c>
      <c r="B40" s="94">
        <v>121</v>
      </c>
      <c r="C40" s="94">
        <v>69</v>
      </c>
      <c r="D40" s="94">
        <v>54</v>
      </c>
      <c r="E40" s="94">
        <v>83</v>
      </c>
      <c r="F40" s="94">
        <v>48</v>
      </c>
      <c r="G40" s="94">
        <v>48</v>
      </c>
      <c r="H40" s="94">
        <v>1000</v>
      </c>
      <c r="J40">
        <f t="shared" si="1"/>
        <v>12</v>
      </c>
      <c r="K40">
        <f t="shared" si="2"/>
        <v>64</v>
      </c>
      <c r="L40">
        <f t="shared" si="3"/>
        <v>79</v>
      </c>
      <c r="M40">
        <f t="shared" si="4"/>
        <v>50</v>
      </c>
      <c r="N40">
        <f t="shared" si="5"/>
        <v>85</v>
      </c>
      <c r="O40">
        <f t="shared" si="6"/>
        <v>85</v>
      </c>
      <c r="P40">
        <v>1000</v>
      </c>
      <c r="R40" s="93" t="s">
        <v>867</v>
      </c>
      <c r="S40" s="94">
        <v>12</v>
      </c>
      <c r="T40" s="94">
        <v>64</v>
      </c>
      <c r="U40" s="94">
        <v>79</v>
      </c>
      <c r="V40" s="94">
        <v>50</v>
      </c>
      <c r="W40" s="94">
        <v>85</v>
      </c>
      <c r="X40" s="94">
        <v>85</v>
      </c>
      <c r="Y40" s="94">
        <v>1000</v>
      </c>
    </row>
    <row r="41" spans="1:25" ht="15" thickBot="1" x14ac:dyDescent="0.35">
      <c r="A41" s="93" t="s">
        <v>868</v>
      </c>
      <c r="B41" s="94">
        <v>111</v>
      </c>
      <c r="C41" s="94">
        <v>123</v>
      </c>
      <c r="D41" s="94">
        <v>113</v>
      </c>
      <c r="E41" s="94">
        <v>124</v>
      </c>
      <c r="F41" s="94">
        <v>97</v>
      </c>
      <c r="G41" s="94">
        <v>97</v>
      </c>
      <c r="H41" s="94">
        <v>1000</v>
      </c>
      <c r="J41">
        <f t="shared" si="1"/>
        <v>22</v>
      </c>
      <c r="K41">
        <f t="shared" si="2"/>
        <v>10</v>
      </c>
      <c r="L41">
        <f t="shared" si="3"/>
        <v>20</v>
      </c>
      <c r="M41">
        <f t="shared" si="4"/>
        <v>9</v>
      </c>
      <c r="N41">
        <f t="shared" si="5"/>
        <v>36</v>
      </c>
      <c r="O41">
        <f t="shared" si="6"/>
        <v>36</v>
      </c>
      <c r="P41">
        <v>1000</v>
      </c>
      <c r="R41" s="93" t="s">
        <v>868</v>
      </c>
      <c r="S41" s="94">
        <v>22</v>
      </c>
      <c r="T41" s="94">
        <v>10</v>
      </c>
      <c r="U41" s="94">
        <v>20</v>
      </c>
      <c r="V41" s="94">
        <v>9</v>
      </c>
      <c r="W41" s="94">
        <v>36</v>
      </c>
      <c r="X41" s="94">
        <v>36</v>
      </c>
      <c r="Y41" s="94">
        <v>1000</v>
      </c>
    </row>
    <row r="42" spans="1:25" ht="15" thickBot="1" x14ac:dyDescent="0.35">
      <c r="A42" s="93" t="s">
        <v>869</v>
      </c>
      <c r="B42" s="94">
        <v>94</v>
      </c>
      <c r="C42" s="94">
        <v>24</v>
      </c>
      <c r="D42" s="94">
        <v>79</v>
      </c>
      <c r="E42" s="94">
        <v>6</v>
      </c>
      <c r="F42" s="94">
        <v>2</v>
      </c>
      <c r="G42" s="94">
        <v>1</v>
      </c>
      <c r="H42" s="94">
        <v>1000</v>
      </c>
      <c r="J42">
        <f t="shared" si="1"/>
        <v>39</v>
      </c>
      <c r="K42">
        <f t="shared" si="2"/>
        <v>109</v>
      </c>
      <c r="L42">
        <f t="shared" si="3"/>
        <v>54</v>
      </c>
      <c r="M42">
        <f t="shared" si="4"/>
        <v>127</v>
      </c>
      <c r="N42">
        <f t="shared" si="5"/>
        <v>131</v>
      </c>
      <c r="O42">
        <f t="shared" si="6"/>
        <v>132</v>
      </c>
      <c r="P42">
        <v>1000</v>
      </c>
      <c r="R42" s="93" t="s">
        <v>869</v>
      </c>
      <c r="S42" s="94">
        <v>39</v>
      </c>
      <c r="T42" s="94">
        <v>109</v>
      </c>
      <c r="U42" s="94">
        <v>54</v>
      </c>
      <c r="V42" s="94">
        <v>127</v>
      </c>
      <c r="W42" s="94">
        <v>131</v>
      </c>
      <c r="X42" s="94">
        <v>132</v>
      </c>
      <c r="Y42" s="94">
        <v>1000</v>
      </c>
    </row>
    <row r="43" spans="1:25" ht="15" thickBot="1" x14ac:dyDescent="0.35">
      <c r="A43" s="93" t="s">
        <v>870</v>
      </c>
      <c r="B43" s="94">
        <v>35</v>
      </c>
      <c r="C43" s="94">
        <v>43</v>
      </c>
      <c r="D43" s="94">
        <v>27</v>
      </c>
      <c r="E43" s="94">
        <v>60</v>
      </c>
      <c r="F43" s="94">
        <v>48</v>
      </c>
      <c r="G43" s="94">
        <v>48</v>
      </c>
      <c r="H43" s="94">
        <v>1000</v>
      </c>
      <c r="J43">
        <f t="shared" si="1"/>
        <v>98</v>
      </c>
      <c r="K43">
        <f t="shared" si="2"/>
        <v>90</v>
      </c>
      <c r="L43">
        <f t="shared" si="3"/>
        <v>106</v>
      </c>
      <c r="M43">
        <f t="shared" si="4"/>
        <v>73</v>
      </c>
      <c r="N43">
        <f t="shared" si="5"/>
        <v>85</v>
      </c>
      <c r="O43">
        <f t="shared" si="6"/>
        <v>85</v>
      </c>
      <c r="P43">
        <v>1000</v>
      </c>
      <c r="R43" s="93" t="s">
        <v>870</v>
      </c>
      <c r="S43" s="94">
        <v>98</v>
      </c>
      <c r="T43" s="94">
        <v>90</v>
      </c>
      <c r="U43" s="94">
        <v>106</v>
      </c>
      <c r="V43" s="94">
        <v>73</v>
      </c>
      <c r="W43" s="94">
        <v>85</v>
      </c>
      <c r="X43" s="94">
        <v>85</v>
      </c>
      <c r="Y43" s="94">
        <v>1000</v>
      </c>
    </row>
    <row r="44" spans="1:25" ht="15" thickBot="1" x14ac:dyDescent="0.35">
      <c r="A44" s="93" t="s">
        <v>871</v>
      </c>
      <c r="B44" s="94">
        <v>56</v>
      </c>
      <c r="C44" s="94">
        <v>17</v>
      </c>
      <c r="D44" s="94">
        <v>25</v>
      </c>
      <c r="E44" s="94">
        <v>20</v>
      </c>
      <c r="F44" s="94">
        <v>9</v>
      </c>
      <c r="G44" s="94">
        <v>9</v>
      </c>
      <c r="H44" s="94">
        <v>1000</v>
      </c>
      <c r="J44">
        <f t="shared" si="1"/>
        <v>77</v>
      </c>
      <c r="K44">
        <f t="shared" si="2"/>
        <v>116</v>
      </c>
      <c r="L44">
        <f t="shared" si="3"/>
        <v>108</v>
      </c>
      <c r="M44">
        <f t="shared" si="4"/>
        <v>113</v>
      </c>
      <c r="N44">
        <f t="shared" si="5"/>
        <v>124</v>
      </c>
      <c r="O44">
        <f t="shared" si="6"/>
        <v>124</v>
      </c>
      <c r="P44">
        <v>1000</v>
      </c>
      <c r="R44" s="93" t="s">
        <v>871</v>
      </c>
      <c r="S44" s="94">
        <v>77</v>
      </c>
      <c r="T44" s="94">
        <v>116</v>
      </c>
      <c r="U44" s="94">
        <v>108</v>
      </c>
      <c r="V44" s="94">
        <v>113</v>
      </c>
      <c r="W44" s="94">
        <v>124</v>
      </c>
      <c r="X44" s="94">
        <v>124</v>
      </c>
      <c r="Y44" s="94">
        <v>1000</v>
      </c>
    </row>
    <row r="45" spans="1:25" ht="15" thickBot="1" x14ac:dyDescent="0.35">
      <c r="A45" s="93" t="s">
        <v>872</v>
      </c>
      <c r="B45" s="94">
        <v>6</v>
      </c>
      <c r="C45" s="94">
        <v>11</v>
      </c>
      <c r="D45" s="94">
        <v>4</v>
      </c>
      <c r="E45" s="94">
        <v>28</v>
      </c>
      <c r="F45" s="94">
        <v>9</v>
      </c>
      <c r="G45" s="94">
        <v>9</v>
      </c>
      <c r="H45" s="94">
        <v>1000</v>
      </c>
      <c r="J45">
        <f t="shared" si="1"/>
        <v>127</v>
      </c>
      <c r="K45">
        <f t="shared" si="2"/>
        <v>122</v>
      </c>
      <c r="L45">
        <f t="shared" si="3"/>
        <v>129</v>
      </c>
      <c r="M45">
        <f t="shared" si="4"/>
        <v>105</v>
      </c>
      <c r="N45">
        <f t="shared" si="5"/>
        <v>124</v>
      </c>
      <c r="O45">
        <f t="shared" si="6"/>
        <v>124</v>
      </c>
      <c r="P45">
        <v>1000</v>
      </c>
      <c r="R45" s="93" t="s">
        <v>872</v>
      </c>
      <c r="S45" s="94">
        <v>127</v>
      </c>
      <c r="T45" s="94">
        <v>122</v>
      </c>
      <c r="U45" s="94">
        <v>129</v>
      </c>
      <c r="V45" s="94">
        <v>105</v>
      </c>
      <c r="W45" s="94">
        <v>124</v>
      </c>
      <c r="X45" s="94">
        <v>124</v>
      </c>
      <c r="Y45" s="94">
        <v>1000</v>
      </c>
    </row>
    <row r="46" spans="1:25" ht="15" thickBot="1" x14ac:dyDescent="0.35">
      <c r="A46" s="93" t="s">
        <v>873</v>
      </c>
      <c r="B46" s="94">
        <v>99</v>
      </c>
      <c r="C46" s="94">
        <v>131</v>
      </c>
      <c r="D46" s="94">
        <v>122</v>
      </c>
      <c r="E46" s="94">
        <v>132</v>
      </c>
      <c r="F46" s="94">
        <v>97</v>
      </c>
      <c r="G46" s="94">
        <v>97</v>
      </c>
      <c r="H46" s="94">
        <v>1000</v>
      </c>
      <c r="J46">
        <f t="shared" si="1"/>
        <v>34</v>
      </c>
      <c r="K46">
        <f t="shared" si="2"/>
        <v>2</v>
      </c>
      <c r="L46">
        <f t="shared" si="3"/>
        <v>11</v>
      </c>
      <c r="M46">
        <f t="shared" si="4"/>
        <v>1</v>
      </c>
      <c r="N46">
        <f t="shared" si="5"/>
        <v>36</v>
      </c>
      <c r="O46">
        <f t="shared" si="6"/>
        <v>36</v>
      </c>
      <c r="P46">
        <v>1000</v>
      </c>
      <c r="R46" s="93" t="s">
        <v>873</v>
      </c>
      <c r="S46" s="94">
        <v>34</v>
      </c>
      <c r="T46" s="94">
        <v>2</v>
      </c>
      <c r="U46" s="94">
        <v>11</v>
      </c>
      <c r="V46" s="94">
        <v>1</v>
      </c>
      <c r="W46" s="94">
        <v>36</v>
      </c>
      <c r="X46" s="94">
        <v>36</v>
      </c>
      <c r="Y46" s="94">
        <v>1000</v>
      </c>
    </row>
    <row r="47" spans="1:25" ht="15" thickBot="1" x14ac:dyDescent="0.35">
      <c r="A47" s="93" t="s">
        <v>874</v>
      </c>
      <c r="B47" s="94">
        <v>60</v>
      </c>
      <c r="C47" s="94">
        <v>82</v>
      </c>
      <c r="D47" s="94">
        <v>75</v>
      </c>
      <c r="E47" s="94">
        <v>85</v>
      </c>
      <c r="F47" s="94">
        <v>48</v>
      </c>
      <c r="G47" s="94">
        <v>48</v>
      </c>
      <c r="H47" s="94">
        <v>1000</v>
      </c>
      <c r="J47">
        <f t="shared" si="1"/>
        <v>73</v>
      </c>
      <c r="K47">
        <f t="shared" si="2"/>
        <v>51</v>
      </c>
      <c r="L47">
        <f t="shared" si="3"/>
        <v>58</v>
      </c>
      <c r="M47">
        <f t="shared" si="4"/>
        <v>48</v>
      </c>
      <c r="N47">
        <f t="shared" si="5"/>
        <v>85</v>
      </c>
      <c r="O47">
        <f t="shared" si="6"/>
        <v>85</v>
      </c>
      <c r="P47">
        <v>1000</v>
      </c>
      <c r="R47" s="93" t="s">
        <v>874</v>
      </c>
      <c r="S47" s="94">
        <v>73</v>
      </c>
      <c r="T47" s="94">
        <v>51</v>
      </c>
      <c r="U47" s="94">
        <v>58</v>
      </c>
      <c r="V47" s="94">
        <v>48</v>
      </c>
      <c r="W47" s="94">
        <v>85</v>
      </c>
      <c r="X47" s="94">
        <v>85</v>
      </c>
      <c r="Y47" s="94">
        <v>1000</v>
      </c>
    </row>
    <row r="48" spans="1:25" ht="15" thickBot="1" x14ac:dyDescent="0.35">
      <c r="A48" s="93" t="s">
        <v>875</v>
      </c>
      <c r="B48" s="94">
        <v>90</v>
      </c>
      <c r="C48" s="94">
        <v>67</v>
      </c>
      <c r="D48" s="94">
        <v>74</v>
      </c>
      <c r="E48" s="94">
        <v>63</v>
      </c>
      <c r="F48" s="94">
        <v>48</v>
      </c>
      <c r="G48" s="94">
        <v>48</v>
      </c>
      <c r="H48" s="94">
        <v>1000</v>
      </c>
      <c r="J48">
        <f t="shared" si="1"/>
        <v>43</v>
      </c>
      <c r="K48">
        <f t="shared" si="2"/>
        <v>66</v>
      </c>
      <c r="L48">
        <f t="shared" si="3"/>
        <v>59</v>
      </c>
      <c r="M48">
        <f t="shared" si="4"/>
        <v>70</v>
      </c>
      <c r="N48">
        <f t="shared" si="5"/>
        <v>85</v>
      </c>
      <c r="O48">
        <f t="shared" si="6"/>
        <v>85</v>
      </c>
      <c r="P48">
        <v>1000</v>
      </c>
      <c r="R48" s="93" t="s">
        <v>875</v>
      </c>
      <c r="S48" s="94">
        <v>43</v>
      </c>
      <c r="T48" s="94">
        <v>66</v>
      </c>
      <c r="U48" s="94">
        <v>59</v>
      </c>
      <c r="V48" s="94">
        <v>70</v>
      </c>
      <c r="W48" s="94">
        <v>85</v>
      </c>
      <c r="X48" s="94">
        <v>85</v>
      </c>
      <c r="Y48" s="94">
        <v>1000</v>
      </c>
    </row>
    <row r="49" spans="1:25" ht="15" thickBot="1" x14ac:dyDescent="0.35">
      <c r="A49" s="93" t="s">
        <v>876</v>
      </c>
      <c r="B49" s="94">
        <v>90</v>
      </c>
      <c r="C49" s="94">
        <v>94</v>
      </c>
      <c r="D49" s="94">
        <v>81</v>
      </c>
      <c r="E49" s="94">
        <v>98</v>
      </c>
      <c r="F49" s="94">
        <v>97</v>
      </c>
      <c r="G49" s="94">
        <v>97</v>
      </c>
      <c r="H49" s="94">
        <v>1000</v>
      </c>
      <c r="J49">
        <f t="shared" si="1"/>
        <v>43</v>
      </c>
      <c r="K49">
        <f t="shared" si="2"/>
        <v>39</v>
      </c>
      <c r="L49">
        <f t="shared" si="3"/>
        <v>52</v>
      </c>
      <c r="M49">
        <f t="shared" si="4"/>
        <v>35</v>
      </c>
      <c r="N49">
        <f t="shared" si="5"/>
        <v>36</v>
      </c>
      <c r="O49">
        <f t="shared" si="6"/>
        <v>36</v>
      </c>
      <c r="P49">
        <v>1000</v>
      </c>
      <c r="R49" s="93" t="s">
        <v>876</v>
      </c>
      <c r="S49" s="94">
        <v>43</v>
      </c>
      <c r="T49" s="94">
        <v>39</v>
      </c>
      <c r="U49" s="94">
        <v>52</v>
      </c>
      <c r="V49" s="94">
        <v>35</v>
      </c>
      <c r="W49" s="94">
        <v>36</v>
      </c>
      <c r="X49" s="94">
        <v>36</v>
      </c>
      <c r="Y49" s="94">
        <v>1000</v>
      </c>
    </row>
    <row r="50" spans="1:25" ht="15" thickBot="1" x14ac:dyDescent="0.35">
      <c r="A50" s="93" t="s">
        <v>877</v>
      </c>
      <c r="B50" s="94">
        <v>126</v>
      </c>
      <c r="C50" s="94">
        <v>123</v>
      </c>
      <c r="D50" s="94">
        <v>124</v>
      </c>
      <c r="E50" s="94">
        <v>120</v>
      </c>
      <c r="F50" s="94">
        <v>97</v>
      </c>
      <c r="G50" s="94">
        <v>97</v>
      </c>
      <c r="H50" s="94">
        <v>1000</v>
      </c>
      <c r="J50">
        <f t="shared" si="1"/>
        <v>7</v>
      </c>
      <c r="K50">
        <f t="shared" si="2"/>
        <v>10</v>
      </c>
      <c r="L50">
        <f t="shared" si="3"/>
        <v>9</v>
      </c>
      <c r="M50">
        <f t="shared" si="4"/>
        <v>13</v>
      </c>
      <c r="N50">
        <f t="shared" si="5"/>
        <v>36</v>
      </c>
      <c r="O50">
        <f t="shared" si="6"/>
        <v>36</v>
      </c>
      <c r="P50">
        <v>1000</v>
      </c>
      <c r="R50" s="93" t="s">
        <v>877</v>
      </c>
      <c r="S50" s="94">
        <v>7</v>
      </c>
      <c r="T50" s="94">
        <v>10</v>
      </c>
      <c r="U50" s="94">
        <v>9</v>
      </c>
      <c r="V50" s="94">
        <v>13</v>
      </c>
      <c r="W50" s="94">
        <v>36</v>
      </c>
      <c r="X50" s="94">
        <v>36</v>
      </c>
      <c r="Y50" s="94">
        <v>1000</v>
      </c>
    </row>
    <row r="51" spans="1:25" ht="15" thickBot="1" x14ac:dyDescent="0.35">
      <c r="A51" s="93" t="s">
        <v>878</v>
      </c>
      <c r="B51" s="94">
        <v>26</v>
      </c>
      <c r="C51" s="94">
        <v>7</v>
      </c>
      <c r="D51" s="94">
        <v>31</v>
      </c>
      <c r="E51" s="94">
        <v>2</v>
      </c>
      <c r="F51" s="94">
        <v>2</v>
      </c>
      <c r="G51" s="94">
        <v>1</v>
      </c>
      <c r="H51" s="94">
        <v>1000</v>
      </c>
      <c r="J51">
        <f t="shared" si="1"/>
        <v>107</v>
      </c>
      <c r="K51">
        <f t="shared" si="2"/>
        <v>126</v>
      </c>
      <c r="L51">
        <f t="shared" si="3"/>
        <v>102</v>
      </c>
      <c r="M51">
        <f t="shared" si="4"/>
        <v>131</v>
      </c>
      <c r="N51">
        <f t="shared" si="5"/>
        <v>131</v>
      </c>
      <c r="O51">
        <f t="shared" si="6"/>
        <v>132</v>
      </c>
      <c r="P51">
        <v>1000</v>
      </c>
      <c r="R51" s="93" t="s">
        <v>878</v>
      </c>
      <c r="S51" s="94">
        <v>107</v>
      </c>
      <c r="T51" s="94">
        <v>126</v>
      </c>
      <c r="U51" s="94">
        <v>102</v>
      </c>
      <c r="V51" s="94">
        <v>131</v>
      </c>
      <c r="W51" s="94">
        <v>131</v>
      </c>
      <c r="X51" s="94">
        <v>132</v>
      </c>
      <c r="Y51" s="94">
        <v>1000</v>
      </c>
    </row>
    <row r="52" spans="1:25" ht="15" thickBot="1" x14ac:dyDescent="0.35">
      <c r="A52" s="93" t="s">
        <v>879</v>
      </c>
      <c r="B52" s="94">
        <v>81</v>
      </c>
      <c r="C52" s="94">
        <v>59</v>
      </c>
      <c r="D52" s="94">
        <v>89</v>
      </c>
      <c r="E52" s="94">
        <v>42</v>
      </c>
      <c r="F52" s="94">
        <v>9</v>
      </c>
      <c r="G52" s="94">
        <v>9</v>
      </c>
      <c r="H52" s="94">
        <v>1000</v>
      </c>
      <c r="J52">
        <f t="shared" si="1"/>
        <v>52</v>
      </c>
      <c r="K52">
        <f t="shared" si="2"/>
        <v>74</v>
      </c>
      <c r="L52">
        <f t="shared" si="3"/>
        <v>44</v>
      </c>
      <c r="M52">
        <f t="shared" si="4"/>
        <v>91</v>
      </c>
      <c r="N52">
        <f t="shared" si="5"/>
        <v>124</v>
      </c>
      <c r="O52">
        <f t="shared" si="6"/>
        <v>124</v>
      </c>
      <c r="P52">
        <v>1000</v>
      </c>
      <c r="R52" s="93" t="s">
        <v>879</v>
      </c>
      <c r="S52" s="94">
        <v>52</v>
      </c>
      <c r="T52" s="94">
        <v>74</v>
      </c>
      <c r="U52" s="94">
        <v>44</v>
      </c>
      <c r="V52" s="94">
        <v>91</v>
      </c>
      <c r="W52" s="94">
        <v>124</v>
      </c>
      <c r="X52" s="94">
        <v>124</v>
      </c>
      <c r="Y52" s="94">
        <v>1000</v>
      </c>
    </row>
    <row r="53" spans="1:25" ht="15" thickBot="1" x14ac:dyDescent="0.35">
      <c r="A53" s="93" t="s">
        <v>880</v>
      </c>
      <c r="B53" s="94">
        <v>22</v>
      </c>
      <c r="C53" s="94">
        <v>8</v>
      </c>
      <c r="D53" s="94">
        <v>12</v>
      </c>
      <c r="E53" s="94">
        <v>19</v>
      </c>
      <c r="F53" s="94">
        <v>9</v>
      </c>
      <c r="G53" s="94">
        <v>9</v>
      </c>
      <c r="H53" s="94">
        <v>1000</v>
      </c>
      <c r="J53">
        <f t="shared" si="1"/>
        <v>111</v>
      </c>
      <c r="K53">
        <f t="shared" si="2"/>
        <v>125</v>
      </c>
      <c r="L53">
        <f t="shared" si="3"/>
        <v>121</v>
      </c>
      <c r="M53">
        <f t="shared" si="4"/>
        <v>114</v>
      </c>
      <c r="N53">
        <f t="shared" si="5"/>
        <v>124</v>
      </c>
      <c r="O53">
        <f t="shared" si="6"/>
        <v>124</v>
      </c>
      <c r="P53">
        <v>1000</v>
      </c>
      <c r="R53" s="93" t="s">
        <v>880</v>
      </c>
      <c r="S53" s="94">
        <v>111</v>
      </c>
      <c r="T53" s="94">
        <v>125</v>
      </c>
      <c r="U53" s="94">
        <v>121</v>
      </c>
      <c r="V53" s="94">
        <v>114</v>
      </c>
      <c r="W53" s="94">
        <v>124</v>
      </c>
      <c r="X53" s="94">
        <v>124</v>
      </c>
      <c r="Y53" s="94">
        <v>1000</v>
      </c>
    </row>
    <row r="54" spans="1:25" ht="15" thickBot="1" x14ac:dyDescent="0.35">
      <c r="A54" s="93" t="s">
        <v>881</v>
      </c>
      <c r="B54" s="94">
        <v>50</v>
      </c>
      <c r="C54" s="94">
        <v>37</v>
      </c>
      <c r="D54" s="94">
        <v>23</v>
      </c>
      <c r="E54" s="94">
        <v>50</v>
      </c>
      <c r="F54" s="94">
        <v>48</v>
      </c>
      <c r="G54" s="94">
        <v>48</v>
      </c>
      <c r="H54" s="94">
        <v>1000</v>
      </c>
      <c r="J54">
        <f t="shared" si="1"/>
        <v>83</v>
      </c>
      <c r="K54">
        <f t="shared" si="2"/>
        <v>96</v>
      </c>
      <c r="L54">
        <f t="shared" si="3"/>
        <v>110</v>
      </c>
      <c r="M54">
        <f t="shared" si="4"/>
        <v>83</v>
      </c>
      <c r="N54">
        <f t="shared" si="5"/>
        <v>85</v>
      </c>
      <c r="O54">
        <f t="shared" si="6"/>
        <v>85</v>
      </c>
      <c r="P54">
        <v>1000</v>
      </c>
      <c r="R54" s="93" t="s">
        <v>881</v>
      </c>
      <c r="S54" s="94">
        <v>83</v>
      </c>
      <c r="T54" s="94">
        <v>96</v>
      </c>
      <c r="U54" s="94">
        <v>110</v>
      </c>
      <c r="V54" s="94">
        <v>83</v>
      </c>
      <c r="W54" s="94">
        <v>85</v>
      </c>
      <c r="X54" s="94">
        <v>85</v>
      </c>
      <c r="Y54" s="94">
        <v>1000</v>
      </c>
    </row>
    <row r="55" spans="1:25" ht="15" thickBot="1" x14ac:dyDescent="0.35">
      <c r="A55" s="93" t="s">
        <v>882</v>
      </c>
      <c r="B55" s="94">
        <v>92</v>
      </c>
      <c r="C55" s="94">
        <v>91</v>
      </c>
      <c r="D55" s="94">
        <v>87</v>
      </c>
      <c r="E55" s="94">
        <v>87</v>
      </c>
      <c r="F55" s="94">
        <v>48</v>
      </c>
      <c r="G55" s="94">
        <v>48</v>
      </c>
      <c r="H55" s="94">
        <v>1000</v>
      </c>
      <c r="J55">
        <f t="shared" si="1"/>
        <v>41</v>
      </c>
      <c r="K55">
        <f t="shared" si="2"/>
        <v>42</v>
      </c>
      <c r="L55">
        <f t="shared" si="3"/>
        <v>46</v>
      </c>
      <c r="M55">
        <f t="shared" si="4"/>
        <v>46</v>
      </c>
      <c r="N55">
        <f t="shared" si="5"/>
        <v>85</v>
      </c>
      <c r="O55">
        <f t="shared" si="6"/>
        <v>85</v>
      </c>
      <c r="P55">
        <v>1000</v>
      </c>
      <c r="R55" s="93" t="s">
        <v>882</v>
      </c>
      <c r="S55" s="94">
        <v>41</v>
      </c>
      <c r="T55" s="94">
        <v>42</v>
      </c>
      <c r="U55" s="94">
        <v>46</v>
      </c>
      <c r="V55" s="94">
        <v>46</v>
      </c>
      <c r="W55" s="94">
        <v>85</v>
      </c>
      <c r="X55" s="94">
        <v>85</v>
      </c>
      <c r="Y55" s="94">
        <v>1000</v>
      </c>
    </row>
    <row r="56" spans="1:25" ht="15" thickBot="1" x14ac:dyDescent="0.35">
      <c r="A56" s="93" t="s">
        <v>883</v>
      </c>
      <c r="B56" s="94">
        <v>106</v>
      </c>
      <c r="C56" s="94">
        <v>127</v>
      </c>
      <c r="D56" s="94">
        <v>118</v>
      </c>
      <c r="E56" s="94">
        <v>127</v>
      </c>
      <c r="F56" s="94">
        <v>97</v>
      </c>
      <c r="G56" s="94">
        <v>97</v>
      </c>
      <c r="H56" s="94">
        <v>1000</v>
      </c>
      <c r="J56">
        <f t="shared" si="1"/>
        <v>27</v>
      </c>
      <c r="K56">
        <f t="shared" si="2"/>
        <v>6</v>
      </c>
      <c r="L56">
        <f t="shared" si="3"/>
        <v>15</v>
      </c>
      <c r="M56">
        <f t="shared" si="4"/>
        <v>6</v>
      </c>
      <c r="N56">
        <f t="shared" si="5"/>
        <v>36</v>
      </c>
      <c r="O56">
        <f t="shared" si="6"/>
        <v>36</v>
      </c>
      <c r="P56">
        <v>1000</v>
      </c>
      <c r="R56" s="93" t="s">
        <v>883</v>
      </c>
      <c r="S56" s="94">
        <v>27</v>
      </c>
      <c r="T56" s="94">
        <v>6</v>
      </c>
      <c r="U56" s="94">
        <v>15</v>
      </c>
      <c r="V56" s="94">
        <v>6</v>
      </c>
      <c r="W56" s="94">
        <v>36</v>
      </c>
      <c r="X56" s="94">
        <v>36</v>
      </c>
      <c r="Y56" s="94">
        <v>1000</v>
      </c>
    </row>
    <row r="57" spans="1:25" ht="15" thickBot="1" x14ac:dyDescent="0.35">
      <c r="A57" s="93" t="s">
        <v>884</v>
      </c>
      <c r="B57" s="94">
        <v>71</v>
      </c>
      <c r="C57" s="94">
        <v>35</v>
      </c>
      <c r="D57" s="94">
        <v>50</v>
      </c>
      <c r="E57" s="94">
        <v>24</v>
      </c>
      <c r="F57" s="94">
        <v>9</v>
      </c>
      <c r="G57" s="94">
        <v>9</v>
      </c>
      <c r="H57" s="94">
        <v>1000</v>
      </c>
      <c r="J57">
        <f t="shared" si="1"/>
        <v>62</v>
      </c>
      <c r="K57">
        <f t="shared" si="2"/>
        <v>98</v>
      </c>
      <c r="L57">
        <f t="shared" si="3"/>
        <v>83</v>
      </c>
      <c r="M57">
        <f t="shared" si="4"/>
        <v>109</v>
      </c>
      <c r="N57">
        <f t="shared" si="5"/>
        <v>124</v>
      </c>
      <c r="O57">
        <f t="shared" si="6"/>
        <v>124</v>
      </c>
      <c r="P57">
        <v>1000</v>
      </c>
      <c r="R57" s="93" t="s">
        <v>884</v>
      </c>
      <c r="S57" s="94">
        <v>62</v>
      </c>
      <c r="T57" s="94">
        <v>98</v>
      </c>
      <c r="U57" s="94">
        <v>83</v>
      </c>
      <c r="V57" s="94">
        <v>109</v>
      </c>
      <c r="W57" s="94">
        <v>124</v>
      </c>
      <c r="X57" s="94">
        <v>124</v>
      </c>
      <c r="Y57" s="94">
        <v>1000</v>
      </c>
    </row>
    <row r="58" spans="1:25" ht="15" thickBot="1" x14ac:dyDescent="0.35">
      <c r="A58" s="93" t="s">
        <v>885</v>
      </c>
      <c r="B58" s="94">
        <v>30</v>
      </c>
      <c r="C58" s="94">
        <v>4</v>
      </c>
      <c r="D58" s="94">
        <v>5</v>
      </c>
      <c r="E58" s="94">
        <v>5</v>
      </c>
      <c r="F58" s="94">
        <v>2</v>
      </c>
      <c r="G58" s="94">
        <v>1</v>
      </c>
      <c r="H58" s="94">
        <v>1000</v>
      </c>
      <c r="J58">
        <f t="shared" si="1"/>
        <v>103</v>
      </c>
      <c r="K58">
        <f t="shared" si="2"/>
        <v>129</v>
      </c>
      <c r="L58">
        <f t="shared" si="3"/>
        <v>128</v>
      </c>
      <c r="M58">
        <f t="shared" si="4"/>
        <v>128</v>
      </c>
      <c r="N58">
        <f t="shared" si="5"/>
        <v>131</v>
      </c>
      <c r="O58">
        <f t="shared" si="6"/>
        <v>132</v>
      </c>
      <c r="P58">
        <v>1000</v>
      </c>
      <c r="R58" s="93" t="s">
        <v>885</v>
      </c>
      <c r="S58" s="94">
        <v>103</v>
      </c>
      <c r="T58" s="94">
        <v>129</v>
      </c>
      <c r="U58" s="94">
        <v>128</v>
      </c>
      <c r="V58" s="94">
        <v>128</v>
      </c>
      <c r="W58" s="94">
        <v>131</v>
      </c>
      <c r="X58" s="94">
        <v>132</v>
      </c>
      <c r="Y58" s="94">
        <v>1000</v>
      </c>
    </row>
    <row r="59" spans="1:25" ht="15" thickBot="1" x14ac:dyDescent="0.35">
      <c r="A59" s="93" t="s">
        <v>886</v>
      </c>
      <c r="B59" s="94">
        <v>95</v>
      </c>
      <c r="C59" s="94">
        <v>103</v>
      </c>
      <c r="D59" s="94">
        <v>105</v>
      </c>
      <c r="E59" s="94">
        <v>104</v>
      </c>
      <c r="F59" s="94">
        <v>97</v>
      </c>
      <c r="G59" s="94">
        <v>97</v>
      </c>
      <c r="H59" s="94">
        <v>1000</v>
      </c>
      <c r="J59">
        <f t="shared" si="1"/>
        <v>38</v>
      </c>
      <c r="K59">
        <f t="shared" si="2"/>
        <v>30</v>
      </c>
      <c r="L59">
        <f t="shared" si="3"/>
        <v>28</v>
      </c>
      <c r="M59">
        <f t="shared" si="4"/>
        <v>29</v>
      </c>
      <c r="N59">
        <f t="shared" si="5"/>
        <v>36</v>
      </c>
      <c r="O59">
        <f t="shared" si="6"/>
        <v>36</v>
      </c>
      <c r="P59">
        <v>1000</v>
      </c>
      <c r="R59" s="93" t="s">
        <v>886</v>
      </c>
      <c r="S59" s="94">
        <v>38</v>
      </c>
      <c r="T59" s="94">
        <v>30</v>
      </c>
      <c r="U59" s="94">
        <v>28</v>
      </c>
      <c r="V59" s="94">
        <v>29</v>
      </c>
      <c r="W59" s="94">
        <v>36</v>
      </c>
      <c r="X59" s="94">
        <v>36</v>
      </c>
      <c r="Y59" s="94">
        <v>1000</v>
      </c>
    </row>
    <row r="60" spans="1:25" ht="15" thickBot="1" x14ac:dyDescent="0.35">
      <c r="A60" s="93" t="s">
        <v>887</v>
      </c>
      <c r="B60" s="94">
        <v>60</v>
      </c>
      <c r="C60" s="94">
        <v>30</v>
      </c>
      <c r="D60" s="94">
        <v>29</v>
      </c>
      <c r="E60" s="94">
        <v>41</v>
      </c>
      <c r="F60" s="94">
        <v>9</v>
      </c>
      <c r="G60" s="94">
        <v>9</v>
      </c>
      <c r="H60" s="94">
        <v>1000</v>
      </c>
      <c r="J60">
        <f t="shared" si="1"/>
        <v>73</v>
      </c>
      <c r="K60">
        <f t="shared" si="2"/>
        <v>103</v>
      </c>
      <c r="L60">
        <f t="shared" si="3"/>
        <v>104</v>
      </c>
      <c r="M60">
        <f t="shared" si="4"/>
        <v>92</v>
      </c>
      <c r="N60">
        <f t="shared" si="5"/>
        <v>124</v>
      </c>
      <c r="O60">
        <f t="shared" si="6"/>
        <v>124</v>
      </c>
      <c r="P60">
        <v>1000</v>
      </c>
      <c r="R60" s="93" t="s">
        <v>887</v>
      </c>
      <c r="S60" s="94">
        <v>73</v>
      </c>
      <c r="T60" s="94">
        <v>103</v>
      </c>
      <c r="U60" s="94">
        <v>104</v>
      </c>
      <c r="V60" s="94">
        <v>92</v>
      </c>
      <c r="W60" s="94">
        <v>124</v>
      </c>
      <c r="X60" s="94">
        <v>124</v>
      </c>
      <c r="Y60" s="94">
        <v>1000</v>
      </c>
    </row>
    <row r="61" spans="1:25" ht="15" thickBot="1" x14ac:dyDescent="0.35">
      <c r="A61" s="93" t="s">
        <v>888</v>
      </c>
      <c r="B61" s="94">
        <v>88</v>
      </c>
      <c r="C61" s="94">
        <v>44</v>
      </c>
      <c r="D61" s="94">
        <v>67</v>
      </c>
      <c r="E61" s="94">
        <v>23</v>
      </c>
      <c r="F61" s="94">
        <v>9</v>
      </c>
      <c r="G61" s="94">
        <v>9</v>
      </c>
      <c r="H61" s="94">
        <v>1000</v>
      </c>
      <c r="J61">
        <f t="shared" si="1"/>
        <v>45</v>
      </c>
      <c r="K61">
        <f t="shared" si="2"/>
        <v>89</v>
      </c>
      <c r="L61">
        <f t="shared" si="3"/>
        <v>66</v>
      </c>
      <c r="M61">
        <f t="shared" si="4"/>
        <v>110</v>
      </c>
      <c r="N61">
        <f t="shared" si="5"/>
        <v>124</v>
      </c>
      <c r="O61">
        <f t="shared" si="6"/>
        <v>124</v>
      </c>
      <c r="P61">
        <v>1000</v>
      </c>
      <c r="R61" s="93" t="s">
        <v>888</v>
      </c>
      <c r="S61" s="94">
        <v>45</v>
      </c>
      <c r="T61" s="94">
        <v>89</v>
      </c>
      <c r="U61" s="94">
        <v>66</v>
      </c>
      <c r="V61" s="94">
        <v>110</v>
      </c>
      <c r="W61" s="94">
        <v>124</v>
      </c>
      <c r="X61" s="94">
        <v>124</v>
      </c>
      <c r="Y61" s="94">
        <v>1000</v>
      </c>
    </row>
    <row r="62" spans="1:25" ht="15" thickBot="1" x14ac:dyDescent="0.35">
      <c r="A62" s="93" t="s">
        <v>889</v>
      </c>
      <c r="B62" s="94">
        <v>104</v>
      </c>
      <c r="C62" s="94">
        <v>105</v>
      </c>
      <c r="D62" s="94">
        <v>102</v>
      </c>
      <c r="E62" s="94">
        <v>113</v>
      </c>
      <c r="F62" s="94">
        <v>97</v>
      </c>
      <c r="G62" s="94">
        <v>97</v>
      </c>
      <c r="H62" s="94">
        <v>1000</v>
      </c>
      <c r="J62">
        <f t="shared" si="1"/>
        <v>29</v>
      </c>
      <c r="K62">
        <f t="shared" si="2"/>
        <v>28</v>
      </c>
      <c r="L62">
        <f t="shared" si="3"/>
        <v>31</v>
      </c>
      <c r="M62">
        <f t="shared" si="4"/>
        <v>20</v>
      </c>
      <c r="N62">
        <f t="shared" si="5"/>
        <v>36</v>
      </c>
      <c r="O62">
        <f t="shared" si="6"/>
        <v>36</v>
      </c>
      <c r="P62">
        <v>1000</v>
      </c>
      <c r="R62" s="93" t="s">
        <v>889</v>
      </c>
      <c r="S62" s="94">
        <v>29</v>
      </c>
      <c r="T62" s="94">
        <v>28</v>
      </c>
      <c r="U62" s="94">
        <v>31</v>
      </c>
      <c r="V62" s="94">
        <v>20</v>
      </c>
      <c r="W62" s="94">
        <v>36</v>
      </c>
      <c r="X62" s="94">
        <v>36</v>
      </c>
      <c r="Y62" s="94">
        <v>1000</v>
      </c>
    </row>
    <row r="63" spans="1:25" ht="15" thickBot="1" x14ac:dyDescent="0.35">
      <c r="A63" s="93" t="s">
        <v>890</v>
      </c>
      <c r="B63" s="94">
        <v>123</v>
      </c>
      <c r="C63" s="94">
        <v>128</v>
      </c>
      <c r="D63" s="94">
        <v>125</v>
      </c>
      <c r="E63" s="94">
        <v>129</v>
      </c>
      <c r="F63" s="94">
        <v>97</v>
      </c>
      <c r="G63" s="94">
        <v>97</v>
      </c>
      <c r="H63" s="94">
        <v>1000</v>
      </c>
      <c r="J63">
        <f t="shared" si="1"/>
        <v>10</v>
      </c>
      <c r="K63">
        <f t="shared" si="2"/>
        <v>5</v>
      </c>
      <c r="L63">
        <f t="shared" si="3"/>
        <v>8</v>
      </c>
      <c r="M63">
        <f t="shared" si="4"/>
        <v>4</v>
      </c>
      <c r="N63">
        <f t="shared" si="5"/>
        <v>36</v>
      </c>
      <c r="O63">
        <f t="shared" si="6"/>
        <v>36</v>
      </c>
      <c r="P63">
        <v>1000</v>
      </c>
      <c r="R63" s="93" t="s">
        <v>890</v>
      </c>
      <c r="S63" s="94">
        <v>10</v>
      </c>
      <c r="T63" s="94">
        <v>5</v>
      </c>
      <c r="U63" s="94">
        <v>8</v>
      </c>
      <c r="V63" s="94">
        <v>4</v>
      </c>
      <c r="W63" s="94">
        <v>36</v>
      </c>
      <c r="X63" s="94">
        <v>36</v>
      </c>
      <c r="Y63" s="94">
        <v>1000</v>
      </c>
    </row>
    <row r="64" spans="1:25" ht="15" thickBot="1" x14ac:dyDescent="0.35">
      <c r="A64" s="93" t="s">
        <v>891</v>
      </c>
      <c r="B64" s="94">
        <v>119</v>
      </c>
      <c r="C64" s="94">
        <v>122</v>
      </c>
      <c r="D64" s="94">
        <v>121</v>
      </c>
      <c r="E64" s="94">
        <v>118</v>
      </c>
      <c r="F64" s="94">
        <v>97</v>
      </c>
      <c r="G64" s="94">
        <v>97</v>
      </c>
      <c r="H64" s="94">
        <v>1000</v>
      </c>
      <c r="J64">
        <f t="shared" si="1"/>
        <v>14</v>
      </c>
      <c r="K64">
        <f t="shared" si="2"/>
        <v>11</v>
      </c>
      <c r="L64">
        <f t="shared" si="3"/>
        <v>12</v>
      </c>
      <c r="M64">
        <f t="shared" si="4"/>
        <v>15</v>
      </c>
      <c r="N64">
        <f t="shared" si="5"/>
        <v>36</v>
      </c>
      <c r="O64">
        <f t="shared" si="6"/>
        <v>36</v>
      </c>
      <c r="P64">
        <v>1000</v>
      </c>
      <c r="R64" s="93" t="s">
        <v>891</v>
      </c>
      <c r="S64" s="94">
        <v>14</v>
      </c>
      <c r="T64" s="94">
        <v>11</v>
      </c>
      <c r="U64" s="94">
        <v>12</v>
      </c>
      <c r="V64" s="94">
        <v>15</v>
      </c>
      <c r="W64" s="94">
        <v>36</v>
      </c>
      <c r="X64" s="94">
        <v>36</v>
      </c>
      <c r="Y64" s="94">
        <v>1000</v>
      </c>
    </row>
    <row r="65" spans="1:25" ht="15" thickBot="1" x14ac:dyDescent="0.35">
      <c r="A65" s="93" t="s">
        <v>892</v>
      </c>
      <c r="B65" s="94">
        <v>71</v>
      </c>
      <c r="C65" s="94">
        <v>94</v>
      </c>
      <c r="D65" s="94">
        <v>75</v>
      </c>
      <c r="E65" s="94">
        <v>102</v>
      </c>
      <c r="F65" s="94">
        <v>97</v>
      </c>
      <c r="G65" s="94">
        <v>97</v>
      </c>
      <c r="H65" s="94">
        <v>1000</v>
      </c>
      <c r="J65">
        <f t="shared" si="1"/>
        <v>62</v>
      </c>
      <c r="K65">
        <f t="shared" si="2"/>
        <v>39</v>
      </c>
      <c r="L65">
        <f t="shared" si="3"/>
        <v>58</v>
      </c>
      <c r="M65">
        <f t="shared" si="4"/>
        <v>31</v>
      </c>
      <c r="N65">
        <f t="shared" si="5"/>
        <v>36</v>
      </c>
      <c r="O65">
        <f t="shared" si="6"/>
        <v>36</v>
      </c>
      <c r="P65">
        <v>1000</v>
      </c>
      <c r="R65" s="93" t="s">
        <v>892</v>
      </c>
      <c r="S65" s="94">
        <v>62</v>
      </c>
      <c r="T65" s="94">
        <v>39</v>
      </c>
      <c r="U65" s="94">
        <v>58</v>
      </c>
      <c r="V65" s="94">
        <v>31</v>
      </c>
      <c r="W65" s="94">
        <v>36</v>
      </c>
      <c r="X65" s="94">
        <v>36</v>
      </c>
      <c r="Y65" s="94">
        <v>1000</v>
      </c>
    </row>
    <row r="66" spans="1:25" ht="15" thickBot="1" x14ac:dyDescent="0.35">
      <c r="A66" s="93" t="s">
        <v>893</v>
      </c>
      <c r="B66" s="94">
        <v>102</v>
      </c>
      <c r="C66" s="94">
        <v>104</v>
      </c>
      <c r="D66" s="94">
        <v>103</v>
      </c>
      <c r="E66" s="94">
        <v>110</v>
      </c>
      <c r="F66" s="94">
        <v>97</v>
      </c>
      <c r="G66" s="94">
        <v>97</v>
      </c>
      <c r="H66" s="94">
        <v>1000</v>
      </c>
      <c r="J66">
        <f t="shared" si="1"/>
        <v>31</v>
      </c>
      <c r="K66">
        <f t="shared" si="2"/>
        <v>29</v>
      </c>
      <c r="L66">
        <f t="shared" si="3"/>
        <v>30</v>
      </c>
      <c r="M66">
        <f t="shared" si="4"/>
        <v>23</v>
      </c>
      <c r="N66">
        <f t="shared" si="5"/>
        <v>36</v>
      </c>
      <c r="O66">
        <f t="shared" si="6"/>
        <v>36</v>
      </c>
      <c r="P66">
        <v>1000</v>
      </c>
      <c r="R66" s="93" t="s">
        <v>893</v>
      </c>
      <c r="S66" s="94">
        <v>31</v>
      </c>
      <c r="T66" s="94">
        <v>29</v>
      </c>
      <c r="U66" s="94">
        <v>30</v>
      </c>
      <c r="V66" s="94">
        <v>23</v>
      </c>
      <c r="W66" s="94">
        <v>36</v>
      </c>
      <c r="X66" s="94">
        <v>36</v>
      </c>
      <c r="Y66" s="94">
        <v>1000</v>
      </c>
    </row>
    <row r="67" spans="1:25" ht="15" thickBot="1" x14ac:dyDescent="0.35">
      <c r="A67" s="93" t="s">
        <v>894</v>
      </c>
      <c r="B67" s="94">
        <v>14</v>
      </c>
      <c r="C67" s="94">
        <v>29</v>
      </c>
      <c r="D67" s="94">
        <v>8</v>
      </c>
      <c r="E67" s="94">
        <v>47</v>
      </c>
      <c r="F67" s="94">
        <v>9</v>
      </c>
      <c r="G67" s="94">
        <v>9</v>
      </c>
      <c r="H67" s="94">
        <v>1000</v>
      </c>
      <c r="J67">
        <f t="shared" si="1"/>
        <v>119</v>
      </c>
      <c r="K67">
        <f t="shared" si="2"/>
        <v>104</v>
      </c>
      <c r="L67">
        <f t="shared" si="3"/>
        <v>125</v>
      </c>
      <c r="M67">
        <f t="shared" si="4"/>
        <v>86</v>
      </c>
      <c r="N67">
        <f t="shared" si="5"/>
        <v>124</v>
      </c>
      <c r="O67">
        <f t="shared" si="6"/>
        <v>124</v>
      </c>
      <c r="P67">
        <v>1000</v>
      </c>
      <c r="R67" s="93" t="s">
        <v>894</v>
      </c>
      <c r="S67" s="94">
        <v>119</v>
      </c>
      <c r="T67" s="94">
        <v>104</v>
      </c>
      <c r="U67" s="94">
        <v>125</v>
      </c>
      <c r="V67" s="94">
        <v>86</v>
      </c>
      <c r="W67" s="94">
        <v>124</v>
      </c>
      <c r="X67" s="94">
        <v>124</v>
      </c>
      <c r="Y67" s="94">
        <v>1000</v>
      </c>
    </row>
    <row r="68" spans="1:25" ht="15" thickBot="1" x14ac:dyDescent="0.35">
      <c r="A68" s="93" t="s">
        <v>895</v>
      </c>
      <c r="B68" s="94">
        <v>35</v>
      </c>
      <c r="C68" s="94">
        <v>24</v>
      </c>
      <c r="D68" s="94">
        <v>39</v>
      </c>
      <c r="E68" s="94">
        <v>17</v>
      </c>
      <c r="F68" s="94">
        <v>9</v>
      </c>
      <c r="G68" s="94">
        <v>9</v>
      </c>
      <c r="H68" s="94">
        <v>1000</v>
      </c>
      <c r="J68">
        <f t="shared" si="1"/>
        <v>98</v>
      </c>
      <c r="K68">
        <f t="shared" si="2"/>
        <v>109</v>
      </c>
      <c r="L68">
        <f t="shared" si="3"/>
        <v>94</v>
      </c>
      <c r="M68">
        <f t="shared" si="4"/>
        <v>116</v>
      </c>
      <c r="N68">
        <f t="shared" si="5"/>
        <v>124</v>
      </c>
      <c r="O68">
        <f t="shared" si="6"/>
        <v>124</v>
      </c>
      <c r="P68">
        <v>1000</v>
      </c>
      <c r="R68" s="93" t="s">
        <v>895</v>
      </c>
      <c r="S68" s="94">
        <v>98</v>
      </c>
      <c r="T68" s="94">
        <v>109</v>
      </c>
      <c r="U68" s="94">
        <v>94</v>
      </c>
      <c r="V68" s="94">
        <v>116</v>
      </c>
      <c r="W68" s="94">
        <v>124</v>
      </c>
      <c r="X68" s="94">
        <v>124</v>
      </c>
      <c r="Y68" s="94">
        <v>1000</v>
      </c>
    </row>
    <row r="69" spans="1:25" ht="15" thickBot="1" x14ac:dyDescent="0.35">
      <c r="A69" s="93" t="s">
        <v>896</v>
      </c>
      <c r="B69" s="94">
        <v>1</v>
      </c>
      <c r="C69" s="94">
        <v>3</v>
      </c>
      <c r="D69" s="94">
        <v>1</v>
      </c>
      <c r="E69" s="94">
        <v>4</v>
      </c>
      <c r="F69" s="94">
        <v>2</v>
      </c>
      <c r="G69" s="94">
        <v>1</v>
      </c>
      <c r="H69" s="94">
        <v>1000</v>
      </c>
      <c r="J69">
        <f t="shared" si="1"/>
        <v>132</v>
      </c>
      <c r="K69">
        <f t="shared" si="2"/>
        <v>130</v>
      </c>
      <c r="L69">
        <f t="shared" si="3"/>
        <v>132</v>
      </c>
      <c r="M69">
        <f t="shared" si="4"/>
        <v>129</v>
      </c>
      <c r="N69">
        <f t="shared" si="5"/>
        <v>131</v>
      </c>
      <c r="O69">
        <f t="shared" si="6"/>
        <v>132</v>
      </c>
      <c r="P69">
        <v>1000</v>
      </c>
      <c r="R69" s="93" t="s">
        <v>896</v>
      </c>
      <c r="S69" s="94">
        <v>132</v>
      </c>
      <c r="T69" s="94">
        <v>130</v>
      </c>
      <c r="U69" s="94">
        <v>132</v>
      </c>
      <c r="V69" s="94">
        <v>129</v>
      </c>
      <c r="W69" s="94">
        <v>131</v>
      </c>
      <c r="X69" s="94">
        <v>132</v>
      </c>
      <c r="Y69" s="94">
        <v>1000</v>
      </c>
    </row>
    <row r="70" spans="1:25" ht="15" thickBot="1" x14ac:dyDescent="0.35">
      <c r="A70" s="93" t="s">
        <v>897</v>
      </c>
      <c r="B70" s="94">
        <v>97</v>
      </c>
      <c r="C70" s="94">
        <v>88</v>
      </c>
      <c r="D70" s="94">
        <v>91</v>
      </c>
      <c r="E70" s="94">
        <v>75</v>
      </c>
      <c r="F70" s="94">
        <v>48</v>
      </c>
      <c r="G70" s="94">
        <v>48</v>
      </c>
      <c r="H70" s="94">
        <v>1000</v>
      </c>
      <c r="J70">
        <f t="shared" si="1"/>
        <v>36</v>
      </c>
      <c r="K70">
        <f t="shared" si="2"/>
        <v>45</v>
      </c>
      <c r="L70">
        <f t="shared" si="3"/>
        <v>42</v>
      </c>
      <c r="M70">
        <f t="shared" si="4"/>
        <v>58</v>
      </c>
      <c r="N70">
        <f t="shared" si="5"/>
        <v>85</v>
      </c>
      <c r="O70">
        <f t="shared" si="6"/>
        <v>85</v>
      </c>
      <c r="P70">
        <v>1000</v>
      </c>
      <c r="R70" s="93" t="s">
        <v>897</v>
      </c>
      <c r="S70" s="94">
        <v>36</v>
      </c>
      <c r="T70" s="94">
        <v>45</v>
      </c>
      <c r="U70" s="94">
        <v>42</v>
      </c>
      <c r="V70" s="94">
        <v>58</v>
      </c>
      <c r="W70" s="94">
        <v>85</v>
      </c>
      <c r="X70" s="94">
        <v>85</v>
      </c>
      <c r="Y70" s="94">
        <v>1000</v>
      </c>
    </row>
    <row r="71" spans="1:25" ht="15" thickBot="1" x14ac:dyDescent="0.35">
      <c r="A71" s="93" t="s">
        <v>898</v>
      </c>
      <c r="B71" s="94">
        <v>77</v>
      </c>
      <c r="C71" s="94">
        <v>53</v>
      </c>
      <c r="D71" s="94">
        <v>63</v>
      </c>
      <c r="E71" s="94">
        <v>55</v>
      </c>
      <c r="F71" s="94">
        <v>48</v>
      </c>
      <c r="G71" s="94">
        <v>48</v>
      </c>
      <c r="H71" s="94">
        <v>1000</v>
      </c>
      <c r="J71">
        <f t="shared" si="1"/>
        <v>56</v>
      </c>
      <c r="K71">
        <f t="shared" si="2"/>
        <v>80</v>
      </c>
      <c r="L71">
        <f t="shared" si="3"/>
        <v>70</v>
      </c>
      <c r="M71">
        <f t="shared" si="4"/>
        <v>78</v>
      </c>
      <c r="N71">
        <f t="shared" si="5"/>
        <v>85</v>
      </c>
      <c r="O71">
        <f t="shared" si="6"/>
        <v>85</v>
      </c>
      <c r="P71">
        <v>1000</v>
      </c>
      <c r="R71" s="93" t="s">
        <v>898</v>
      </c>
      <c r="S71" s="94">
        <v>56</v>
      </c>
      <c r="T71" s="94">
        <v>80</v>
      </c>
      <c r="U71" s="94">
        <v>70</v>
      </c>
      <c r="V71" s="94">
        <v>78</v>
      </c>
      <c r="W71" s="94">
        <v>85</v>
      </c>
      <c r="X71" s="94">
        <v>85</v>
      </c>
      <c r="Y71" s="94">
        <v>1000</v>
      </c>
    </row>
    <row r="72" spans="1:25" ht="15" thickBot="1" x14ac:dyDescent="0.35">
      <c r="A72" s="93" t="s">
        <v>899</v>
      </c>
      <c r="B72" s="94">
        <v>71</v>
      </c>
      <c r="C72" s="94">
        <v>100</v>
      </c>
      <c r="D72" s="94">
        <v>98</v>
      </c>
      <c r="E72" s="94">
        <v>106</v>
      </c>
      <c r="F72" s="94">
        <v>97</v>
      </c>
      <c r="G72" s="94">
        <v>97</v>
      </c>
      <c r="H72" s="94">
        <v>1000</v>
      </c>
      <c r="J72">
        <f t="shared" si="1"/>
        <v>62</v>
      </c>
      <c r="K72">
        <f t="shared" si="2"/>
        <v>33</v>
      </c>
      <c r="L72">
        <f t="shared" si="3"/>
        <v>35</v>
      </c>
      <c r="M72">
        <f t="shared" si="4"/>
        <v>27</v>
      </c>
      <c r="N72">
        <f t="shared" si="5"/>
        <v>36</v>
      </c>
      <c r="O72">
        <f t="shared" si="6"/>
        <v>36</v>
      </c>
      <c r="P72">
        <v>1000</v>
      </c>
      <c r="R72" s="93" t="s">
        <v>899</v>
      </c>
      <c r="S72" s="94">
        <v>62</v>
      </c>
      <c r="T72" s="94">
        <v>33</v>
      </c>
      <c r="U72" s="94">
        <v>35</v>
      </c>
      <c r="V72" s="94">
        <v>27</v>
      </c>
      <c r="W72" s="94">
        <v>36</v>
      </c>
      <c r="X72" s="94">
        <v>36</v>
      </c>
      <c r="Y72" s="94">
        <v>1000</v>
      </c>
    </row>
    <row r="73" spans="1:25" ht="15" thickBot="1" x14ac:dyDescent="0.35">
      <c r="A73" s="93" t="s">
        <v>900</v>
      </c>
      <c r="B73" s="94">
        <v>14</v>
      </c>
      <c r="C73" s="94">
        <v>11</v>
      </c>
      <c r="D73" s="94">
        <v>11</v>
      </c>
      <c r="E73" s="94">
        <v>25</v>
      </c>
      <c r="F73" s="94">
        <v>9</v>
      </c>
      <c r="G73" s="94">
        <v>9</v>
      </c>
      <c r="H73" s="94">
        <v>1000</v>
      </c>
      <c r="J73">
        <f t="shared" ref="J73:J136" si="7">$D$5-B73+1</f>
        <v>119</v>
      </c>
      <c r="K73">
        <f t="shared" ref="K73:K136" si="8">$D$5-C73+1</f>
        <v>122</v>
      </c>
      <c r="L73">
        <f t="shared" ref="L73:L136" si="9">$D$5-D73+1</f>
        <v>122</v>
      </c>
      <c r="M73">
        <f t="shared" ref="M73:M136" si="10">$D$5-E73+1</f>
        <v>108</v>
      </c>
      <c r="N73">
        <f t="shared" ref="N73:N136" si="11">$D$5-F73+1</f>
        <v>124</v>
      </c>
      <c r="O73">
        <f t="shared" ref="O73:O136" si="12">$D$5-G73+1</f>
        <v>124</v>
      </c>
      <c r="P73">
        <v>1000</v>
      </c>
      <c r="R73" s="93" t="s">
        <v>900</v>
      </c>
      <c r="S73" s="94">
        <v>119</v>
      </c>
      <c r="T73" s="94">
        <v>122</v>
      </c>
      <c r="U73" s="94">
        <v>122</v>
      </c>
      <c r="V73" s="94">
        <v>108</v>
      </c>
      <c r="W73" s="94">
        <v>124</v>
      </c>
      <c r="X73" s="94">
        <v>124</v>
      </c>
      <c r="Y73" s="94">
        <v>1000</v>
      </c>
    </row>
    <row r="74" spans="1:25" ht="15" thickBot="1" x14ac:dyDescent="0.35">
      <c r="A74" s="93" t="s">
        <v>901</v>
      </c>
      <c r="B74" s="94">
        <v>50</v>
      </c>
      <c r="C74" s="94">
        <v>24</v>
      </c>
      <c r="D74" s="94">
        <v>24</v>
      </c>
      <c r="E74" s="94">
        <v>38</v>
      </c>
      <c r="F74" s="94">
        <v>9</v>
      </c>
      <c r="G74" s="94">
        <v>9</v>
      </c>
      <c r="H74" s="94">
        <v>1000</v>
      </c>
      <c r="J74">
        <f t="shared" si="7"/>
        <v>83</v>
      </c>
      <c r="K74">
        <f t="shared" si="8"/>
        <v>109</v>
      </c>
      <c r="L74">
        <f t="shared" si="9"/>
        <v>109</v>
      </c>
      <c r="M74">
        <f t="shared" si="10"/>
        <v>95</v>
      </c>
      <c r="N74">
        <f t="shared" si="11"/>
        <v>124</v>
      </c>
      <c r="O74">
        <f t="shared" si="12"/>
        <v>124</v>
      </c>
      <c r="P74">
        <v>1000</v>
      </c>
      <c r="R74" s="93" t="s">
        <v>901</v>
      </c>
      <c r="S74" s="94">
        <v>83</v>
      </c>
      <c r="T74" s="94">
        <v>109</v>
      </c>
      <c r="U74" s="94">
        <v>109</v>
      </c>
      <c r="V74" s="94">
        <v>95</v>
      </c>
      <c r="W74" s="94">
        <v>124</v>
      </c>
      <c r="X74" s="94">
        <v>124</v>
      </c>
      <c r="Y74" s="94">
        <v>1000</v>
      </c>
    </row>
    <row r="75" spans="1:25" ht="15" thickBot="1" x14ac:dyDescent="0.35">
      <c r="A75" s="93" t="s">
        <v>902</v>
      </c>
      <c r="B75" s="94">
        <v>50</v>
      </c>
      <c r="C75" s="94">
        <v>39</v>
      </c>
      <c r="D75" s="94">
        <v>25</v>
      </c>
      <c r="E75" s="94">
        <v>54</v>
      </c>
      <c r="F75" s="94">
        <v>48</v>
      </c>
      <c r="G75" s="94">
        <v>48</v>
      </c>
      <c r="H75" s="94">
        <v>1000</v>
      </c>
      <c r="J75">
        <f t="shared" si="7"/>
        <v>83</v>
      </c>
      <c r="K75">
        <f t="shared" si="8"/>
        <v>94</v>
      </c>
      <c r="L75">
        <f t="shared" si="9"/>
        <v>108</v>
      </c>
      <c r="M75">
        <f t="shared" si="10"/>
        <v>79</v>
      </c>
      <c r="N75">
        <f t="shared" si="11"/>
        <v>85</v>
      </c>
      <c r="O75">
        <f t="shared" si="12"/>
        <v>85</v>
      </c>
      <c r="P75">
        <v>1000</v>
      </c>
      <c r="R75" s="93" t="s">
        <v>902</v>
      </c>
      <c r="S75" s="94">
        <v>83</v>
      </c>
      <c r="T75" s="94">
        <v>94</v>
      </c>
      <c r="U75" s="94">
        <v>108</v>
      </c>
      <c r="V75" s="94">
        <v>79</v>
      </c>
      <c r="W75" s="94">
        <v>85</v>
      </c>
      <c r="X75" s="94">
        <v>85</v>
      </c>
      <c r="Y75" s="94">
        <v>1000</v>
      </c>
    </row>
    <row r="76" spans="1:25" ht="15" thickBot="1" x14ac:dyDescent="0.35">
      <c r="A76" s="93" t="s">
        <v>903</v>
      </c>
      <c r="B76" s="94">
        <v>43</v>
      </c>
      <c r="C76" s="94">
        <v>69</v>
      </c>
      <c r="D76" s="94">
        <v>93</v>
      </c>
      <c r="E76" s="94">
        <v>52</v>
      </c>
      <c r="F76" s="94">
        <v>48</v>
      </c>
      <c r="G76" s="94">
        <v>48</v>
      </c>
      <c r="H76" s="94">
        <v>1000</v>
      </c>
      <c r="J76">
        <f t="shared" si="7"/>
        <v>90</v>
      </c>
      <c r="K76">
        <f t="shared" si="8"/>
        <v>64</v>
      </c>
      <c r="L76">
        <f t="shared" si="9"/>
        <v>40</v>
      </c>
      <c r="M76">
        <f t="shared" si="10"/>
        <v>81</v>
      </c>
      <c r="N76">
        <f t="shared" si="11"/>
        <v>85</v>
      </c>
      <c r="O76">
        <f t="shared" si="12"/>
        <v>85</v>
      </c>
      <c r="P76">
        <v>1000</v>
      </c>
      <c r="R76" s="93" t="s">
        <v>903</v>
      </c>
      <c r="S76" s="94">
        <v>90</v>
      </c>
      <c r="T76" s="94">
        <v>64</v>
      </c>
      <c r="U76" s="94">
        <v>40</v>
      </c>
      <c r="V76" s="94">
        <v>81</v>
      </c>
      <c r="W76" s="94">
        <v>85</v>
      </c>
      <c r="X76" s="94">
        <v>85</v>
      </c>
      <c r="Y76" s="94">
        <v>1000</v>
      </c>
    </row>
    <row r="77" spans="1:25" ht="15" thickBot="1" x14ac:dyDescent="0.35">
      <c r="A77" s="93" t="s">
        <v>904</v>
      </c>
      <c r="B77" s="94">
        <v>50</v>
      </c>
      <c r="C77" s="94">
        <v>22</v>
      </c>
      <c r="D77" s="94">
        <v>20</v>
      </c>
      <c r="E77" s="94">
        <v>33</v>
      </c>
      <c r="F77" s="94">
        <v>9</v>
      </c>
      <c r="G77" s="94">
        <v>9</v>
      </c>
      <c r="H77" s="94">
        <v>1000</v>
      </c>
      <c r="J77">
        <f t="shared" si="7"/>
        <v>83</v>
      </c>
      <c r="K77">
        <f t="shared" si="8"/>
        <v>111</v>
      </c>
      <c r="L77">
        <f t="shared" si="9"/>
        <v>113</v>
      </c>
      <c r="M77">
        <f t="shared" si="10"/>
        <v>100</v>
      </c>
      <c r="N77">
        <f t="shared" si="11"/>
        <v>124</v>
      </c>
      <c r="O77">
        <f t="shared" si="12"/>
        <v>124</v>
      </c>
      <c r="P77">
        <v>1000</v>
      </c>
      <c r="R77" s="93" t="s">
        <v>904</v>
      </c>
      <c r="S77" s="94">
        <v>83</v>
      </c>
      <c r="T77" s="94">
        <v>111</v>
      </c>
      <c r="U77" s="94">
        <v>113</v>
      </c>
      <c r="V77" s="94">
        <v>100</v>
      </c>
      <c r="W77" s="94">
        <v>124</v>
      </c>
      <c r="X77" s="94">
        <v>124</v>
      </c>
      <c r="Y77" s="94">
        <v>1000</v>
      </c>
    </row>
    <row r="78" spans="1:25" ht="15" thickBot="1" x14ac:dyDescent="0.35">
      <c r="A78" s="93" t="s">
        <v>905</v>
      </c>
      <c r="B78" s="94">
        <v>26</v>
      </c>
      <c r="C78" s="94">
        <v>63</v>
      </c>
      <c r="D78" s="94">
        <v>81</v>
      </c>
      <c r="E78" s="94">
        <v>53</v>
      </c>
      <c r="F78" s="94">
        <v>48</v>
      </c>
      <c r="G78" s="94">
        <v>48</v>
      </c>
      <c r="H78" s="94">
        <v>1000</v>
      </c>
      <c r="J78">
        <f t="shared" si="7"/>
        <v>107</v>
      </c>
      <c r="K78">
        <f t="shared" si="8"/>
        <v>70</v>
      </c>
      <c r="L78">
        <f t="shared" si="9"/>
        <v>52</v>
      </c>
      <c r="M78">
        <f t="shared" si="10"/>
        <v>80</v>
      </c>
      <c r="N78">
        <f t="shared" si="11"/>
        <v>85</v>
      </c>
      <c r="O78">
        <f t="shared" si="12"/>
        <v>85</v>
      </c>
      <c r="P78">
        <v>1000</v>
      </c>
      <c r="R78" s="93" t="s">
        <v>905</v>
      </c>
      <c r="S78" s="94">
        <v>107</v>
      </c>
      <c r="T78" s="94">
        <v>70</v>
      </c>
      <c r="U78" s="94">
        <v>52</v>
      </c>
      <c r="V78" s="94">
        <v>80</v>
      </c>
      <c r="W78" s="94">
        <v>85</v>
      </c>
      <c r="X78" s="94">
        <v>85</v>
      </c>
      <c r="Y78" s="94">
        <v>1000</v>
      </c>
    </row>
    <row r="79" spans="1:25" ht="15" thickBot="1" x14ac:dyDescent="0.35">
      <c r="A79" s="93" t="s">
        <v>906</v>
      </c>
      <c r="B79" s="94">
        <v>26</v>
      </c>
      <c r="C79" s="94">
        <v>39</v>
      </c>
      <c r="D79" s="94">
        <v>52</v>
      </c>
      <c r="E79" s="94">
        <v>30</v>
      </c>
      <c r="F79" s="94">
        <v>9</v>
      </c>
      <c r="G79" s="94">
        <v>9</v>
      </c>
      <c r="H79" s="94">
        <v>1000</v>
      </c>
      <c r="J79">
        <f t="shared" si="7"/>
        <v>107</v>
      </c>
      <c r="K79">
        <f t="shared" si="8"/>
        <v>94</v>
      </c>
      <c r="L79">
        <f t="shared" si="9"/>
        <v>81</v>
      </c>
      <c r="M79">
        <f t="shared" si="10"/>
        <v>103</v>
      </c>
      <c r="N79">
        <f t="shared" si="11"/>
        <v>124</v>
      </c>
      <c r="O79">
        <f t="shared" si="12"/>
        <v>124</v>
      </c>
      <c r="P79">
        <v>1000</v>
      </c>
      <c r="R79" s="93" t="s">
        <v>906</v>
      </c>
      <c r="S79" s="94">
        <v>107</v>
      </c>
      <c r="T79" s="94">
        <v>94</v>
      </c>
      <c r="U79" s="94">
        <v>81</v>
      </c>
      <c r="V79" s="94">
        <v>103</v>
      </c>
      <c r="W79" s="94">
        <v>124</v>
      </c>
      <c r="X79" s="94">
        <v>124</v>
      </c>
      <c r="Y79" s="94">
        <v>1000</v>
      </c>
    </row>
    <row r="80" spans="1:25" ht="15" thickBot="1" x14ac:dyDescent="0.35">
      <c r="A80" s="93" t="s">
        <v>907</v>
      </c>
      <c r="B80" s="94">
        <v>10</v>
      </c>
      <c r="C80" s="94">
        <v>18</v>
      </c>
      <c r="D80" s="94">
        <v>17</v>
      </c>
      <c r="E80" s="94">
        <v>32</v>
      </c>
      <c r="F80" s="94">
        <v>9</v>
      </c>
      <c r="G80" s="94">
        <v>9</v>
      </c>
      <c r="H80" s="94">
        <v>1000</v>
      </c>
      <c r="J80">
        <f t="shared" si="7"/>
        <v>123</v>
      </c>
      <c r="K80">
        <f t="shared" si="8"/>
        <v>115</v>
      </c>
      <c r="L80">
        <f t="shared" si="9"/>
        <v>116</v>
      </c>
      <c r="M80">
        <f t="shared" si="10"/>
        <v>101</v>
      </c>
      <c r="N80">
        <f t="shared" si="11"/>
        <v>124</v>
      </c>
      <c r="O80">
        <f t="shared" si="12"/>
        <v>124</v>
      </c>
      <c r="P80">
        <v>1000</v>
      </c>
      <c r="R80" s="93" t="s">
        <v>907</v>
      </c>
      <c r="S80" s="94">
        <v>123</v>
      </c>
      <c r="T80" s="94">
        <v>115</v>
      </c>
      <c r="U80" s="94">
        <v>116</v>
      </c>
      <c r="V80" s="94">
        <v>101</v>
      </c>
      <c r="W80" s="94">
        <v>124</v>
      </c>
      <c r="X80" s="94">
        <v>124</v>
      </c>
      <c r="Y80" s="94">
        <v>1000</v>
      </c>
    </row>
    <row r="81" spans="1:25" ht="15" thickBot="1" x14ac:dyDescent="0.35">
      <c r="A81" s="93" t="s">
        <v>908</v>
      </c>
      <c r="B81" s="94">
        <v>1</v>
      </c>
      <c r="C81" s="94">
        <v>82</v>
      </c>
      <c r="D81" s="94">
        <v>45</v>
      </c>
      <c r="E81" s="94">
        <v>100</v>
      </c>
      <c r="F81" s="94">
        <v>97</v>
      </c>
      <c r="G81" s="94">
        <v>97</v>
      </c>
      <c r="H81" s="94">
        <v>1000</v>
      </c>
      <c r="J81">
        <f t="shared" si="7"/>
        <v>132</v>
      </c>
      <c r="K81">
        <f t="shared" si="8"/>
        <v>51</v>
      </c>
      <c r="L81">
        <f t="shared" si="9"/>
        <v>88</v>
      </c>
      <c r="M81">
        <f t="shared" si="10"/>
        <v>33</v>
      </c>
      <c r="N81">
        <f t="shared" si="11"/>
        <v>36</v>
      </c>
      <c r="O81">
        <f t="shared" si="12"/>
        <v>36</v>
      </c>
      <c r="P81">
        <v>1000</v>
      </c>
      <c r="R81" s="93" t="s">
        <v>908</v>
      </c>
      <c r="S81" s="94">
        <v>132</v>
      </c>
      <c r="T81" s="94">
        <v>51</v>
      </c>
      <c r="U81" s="94">
        <v>88</v>
      </c>
      <c r="V81" s="94">
        <v>33</v>
      </c>
      <c r="W81" s="94">
        <v>36</v>
      </c>
      <c r="X81" s="94">
        <v>36</v>
      </c>
      <c r="Y81" s="94">
        <v>1000</v>
      </c>
    </row>
    <row r="82" spans="1:25" ht="15" thickBot="1" x14ac:dyDescent="0.35">
      <c r="A82" s="93" t="s">
        <v>909</v>
      </c>
      <c r="B82" s="94">
        <v>67</v>
      </c>
      <c r="C82" s="94">
        <v>82</v>
      </c>
      <c r="D82" s="94">
        <v>83</v>
      </c>
      <c r="E82" s="94">
        <v>79</v>
      </c>
      <c r="F82" s="94">
        <v>48</v>
      </c>
      <c r="G82" s="94">
        <v>48</v>
      </c>
      <c r="H82" s="94">
        <v>1000</v>
      </c>
      <c r="J82">
        <f t="shared" si="7"/>
        <v>66</v>
      </c>
      <c r="K82">
        <f t="shared" si="8"/>
        <v>51</v>
      </c>
      <c r="L82">
        <f t="shared" si="9"/>
        <v>50</v>
      </c>
      <c r="M82">
        <f t="shared" si="10"/>
        <v>54</v>
      </c>
      <c r="N82">
        <f t="shared" si="11"/>
        <v>85</v>
      </c>
      <c r="O82">
        <f t="shared" si="12"/>
        <v>85</v>
      </c>
      <c r="P82">
        <v>1000</v>
      </c>
      <c r="R82" s="93" t="s">
        <v>909</v>
      </c>
      <c r="S82" s="94">
        <v>66</v>
      </c>
      <c r="T82" s="94">
        <v>51</v>
      </c>
      <c r="U82" s="94">
        <v>50</v>
      </c>
      <c r="V82" s="94">
        <v>54</v>
      </c>
      <c r="W82" s="94">
        <v>85</v>
      </c>
      <c r="X82" s="94">
        <v>85</v>
      </c>
      <c r="Y82" s="94">
        <v>1000</v>
      </c>
    </row>
    <row r="83" spans="1:25" ht="15" thickBot="1" x14ac:dyDescent="0.35">
      <c r="A83" s="93" t="s">
        <v>910</v>
      </c>
      <c r="B83" s="94">
        <v>125</v>
      </c>
      <c r="C83" s="94">
        <v>115</v>
      </c>
      <c r="D83" s="94">
        <v>123</v>
      </c>
      <c r="E83" s="94">
        <v>108</v>
      </c>
      <c r="F83" s="94">
        <v>97</v>
      </c>
      <c r="G83" s="94">
        <v>97</v>
      </c>
      <c r="H83" s="94">
        <v>1000</v>
      </c>
      <c r="J83">
        <f t="shared" si="7"/>
        <v>8</v>
      </c>
      <c r="K83">
        <f t="shared" si="8"/>
        <v>18</v>
      </c>
      <c r="L83">
        <f t="shared" si="9"/>
        <v>10</v>
      </c>
      <c r="M83">
        <f t="shared" si="10"/>
        <v>25</v>
      </c>
      <c r="N83">
        <f t="shared" si="11"/>
        <v>36</v>
      </c>
      <c r="O83">
        <f t="shared" si="12"/>
        <v>36</v>
      </c>
      <c r="P83">
        <v>1000</v>
      </c>
      <c r="R83" s="93" t="s">
        <v>910</v>
      </c>
      <c r="S83" s="94">
        <v>8</v>
      </c>
      <c r="T83" s="94">
        <v>18</v>
      </c>
      <c r="U83" s="94">
        <v>10</v>
      </c>
      <c r="V83" s="94">
        <v>25</v>
      </c>
      <c r="W83" s="94">
        <v>36</v>
      </c>
      <c r="X83" s="94">
        <v>36</v>
      </c>
      <c r="Y83" s="94">
        <v>1000</v>
      </c>
    </row>
    <row r="84" spans="1:25" ht="15" thickBot="1" x14ac:dyDescent="0.35">
      <c r="A84" s="93" t="s">
        <v>911</v>
      </c>
      <c r="B84" s="94">
        <v>43</v>
      </c>
      <c r="C84" s="94">
        <v>8</v>
      </c>
      <c r="D84" s="94">
        <v>34</v>
      </c>
      <c r="E84" s="94">
        <v>3</v>
      </c>
      <c r="F84" s="94">
        <v>2</v>
      </c>
      <c r="G84" s="94">
        <v>1</v>
      </c>
      <c r="H84" s="94">
        <v>1000</v>
      </c>
      <c r="J84">
        <f t="shared" si="7"/>
        <v>90</v>
      </c>
      <c r="K84">
        <f t="shared" si="8"/>
        <v>125</v>
      </c>
      <c r="L84">
        <f t="shared" si="9"/>
        <v>99</v>
      </c>
      <c r="M84">
        <f t="shared" si="10"/>
        <v>130</v>
      </c>
      <c r="N84">
        <f t="shared" si="11"/>
        <v>131</v>
      </c>
      <c r="O84">
        <f t="shared" si="12"/>
        <v>132</v>
      </c>
      <c r="P84">
        <v>1000</v>
      </c>
      <c r="R84" s="93" t="s">
        <v>911</v>
      </c>
      <c r="S84" s="94">
        <v>90</v>
      </c>
      <c r="T84" s="94">
        <v>125</v>
      </c>
      <c r="U84" s="94">
        <v>99</v>
      </c>
      <c r="V84" s="94">
        <v>130</v>
      </c>
      <c r="W84" s="94">
        <v>131</v>
      </c>
      <c r="X84" s="94">
        <v>132</v>
      </c>
      <c r="Y84" s="94">
        <v>1000</v>
      </c>
    </row>
    <row r="85" spans="1:25" ht="15" thickBot="1" x14ac:dyDescent="0.35">
      <c r="A85" s="93" t="s">
        <v>912</v>
      </c>
      <c r="B85" s="94">
        <v>6</v>
      </c>
      <c r="C85" s="94">
        <v>30</v>
      </c>
      <c r="D85" s="94">
        <v>22</v>
      </c>
      <c r="E85" s="94">
        <v>45</v>
      </c>
      <c r="F85" s="94">
        <v>9</v>
      </c>
      <c r="G85" s="94">
        <v>9</v>
      </c>
      <c r="H85" s="94">
        <v>1000</v>
      </c>
      <c r="J85">
        <f t="shared" si="7"/>
        <v>127</v>
      </c>
      <c r="K85">
        <f t="shared" si="8"/>
        <v>103</v>
      </c>
      <c r="L85">
        <f t="shared" si="9"/>
        <v>111</v>
      </c>
      <c r="M85">
        <f t="shared" si="10"/>
        <v>88</v>
      </c>
      <c r="N85">
        <f t="shared" si="11"/>
        <v>124</v>
      </c>
      <c r="O85">
        <f t="shared" si="12"/>
        <v>124</v>
      </c>
      <c r="P85">
        <v>1000</v>
      </c>
      <c r="R85" s="93" t="s">
        <v>912</v>
      </c>
      <c r="S85" s="94">
        <v>127</v>
      </c>
      <c r="T85" s="94">
        <v>103</v>
      </c>
      <c r="U85" s="94">
        <v>111</v>
      </c>
      <c r="V85" s="94">
        <v>88</v>
      </c>
      <c r="W85" s="94">
        <v>124</v>
      </c>
      <c r="X85" s="94">
        <v>124</v>
      </c>
      <c r="Y85" s="94">
        <v>1000</v>
      </c>
    </row>
    <row r="86" spans="1:25" ht="15" thickBot="1" x14ac:dyDescent="0.35">
      <c r="A86" s="93" t="s">
        <v>913</v>
      </c>
      <c r="B86" s="94">
        <v>126</v>
      </c>
      <c r="C86" s="94">
        <v>111</v>
      </c>
      <c r="D86" s="94">
        <v>128</v>
      </c>
      <c r="E86" s="94">
        <v>90</v>
      </c>
      <c r="F86" s="94">
        <v>48</v>
      </c>
      <c r="G86" s="94">
        <v>48</v>
      </c>
      <c r="H86" s="94">
        <v>1000</v>
      </c>
      <c r="J86">
        <f t="shared" si="7"/>
        <v>7</v>
      </c>
      <c r="K86">
        <f t="shared" si="8"/>
        <v>22</v>
      </c>
      <c r="L86">
        <f t="shared" si="9"/>
        <v>5</v>
      </c>
      <c r="M86">
        <f t="shared" si="10"/>
        <v>43</v>
      </c>
      <c r="N86">
        <f t="shared" si="11"/>
        <v>85</v>
      </c>
      <c r="O86">
        <f t="shared" si="12"/>
        <v>85</v>
      </c>
      <c r="P86">
        <v>1000</v>
      </c>
      <c r="R86" s="93" t="s">
        <v>913</v>
      </c>
      <c r="S86" s="94">
        <v>7</v>
      </c>
      <c r="T86" s="94">
        <v>22</v>
      </c>
      <c r="U86" s="94">
        <v>5</v>
      </c>
      <c r="V86" s="94">
        <v>43</v>
      </c>
      <c r="W86" s="94">
        <v>85</v>
      </c>
      <c r="X86" s="94">
        <v>85</v>
      </c>
      <c r="Y86" s="94">
        <v>1000</v>
      </c>
    </row>
    <row r="87" spans="1:25" ht="15" thickBot="1" x14ac:dyDescent="0.35">
      <c r="A87" s="93" t="s">
        <v>914</v>
      </c>
      <c r="B87" s="94">
        <v>60</v>
      </c>
      <c r="C87" s="94">
        <v>101</v>
      </c>
      <c r="D87" s="94">
        <v>77</v>
      </c>
      <c r="E87" s="94">
        <v>114</v>
      </c>
      <c r="F87" s="94">
        <v>97</v>
      </c>
      <c r="G87" s="94">
        <v>97</v>
      </c>
      <c r="H87" s="94">
        <v>1000</v>
      </c>
      <c r="J87">
        <f t="shared" si="7"/>
        <v>73</v>
      </c>
      <c r="K87">
        <f t="shared" si="8"/>
        <v>32</v>
      </c>
      <c r="L87">
        <f t="shared" si="9"/>
        <v>56</v>
      </c>
      <c r="M87">
        <f t="shared" si="10"/>
        <v>19</v>
      </c>
      <c r="N87">
        <f t="shared" si="11"/>
        <v>36</v>
      </c>
      <c r="O87">
        <f t="shared" si="12"/>
        <v>36</v>
      </c>
      <c r="P87">
        <v>1000</v>
      </c>
      <c r="R87" s="93" t="s">
        <v>914</v>
      </c>
      <c r="S87" s="94">
        <v>73</v>
      </c>
      <c r="T87" s="94">
        <v>32</v>
      </c>
      <c r="U87" s="94">
        <v>56</v>
      </c>
      <c r="V87" s="94">
        <v>19</v>
      </c>
      <c r="W87" s="94">
        <v>36</v>
      </c>
      <c r="X87" s="94">
        <v>36</v>
      </c>
      <c r="Y87" s="94">
        <v>1000</v>
      </c>
    </row>
    <row r="88" spans="1:25" ht="15" thickBot="1" x14ac:dyDescent="0.35">
      <c r="A88" s="93" t="s">
        <v>915</v>
      </c>
      <c r="B88" s="94">
        <v>115</v>
      </c>
      <c r="C88" s="94">
        <v>129</v>
      </c>
      <c r="D88" s="94">
        <v>131</v>
      </c>
      <c r="E88" s="94">
        <v>128</v>
      </c>
      <c r="F88" s="94">
        <v>97</v>
      </c>
      <c r="G88" s="94">
        <v>97</v>
      </c>
      <c r="H88" s="94">
        <v>1000</v>
      </c>
      <c r="J88">
        <f t="shared" si="7"/>
        <v>18</v>
      </c>
      <c r="K88">
        <f t="shared" si="8"/>
        <v>4</v>
      </c>
      <c r="L88">
        <f t="shared" si="9"/>
        <v>2</v>
      </c>
      <c r="M88">
        <f t="shared" si="10"/>
        <v>5</v>
      </c>
      <c r="N88">
        <f t="shared" si="11"/>
        <v>36</v>
      </c>
      <c r="O88">
        <f t="shared" si="12"/>
        <v>36</v>
      </c>
      <c r="P88">
        <v>1000</v>
      </c>
      <c r="R88" s="93" t="s">
        <v>915</v>
      </c>
      <c r="S88" s="94">
        <v>18</v>
      </c>
      <c r="T88" s="94">
        <v>4</v>
      </c>
      <c r="U88" s="94">
        <v>2</v>
      </c>
      <c r="V88" s="94">
        <v>5</v>
      </c>
      <c r="W88" s="94">
        <v>36</v>
      </c>
      <c r="X88" s="94">
        <v>36</v>
      </c>
      <c r="Y88" s="94">
        <v>1000</v>
      </c>
    </row>
    <row r="89" spans="1:25" ht="15" thickBot="1" x14ac:dyDescent="0.35">
      <c r="A89" s="93" t="s">
        <v>916</v>
      </c>
      <c r="B89" s="94">
        <v>30</v>
      </c>
      <c r="C89" s="94">
        <v>39</v>
      </c>
      <c r="D89" s="94">
        <v>21</v>
      </c>
      <c r="E89" s="94">
        <v>58</v>
      </c>
      <c r="F89" s="94">
        <v>48</v>
      </c>
      <c r="G89" s="94">
        <v>48</v>
      </c>
      <c r="H89" s="94">
        <v>1000</v>
      </c>
      <c r="J89">
        <f t="shared" si="7"/>
        <v>103</v>
      </c>
      <c r="K89">
        <f t="shared" si="8"/>
        <v>94</v>
      </c>
      <c r="L89">
        <f t="shared" si="9"/>
        <v>112</v>
      </c>
      <c r="M89">
        <f t="shared" si="10"/>
        <v>75</v>
      </c>
      <c r="N89">
        <f t="shared" si="11"/>
        <v>85</v>
      </c>
      <c r="O89">
        <f t="shared" si="12"/>
        <v>85</v>
      </c>
      <c r="P89">
        <v>1000</v>
      </c>
      <c r="R89" s="93" t="s">
        <v>916</v>
      </c>
      <c r="S89" s="94">
        <v>103</v>
      </c>
      <c r="T89" s="94">
        <v>94</v>
      </c>
      <c r="U89" s="94">
        <v>112</v>
      </c>
      <c r="V89" s="94">
        <v>75</v>
      </c>
      <c r="W89" s="94">
        <v>85</v>
      </c>
      <c r="X89" s="94">
        <v>85</v>
      </c>
      <c r="Y89" s="94">
        <v>1000</v>
      </c>
    </row>
    <row r="90" spans="1:25" ht="15" thickBot="1" x14ac:dyDescent="0.35">
      <c r="A90" s="93" t="s">
        <v>917</v>
      </c>
      <c r="B90" s="94">
        <v>75</v>
      </c>
      <c r="C90" s="94">
        <v>74</v>
      </c>
      <c r="D90" s="94">
        <v>68</v>
      </c>
      <c r="E90" s="94">
        <v>73</v>
      </c>
      <c r="F90" s="94">
        <v>48</v>
      </c>
      <c r="G90" s="94">
        <v>48</v>
      </c>
      <c r="H90" s="94">
        <v>1000</v>
      </c>
      <c r="J90">
        <f t="shared" si="7"/>
        <v>58</v>
      </c>
      <c r="K90">
        <f t="shared" si="8"/>
        <v>59</v>
      </c>
      <c r="L90">
        <f t="shared" si="9"/>
        <v>65</v>
      </c>
      <c r="M90">
        <f t="shared" si="10"/>
        <v>60</v>
      </c>
      <c r="N90">
        <f t="shared" si="11"/>
        <v>85</v>
      </c>
      <c r="O90">
        <f t="shared" si="12"/>
        <v>85</v>
      </c>
      <c r="P90">
        <v>1000</v>
      </c>
      <c r="R90" s="93" t="s">
        <v>917</v>
      </c>
      <c r="S90" s="94">
        <v>58</v>
      </c>
      <c r="T90" s="94">
        <v>59</v>
      </c>
      <c r="U90" s="94">
        <v>65</v>
      </c>
      <c r="V90" s="94">
        <v>60</v>
      </c>
      <c r="W90" s="94">
        <v>85</v>
      </c>
      <c r="X90" s="94">
        <v>85</v>
      </c>
      <c r="Y90" s="94">
        <v>1000</v>
      </c>
    </row>
    <row r="91" spans="1:25" ht="15" thickBot="1" x14ac:dyDescent="0.35">
      <c r="A91" s="93" t="s">
        <v>918</v>
      </c>
      <c r="B91" s="94">
        <v>77</v>
      </c>
      <c r="C91" s="94">
        <v>46</v>
      </c>
      <c r="D91" s="94">
        <v>72</v>
      </c>
      <c r="E91" s="94">
        <v>27</v>
      </c>
      <c r="F91" s="94">
        <v>9</v>
      </c>
      <c r="G91" s="94">
        <v>9</v>
      </c>
      <c r="H91" s="94">
        <v>1000</v>
      </c>
      <c r="J91">
        <f t="shared" si="7"/>
        <v>56</v>
      </c>
      <c r="K91">
        <f t="shared" si="8"/>
        <v>87</v>
      </c>
      <c r="L91">
        <f t="shared" si="9"/>
        <v>61</v>
      </c>
      <c r="M91">
        <f t="shared" si="10"/>
        <v>106</v>
      </c>
      <c r="N91">
        <f t="shared" si="11"/>
        <v>124</v>
      </c>
      <c r="O91">
        <f t="shared" si="12"/>
        <v>124</v>
      </c>
      <c r="P91">
        <v>1000</v>
      </c>
      <c r="R91" s="93" t="s">
        <v>918</v>
      </c>
      <c r="S91" s="94">
        <v>56</v>
      </c>
      <c r="T91" s="94">
        <v>87</v>
      </c>
      <c r="U91" s="94">
        <v>61</v>
      </c>
      <c r="V91" s="94">
        <v>106</v>
      </c>
      <c r="W91" s="94">
        <v>124</v>
      </c>
      <c r="X91" s="94">
        <v>124</v>
      </c>
      <c r="Y91" s="94">
        <v>1000</v>
      </c>
    </row>
    <row r="92" spans="1:25" ht="15" thickBot="1" x14ac:dyDescent="0.35">
      <c r="A92" s="93" t="s">
        <v>919</v>
      </c>
      <c r="B92" s="94">
        <v>67</v>
      </c>
      <c r="C92" s="94">
        <v>48</v>
      </c>
      <c r="D92" s="94">
        <v>84</v>
      </c>
      <c r="E92" s="94">
        <v>12</v>
      </c>
      <c r="F92" s="94">
        <v>9</v>
      </c>
      <c r="G92" s="94">
        <v>9</v>
      </c>
      <c r="H92" s="94">
        <v>1000</v>
      </c>
      <c r="J92">
        <f t="shared" si="7"/>
        <v>66</v>
      </c>
      <c r="K92">
        <f t="shared" si="8"/>
        <v>85</v>
      </c>
      <c r="L92">
        <f t="shared" si="9"/>
        <v>49</v>
      </c>
      <c r="M92">
        <f t="shared" si="10"/>
        <v>121</v>
      </c>
      <c r="N92">
        <f t="shared" si="11"/>
        <v>124</v>
      </c>
      <c r="O92">
        <f t="shared" si="12"/>
        <v>124</v>
      </c>
      <c r="P92">
        <v>1000</v>
      </c>
      <c r="R92" s="93" t="s">
        <v>919</v>
      </c>
      <c r="S92" s="94">
        <v>66</v>
      </c>
      <c r="T92" s="94">
        <v>85</v>
      </c>
      <c r="U92" s="94">
        <v>49</v>
      </c>
      <c r="V92" s="94">
        <v>121</v>
      </c>
      <c r="W92" s="94">
        <v>124</v>
      </c>
      <c r="X92" s="94">
        <v>124</v>
      </c>
      <c r="Y92" s="94">
        <v>1000</v>
      </c>
    </row>
    <row r="93" spans="1:25" ht="15" thickBot="1" x14ac:dyDescent="0.35">
      <c r="A93" s="93" t="s">
        <v>920</v>
      </c>
      <c r="B93" s="94">
        <v>39</v>
      </c>
      <c r="C93" s="94">
        <v>37</v>
      </c>
      <c r="D93" s="94">
        <v>41</v>
      </c>
      <c r="E93" s="94">
        <v>34</v>
      </c>
      <c r="F93" s="94">
        <v>9</v>
      </c>
      <c r="G93" s="94">
        <v>9</v>
      </c>
      <c r="H93" s="94">
        <v>1000</v>
      </c>
      <c r="J93">
        <f t="shared" si="7"/>
        <v>94</v>
      </c>
      <c r="K93">
        <f t="shared" si="8"/>
        <v>96</v>
      </c>
      <c r="L93">
        <f t="shared" si="9"/>
        <v>92</v>
      </c>
      <c r="M93">
        <f t="shared" si="10"/>
        <v>99</v>
      </c>
      <c r="N93">
        <f t="shared" si="11"/>
        <v>124</v>
      </c>
      <c r="O93">
        <f t="shared" si="12"/>
        <v>124</v>
      </c>
      <c r="P93">
        <v>1000</v>
      </c>
      <c r="R93" s="93" t="s">
        <v>920</v>
      </c>
      <c r="S93" s="94">
        <v>94</v>
      </c>
      <c r="T93" s="94">
        <v>96</v>
      </c>
      <c r="U93" s="94">
        <v>92</v>
      </c>
      <c r="V93" s="94">
        <v>99</v>
      </c>
      <c r="W93" s="94">
        <v>124</v>
      </c>
      <c r="X93" s="94">
        <v>124</v>
      </c>
      <c r="Y93" s="94">
        <v>1000</v>
      </c>
    </row>
    <row r="94" spans="1:25" ht="15" thickBot="1" x14ac:dyDescent="0.35">
      <c r="A94" s="93" t="s">
        <v>921</v>
      </c>
      <c r="B94" s="94">
        <v>35</v>
      </c>
      <c r="C94" s="94">
        <v>109</v>
      </c>
      <c r="D94" s="94">
        <v>95</v>
      </c>
      <c r="E94" s="94">
        <v>119</v>
      </c>
      <c r="F94" s="94">
        <v>97</v>
      </c>
      <c r="G94" s="94">
        <v>97</v>
      </c>
      <c r="H94" s="94">
        <v>1000</v>
      </c>
      <c r="J94">
        <f t="shared" si="7"/>
        <v>98</v>
      </c>
      <c r="K94">
        <f t="shared" si="8"/>
        <v>24</v>
      </c>
      <c r="L94">
        <f t="shared" si="9"/>
        <v>38</v>
      </c>
      <c r="M94">
        <f t="shared" si="10"/>
        <v>14</v>
      </c>
      <c r="N94">
        <f t="shared" si="11"/>
        <v>36</v>
      </c>
      <c r="O94">
        <f t="shared" si="12"/>
        <v>36</v>
      </c>
      <c r="P94">
        <v>1000</v>
      </c>
      <c r="R94" s="93" t="s">
        <v>921</v>
      </c>
      <c r="S94" s="94">
        <v>98</v>
      </c>
      <c r="T94" s="94">
        <v>24</v>
      </c>
      <c r="U94" s="94">
        <v>38</v>
      </c>
      <c r="V94" s="94">
        <v>14</v>
      </c>
      <c r="W94" s="94">
        <v>36</v>
      </c>
      <c r="X94" s="94">
        <v>36</v>
      </c>
      <c r="Y94" s="94">
        <v>1000</v>
      </c>
    </row>
    <row r="95" spans="1:25" ht="15" thickBot="1" x14ac:dyDescent="0.35">
      <c r="A95" s="93" t="s">
        <v>922</v>
      </c>
      <c r="B95" s="94">
        <v>126</v>
      </c>
      <c r="C95" s="94">
        <v>120</v>
      </c>
      <c r="D95" s="94">
        <v>127</v>
      </c>
      <c r="E95" s="94">
        <v>116</v>
      </c>
      <c r="F95" s="94">
        <v>97</v>
      </c>
      <c r="G95" s="94">
        <v>97</v>
      </c>
      <c r="H95" s="94">
        <v>1000</v>
      </c>
      <c r="J95">
        <f t="shared" si="7"/>
        <v>7</v>
      </c>
      <c r="K95">
        <f t="shared" si="8"/>
        <v>13</v>
      </c>
      <c r="L95">
        <f t="shared" si="9"/>
        <v>6</v>
      </c>
      <c r="M95">
        <f t="shared" si="10"/>
        <v>17</v>
      </c>
      <c r="N95">
        <f t="shared" si="11"/>
        <v>36</v>
      </c>
      <c r="O95">
        <f t="shared" si="12"/>
        <v>36</v>
      </c>
      <c r="P95">
        <v>1000</v>
      </c>
      <c r="R95" s="93" t="s">
        <v>922</v>
      </c>
      <c r="S95" s="94">
        <v>7</v>
      </c>
      <c r="T95" s="94">
        <v>13</v>
      </c>
      <c r="U95" s="94">
        <v>6</v>
      </c>
      <c r="V95" s="94">
        <v>17</v>
      </c>
      <c r="W95" s="94">
        <v>36</v>
      </c>
      <c r="X95" s="94">
        <v>36</v>
      </c>
      <c r="Y95" s="94">
        <v>1000</v>
      </c>
    </row>
    <row r="96" spans="1:25" ht="15" thickBot="1" x14ac:dyDescent="0.35">
      <c r="A96" s="93" t="s">
        <v>923</v>
      </c>
      <c r="B96" s="94">
        <v>101</v>
      </c>
      <c r="C96" s="94">
        <v>117</v>
      </c>
      <c r="D96" s="94">
        <v>109</v>
      </c>
      <c r="E96" s="94">
        <v>121</v>
      </c>
      <c r="F96" s="94">
        <v>97</v>
      </c>
      <c r="G96" s="94">
        <v>97</v>
      </c>
      <c r="H96" s="94">
        <v>1000</v>
      </c>
      <c r="J96">
        <f t="shared" si="7"/>
        <v>32</v>
      </c>
      <c r="K96">
        <f t="shared" si="8"/>
        <v>16</v>
      </c>
      <c r="L96">
        <f t="shared" si="9"/>
        <v>24</v>
      </c>
      <c r="M96">
        <f t="shared" si="10"/>
        <v>12</v>
      </c>
      <c r="N96">
        <f t="shared" si="11"/>
        <v>36</v>
      </c>
      <c r="O96">
        <f t="shared" si="12"/>
        <v>36</v>
      </c>
      <c r="P96">
        <v>1000</v>
      </c>
      <c r="R96" s="93" t="s">
        <v>923</v>
      </c>
      <c r="S96" s="94">
        <v>32</v>
      </c>
      <c r="T96" s="94">
        <v>16</v>
      </c>
      <c r="U96" s="94">
        <v>24</v>
      </c>
      <c r="V96" s="94">
        <v>12</v>
      </c>
      <c r="W96" s="94">
        <v>36</v>
      </c>
      <c r="X96" s="94">
        <v>36</v>
      </c>
      <c r="Y96" s="94">
        <v>1000</v>
      </c>
    </row>
    <row r="97" spans="1:25" ht="15" thickBot="1" x14ac:dyDescent="0.35">
      <c r="A97" s="93" t="s">
        <v>924</v>
      </c>
      <c r="B97" s="94">
        <v>100</v>
      </c>
      <c r="C97" s="94">
        <v>98</v>
      </c>
      <c r="D97" s="94">
        <v>101</v>
      </c>
      <c r="E97" s="94">
        <v>91</v>
      </c>
      <c r="F97" s="94">
        <v>48</v>
      </c>
      <c r="G97" s="94">
        <v>48</v>
      </c>
      <c r="H97" s="94">
        <v>1000</v>
      </c>
      <c r="J97">
        <f t="shared" si="7"/>
        <v>33</v>
      </c>
      <c r="K97">
        <f t="shared" si="8"/>
        <v>35</v>
      </c>
      <c r="L97">
        <f t="shared" si="9"/>
        <v>32</v>
      </c>
      <c r="M97">
        <f t="shared" si="10"/>
        <v>42</v>
      </c>
      <c r="N97">
        <f t="shared" si="11"/>
        <v>85</v>
      </c>
      <c r="O97">
        <f t="shared" si="12"/>
        <v>85</v>
      </c>
      <c r="P97">
        <v>1000</v>
      </c>
      <c r="R97" s="93" t="s">
        <v>924</v>
      </c>
      <c r="S97" s="94">
        <v>33</v>
      </c>
      <c r="T97" s="94">
        <v>35</v>
      </c>
      <c r="U97" s="94">
        <v>32</v>
      </c>
      <c r="V97" s="94">
        <v>42</v>
      </c>
      <c r="W97" s="94">
        <v>85</v>
      </c>
      <c r="X97" s="94">
        <v>85</v>
      </c>
      <c r="Y97" s="94">
        <v>1000</v>
      </c>
    </row>
    <row r="98" spans="1:25" ht="15" thickBot="1" x14ac:dyDescent="0.35">
      <c r="A98" s="93" t="s">
        <v>925</v>
      </c>
      <c r="B98" s="94">
        <v>104</v>
      </c>
      <c r="C98" s="94">
        <v>107</v>
      </c>
      <c r="D98" s="94">
        <v>106</v>
      </c>
      <c r="E98" s="94">
        <v>112</v>
      </c>
      <c r="F98" s="94">
        <v>97</v>
      </c>
      <c r="G98" s="94">
        <v>97</v>
      </c>
      <c r="H98" s="94">
        <v>1000</v>
      </c>
      <c r="J98">
        <f t="shared" si="7"/>
        <v>29</v>
      </c>
      <c r="K98">
        <f t="shared" si="8"/>
        <v>26</v>
      </c>
      <c r="L98">
        <f t="shared" si="9"/>
        <v>27</v>
      </c>
      <c r="M98">
        <f t="shared" si="10"/>
        <v>21</v>
      </c>
      <c r="N98">
        <f t="shared" si="11"/>
        <v>36</v>
      </c>
      <c r="O98">
        <f t="shared" si="12"/>
        <v>36</v>
      </c>
      <c r="P98">
        <v>1000</v>
      </c>
      <c r="R98" s="93" t="s">
        <v>925</v>
      </c>
      <c r="S98" s="94">
        <v>29</v>
      </c>
      <c r="T98" s="94">
        <v>26</v>
      </c>
      <c r="U98" s="94">
        <v>27</v>
      </c>
      <c r="V98" s="94">
        <v>21</v>
      </c>
      <c r="W98" s="94">
        <v>36</v>
      </c>
      <c r="X98" s="94">
        <v>36</v>
      </c>
      <c r="Y98" s="94">
        <v>1000</v>
      </c>
    </row>
    <row r="99" spans="1:25" ht="15" thickBot="1" x14ac:dyDescent="0.35">
      <c r="A99" s="93" t="s">
        <v>926</v>
      </c>
      <c r="B99" s="94">
        <v>10</v>
      </c>
      <c r="C99" s="94">
        <v>15</v>
      </c>
      <c r="D99" s="94">
        <v>8</v>
      </c>
      <c r="E99" s="94">
        <v>29</v>
      </c>
      <c r="F99" s="94">
        <v>9</v>
      </c>
      <c r="G99" s="94">
        <v>9</v>
      </c>
      <c r="H99" s="94">
        <v>1000</v>
      </c>
      <c r="J99">
        <f t="shared" si="7"/>
        <v>123</v>
      </c>
      <c r="K99">
        <f t="shared" si="8"/>
        <v>118</v>
      </c>
      <c r="L99">
        <f t="shared" si="9"/>
        <v>125</v>
      </c>
      <c r="M99">
        <f t="shared" si="10"/>
        <v>104</v>
      </c>
      <c r="N99">
        <f t="shared" si="11"/>
        <v>124</v>
      </c>
      <c r="O99">
        <f t="shared" si="12"/>
        <v>124</v>
      </c>
      <c r="P99">
        <v>1000</v>
      </c>
      <c r="R99" s="93" t="s">
        <v>926</v>
      </c>
      <c r="S99" s="94">
        <v>123</v>
      </c>
      <c r="T99" s="94">
        <v>118</v>
      </c>
      <c r="U99" s="94">
        <v>125</v>
      </c>
      <c r="V99" s="94">
        <v>104</v>
      </c>
      <c r="W99" s="94">
        <v>124</v>
      </c>
      <c r="X99" s="94">
        <v>124</v>
      </c>
      <c r="Y99" s="94">
        <v>1000</v>
      </c>
    </row>
    <row r="100" spans="1:25" ht="15" thickBot="1" x14ac:dyDescent="0.35">
      <c r="A100" s="93" t="s">
        <v>927</v>
      </c>
      <c r="B100" s="94">
        <v>14</v>
      </c>
      <c r="C100" s="94">
        <v>2</v>
      </c>
      <c r="D100" s="94">
        <v>15</v>
      </c>
      <c r="E100" s="94">
        <v>7</v>
      </c>
      <c r="F100" s="94">
        <v>2</v>
      </c>
      <c r="G100" s="94">
        <v>1</v>
      </c>
      <c r="H100" s="94">
        <v>1000</v>
      </c>
      <c r="J100">
        <f t="shared" si="7"/>
        <v>119</v>
      </c>
      <c r="K100">
        <f t="shared" si="8"/>
        <v>131</v>
      </c>
      <c r="L100">
        <f t="shared" si="9"/>
        <v>118</v>
      </c>
      <c r="M100">
        <f t="shared" si="10"/>
        <v>126</v>
      </c>
      <c r="N100">
        <f t="shared" si="11"/>
        <v>131</v>
      </c>
      <c r="O100">
        <f t="shared" si="12"/>
        <v>132</v>
      </c>
      <c r="P100">
        <v>1000</v>
      </c>
      <c r="R100" s="93" t="s">
        <v>927</v>
      </c>
      <c r="S100" s="94">
        <v>119</v>
      </c>
      <c r="T100" s="94">
        <v>131</v>
      </c>
      <c r="U100" s="94">
        <v>118</v>
      </c>
      <c r="V100" s="94">
        <v>126</v>
      </c>
      <c r="W100" s="94">
        <v>131</v>
      </c>
      <c r="X100" s="94">
        <v>132</v>
      </c>
      <c r="Y100" s="94">
        <v>1000</v>
      </c>
    </row>
    <row r="101" spans="1:25" ht="15" thickBot="1" x14ac:dyDescent="0.35">
      <c r="A101" s="93" t="s">
        <v>928</v>
      </c>
      <c r="B101" s="94">
        <v>102</v>
      </c>
      <c r="C101" s="94">
        <v>92</v>
      </c>
      <c r="D101" s="94">
        <v>96</v>
      </c>
      <c r="E101" s="94">
        <v>84</v>
      </c>
      <c r="F101" s="94">
        <v>48</v>
      </c>
      <c r="G101" s="94">
        <v>48</v>
      </c>
      <c r="H101" s="94">
        <v>1000</v>
      </c>
      <c r="J101">
        <f t="shared" si="7"/>
        <v>31</v>
      </c>
      <c r="K101">
        <f t="shared" si="8"/>
        <v>41</v>
      </c>
      <c r="L101">
        <f t="shared" si="9"/>
        <v>37</v>
      </c>
      <c r="M101">
        <f t="shared" si="10"/>
        <v>49</v>
      </c>
      <c r="N101">
        <f t="shared" si="11"/>
        <v>85</v>
      </c>
      <c r="O101">
        <f t="shared" si="12"/>
        <v>85</v>
      </c>
      <c r="P101">
        <v>1000</v>
      </c>
      <c r="R101" s="93" t="s">
        <v>928</v>
      </c>
      <c r="S101" s="94">
        <v>31</v>
      </c>
      <c r="T101" s="94">
        <v>41</v>
      </c>
      <c r="U101" s="94">
        <v>37</v>
      </c>
      <c r="V101" s="94">
        <v>49</v>
      </c>
      <c r="W101" s="94">
        <v>85</v>
      </c>
      <c r="X101" s="94">
        <v>85</v>
      </c>
      <c r="Y101" s="94">
        <v>1000</v>
      </c>
    </row>
    <row r="102" spans="1:25" ht="15" thickBot="1" x14ac:dyDescent="0.35">
      <c r="A102" s="93" t="s">
        <v>929</v>
      </c>
      <c r="B102" s="94">
        <v>112</v>
      </c>
      <c r="C102" s="94">
        <v>109</v>
      </c>
      <c r="D102" s="94">
        <v>116</v>
      </c>
      <c r="E102" s="94">
        <v>107</v>
      </c>
      <c r="F102" s="94">
        <v>97</v>
      </c>
      <c r="G102" s="94">
        <v>97</v>
      </c>
      <c r="H102" s="94">
        <v>1000</v>
      </c>
      <c r="J102">
        <f t="shared" si="7"/>
        <v>21</v>
      </c>
      <c r="K102">
        <f t="shared" si="8"/>
        <v>24</v>
      </c>
      <c r="L102">
        <f t="shared" si="9"/>
        <v>17</v>
      </c>
      <c r="M102">
        <f t="shared" si="10"/>
        <v>26</v>
      </c>
      <c r="N102">
        <f t="shared" si="11"/>
        <v>36</v>
      </c>
      <c r="O102">
        <f t="shared" si="12"/>
        <v>36</v>
      </c>
      <c r="P102">
        <v>1000</v>
      </c>
      <c r="R102" s="93" t="s">
        <v>929</v>
      </c>
      <c r="S102" s="94">
        <v>21</v>
      </c>
      <c r="T102" s="94">
        <v>24</v>
      </c>
      <c r="U102" s="94">
        <v>17</v>
      </c>
      <c r="V102" s="94">
        <v>26</v>
      </c>
      <c r="W102" s="94">
        <v>36</v>
      </c>
      <c r="X102" s="94">
        <v>36</v>
      </c>
      <c r="Y102" s="94">
        <v>1000</v>
      </c>
    </row>
    <row r="103" spans="1:25" ht="15" thickBot="1" x14ac:dyDescent="0.35">
      <c r="A103" s="93" t="s">
        <v>930</v>
      </c>
      <c r="B103" s="94">
        <v>6</v>
      </c>
      <c r="C103" s="94">
        <v>5</v>
      </c>
      <c r="D103" s="94">
        <v>2</v>
      </c>
      <c r="E103" s="94">
        <v>16</v>
      </c>
      <c r="F103" s="94">
        <v>9</v>
      </c>
      <c r="G103" s="94">
        <v>9</v>
      </c>
      <c r="H103" s="94">
        <v>1000</v>
      </c>
      <c r="J103">
        <f t="shared" si="7"/>
        <v>127</v>
      </c>
      <c r="K103">
        <f t="shared" si="8"/>
        <v>128</v>
      </c>
      <c r="L103">
        <f t="shared" si="9"/>
        <v>131</v>
      </c>
      <c r="M103">
        <f t="shared" si="10"/>
        <v>117</v>
      </c>
      <c r="N103">
        <f t="shared" si="11"/>
        <v>124</v>
      </c>
      <c r="O103">
        <f t="shared" si="12"/>
        <v>124</v>
      </c>
      <c r="P103">
        <v>1000</v>
      </c>
      <c r="R103" s="93" t="s">
        <v>930</v>
      </c>
      <c r="S103" s="94">
        <v>127</v>
      </c>
      <c r="T103" s="94">
        <v>128</v>
      </c>
      <c r="U103" s="94">
        <v>131</v>
      </c>
      <c r="V103" s="94">
        <v>117</v>
      </c>
      <c r="W103" s="94">
        <v>124</v>
      </c>
      <c r="X103" s="94">
        <v>124</v>
      </c>
      <c r="Y103" s="94">
        <v>1000</v>
      </c>
    </row>
    <row r="104" spans="1:25" ht="15" thickBot="1" x14ac:dyDescent="0.35">
      <c r="A104" s="93" t="s">
        <v>931</v>
      </c>
      <c r="B104" s="94">
        <v>18</v>
      </c>
      <c r="C104" s="94">
        <v>69</v>
      </c>
      <c r="D104" s="94">
        <v>43</v>
      </c>
      <c r="E104" s="94">
        <v>88</v>
      </c>
      <c r="F104" s="94">
        <v>48</v>
      </c>
      <c r="G104" s="94">
        <v>48</v>
      </c>
      <c r="H104" s="94">
        <v>1000</v>
      </c>
      <c r="J104">
        <f t="shared" si="7"/>
        <v>115</v>
      </c>
      <c r="K104">
        <f t="shared" si="8"/>
        <v>64</v>
      </c>
      <c r="L104">
        <f t="shared" si="9"/>
        <v>90</v>
      </c>
      <c r="M104">
        <f t="shared" si="10"/>
        <v>45</v>
      </c>
      <c r="N104">
        <f t="shared" si="11"/>
        <v>85</v>
      </c>
      <c r="O104">
        <f t="shared" si="12"/>
        <v>85</v>
      </c>
      <c r="P104">
        <v>1000</v>
      </c>
      <c r="R104" s="93" t="s">
        <v>931</v>
      </c>
      <c r="S104" s="94">
        <v>115</v>
      </c>
      <c r="T104" s="94">
        <v>64</v>
      </c>
      <c r="U104" s="94">
        <v>90</v>
      </c>
      <c r="V104" s="94">
        <v>45</v>
      </c>
      <c r="W104" s="94">
        <v>85</v>
      </c>
      <c r="X104" s="94">
        <v>85</v>
      </c>
      <c r="Y104" s="94">
        <v>1000</v>
      </c>
    </row>
    <row r="105" spans="1:25" ht="15" thickBot="1" x14ac:dyDescent="0.35">
      <c r="A105" s="93" t="s">
        <v>932</v>
      </c>
      <c r="B105" s="94">
        <v>123</v>
      </c>
      <c r="C105" s="94">
        <v>125</v>
      </c>
      <c r="D105" s="94">
        <v>117</v>
      </c>
      <c r="E105" s="94">
        <v>126</v>
      </c>
      <c r="F105" s="94">
        <v>97</v>
      </c>
      <c r="G105" s="94">
        <v>97</v>
      </c>
      <c r="H105" s="94">
        <v>1000</v>
      </c>
      <c r="J105">
        <f t="shared" si="7"/>
        <v>10</v>
      </c>
      <c r="K105">
        <f t="shared" si="8"/>
        <v>8</v>
      </c>
      <c r="L105">
        <f t="shared" si="9"/>
        <v>16</v>
      </c>
      <c r="M105">
        <f t="shared" si="10"/>
        <v>7</v>
      </c>
      <c r="N105">
        <f t="shared" si="11"/>
        <v>36</v>
      </c>
      <c r="O105">
        <f t="shared" si="12"/>
        <v>36</v>
      </c>
      <c r="P105">
        <v>1000</v>
      </c>
      <c r="R105" s="93" t="s">
        <v>932</v>
      </c>
      <c r="S105" s="94">
        <v>10</v>
      </c>
      <c r="T105" s="94">
        <v>8</v>
      </c>
      <c r="U105" s="94">
        <v>16</v>
      </c>
      <c r="V105" s="94">
        <v>7</v>
      </c>
      <c r="W105" s="94">
        <v>36</v>
      </c>
      <c r="X105" s="94">
        <v>36</v>
      </c>
      <c r="Y105" s="94">
        <v>1000</v>
      </c>
    </row>
    <row r="106" spans="1:25" ht="15" thickBot="1" x14ac:dyDescent="0.35">
      <c r="A106" s="93" t="s">
        <v>933</v>
      </c>
      <c r="B106" s="94">
        <v>97</v>
      </c>
      <c r="C106" s="94">
        <v>63</v>
      </c>
      <c r="D106" s="94">
        <v>51</v>
      </c>
      <c r="E106" s="94">
        <v>74</v>
      </c>
      <c r="F106" s="94">
        <v>48</v>
      </c>
      <c r="G106" s="94">
        <v>48</v>
      </c>
      <c r="H106" s="94">
        <v>1000</v>
      </c>
      <c r="J106">
        <f t="shared" si="7"/>
        <v>36</v>
      </c>
      <c r="K106">
        <f t="shared" si="8"/>
        <v>70</v>
      </c>
      <c r="L106">
        <f t="shared" si="9"/>
        <v>82</v>
      </c>
      <c r="M106">
        <f t="shared" si="10"/>
        <v>59</v>
      </c>
      <c r="N106">
        <f t="shared" si="11"/>
        <v>85</v>
      </c>
      <c r="O106">
        <f t="shared" si="12"/>
        <v>85</v>
      </c>
      <c r="P106">
        <v>1000</v>
      </c>
      <c r="R106" s="93" t="s">
        <v>933</v>
      </c>
      <c r="S106" s="94">
        <v>36</v>
      </c>
      <c r="T106" s="94">
        <v>70</v>
      </c>
      <c r="U106" s="94">
        <v>82</v>
      </c>
      <c r="V106" s="94">
        <v>59</v>
      </c>
      <c r="W106" s="94">
        <v>85</v>
      </c>
      <c r="X106" s="94">
        <v>85</v>
      </c>
      <c r="Y106" s="94">
        <v>1000</v>
      </c>
    </row>
    <row r="107" spans="1:25" ht="15" thickBot="1" x14ac:dyDescent="0.35">
      <c r="A107" s="93" t="s">
        <v>934</v>
      </c>
      <c r="B107" s="94">
        <v>83</v>
      </c>
      <c r="C107" s="94">
        <v>82</v>
      </c>
      <c r="D107" s="94">
        <v>80</v>
      </c>
      <c r="E107" s="94">
        <v>80</v>
      </c>
      <c r="F107" s="94">
        <v>48</v>
      </c>
      <c r="G107" s="94">
        <v>48</v>
      </c>
      <c r="H107" s="94">
        <v>1000</v>
      </c>
      <c r="J107">
        <f t="shared" si="7"/>
        <v>50</v>
      </c>
      <c r="K107">
        <f t="shared" si="8"/>
        <v>51</v>
      </c>
      <c r="L107">
        <f t="shared" si="9"/>
        <v>53</v>
      </c>
      <c r="M107">
        <f t="shared" si="10"/>
        <v>53</v>
      </c>
      <c r="N107">
        <f t="shared" si="11"/>
        <v>85</v>
      </c>
      <c r="O107">
        <f t="shared" si="12"/>
        <v>85</v>
      </c>
      <c r="P107">
        <v>1000</v>
      </c>
      <c r="R107" s="93" t="s">
        <v>934</v>
      </c>
      <c r="S107" s="94">
        <v>50</v>
      </c>
      <c r="T107" s="94">
        <v>51</v>
      </c>
      <c r="U107" s="94">
        <v>53</v>
      </c>
      <c r="V107" s="94">
        <v>53</v>
      </c>
      <c r="W107" s="94">
        <v>85</v>
      </c>
      <c r="X107" s="94">
        <v>85</v>
      </c>
      <c r="Y107" s="94">
        <v>1000</v>
      </c>
    </row>
    <row r="108" spans="1:25" ht="15" thickBot="1" x14ac:dyDescent="0.35">
      <c r="A108" s="93" t="s">
        <v>935</v>
      </c>
      <c r="B108" s="94">
        <v>81</v>
      </c>
      <c r="C108" s="94">
        <v>63</v>
      </c>
      <c r="D108" s="94">
        <v>66</v>
      </c>
      <c r="E108" s="94">
        <v>64</v>
      </c>
      <c r="F108" s="94">
        <v>48</v>
      </c>
      <c r="G108" s="94">
        <v>48</v>
      </c>
      <c r="H108" s="94">
        <v>1000</v>
      </c>
      <c r="J108">
        <f t="shared" si="7"/>
        <v>52</v>
      </c>
      <c r="K108">
        <f t="shared" si="8"/>
        <v>70</v>
      </c>
      <c r="L108">
        <f t="shared" si="9"/>
        <v>67</v>
      </c>
      <c r="M108">
        <f t="shared" si="10"/>
        <v>69</v>
      </c>
      <c r="N108">
        <f t="shared" si="11"/>
        <v>85</v>
      </c>
      <c r="O108">
        <f t="shared" si="12"/>
        <v>85</v>
      </c>
      <c r="P108">
        <v>1000</v>
      </c>
      <c r="R108" s="93" t="s">
        <v>935</v>
      </c>
      <c r="S108" s="94">
        <v>52</v>
      </c>
      <c r="T108" s="94">
        <v>70</v>
      </c>
      <c r="U108" s="94">
        <v>67</v>
      </c>
      <c r="V108" s="94">
        <v>69</v>
      </c>
      <c r="W108" s="94">
        <v>85</v>
      </c>
      <c r="X108" s="94">
        <v>85</v>
      </c>
      <c r="Y108" s="94">
        <v>1000</v>
      </c>
    </row>
    <row r="109" spans="1:25" ht="15" thickBot="1" x14ac:dyDescent="0.35">
      <c r="A109" s="93" t="s">
        <v>936</v>
      </c>
      <c r="B109" s="94">
        <v>65</v>
      </c>
      <c r="C109" s="94">
        <v>79</v>
      </c>
      <c r="D109" s="94">
        <v>93</v>
      </c>
      <c r="E109" s="94">
        <v>65</v>
      </c>
      <c r="F109" s="94">
        <v>48</v>
      </c>
      <c r="G109" s="94">
        <v>48</v>
      </c>
      <c r="H109" s="94">
        <v>1000</v>
      </c>
      <c r="J109">
        <f t="shared" si="7"/>
        <v>68</v>
      </c>
      <c r="K109">
        <f t="shared" si="8"/>
        <v>54</v>
      </c>
      <c r="L109">
        <f t="shared" si="9"/>
        <v>40</v>
      </c>
      <c r="M109">
        <f t="shared" si="10"/>
        <v>68</v>
      </c>
      <c r="N109">
        <f t="shared" si="11"/>
        <v>85</v>
      </c>
      <c r="O109">
        <f t="shared" si="12"/>
        <v>85</v>
      </c>
      <c r="P109">
        <v>1000</v>
      </c>
      <c r="R109" s="93" t="s">
        <v>936</v>
      </c>
      <c r="S109" s="94">
        <v>68</v>
      </c>
      <c r="T109" s="94">
        <v>54</v>
      </c>
      <c r="U109" s="94">
        <v>40</v>
      </c>
      <c r="V109" s="94">
        <v>68</v>
      </c>
      <c r="W109" s="94">
        <v>85</v>
      </c>
      <c r="X109" s="94">
        <v>85</v>
      </c>
      <c r="Y109" s="94">
        <v>1000</v>
      </c>
    </row>
    <row r="110" spans="1:25" ht="15" thickBot="1" x14ac:dyDescent="0.35">
      <c r="A110" s="93" t="s">
        <v>937</v>
      </c>
      <c r="B110" s="94">
        <v>56</v>
      </c>
      <c r="C110" s="94">
        <v>18</v>
      </c>
      <c r="D110" s="94">
        <v>30</v>
      </c>
      <c r="E110" s="94">
        <v>22</v>
      </c>
      <c r="F110" s="94">
        <v>9</v>
      </c>
      <c r="G110" s="94">
        <v>9</v>
      </c>
      <c r="H110" s="94">
        <v>1000</v>
      </c>
      <c r="J110">
        <f t="shared" si="7"/>
        <v>77</v>
      </c>
      <c r="K110">
        <f t="shared" si="8"/>
        <v>115</v>
      </c>
      <c r="L110">
        <f t="shared" si="9"/>
        <v>103</v>
      </c>
      <c r="M110">
        <f t="shared" si="10"/>
        <v>111</v>
      </c>
      <c r="N110">
        <f t="shared" si="11"/>
        <v>124</v>
      </c>
      <c r="O110">
        <f t="shared" si="12"/>
        <v>124</v>
      </c>
      <c r="P110">
        <v>1000</v>
      </c>
      <c r="R110" s="93" t="s">
        <v>937</v>
      </c>
      <c r="S110" s="94">
        <v>77</v>
      </c>
      <c r="T110" s="94">
        <v>115</v>
      </c>
      <c r="U110" s="94">
        <v>103</v>
      </c>
      <c r="V110" s="94">
        <v>111</v>
      </c>
      <c r="W110" s="94">
        <v>124</v>
      </c>
      <c r="X110" s="94">
        <v>124</v>
      </c>
      <c r="Y110" s="94">
        <v>1000</v>
      </c>
    </row>
    <row r="111" spans="1:25" ht="15" thickBot="1" x14ac:dyDescent="0.35">
      <c r="A111" s="93" t="s">
        <v>938</v>
      </c>
      <c r="B111" s="94">
        <v>56</v>
      </c>
      <c r="C111" s="94">
        <v>50</v>
      </c>
      <c r="D111" s="94">
        <v>35</v>
      </c>
      <c r="E111" s="94">
        <v>67</v>
      </c>
      <c r="F111" s="94">
        <v>48</v>
      </c>
      <c r="G111" s="94">
        <v>48</v>
      </c>
      <c r="H111" s="94">
        <v>1000</v>
      </c>
      <c r="J111">
        <f t="shared" si="7"/>
        <v>77</v>
      </c>
      <c r="K111">
        <f t="shared" si="8"/>
        <v>83</v>
      </c>
      <c r="L111">
        <f t="shared" si="9"/>
        <v>98</v>
      </c>
      <c r="M111">
        <f t="shared" si="10"/>
        <v>66</v>
      </c>
      <c r="N111">
        <f t="shared" si="11"/>
        <v>85</v>
      </c>
      <c r="O111">
        <f t="shared" si="12"/>
        <v>85</v>
      </c>
      <c r="P111">
        <v>1000</v>
      </c>
      <c r="R111" s="93" t="s">
        <v>938</v>
      </c>
      <c r="S111" s="94">
        <v>77</v>
      </c>
      <c r="T111" s="94">
        <v>83</v>
      </c>
      <c r="U111" s="94">
        <v>98</v>
      </c>
      <c r="V111" s="94">
        <v>66</v>
      </c>
      <c r="W111" s="94">
        <v>85</v>
      </c>
      <c r="X111" s="94">
        <v>85</v>
      </c>
      <c r="Y111" s="94">
        <v>1000</v>
      </c>
    </row>
    <row r="112" spans="1:25" ht="15" thickBot="1" x14ac:dyDescent="0.35">
      <c r="A112" s="93" t="s">
        <v>939</v>
      </c>
      <c r="B112" s="94">
        <v>1</v>
      </c>
      <c r="C112" s="94">
        <v>76</v>
      </c>
      <c r="D112" s="94">
        <v>36</v>
      </c>
      <c r="E112" s="94">
        <v>99</v>
      </c>
      <c r="F112" s="94">
        <v>97</v>
      </c>
      <c r="G112" s="94">
        <v>97</v>
      </c>
      <c r="H112" s="94">
        <v>1000</v>
      </c>
      <c r="J112">
        <f t="shared" si="7"/>
        <v>132</v>
      </c>
      <c r="K112">
        <f t="shared" si="8"/>
        <v>57</v>
      </c>
      <c r="L112">
        <f t="shared" si="9"/>
        <v>97</v>
      </c>
      <c r="M112">
        <f t="shared" si="10"/>
        <v>34</v>
      </c>
      <c r="N112">
        <f t="shared" si="11"/>
        <v>36</v>
      </c>
      <c r="O112">
        <f t="shared" si="12"/>
        <v>36</v>
      </c>
      <c r="P112">
        <v>1000</v>
      </c>
      <c r="R112" s="93" t="s">
        <v>939</v>
      </c>
      <c r="S112" s="94">
        <v>132</v>
      </c>
      <c r="T112" s="94">
        <v>57</v>
      </c>
      <c r="U112" s="94">
        <v>97</v>
      </c>
      <c r="V112" s="94">
        <v>34</v>
      </c>
      <c r="W112" s="94">
        <v>36</v>
      </c>
      <c r="X112" s="94">
        <v>36</v>
      </c>
      <c r="Y112" s="94">
        <v>1000</v>
      </c>
    </row>
    <row r="113" spans="1:25" ht="15" thickBot="1" x14ac:dyDescent="0.35">
      <c r="A113" s="93" t="s">
        <v>940</v>
      </c>
      <c r="B113" s="94">
        <v>43</v>
      </c>
      <c r="C113" s="94">
        <v>30</v>
      </c>
      <c r="D113" s="94">
        <v>48</v>
      </c>
      <c r="E113" s="94">
        <v>18</v>
      </c>
      <c r="F113" s="94">
        <v>9</v>
      </c>
      <c r="G113" s="94">
        <v>9</v>
      </c>
      <c r="H113" s="94">
        <v>1000</v>
      </c>
      <c r="J113">
        <f t="shared" si="7"/>
        <v>90</v>
      </c>
      <c r="K113">
        <f t="shared" si="8"/>
        <v>103</v>
      </c>
      <c r="L113">
        <f t="shared" si="9"/>
        <v>85</v>
      </c>
      <c r="M113">
        <f t="shared" si="10"/>
        <v>115</v>
      </c>
      <c r="N113">
        <f t="shared" si="11"/>
        <v>124</v>
      </c>
      <c r="O113">
        <f t="shared" si="12"/>
        <v>124</v>
      </c>
      <c r="P113">
        <v>1000</v>
      </c>
      <c r="R113" s="93" t="s">
        <v>940</v>
      </c>
      <c r="S113" s="94">
        <v>90</v>
      </c>
      <c r="T113" s="94">
        <v>103</v>
      </c>
      <c r="U113" s="94">
        <v>85</v>
      </c>
      <c r="V113" s="94">
        <v>115</v>
      </c>
      <c r="W113" s="94">
        <v>124</v>
      </c>
      <c r="X113" s="94">
        <v>124</v>
      </c>
      <c r="Y113" s="94">
        <v>1000</v>
      </c>
    </row>
    <row r="114" spans="1:25" ht="15" thickBot="1" x14ac:dyDescent="0.35">
      <c r="A114" s="93" t="s">
        <v>941</v>
      </c>
      <c r="B114" s="94">
        <v>30</v>
      </c>
      <c r="C114" s="94">
        <v>30</v>
      </c>
      <c r="D114" s="94">
        <v>56</v>
      </c>
      <c r="E114" s="94">
        <v>10</v>
      </c>
      <c r="F114" s="94">
        <v>9</v>
      </c>
      <c r="G114" s="94">
        <v>9</v>
      </c>
      <c r="H114" s="94">
        <v>1000</v>
      </c>
      <c r="J114">
        <f t="shared" si="7"/>
        <v>103</v>
      </c>
      <c r="K114">
        <f t="shared" si="8"/>
        <v>103</v>
      </c>
      <c r="L114">
        <f t="shared" si="9"/>
        <v>77</v>
      </c>
      <c r="M114">
        <f t="shared" si="10"/>
        <v>123</v>
      </c>
      <c r="N114">
        <f t="shared" si="11"/>
        <v>124</v>
      </c>
      <c r="O114">
        <f t="shared" si="12"/>
        <v>124</v>
      </c>
      <c r="P114">
        <v>1000</v>
      </c>
      <c r="R114" s="93" t="s">
        <v>941</v>
      </c>
      <c r="S114" s="94">
        <v>103</v>
      </c>
      <c r="T114" s="94">
        <v>103</v>
      </c>
      <c r="U114" s="94">
        <v>77</v>
      </c>
      <c r="V114" s="94">
        <v>123</v>
      </c>
      <c r="W114" s="94">
        <v>124</v>
      </c>
      <c r="X114" s="94">
        <v>124</v>
      </c>
      <c r="Y114" s="94">
        <v>1000</v>
      </c>
    </row>
    <row r="115" spans="1:25" ht="15" thickBot="1" x14ac:dyDescent="0.35">
      <c r="A115" s="93" t="s">
        <v>942</v>
      </c>
      <c r="B115" s="94">
        <v>116</v>
      </c>
      <c r="C115" s="94">
        <v>107</v>
      </c>
      <c r="D115" s="94">
        <v>114</v>
      </c>
      <c r="E115" s="94">
        <v>105</v>
      </c>
      <c r="F115" s="94">
        <v>97</v>
      </c>
      <c r="G115" s="94">
        <v>97</v>
      </c>
      <c r="H115" s="94">
        <v>1000</v>
      </c>
      <c r="J115">
        <f t="shared" si="7"/>
        <v>17</v>
      </c>
      <c r="K115">
        <f t="shared" si="8"/>
        <v>26</v>
      </c>
      <c r="L115">
        <f t="shared" si="9"/>
        <v>19</v>
      </c>
      <c r="M115">
        <f t="shared" si="10"/>
        <v>28</v>
      </c>
      <c r="N115">
        <f t="shared" si="11"/>
        <v>36</v>
      </c>
      <c r="O115">
        <f t="shared" si="12"/>
        <v>36</v>
      </c>
      <c r="P115">
        <v>1000</v>
      </c>
      <c r="R115" s="93" t="s">
        <v>942</v>
      </c>
      <c r="S115" s="94">
        <v>17</v>
      </c>
      <c r="T115" s="94">
        <v>26</v>
      </c>
      <c r="U115" s="94">
        <v>19</v>
      </c>
      <c r="V115" s="94">
        <v>28</v>
      </c>
      <c r="W115" s="94">
        <v>36</v>
      </c>
      <c r="X115" s="94">
        <v>36</v>
      </c>
      <c r="Y115" s="94">
        <v>1000</v>
      </c>
    </row>
    <row r="116" spans="1:25" ht="15" thickBot="1" x14ac:dyDescent="0.35">
      <c r="A116" s="93" t="s">
        <v>943</v>
      </c>
      <c r="B116" s="94">
        <v>1</v>
      </c>
      <c r="C116" s="94">
        <v>67</v>
      </c>
      <c r="D116" s="94">
        <v>32</v>
      </c>
      <c r="E116" s="94">
        <v>92</v>
      </c>
      <c r="F116" s="94">
        <v>48</v>
      </c>
      <c r="G116" s="94">
        <v>48</v>
      </c>
      <c r="H116" s="94">
        <v>1000</v>
      </c>
      <c r="J116">
        <f t="shared" si="7"/>
        <v>132</v>
      </c>
      <c r="K116">
        <f t="shared" si="8"/>
        <v>66</v>
      </c>
      <c r="L116">
        <f t="shared" si="9"/>
        <v>101</v>
      </c>
      <c r="M116">
        <f t="shared" si="10"/>
        <v>41</v>
      </c>
      <c r="N116">
        <f t="shared" si="11"/>
        <v>85</v>
      </c>
      <c r="O116">
        <f t="shared" si="12"/>
        <v>85</v>
      </c>
      <c r="P116">
        <v>1000</v>
      </c>
      <c r="R116" s="93" t="s">
        <v>943</v>
      </c>
      <c r="S116" s="94">
        <v>132</v>
      </c>
      <c r="T116" s="94">
        <v>66</v>
      </c>
      <c r="U116" s="94">
        <v>101</v>
      </c>
      <c r="V116" s="94">
        <v>41</v>
      </c>
      <c r="W116" s="94">
        <v>85</v>
      </c>
      <c r="X116" s="94">
        <v>85</v>
      </c>
      <c r="Y116" s="94">
        <v>1000</v>
      </c>
    </row>
    <row r="117" spans="1:25" ht="15" thickBot="1" x14ac:dyDescent="0.35">
      <c r="A117" s="93" t="s">
        <v>944</v>
      </c>
      <c r="B117" s="94">
        <v>60</v>
      </c>
      <c r="C117" s="94">
        <v>49</v>
      </c>
      <c r="D117" s="94">
        <v>54</v>
      </c>
      <c r="E117" s="94">
        <v>49</v>
      </c>
      <c r="F117" s="94">
        <v>48</v>
      </c>
      <c r="G117" s="94">
        <v>48</v>
      </c>
      <c r="H117" s="94">
        <v>1000</v>
      </c>
      <c r="J117">
        <f t="shared" si="7"/>
        <v>73</v>
      </c>
      <c r="K117">
        <f t="shared" si="8"/>
        <v>84</v>
      </c>
      <c r="L117">
        <f t="shared" si="9"/>
        <v>79</v>
      </c>
      <c r="M117">
        <f t="shared" si="10"/>
        <v>84</v>
      </c>
      <c r="N117">
        <f t="shared" si="11"/>
        <v>85</v>
      </c>
      <c r="O117">
        <f t="shared" si="12"/>
        <v>85</v>
      </c>
      <c r="P117">
        <v>1000</v>
      </c>
      <c r="R117" s="93" t="s">
        <v>944</v>
      </c>
      <c r="S117" s="94">
        <v>73</v>
      </c>
      <c r="T117" s="94">
        <v>84</v>
      </c>
      <c r="U117" s="94">
        <v>79</v>
      </c>
      <c r="V117" s="94">
        <v>84</v>
      </c>
      <c r="W117" s="94">
        <v>85</v>
      </c>
      <c r="X117" s="94">
        <v>85</v>
      </c>
      <c r="Y117" s="94">
        <v>1000</v>
      </c>
    </row>
    <row r="118" spans="1:25" ht="15" thickBot="1" x14ac:dyDescent="0.35">
      <c r="A118" s="93" t="s">
        <v>945</v>
      </c>
      <c r="B118" s="94">
        <v>50</v>
      </c>
      <c r="C118" s="94">
        <v>63</v>
      </c>
      <c r="D118" s="94">
        <v>47</v>
      </c>
      <c r="E118" s="94">
        <v>78</v>
      </c>
      <c r="F118" s="94">
        <v>48</v>
      </c>
      <c r="G118" s="94">
        <v>48</v>
      </c>
      <c r="H118" s="94">
        <v>1000</v>
      </c>
      <c r="J118">
        <f t="shared" si="7"/>
        <v>83</v>
      </c>
      <c r="K118">
        <f t="shared" si="8"/>
        <v>70</v>
      </c>
      <c r="L118">
        <f t="shared" si="9"/>
        <v>86</v>
      </c>
      <c r="M118">
        <f t="shared" si="10"/>
        <v>55</v>
      </c>
      <c r="N118">
        <f t="shared" si="11"/>
        <v>85</v>
      </c>
      <c r="O118">
        <f t="shared" si="12"/>
        <v>85</v>
      </c>
      <c r="P118">
        <v>1000</v>
      </c>
      <c r="R118" s="93" t="s">
        <v>945</v>
      </c>
      <c r="S118" s="94">
        <v>83</v>
      </c>
      <c r="T118" s="94">
        <v>70</v>
      </c>
      <c r="U118" s="94">
        <v>86</v>
      </c>
      <c r="V118" s="94">
        <v>55</v>
      </c>
      <c r="W118" s="94">
        <v>85</v>
      </c>
      <c r="X118" s="94">
        <v>85</v>
      </c>
      <c r="Y118" s="94">
        <v>1000</v>
      </c>
    </row>
    <row r="119" spans="1:25" ht="15" thickBot="1" x14ac:dyDescent="0.35">
      <c r="A119" s="93" t="s">
        <v>946</v>
      </c>
      <c r="B119" s="94">
        <v>22</v>
      </c>
      <c r="C119" s="94">
        <v>18</v>
      </c>
      <c r="D119" s="94">
        <v>13</v>
      </c>
      <c r="E119" s="94">
        <v>37</v>
      </c>
      <c r="F119" s="94">
        <v>9</v>
      </c>
      <c r="G119" s="94">
        <v>9</v>
      </c>
      <c r="H119" s="94">
        <v>1000</v>
      </c>
      <c r="J119">
        <f t="shared" si="7"/>
        <v>111</v>
      </c>
      <c r="K119">
        <f t="shared" si="8"/>
        <v>115</v>
      </c>
      <c r="L119">
        <f t="shared" si="9"/>
        <v>120</v>
      </c>
      <c r="M119">
        <f t="shared" si="10"/>
        <v>96</v>
      </c>
      <c r="N119">
        <f t="shared" si="11"/>
        <v>124</v>
      </c>
      <c r="O119">
        <f t="shared" si="12"/>
        <v>124</v>
      </c>
      <c r="P119">
        <v>1000</v>
      </c>
      <c r="R119" s="93" t="s">
        <v>946</v>
      </c>
      <c r="S119" s="94">
        <v>111</v>
      </c>
      <c r="T119" s="94">
        <v>115</v>
      </c>
      <c r="U119" s="94">
        <v>120</v>
      </c>
      <c r="V119" s="94">
        <v>96</v>
      </c>
      <c r="W119" s="94">
        <v>124</v>
      </c>
      <c r="X119" s="94">
        <v>124</v>
      </c>
      <c r="Y119" s="94">
        <v>1000</v>
      </c>
    </row>
    <row r="120" spans="1:25" ht="15" thickBot="1" x14ac:dyDescent="0.35">
      <c r="A120" s="93" t="s">
        <v>947</v>
      </c>
      <c r="B120" s="94">
        <v>50</v>
      </c>
      <c r="C120" s="94">
        <v>24</v>
      </c>
      <c r="D120" s="94">
        <v>37</v>
      </c>
      <c r="E120" s="94">
        <v>21</v>
      </c>
      <c r="F120" s="94">
        <v>9</v>
      </c>
      <c r="G120" s="94">
        <v>9</v>
      </c>
      <c r="H120" s="94">
        <v>1000</v>
      </c>
      <c r="J120">
        <f t="shared" si="7"/>
        <v>83</v>
      </c>
      <c r="K120">
        <f t="shared" si="8"/>
        <v>109</v>
      </c>
      <c r="L120">
        <f t="shared" si="9"/>
        <v>96</v>
      </c>
      <c r="M120">
        <f t="shared" si="10"/>
        <v>112</v>
      </c>
      <c r="N120">
        <f t="shared" si="11"/>
        <v>124</v>
      </c>
      <c r="O120">
        <f t="shared" si="12"/>
        <v>124</v>
      </c>
      <c r="P120">
        <v>1000</v>
      </c>
      <c r="R120" s="93" t="s">
        <v>947</v>
      </c>
      <c r="S120" s="94">
        <v>83</v>
      </c>
      <c r="T120" s="94">
        <v>109</v>
      </c>
      <c r="U120" s="94">
        <v>96</v>
      </c>
      <c r="V120" s="94">
        <v>112</v>
      </c>
      <c r="W120" s="94">
        <v>124</v>
      </c>
      <c r="X120" s="94">
        <v>124</v>
      </c>
      <c r="Y120" s="94">
        <v>1000</v>
      </c>
    </row>
    <row r="121" spans="1:25" ht="15" thickBot="1" x14ac:dyDescent="0.35">
      <c r="A121" s="93" t="s">
        <v>948</v>
      </c>
      <c r="B121" s="94">
        <v>39</v>
      </c>
      <c r="C121" s="94">
        <v>11</v>
      </c>
      <c r="D121" s="94">
        <v>18</v>
      </c>
      <c r="E121" s="94">
        <v>15</v>
      </c>
      <c r="F121" s="94">
        <v>9</v>
      </c>
      <c r="G121" s="94">
        <v>9</v>
      </c>
      <c r="H121" s="94">
        <v>1000</v>
      </c>
      <c r="J121">
        <f t="shared" si="7"/>
        <v>94</v>
      </c>
      <c r="K121">
        <f t="shared" si="8"/>
        <v>122</v>
      </c>
      <c r="L121">
        <f t="shared" si="9"/>
        <v>115</v>
      </c>
      <c r="M121">
        <f t="shared" si="10"/>
        <v>118</v>
      </c>
      <c r="N121">
        <f t="shared" si="11"/>
        <v>124</v>
      </c>
      <c r="O121">
        <f t="shared" si="12"/>
        <v>124</v>
      </c>
      <c r="P121">
        <v>1000</v>
      </c>
      <c r="R121" s="93" t="s">
        <v>948</v>
      </c>
      <c r="S121" s="94">
        <v>94</v>
      </c>
      <c r="T121" s="94">
        <v>122</v>
      </c>
      <c r="U121" s="94">
        <v>115</v>
      </c>
      <c r="V121" s="94">
        <v>118</v>
      </c>
      <c r="W121" s="94">
        <v>124</v>
      </c>
      <c r="X121" s="94">
        <v>124</v>
      </c>
      <c r="Y121" s="94">
        <v>1000</v>
      </c>
    </row>
    <row r="122" spans="1:25" ht="15" thickBot="1" x14ac:dyDescent="0.35">
      <c r="A122" s="93" t="s">
        <v>949</v>
      </c>
      <c r="B122" s="94">
        <v>83</v>
      </c>
      <c r="C122" s="94">
        <v>92</v>
      </c>
      <c r="D122" s="94">
        <v>92</v>
      </c>
      <c r="E122" s="94">
        <v>89</v>
      </c>
      <c r="F122" s="94">
        <v>48</v>
      </c>
      <c r="G122" s="94">
        <v>48</v>
      </c>
      <c r="H122" s="94">
        <v>1000</v>
      </c>
      <c r="J122">
        <f t="shared" si="7"/>
        <v>50</v>
      </c>
      <c r="K122">
        <f t="shared" si="8"/>
        <v>41</v>
      </c>
      <c r="L122">
        <f t="shared" si="9"/>
        <v>41</v>
      </c>
      <c r="M122">
        <f t="shared" si="10"/>
        <v>44</v>
      </c>
      <c r="N122">
        <f t="shared" si="11"/>
        <v>85</v>
      </c>
      <c r="O122">
        <f t="shared" si="12"/>
        <v>85</v>
      </c>
      <c r="P122">
        <v>1000</v>
      </c>
      <c r="R122" s="93" t="s">
        <v>949</v>
      </c>
      <c r="S122" s="94">
        <v>50</v>
      </c>
      <c r="T122" s="94">
        <v>41</v>
      </c>
      <c r="U122" s="94">
        <v>41</v>
      </c>
      <c r="V122" s="94">
        <v>44</v>
      </c>
      <c r="W122" s="94">
        <v>85</v>
      </c>
      <c r="X122" s="94">
        <v>85</v>
      </c>
      <c r="Y122" s="94">
        <v>1000</v>
      </c>
    </row>
    <row r="123" spans="1:25" ht="15" thickBot="1" x14ac:dyDescent="0.35">
      <c r="A123" s="93" t="s">
        <v>950</v>
      </c>
      <c r="B123" s="94">
        <v>14</v>
      </c>
      <c r="C123" s="94">
        <v>18</v>
      </c>
      <c r="D123" s="94">
        <v>5</v>
      </c>
      <c r="E123" s="94">
        <v>39</v>
      </c>
      <c r="F123" s="94">
        <v>9</v>
      </c>
      <c r="G123" s="94">
        <v>9</v>
      </c>
      <c r="H123" s="94">
        <v>1000</v>
      </c>
      <c r="J123">
        <f t="shared" si="7"/>
        <v>119</v>
      </c>
      <c r="K123">
        <f t="shared" si="8"/>
        <v>115</v>
      </c>
      <c r="L123">
        <f t="shared" si="9"/>
        <v>128</v>
      </c>
      <c r="M123">
        <f t="shared" si="10"/>
        <v>94</v>
      </c>
      <c r="N123">
        <f t="shared" si="11"/>
        <v>124</v>
      </c>
      <c r="O123">
        <f t="shared" si="12"/>
        <v>124</v>
      </c>
      <c r="P123">
        <v>1000</v>
      </c>
      <c r="R123" s="93" t="s">
        <v>950</v>
      </c>
      <c r="S123" s="94">
        <v>119</v>
      </c>
      <c r="T123" s="94">
        <v>115</v>
      </c>
      <c r="U123" s="94">
        <v>128</v>
      </c>
      <c r="V123" s="94">
        <v>94</v>
      </c>
      <c r="W123" s="94">
        <v>124</v>
      </c>
      <c r="X123" s="94">
        <v>124</v>
      </c>
      <c r="Y123" s="94">
        <v>1000</v>
      </c>
    </row>
    <row r="124" spans="1:25" ht="15" thickBot="1" x14ac:dyDescent="0.35">
      <c r="A124" s="93" t="s">
        <v>951</v>
      </c>
      <c r="B124" s="94">
        <v>10</v>
      </c>
      <c r="C124" s="94">
        <v>11</v>
      </c>
      <c r="D124" s="94">
        <v>2</v>
      </c>
      <c r="E124" s="94">
        <v>31</v>
      </c>
      <c r="F124" s="94">
        <v>9</v>
      </c>
      <c r="G124" s="94">
        <v>9</v>
      </c>
      <c r="H124" s="94">
        <v>1000</v>
      </c>
      <c r="J124">
        <f t="shared" si="7"/>
        <v>123</v>
      </c>
      <c r="K124">
        <f t="shared" si="8"/>
        <v>122</v>
      </c>
      <c r="L124">
        <f t="shared" si="9"/>
        <v>131</v>
      </c>
      <c r="M124">
        <f t="shared" si="10"/>
        <v>102</v>
      </c>
      <c r="N124">
        <f t="shared" si="11"/>
        <v>124</v>
      </c>
      <c r="O124">
        <f t="shared" si="12"/>
        <v>124</v>
      </c>
      <c r="P124">
        <v>1000</v>
      </c>
      <c r="R124" s="93" t="s">
        <v>951</v>
      </c>
      <c r="S124" s="94">
        <v>123</v>
      </c>
      <c r="T124" s="94">
        <v>122</v>
      </c>
      <c r="U124" s="94">
        <v>131</v>
      </c>
      <c r="V124" s="94">
        <v>102</v>
      </c>
      <c r="W124" s="94">
        <v>124</v>
      </c>
      <c r="X124" s="94">
        <v>124</v>
      </c>
      <c r="Y124" s="94">
        <v>1000</v>
      </c>
    </row>
    <row r="125" spans="1:25" ht="15" thickBot="1" x14ac:dyDescent="0.35">
      <c r="A125" s="93" t="s">
        <v>952</v>
      </c>
      <c r="B125" s="94">
        <v>39</v>
      </c>
      <c r="C125" s="94">
        <v>76</v>
      </c>
      <c r="D125" s="94">
        <v>64</v>
      </c>
      <c r="E125" s="94">
        <v>81</v>
      </c>
      <c r="F125" s="94">
        <v>48</v>
      </c>
      <c r="G125" s="94">
        <v>48</v>
      </c>
      <c r="H125" s="94">
        <v>1000</v>
      </c>
      <c r="J125">
        <f t="shared" si="7"/>
        <v>94</v>
      </c>
      <c r="K125">
        <f t="shared" si="8"/>
        <v>57</v>
      </c>
      <c r="L125">
        <f t="shared" si="9"/>
        <v>69</v>
      </c>
      <c r="M125">
        <f t="shared" si="10"/>
        <v>52</v>
      </c>
      <c r="N125">
        <f t="shared" si="11"/>
        <v>85</v>
      </c>
      <c r="O125">
        <f t="shared" si="12"/>
        <v>85</v>
      </c>
      <c r="P125">
        <v>1000</v>
      </c>
      <c r="R125" s="93" t="s">
        <v>952</v>
      </c>
      <c r="S125" s="94">
        <v>94</v>
      </c>
      <c r="T125" s="94">
        <v>57</v>
      </c>
      <c r="U125" s="94">
        <v>69</v>
      </c>
      <c r="V125" s="94">
        <v>52</v>
      </c>
      <c r="W125" s="94">
        <v>85</v>
      </c>
      <c r="X125" s="94">
        <v>85</v>
      </c>
      <c r="Y125" s="94">
        <v>1000</v>
      </c>
    </row>
    <row r="126" spans="1:25" ht="15" thickBot="1" x14ac:dyDescent="0.35">
      <c r="A126" s="93" t="s">
        <v>953</v>
      </c>
      <c r="B126" s="94">
        <v>116</v>
      </c>
      <c r="C126" s="94">
        <v>97</v>
      </c>
      <c r="D126" s="94">
        <v>104</v>
      </c>
      <c r="E126" s="94">
        <v>77</v>
      </c>
      <c r="F126" s="94">
        <v>48</v>
      </c>
      <c r="G126" s="94">
        <v>48</v>
      </c>
      <c r="H126" s="94">
        <v>1000</v>
      </c>
      <c r="J126">
        <f t="shared" si="7"/>
        <v>17</v>
      </c>
      <c r="K126">
        <f t="shared" si="8"/>
        <v>36</v>
      </c>
      <c r="L126">
        <f t="shared" si="9"/>
        <v>29</v>
      </c>
      <c r="M126">
        <f t="shared" si="10"/>
        <v>56</v>
      </c>
      <c r="N126">
        <f t="shared" si="11"/>
        <v>85</v>
      </c>
      <c r="O126">
        <f t="shared" si="12"/>
        <v>85</v>
      </c>
      <c r="P126">
        <v>1000</v>
      </c>
      <c r="R126" s="93" t="s">
        <v>953</v>
      </c>
      <c r="S126" s="94">
        <v>17</v>
      </c>
      <c r="T126" s="94">
        <v>36</v>
      </c>
      <c r="U126" s="94">
        <v>29</v>
      </c>
      <c r="V126" s="94">
        <v>56</v>
      </c>
      <c r="W126" s="94">
        <v>85</v>
      </c>
      <c r="X126" s="94">
        <v>85</v>
      </c>
      <c r="Y126" s="94">
        <v>1000</v>
      </c>
    </row>
    <row r="127" spans="1:25" ht="15" thickBot="1" x14ac:dyDescent="0.35">
      <c r="A127" s="93" t="s">
        <v>954</v>
      </c>
      <c r="B127" s="94">
        <v>114</v>
      </c>
      <c r="C127" s="94">
        <v>111</v>
      </c>
      <c r="D127" s="94">
        <v>115</v>
      </c>
      <c r="E127" s="94">
        <v>111</v>
      </c>
      <c r="F127" s="94">
        <v>97</v>
      </c>
      <c r="G127" s="94">
        <v>97</v>
      </c>
      <c r="H127" s="94">
        <v>1000</v>
      </c>
      <c r="J127">
        <f t="shared" si="7"/>
        <v>19</v>
      </c>
      <c r="K127">
        <f t="shared" si="8"/>
        <v>22</v>
      </c>
      <c r="L127">
        <f t="shared" si="9"/>
        <v>18</v>
      </c>
      <c r="M127">
        <f t="shared" si="10"/>
        <v>22</v>
      </c>
      <c r="N127">
        <f t="shared" si="11"/>
        <v>36</v>
      </c>
      <c r="O127">
        <f t="shared" si="12"/>
        <v>36</v>
      </c>
      <c r="P127">
        <v>1000</v>
      </c>
      <c r="R127" s="93" t="s">
        <v>954</v>
      </c>
      <c r="S127" s="94">
        <v>19</v>
      </c>
      <c r="T127" s="94">
        <v>22</v>
      </c>
      <c r="U127" s="94">
        <v>18</v>
      </c>
      <c r="V127" s="94">
        <v>22</v>
      </c>
      <c r="W127" s="94">
        <v>36</v>
      </c>
      <c r="X127" s="94">
        <v>36</v>
      </c>
      <c r="Y127" s="94">
        <v>1000</v>
      </c>
    </row>
    <row r="128" spans="1:25" ht="15" thickBot="1" x14ac:dyDescent="0.35">
      <c r="A128" s="93" t="s">
        <v>955</v>
      </c>
      <c r="B128" s="94">
        <v>60</v>
      </c>
      <c r="C128" s="94">
        <v>53</v>
      </c>
      <c r="D128" s="94">
        <v>61</v>
      </c>
      <c r="E128" s="94">
        <v>59</v>
      </c>
      <c r="F128" s="94">
        <v>48</v>
      </c>
      <c r="G128" s="94">
        <v>48</v>
      </c>
      <c r="H128" s="94">
        <v>1000</v>
      </c>
      <c r="J128">
        <f t="shared" si="7"/>
        <v>73</v>
      </c>
      <c r="K128">
        <f t="shared" si="8"/>
        <v>80</v>
      </c>
      <c r="L128">
        <f t="shared" si="9"/>
        <v>72</v>
      </c>
      <c r="M128">
        <f t="shared" si="10"/>
        <v>74</v>
      </c>
      <c r="N128">
        <f t="shared" si="11"/>
        <v>85</v>
      </c>
      <c r="O128">
        <f t="shared" si="12"/>
        <v>85</v>
      </c>
      <c r="P128">
        <v>1000</v>
      </c>
      <c r="R128" s="93" t="s">
        <v>955</v>
      </c>
      <c r="S128" s="94">
        <v>73</v>
      </c>
      <c r="T128" s="94">
        <v>80</v>
      </c>
      <c r="U128" s="94">
        <v>72</v>
      </c>
      <c r="V128" s="94">
        <v>74</v>
      </c>
      <c r="W128" s="94">
        <v>85</v>
      </c>
      <c r="X128" s="94">
        <v>85</v>
      </c>
      <c r="Y128" s="94">
        <v>1000</v>
      </c>
    </row>
    <row r="129" spans="1:25" ht="15" thickBot="1" x14ac:dyDescent="0.35">
      <c r="A129" s="93" t="s">
        <v>956</v>
      </c>
      <c r="B129" s="94">
        <v>92</v>
      </c>
      <c r="C129" s="94">
        <v>82</v>
      </c>
      <c r="D129" s="94">
        <v>85</v>
      </c>
      <c r="E129" s="94">
        <v>76</v>
      </c>
      <c r="F129" s="94">
        <v>48</v>
      </c>
      <c r="G129" s="94">
        <v>48</v>
      </c>
      <c r="H129" s="94">
        <v>1000</v>
      </c>
      <c r="J129">
        <f t="shared" si="7"/>
        <v>41</v>
      </c>
      <c r="K129">
        <f t="shared" si="8"/>
        <v>51</v>
      </c>
      <c r="L129">
        <f t="shared" si="9"/>
        <v>48</v>
      </c>
      <c r="M129">
        <f t="shared" si="10"/>
        <v>57</v>
      </c>
      <c r="N129">
        <f t="shared" si="11"/>
        <v>85</v>
      </c>
      <c r="O129">
        <f t="shared" si="12"/>
        <v>85</v>
      </c>
      <c r="P129">
        <v>1000</v>
      </c>
      <c r="R129" s="93" t="s">
        <v>956</v>
      </c>
      <c r="S129" s="94">
        <v>41</v>
      </c>
      <c r="T129" s="94">
        <v>51</v>
      </c>
      <c r="U129" s="94">
        <v>48</v>
      </c>
      <c r="V129" s="94">
        <v>57</v>
      </c>
      <c r="W129" s="94">
        <v>85</v>
      </c>
      <c r="X129" s="94">
        <v>85</v>
      </c>
      <c r="Y129" s="94">
        <v>1000</v>
      </c>
    </row>
    <row r="130" spans="1:25" ht="15" thickBot="1" x14ac:dyDescent="0.35">
      <c r="A130" s="93" t="s">
        <v>957</v>
      </c>
      <c r="B130" s="94">
        <v>56</v>
      </c>
      <c r="C130" s="94">
        <v>79</v>
      </c>
      <c r="D130" s="94">
        <v>44</v>
      </c>
      <c r="E130" s="94">
        <v>96</v>
      </c>
      <c r="F130" s="94">
        <v>48</v>
      </c>
      <c r="G130" s="94">
        <v>48</v>
      </c>
      <c r="H130" s="94">
        <v>1000</v>
      </c>
      <c r="J130">
        <f t="shared" si="7"/>
        <v>77</v>
      </c>
      <c r="K130">
        <f t="shared" si="8"/>
        <v>54</v>
      </c>
      <c r="L130">
        <f t="shared" si="9"/>
        <v>89</v>
      </c>
      <c r="M130">
        <f t="shared" si="10"/>
        <v>37</v>
      </c>
      <c r="N130">
        <f t="shared" si="11"/>
        <v>85</v>
      </c>
      <c r="O130">
        <f t="shared" si="12"/>
        <v>85</v>
      </c>
      <c r="P130">
        <v>1000</v>
      </c>
      <c r="R130" s="93" t="s">
        <v>957</v>
      </c>
      <c r="S130" s="94">
        <v>77</v>
      </c>
      <c r="T130" s="94">
        <v>54</v>
      </c>
      <c r="U130" s="94">
        <v>89</v>
      </c>
      <c r="V130" s="94">
        <v>37</v>
      </c>
      <c r="W130" s="94">
        <v>85</v>
      </c>
      <c r="X130" s="94">
        <v>85</v>
      </c>
      <c r="Y130" s="94">
        <v>1000</v>
      </c>
    </row>
    <row r="131" spans="1:25" ht="15" thickBot="1" x14ac:dyDescent="0.35">
      <c r="A131" s="93" t="s">
        <v>958</v>
      </c>
      <c r="B131" s="94">
        <v>88</v>
      </c>
      <c r="C131" s="94">
        <v>76</v>
      </c>
      <c r="D131" s="94">
        <v>99</v>
      </c>
      <c r="E131" s="94">
        <v>48</v>
      </c>
      <c r="F131" s="94">
        <v>48</v>
      </c>
      <c r="G131" s="94">
        <v>48</v>
      </c>
      <c r="H131" s="94">
        <v>1000</v>
      </c>
      <c r="J131">
        <f t="shared" si="7"/>
        <v>45</v>
      </c>
      <c r="K131">
        <f t="shared" si="8"/>
        <v>57</v>
      </c>
      <c r="L131">
        <f t="shared" si="9"/>
        <v>34</v>
      </c>
      <c r="M131">
        <f t="shared" si="10"/>
        <v>85</v>
      </c>
      <c r="N131">
        <f t="shared" si="11"/>
        <v>85</v>
      </c>
      <c r="O131">
        <f t="shared" si="12"/>
        <v>85</v>
      </c>
      <c r="P131">
        <v>1000</v>
      </c>
      <c r="R131" s="93" t="s">
        <v>958</v>
      </c>
      <c r="S131" s="94">
        <v>45</v>
      </c>
      <c r="T131" s="94">
        <v>57</v>
      </c>
      <c r="U131" s="94">
        <v>34</v>
      </c>
      <c r="V131" s="94">
        <v>85</v>
      </c>
      <c r="W131" s="94">
        <v>85</v>
      </c>
      <c r="X131" s="94">
        <v>85</v>
      </c>
      <c r="Y131" s="94">
        <v>1000</v>
      </c>
    </row>
    <row r="132" spans="1:25" ht="15" thickBot="1" x14ac:dyDescent="0.35">
      <c r="A132" s="93" t="s">
        <v>959</v>
      </c>
      <c r="B132" s="94">
        <v>71</v>
      </c>
      <c r="C132" s="94">
        <v>35</v>
      </c>
      <c r="D132" s="94">
        <v>73</v>
      </c>
      <c r="E132" s="94">
        <v>1</v>
      </c>
      <c r="F132" s="94">
        <v>1</v>
      </c>
      <c r="G132" s="94">
        <v>1</v>
      </c>
      <c r="H132" s="94">
        <v>1000</v>
      </c>
      <c r="J132">
        <f t="shared" si="7"/>
        <v>62</v>
      </c>
      <c r="K132">
        <f t="shared" si="8"/>
        <v>98</v>
      </c>
      <c r="L132">
        <f t="shared" si="9"/>
        <v>60</v>
      </c>
      <c r="M132">
        <f t="shared" si="10"/>
        <v>132</v>
      </c>
      <c r="N132">
        <f t="shared" si="11"/>
        <v>132</v>
      </c>
      <c r="O132">
        <f t="shared" si="12"/>
        <v>132</v>
      </c>
      <c r="P132">
        <v>1000</v>
      </c>
      <c r="R132" s="93" t="s">
        <v>959</v>
      </c>
      <c r="S132" s="94">
        <v>62</v>
      </c>
      <c r="T132" s="94">
        <v>98</v>
      </c>
      <c r="U132" s="94">
        <v>60</v>
      </c>
      <c r="V132" s="94">
        <v>132</v>
      </c>
      <c r="W132" s="94">
        <v>132</v>
      </c>
      <c r="X132" s="94">
        <v>132</v>
      </c>
      <c r="Y132" s="94">
        <v>1000</v>
      </c>
    </row>
    <row r="133" spans="1:25" ht="15" thickBot="1" x14ac:dyDescent="0.35">
      <c r="A133" s="93" t="s">
        <v>960</v>
      </c>
      <c r="B133" s="94">
        <v>26</v>
      </c>
      <c r="C133" s="94">
        <v>8</v>
      </c>
      <c r="D133" s="94">
        <v>15</v>
      </c>
      <c r="E133" s="94">
        <v>13</v>
      </c>
      <c r="F133" s="94">
        <v>9</v>
      </c>
      <c r="G133" s="94">
        <v>9</v>
      </c>
      <c r="H133" s="94">
        <v>1000</v>
      </c>
      <c r="J133">
        <f t="shared" si="7"/>
        <v>107</v>
      </c>
      <c r="K133">
        <f t="shared" si="8"/>
        <v>125</v>
      </c>
      <c r="L133">
        <f t="shared" si="9"/>
        <v>118</v>
      </c>
      <c r="M133">
        <f t="shared" si="10"/>
        <v>120</v>
      </c>
      <c r="N133">
        <f t="shared" si="11"/>
        <v>124</v>
      </c>
      <c r="O133">
        <f t="shared" si="12"/>
        <v>124</v>
      </c>
      <c r="P133">
        <v>1000</v>
      </c>
      <c r="R133" s="93" t="s">
        <v>960</v>
      </c>
      <c r="S133" s="94">
        <v>107</v>
      </c>
      <c r="T133" s="94">
        <v>125</v>
      </c>
      <c r="U133" s="94">
        <v>118</v>
      </c>
      <c r="V133" s="94">
        <v>120</v>
      </c>
      <c r="W133" s="94">
        <v>124</v>
      </c>
      <c r="X133" s="94">
        <v>124</v>
      </c>
      <c r="Y133" s="94">
        <v>1000</v>
      </c>
    </row>
    <row r="134" spans="1:25" ht="15" thickBot="1" x14ac:dyDescent="0.35">
      <c r="A134" s="93" t="s">
        <v>961</v>
      </c>
      <c r="B134" s="94">
        <v>39</v>
      </c>
      <c r="C134" s="94">
        <v>53</v>
      </c>
      <c r="D134" s="94">
        <v>41</v>
      </c>
      <c r="E134" s="94">
        <v>68</v>
      </c>
      <c r="F134" s="94">
        <v>48</v>
      </c>
      <c r="G134" s="94">
        <v>48</v>
      </c>
      <c r="H134" s="94">
        <v>1000</v>
      </c>
      <c r="J134">
        <f t="shared" si="7"/>
        <v>94</v>
      </c>
      <c r="K134">
        <f t="shared" si="8"/>
        <v>80</v>
      </c>
      <c r="L134">
        <f t="shared" si="9"/>
        <v>92</v>
      </c>
      <c r="M134">
        <f t="shared" si="10"/>
        <v>65</v>
      </c>
      <c r="N134">
        <f t="shared" si="11"/>
        <v>85</v>
      </c>
      <c r="O134">
        <f t="shared" si="12"/>
        <v>85</v>
      </c>
      <c r="P134">
        <v>1000</v>
      </c>
      <c r="R134" s="93" t="s">
        <v>961</v>
      </c>
      <c r="S134" s="94">
        <v>94</v>
      </c>
      <c r="T134" s="94">
        <v>80</v>
      </c>
      <c r="U134" s="94">
        <v>92</v>
      </c>
      <c r="V134" s="94">
        <v>65</v>
      </c>
      <c r="W134" s="94">
        <v>85</v>
      </c>
      <c r="X134" s="94">
        <v>85</v>
      </c>
      <c r="Y134" s="94">
        <v>1000</v>
      </c>
    </row>
    <row r="135" spans="1:25" ht="15" thickBot="1" x14ac:dyDescent="0.35">
      <c r="A135" s="93" t="s">
        <v>962</v>
      </c>
      <c r="B135" s="94">
        <v>43</v>
      </c>
      <c r="C135" s="94">
        <v>57</v>
      </c>
      <c r="D135" s="94">
        <v>86</v>
      </c>
      <c r="E135" s="94">
        <v>40</v>
      </c>
      <c r="F135" s="94">
        <v>9</v>
      </c>
      <c r="G135" s="94">
        <v>9</v>
      </c>
      <c r="H135" s="94">
        <v>1000</v>
      </c>
      <c r="J135">
        <f t="shared" si="7"/>
        <v>90</v>
      </c>
      <c r="K135">
        <f t="shared" si="8"/>
        <v>76</v>
      </c>
      <c r="L135">
        <f t="shared" si="9"/>
        <v>47</v>
      </c>
      <c r="M135">
        <f t="shared" si="10"/>
        <v>93</v>
      </c>
      <c r="N135">
        <f t="shared" si="11"/>
        <v>124</v>
      </c>
      <c r="O135">
        <f t="shared" si="12"/>
        <v>124</v>
      </c>
      <c r="P135">
        <v>1000</v>
      </c>
      <c r="R135" s="93" t="s">
        <v>962</v>
      </c>
      <c r="S135" s="94">
        <v>90</v>
      </c>
      <c r="T135" s="94">
        <v>76</v>
      </c>
      <c r="U135" s="94">
        <v>47</v>
      </c>
      <c r="V135" s="94">
        <v>93</v>
      </c>
      <c r="W135" s="94">
        <v>124</v>
      </c>
      <c r="X135" s="94">
        <v>124</v>
      </c>
      <c r="Y135" s="94">
        <v>1000</v>
      </c>
    </row>
    <row r="136" spans="1:25" ht="15" thickBot="1" x14ac:dyDescent="0.35">
      <c r="A136" s="93" t="s">
        <v>963</v>
      </c>
      <c r="B136" s="94">
        <v>106</v>
      </c>
      <c r="C136" s="94">
        <v>101</v>
      </c>
      <c r="D136" s="94">
        <v>107</v>
      </c>
      <c r="E136" s="94">
        <v>94</v>
      </c>
      <c r="F136" s="94">
        <v>48</v>
      </c>
      <c r="G136" s="94">
        <v>48</v>
      </c>
      <c r="H136" s="94">
        <v>1000</v>
      </c>
      <c r="J136">
        <f t="shared" si="7"/>
        <v>27</v>
      </c>
      <c r="K136">
        <f t="shared" si="8"/>
        <v>32</v>
      </c>
      <c r="L136">
        <f t="shared" si="9"/>
        <v>26</v>
      </c>
      <c r="M136">
        <f t="shared" si="10"/>
        <v>39</v>
      </c>
      <c r="N136">
        <f t="shared" si="11"/>
        <v>85</v>
      </c>
      <c r="O136">
        <f t="shared" si="12"/>
        <v>85</v>
      </c>
      <c r="P136">
        <v>1000</v>
      </c>
      <c r="R136" s="93" t="s">
        <v>963</v>
      </c>
      <c r="S136" s="94">
        <v>27</v>
      </c>
      <c r="T136" s="94">
        <v>32</v>
      </c>
      <c r="U136" s="94">
        <v>26</v>
      </c>
      <c r="V136" s="94">
        <v>39</v>
      </c>
      <c r="W136" s="94">
        <v>85</v>
      </c>
      <c r="X136" s="94">
        <v>85</v>
      </c>
      <c r="Y136" s="94">
        <v>1000</v>
      </c>
    </row>
    <row r="137" spans="1:25" ht="15" thickBot="1" x14ac:dyDescent="0.35">
      <c r="A137" s="93" t="s">
        <v>964</v>
      </c>
      <c r="B137" s="94">
        <v>83</v>
      </c>
      <c r="C137" s="94">
        <v>82</v>
      </c>
      <c r="D137" s="94">
        <v>77</v>
      </c>
      <c r="E137" s="94">
        <v>82</v>
      </c>
      <c r="F137" s="94">
        <v>48</v>
      </c>
      <c r="G137" s="94">
        <v>48</v>
      </c>
      <c r="H137" s="94">
        <v>1000</v>
      </c>
      <c r="J137">
        <f t="shared" ref="J137:J139" si="13">$D$5-B137+1</f>
        <v>50</v>
      </c>
      <c r="K137">
        <f t="shared" ref="K137:K139" si="14">$D$5-C137+1</f>
        <v>51</v>
      </c>
      <c r="L137">
        <f t="shared" ref="L137:L139" si="15">$D$5-D137+1</f>
        <v>56</v>
      </c>
      <c r="M137">
        <f t="shared" ref="M137:M139" si="16">$D$5-E137+1</f>
        <v>51</v>
      </c>
      <c r="N137">
        <f t="shared" ref="N137:N139" si="17">$D$5-F137+1</f>
        <v>85</v>
      </c>
      <c r="O137">
        <f t="shared" ref="O137:O139" si="18">$D$5-G137+1</f>
        <v>85</v>
      </c>
      <c r="P137">
        <v>1000</v>
      </c>
      <c r="R137" s="93" t="s">
        <v>964</v>
      </c>
      <c r="S137" s="94">
        <v>50</v>
      </c>
      <c r="T137" s="94">
        <v>51</v>
      </c>
      <c r="U137" s="94">
        <v>56</v>
      </c>
      <c r="V137" s="94">
        <v>51</v>
      </c>
      <c r="W137" s="94">
        <v>85</v>
      </c>
      <c r="X137" s="94">
        <v>85</v>
      </c>
      <c r="Y137" s="94">
        <v>1000</v>
      </c>
    </row>
    <row r="138" spans="1:25" ht="15" thickBot="1" x14ac:dyDescent="0.35">
      <c r="A138" s="93" t="s">
        <v>965</v>
      </c>
      <c r="B138" s="94">
        <v>118</v>
      </c>
      <c r="C138" s="94">
        <v>99</v>
      </c>
      <c r="D138" s="94">
        <v>111</v>
      </c>
      <c r="E138" s="94">
        <v>72</v>
      </c>
      <c r="F138" s="94">
        <v>48</v>
      </c>
      <c r="G138" s="94">
        <v>48</v>
      </c>
      <c r="H138" s="94">
        <v>1000</v>
      </c>
      <c r="J138">
        <f t="shared" si="13"/>
        <v>15</v>
      </c>
      <c r="K138">
        <f t="shared" si="14"/>
        <v>34</v>
      </c>
      <c r="L138">
        <f t="shared" si="15"/>
        <v>22</v>
      </c>
      <c r="M138">
        <f t="shared" si="16"/>
        <v>61</v>
      </c>
      <c r="N138">
        <f t="shared" si="17"/>
        <v>85</v>
      </c>
      <c r="O138">
        <f t="shared" si="18"/>
        <v>85</v>
      </c>
      <c r="P138">
        <v>1000</v>
      </c>
      <c r="R138" s="93" t="s">
        <v>965</v>
      </c>
      <c r="S138" s="94">
        <v>15</v>
      </c>
      <c r="T138" s="94">
        <v>34</v>
      </c>
      <c r="U138" s="94">
        <v>22</v>
      </c>
      <c r="V138" s="94">
        <v>61</v>
      </c>
      <c r="W138" s="94">
        <v>85</v>
      </c>
      <c r="X138" s="94">
        <v>85</v>
      </c>
      <c r="Y138" s="94">
        <v>1000</v>
      </c>
    </row>
    <row r="139" spans="1:25" ht="15" thickBot="1" x14ac:dyDescent="0.35">
      <c r="A139" s="93" t="s">
        <v>966</v>
      </c>
      <c r="B139" s="94">
        <v>113</v>
      </c>
      <c r="C139" s="94">
        <v>94</v>
      </c>
      <c r="D139" s="94">
        <v>110</v>
      </c>
      <c r="E139" s="94">
        <v>56</v>
      </c>
      <c r="F139" s="94">
        <v>48</v>
      </c>
      <c r="G139" s="94">
        <v>48</v>
      </c>
      <c r="H139" s="94">
        <v>1000</v>
      </c>
      <c r="J139">
        <f t="shared" si="13"/>
        <v>20</v>
      </c>
      <c r="K139">
        <f t="shared" si="14"/>
        <v>39</v>
      </c>
      <c r="L139">
        <f t="shared" si="15"/>
        <v>23</v>
      </c>
      <c r="M139">
        <f t="shared" si="16"/>
        <v>77</v>
      </c>
      <c r="N139">
        <f t="shared" si="17"/>
        <v>85</v>
      </c>
      <c r="O139">
        <f t="shared" si="18"/>
        <v>85</v>
      </c>
      <c r="P139">
        <v>1000</v>
      </c>
      <c r="R139" s="93" t="s">
        <v>966</v>
      </c>
      <c r="S139" s="94">
        <v>20</v>
      </c>
      <c r="T139" s="94">
        <v>39</v>
      </c>
      <c r="U139" s="94">
        <v>23</v>
      </c>
      <c r="V139" s="94">
        <v>77</v>
      </c>
      <c r="W139" s="94">
        <v>85</v>
      </c>
      <c r="X139" s="94">
        <v>85</v>
      </c>
      <c r="Y139" s="94">
        <v>1000</v>
      </c>
    </row>
    <row r="140" spans="1:25" ht="18.600000000000001" thickBot="1" x14ac:dyDescent="0.35">
      <c r="A140" s="89"/>
      <c r="R140" s="89"/>
    </row>
    <row r="141" spans="1:25" ht="15" thickBot="1" x14ac:dyDescent="0.35">
      <c r="A141" s="93" t="s">
        <v>967</v>
      </c>
      <c r="B141" s="93" t="s">
        <v>827</v>
      </c>
      <c r="C141" s="93" t="s">
        <v>828</v>
      </c>
      <c r="D141" s="93" t="s">
        <v>829</v>
      </c>
      <c r="E141" s="93" t="s">
        <v>830</v>
      </c>
      <c r="F141" s="93" t="s">
        <v>831</v>
      </c>
      <c r="G141" s="93" t="s">
        <v>832</v>
      </c>
      <c r="R141" s="93" t="s">
        <v>967</v>
      </c>
      <c r="S141" s="93" t="s">
        <v>827</v>
      </c>
      <c r="T141" s="93" t="s">
        <v>828</v>
      </c>
      <c r="U141" s="93" t="s">
        <v>829</v>
      </c>
      <c r="V141" s="93" t="s">
        <v>830</v>
      </c>
      <c r="W141" s="93" t="s">
        <v>831</v>
      </c>
      <c r="X141" s="93" t="s">
        <v>832</v>
      </c>
    </row>
    <row r="142" spans="1:25" ht="15" thickBot="1" x14ac:dyDescent="0.35">
      <c r="A142" s="93" t="s">
        <v>968</v>
      </c>
      <c r="B142" s="94" t="s">
        <v>2045</v>
      </c>
      <c r="C142" s="94" t="s">
        <v>2046</v>
      </c>
      <c r="D142" s="94" t="s">
        <v>2047</v>
      </c>
      <c r="E142" s="94" t="s">
        <v>2048</v>
      </c>
      <c r="F142" s="94" t="s">
        <v>2049</v>
      </c>
      <c r="G142" s="94" t="s">
        <v>2049</v>
      </c>
      <c r="R142" s="93" t="s">
        <v>968</v>
      </c>
      <c r="S142" s="94" t="s">
        <v>2050</v>
      </c>
      <c r="T142" s="94" t="s">
        <v>2051</v>
      </c>
      <c r="U142" s="94" t="s">
        <v>2052</v>
      </c>
      <c r="V142" s="94" t="s">
        <v>2053</v>
      </c>
      <c r="W142" s="94" t="s">
        <v>2054</v>
      </c>
      <c r="X142" s="94" t="s">
        <v>2054</v>
      </c>
    </row>
    <row r="143" spans="1:25" ht="15" thickBot="1" x14ac:dyDescent="0.35">
      <c r="A143" s="93" t="s">
        <v>977</v>
      </c>
      <c r="B143" s="94" t="s">
        <v>2055</v>
      </c>
      <c r="C143" s="94" t="s">
        <v>2056</v>
      </c>
      <c r="D143" s="94" t="s">
        <v>2057</v>
      </c>
      <c r="E143" s="94" t="s">
        <v>2058</v>
      </c>
      <c r="F143" s="94" t="s">
        <v>2059</v>
      </c>
      <c r="G143" s="94" t="s">
        <v>2059</v>
      </c>
      <c r="R143" s="93" t="s">
        <v>977</v>
      </c>
      <c r="S143" s="94" t="s">
        <v>2060</v>
      </c>
      <c r="T143" s="94" t="s">
        <v>2061</v>
      </c>
      <c r="U143" s="94" t="s">
        <v>2062</v>
      </c>
      <c r="V143" s="94" t="s">
        <v>2063</v>
      </c>
      <c r="W143" s="94" t="s">
        <v>2060</v>
      </c>
      <c r="X143" s="94" t="s">
        <v>2060</v>
      </c>
    </row>
    <row r="144" spans="1:25" ht="15" thickBot="1" x14ac:dyDescent="0.35">
      <c r="A144" s="93" t="s">
        <v>986</v>
      </c>
      <c r="B144" s="94" t="s">
        <v>2064</v>
      </c>
      <c r="C144" s="94" t="s">
        <v>2065</v>
      </c>
      <c r="D144" s="94" t="s">
        <v>2066</v>
      </c>
      <c r="E144" s="94" t="s">
        <v>2067</v>
      </c>
      <c r="F144" s="94" t="s">
        <v>2065</v>
      </c>
      <c r="G144" s="94" t="s">
        <v>2065</v>
      </c>
      <c r="R144" s="93" t="s">
        <v>986</v>
      </c>
      <c r="S144" s="94" t="s">
        <v>2049</v>
      </c>
      <c r="T144" s="94" t="s">
        <v>2068</v>
      </c>
      <c r="U144" s="94" t="s">
        <v>2069</v>
      </c>
      <c r="V144" s="94" t="s">
        <v>2070</v>
      </c>
      <c r="W144" s="94" t="s">
        <v>2049</v>
      </c>
      <c r="X144" s="94" t="s">
        <v>2049</v>
      </c>
    </row>
    <row r="145" spans="1:24" ht="15" thickBot="1" x14ac:dyDescent="0.35">
      <c r="A145" s="93" t="s">
        <v>994</v>
      </c>
      <c r="B145" s="94" t="s">
        <v>2071</v>
      </c>
      <c r="C145" s="94" t="s">
        <v>2072</v>
      </c>
      <c r="D145" s="94" t="s">
        <v>2073</v>
      </c>
      <c r="E145" s="94" t="s">
        <v>2074</v>
      </c>
      <c r="F145" s="94" t="s">
        <v>2072</v>
      </c>
      <c r="G145" s="94" t="s">
        <v>2072</v>
      </c>
      <c r="R145" s="93" t="s">
        <v>994</v>
      </c>
      <c r="S145" s="94" t="s">
        <v>2059</v>
      </c>
      <c r="T145" s="94" t="s">
        <v>2075</v>
      </c>
      <c r="U145" s="94" t="s">
        <v>2076</v>
      </c>
      <c r="V145" s="94" t="s">
        <v>2077</v>
      </c>
      <c r="W145" s="94" t="s">
        <v>2059</v>
      </c>
      <c r="X145" s="94" t="s">
        <v>2059</v>
      </c>
    </row>
    <row r="146" spans="1:24" ht="15" thickBot="1" x14ac:dyDescent="0.35">
      <c r="A146" s="93" t="s">
        <v>1001</v>
      </c>
      <c r="B146" s="94" t="s">
        <v>2078</v>
      </c>
      <c r="C146" s="94" t="s">
        <v>2079</v>
      </c>
      <c r="D146" s="94" t="s">
        <v>2080</v>
      </c>
      <c r="E146" s="94" t="s">
        <v>2081</v>
      </c>
      <c r="F146" s="94" t="s">
        <v>2079</v>
      </c>
      <c r="G146" s="94" t="s">
        <v>2079</v>
      </c>
      <c r="R146" s="93" t="s">
        <v>1001</v>
      </c>
      <c r="S146" s="94" t="s">
        <v>2065</v>
      </c>
      <c r="T146" s="94" t="s">
        <v>2082</v>
      </c>
      <c r="U146" s="94" t="s">
        <v>2083</v>
      </c>
      <c r="V146" s="94" t="s">
        <v>2084</v>
      </c>
      <c r="W146" s="94" t="s">
        <v>2065</v>
      </c>
      <c r="X146" s="94" t="s">
        <v>2065</v>
      </c>
    </row>
    <row r="147" spans="1:24" ht="15" thickBot="1" x14ac:dyDescent="0.35">
      <c r="A147" s="93" t="s">
        <v>1008</v>
      </c>
      <c r="B147" s="94" t="s">
        <v>2085</v>
      </c>
      <c r="C147" s="94" t="s">
        <v>2086</v>
      </c>
      <c r="D147" s="94" t="s">
        <v>2087</v>
      </c>
      <c r="E147" s="94" t="s">
        <v>2088</v>
      </c>
      <c r="F147" s="94" t="s">
        <v>2086</v>
      </c>
      <c r="G147" s="94" t="s">
        <v>2086</v>
      </c>
      <c r="R147" s="93" t="s">
        <v>1008</v>
      </c>
      <c r="S147" s="94" t="s">
        <v>2072</v>
      </c>
      <c r="T147" s="94" t="s">
        <v>2089</v>
      </c>
      <c r="U147" s="94" t="s">
        <v>2090</v>
      </c>
      <c r="V147" s="94" t="s">
        <v>2091</v>
      </c>
      <c r="W147" s="94" t="s">
        <v>2072</v>
      </c>
      <c r="X147" s="94" t="s">
        <v>2072</v>
      </c>
    </row>
    <row r="148" spans="1:24" ht="15" thickBot="1" x14ac:dyDescent="0.35">
      <c r="A148" s="93" t="s">
        <v>1016</v>
      </c>
      <c r="B148" s="94" t="s">
        <v>2092</v>
      </c>
      <c r="C148" s="94" t="s">
        <v>2093</v>
      </c>
      <c r="D148" s="94" t="s">
        <v>2094</v>
      </c>
      <c r="E148" s="94" t="s">
        <v>2095</v>
      </c>
      <c r="F148" s="94" t="s">
        <v>2093</v>
      </c>
      <c r="G148" s="94" t="s">
        <v>2093</v>
      </c>
      <c r="R148" s="93" t="s">
        <v>1016</v>
      </c>
      <c r="S148" s="94" t="s">
        <v>2096</v>
      </c>
      <c r="T148" s="94" t="s">
        <v>2097</v>
      </c>
      <c r="U148" s="94" t="s">
        <v>2098</v>
      </c>
      <c r="V148" s="94" t="s">
        <v>2099</v>
      </c>
      <c r="W148" s="94" t="s">
        <v>2096</v>
      </c>
      <c r="X148" s="94" t="s">
        <v>2096</v>
      </c>
    </row>
    <row r="149" spans="1:24" ht="15" thickBot="1" x14ac:dyDescent="0.35">
      <c r="A149" s="93" t="s">
        <v>1024</v>
      </c>
      <c r="B149" s="94" t="s">
        <v>2100</v>
      </c>
      <c r="C149" s="94" t="s">
        <v>2101</v>
      </c>
      <c r="D149" s="94" t="s">
        <v>2102</v>
      </c>
      <c r="E149" s="94" t="s">
        <v>2103</v>
      </c>
      <c r="F149" s="94" t="s">
        <v>2101</v>
      </c>
      <c r="G149" s="94" t="s">
        <v>2101</v>
      </c>
      <c r="R149" s="93" t="s">
        <v>1024</v>
      </c>
      <c r="S149" s="94" t="s">
        <v>2104</v>
      </c>
      <c r="T149" s="94" t="s">
        <v>2105</v>
      </c>
      <c r="U149" s="94" t="s">
        <v>2106</v>
      </c>
      <c r="V149" s="94" t="s">
        <v>2107</v>
      </c>
      <c r="W149" s="94" t="s">
        <v>2104</v>
      </c>
      <c r="X149" s="94" t="s">
        <v>2104</v>
      </c>
    </row>
    <row r="150" spans="1:24" ht="15" thickBot="1" x14ac:dyDescent="0.35">
      <c r="A150" s="93" t="s">
        <v>1032</v>
      </c>
      <c r="B150" s="94" t="s">
        <v>2108</v>
      </c>
      <c r="C150" s="94" t="s">
        <v>2109</v>
      </c>
      <c r="D150" s="94" t="s">
        <v>2110</v>
      </c>
      <c r="E150" s="94" t="s">
        <v>2111</v>
      </c>
      <c r="F150" s="94" t="s">
        <v>2109</v>
      </c>
      <c r="G150" s="94" t="s">
        <v>2109</v>
      </c>
      <c r="R150" s="93" t="s">
        <v>1032</v>
      </c>
      <c r="S150" s="94" t="s">
        <v>2112</v>
      </c>
      <c r="T150" s="94" t="s">
        <v>2113</v>
      </c>
      <c r="U150" s="94" t="s">
        <v>2114</v>
      </c>
      <c r="V150" s="94" t="s">
        <v>2115</v>
      </c>
      <c r="W150" s="94" t="s">
        <v>2112</v>
      </c>
      <c r="X150" s="94" t="s">
        <v>2112</v>
      </c>
    </row>
    <row r="151" spans="1:24" ht="15" thickBot="1" x14ac:dyDescent="0.35">
      <c r="A151" s="93" t="s">
        <v>1040</v>
      </c>
      <c r="B151" s="94" t="s">
        <v>2116</v>
      </c>
      <c r="C151" s="94" t="s">
        <v>2117</v>
      </c>
      <c r="D151" s="94" t="s">
        <v>2118</v>
      </c>
      <c r="E151" s="94" t="s">
        <v>2119</v>
      </c>
      <c r="F151" s="94" t="s">
        <v>2117</v>
      </c>
      <c r="G151" s="94" t="s">
        <v>2117</v>
      </c>
      <c r="R151" s="93" t="s">
        <v>1040</v>
      </c>
      <c r="S151" s="94" t="s">
        <v>2120</v>
      </c>
      <c r="T151" s="94" t="s">
        <v>2121</v>
      </c>
      <c r="U151" s="94" t="s">
        <v>2122</v>
      </c>
      <c r="V151" s="94" t="s">
        <v>2123</v>
      </c>
      <c r="W151" s="94" t="s">
        <v>2120</v>
      </c>
      <c r="X151" s="94" t="s">
        <v>2120</v>
      </c>
    </row>
    <row r="152" spans="1:24" ht="15" thickBot="1" x14ac:dyDescent="0.35">
      <c r="A152" s="93" t="s">
        <v>1048</v>
      </c>
      <c r="B152" s="94" t="s">
        <v>2124</v>
      </c>
      <c r="C152" s="94" t="s">
        <v>2125</v>
      </c>
      <c r="D152" s="94" t="s">
        <v>2126</v>
      </c>
      <c r="E152" s="94" t="s">
        <v>2127</v>
      </c>
      <c r="F152" s="94" t="s">
        <v>2125</v>
      </c>
      <c r="G152" s="94" t="s">
        <v>2125</v>
      </c>
      <c r="R152" s="93" t="s">
        <v>1048</v>
      </c>
      <c r="S152" s="94" t="s">
        <v>2128</v>
      </c>
      <c r="T152" s="94" t="s">
        <v>2129</v>
      </c>
      <c r="U152" s="94" t="s">
        <v>2130</v>
      </c>
      <c r="V152" s="94" t="s">
        <v>2131</v>
      </c>
      <c r="W152" s="94" t="s">
        <v>2128</v>
      </c>
      <c r="X152" s="94" t="s">
        <v>2128</v>
      </c>
    </row>
    <row r="153" spans="1:24" ht="15" thickBot="1" x14ac:dyDescent="0.35">
      <c r="A153" s="93" t="s">
        <v>1056</v>
      </c>
      <c r="B153" s="94" t="s">
        <v>2132</v>
      </c>
      <c r="C153" s="94" t="s">
        <v>2133</v>
      </c>
      <c r="D153" s="94" t="s">
        <v>2134</v>
      </c>
      <c r="E153" s="94" t="s">
        <v>2135</v>
      </c>
      <c r="F153" s="94" t="s">
        <v>2133</v>
      </c>
      <c r="G153" s="94" t="s">
        <v>2133</v>
      </c>
      <c r="R153" s="93" t="s">
        <v>1056</v>
      </c>
      <c r="S153" s="94" t="s">
        <v>2136</v>
      </c>
      <c r="T153" s="94" t="s">
        <v>2137</v>
      </c>
      <c r="U153" s="94" t="s">
        <v>2138</v>
      </c>
      <c r="V153" s="94" t="s">
        <v>2139</v>
      </c>
      <c r="W153" s="94" t="s">
        <v>2136</v>
      </c>
      <c r="X153" s="94" t="s">
        <v>2136</v>
      </c>
    </row>
    <row r="154" spans="1:24" ht="15" thickBot="1" x14ac:dyDescent="0.35">
      <c r="A154" s="93" t="s">
        <v>1064</v>
      </c>
      <c r="B154" s="94" t="s">
        <v>2140</v>
      </c>
      <c r="C154" s="94" t="s">
        <v>2141</v>
      </c>
      <c r="D154" s="94" t="s">
        <v>2142</v>
      </c>
      <c r="E154" s="94" t="s">
        <v>2143</v>
      </c>
      <c r="F154" s="94" t="s">
        <v>2141</v>
      </c>
      <c r="G154" s="94" t="s">
        <v>2141</v>
      </c>
      <c r="R154" s="93" t="s">
        <v>1064</v>
      </c>
      <c r="S154" s="94" t="s">
        <v>2144</v>
      </c>
      <c r="T154" s="94" t="s">
        <v>2145</v>
      </c>
      <c r="U154" s="94" t="s">
        <v>2146</v>
      </c>
      <c r="V154" s="94" t="s">
        <v>2147</v>
      </c>
      <c r="W154" s="94" t="s">
        <v>2144</v>
      </c>
      <c r="X154" s="94" t="s">
        <v>2144</v>
      </c>
    </row>
    <row r="155" spans="1:24" ht="15" thickBot="1" x14ac:dyDescent="0.35">
      <c r="A155" s="93" t="s">
        <v>1072</v>
      </c>
      <c r="B155" s="94" t="s">
        <v>2148</v>
      </c>
      <c r="C155" s="94" t="s">
        <v>2149</v>
      </c>
      <c r="D155" s="94" t="s">
        <v>2150</v>
      </c>
      <c r="E155" s="94" t="s">
        <v>2151</v>
      </c>
      <c r="F155" s="94" t="s">
        <v>2149</v>
      </c>
      <c r="G155" s="94" t="s">
        <v>2149</v>
      </c>
      <c r="R155" s="93" t="s">
        <v>1072</v>
      </c>
      <c r="S155" s="94" t="s">
        <v>2152</v>
      </c>
      <c r="T155" s="94" t="s">
        <v>2153</v>
      </c>
      <c r="U155" s="94" t="s">
        <v>2154</v>
      </c>
      <c r="V155" s="94" t="s">
        <v>2155</v>
      </c>
      <c r="W155" s="94" t="s">
        <v>2152</v>
      </c>
      <c r="X155" s="94" t="s">
        <v>2152</v>
      </c>
    </row>
    <row r="156" spans="1:24" ht="15" thickBot="1" x14ac:dyDescent="0.35">
      <c r="A156" s="93" t="s">
        <v>1080</v>
      </c>
      <c r="B156" s="94" t="s">
        <v>2156</v>
      </c>
      <c r="C156" s="94" t="s">
        <v>2157</v>
      </c>
      <c r="D156" s="94" t="s">
        <v>2158</v>
      </c>
      <c r="E156" s="94" t="s">
        <v>2159</v>
      </c>
      <c r="F156" s="94" t="s">
        <v>2157</v>
      </c>
      <c r="G156" s="94" t="s">
        <v>2157</v>
      </c>
      <c r="R156" s="93" t="s">
        <v>1080</v>
      </c>
      <c r="S156" s="94" t="s">
        <v>2160</v>
      </c>
      <c r="T156" s="94" t="s">
        <v>2161</v>
      </c>
      <c r="U156" s="94" t="s">
        <v>2162</v>
      </c>
      <c r="V156" s="94" t="s">
        <v>2163</v>
      </c>
      <c r="W156" s="94" t="s">
        <v>2160</v>
      </c>
      <c r="X156" s="94" t="s">
        <v>2160</v>
      </c>
    </row>
    <row r="157" spans="1:24" ht="15" thickBot="1" x14ac:dyDescent="0.35">
      <c r="A157" s="93" t="s">
        <v>1088</v>
      </c>
      <c r="B157" s="94" t="s">
        <v>2164</v>
      </c>
      <c r="C157" s="94" t="s">
        <v>2165</v>
      </c>
      <c r="D157" s="94" t="s">
        <v>2166</v>
      </c>
      <c r="E157" s="94" t="s">
        <v>2167</v>
      </c>
      <c r="F157" s="94" t="s">
        <v>2165</v>
      </c>
      <c r="G157" s="94" t="s">
        <v>2165</v>
      </c>
      <c r="R157" s="93" t="s">
        <v>1088</v>
      </c>
      <c r="S157" s="94" t="s">
        <v>2168</v>
      </c>
      <c r="T157" s="94" t="s">
        <v>2169</v>
      </c>
      <c r="U157" s="94" t="s">
        <v>2170</v>
      </c>
      <c r="V157" s="94" t="s">
        <v>2171</v>
      </c>
      <c r="W157" s="94" t="s">
        <v>2168</v>
      </c>
      <c r="X157" s="94" t="s">
        <v>2168</v>
      </c>
    </row>
    <row r="158" spans="1:24" ht="15" thickBot="1" x14ac:dyDescent="0.35">
      <c r="A158" s="93" t="s">
        <v>1096</v>
      </c>
      <c r="B158" s="94" t="s">
        <v>2172</v>
      </c>
      <c r="C158" s="94" t="s">
        <v>2173</v>
      </c>
      <c r="D158" s="94" t="s">
        <v>2174</v>
      </c>
      <c r="E158" s="94" t="s">
        <v>2175</v>
      </c>
      <c r="F158" s="94" t="s">
        <v>2173</v>
      </c>
      <c r="G158" s="94" t="s">
        <v>2173</v>
      </c>
      <c r="R158" s="93" t="s">
        <v>1096</v>
      </c>
      <c r="S158" s="94" t="s">
        <v>2176</v>
      </c>
      <c r="T158" s="94" t="s">
        <v>2177</v>
      </c>
      <c r="U158" s="94" t="s">
        <v>2178</v>
      </c>
      <c r="V158" s="94" t="s">
        <v>2179</v>
      </c>
      <c r="W158" s="94" t="s">
        <v>2176</v>
      </c>
      <c r="X158" s="94" t="s">
        <v>2176</v>
      </c>
    </row>
    <row r="159" spans="1:24" ht="15" thickBot="1" x14ac:dyDescent="0.35">
      <c r="A159" s="93" t="s">
        <v>1104</v>
      </c>
      <c r="B159" s="94" t="s">
        <v>2180</v>
      </c>
      <c r="C159" s="94" t="s">
        <v>2181</v>
      </c>
      <c r="D159" s="94" t="s">
        <v>2182</v>
      </c>
      <c r="E159" s="94" t="s">
        <v>2183</v>
      </c>
      <c r="F159" s="94" t="s">
        <v>2181</v>
      </c>
      <c r="G159" s="94" t="s">
        <v>2181</v>
      </c>
      <c r="R159" s="93" t="s">
        <v>1104</v>
      </c>
      <c r="S159" s="94" t="s">
        <v>2184</v>
      </c>
      <c r="T159" s="94" t="s">
        <v>2185</v>
      </c>
      <c r="U159" s="94" t="s">
        <v>2186</v>
      </c>
      <c r="V159" s="94" t="s">
        <v>2187</v>
      </c>
      <c r="W159" s="94" t="s">
        <v>2184</v>
      </c>
      <c r="X159" s="94" t="s">
        <v>2184</v>
      </c>
    </row>
    <row r="160" spans="1:24" ht="15" thickBot="1" x14ac:dyDescent="0.35">
      <c r="A160" s="93" t="s">
        <v>1112</v>
      </c>
      <c r="B160" s="94" t="s">
        <v>2188</v>
      </c>
      <c r="C160" s="94" t="s">
        <v>2189</v>
      </c>
      <c r="D160" s="94" t="s">
        <v>2190</v>
      </c>
      <c r="E160" s="94" t="s">
        <v>2191</v>
      </c>
      <c r="F160" s="94" t="s">
        <v>2189</v>
      </c>
      <c r="G160" s="94" t="s">
        <v>2189</v>
      </c>
      <c r="R160" s="93" t="s">
        <v>1112</v>
      </c>
      <c r="S160" s="94" t="s">
        <v>2192</v>
      </c>
      <c r="T160" s="94" t="s">
        <v>2193</v>
      </c>
      <c r="U160" s="94" t="s">
        <v>2194</v>
      </c>
      <c r="V160" s="94" t="s">
        <v>2195</v>
      </c>
      <c r="W160" s="94" t="s">
        <v>2192</v>
      </c>
      <c r="X160" s="94" t="s">
        <v>2192</v>
      </c>
    </row>
    <row r="161" spans="1:24" ht="15" thickBot="1" x14ac:dyDescent="0.35">
      <c r="A161" s="93" t="s">
        <v>1120</v>
      </c>
      <c r="B161" s="94" t="s">
        <v>2196</v>
      </c>
      <c r="C161" s="94" t="s">
        <v>2197</v>
      </c>
      <c r="D161" s="94" t="s">
        <v>2198</v>
      </c>
      <c r="E161" s="94" t="s">
        <v>2199</v>
      </c>
      <c r="F161" s="94" t="s">
        <v>2197</v>
      </c>
      <c r="G161" s="94" t="s">
        <v>2197</v>
      </c>
      <c r="R161" s="93" t="s">
        <v>1120</v>
      </c>
      <c r="S161" s="94" t="s">
        <v>2200</v>
      </c>
      <c r="T161" s="94" t="s">
        <v>2201</v>
      </c>
      <c r="U161" s="94" t="s">
        <v>2202</v>
      </c>
      <c r="V161" s="94" t="s">
        <v>2203</v>
      </c>
      <c r="W161" s="94" t="s">
        <v>2200</v>
      </c>
      <c r="X161" s="94" t="s">
        <v>2200</v>
      </c>
    </row>
    <row r="162" spans="1:24" ht="15" thickBot="1" x14ac:dyDescent="0.35">
      <c r="A162" s="93" t="s">
        <v>1128</v>
      </c>
      <c r="B162" s="94" t="s">
        <v>2204</v>
      </c>
      <c r="C162" s="94" t="s">
        <v>2205</v>
      </c>
      <c r="D162" s="94" t="s">
        <v>2206</v>
      </c>
      <c r="E162" s="94" t="s">
        <v>2207</v>
      </c>
      <c r="F162" s="94" t="s">
        <v>2205</v>
      </c>
      <c r="G162" s="94" t="s">
        <v>2205</v>
      </c>
      <c r="R162" s="93" t="s">
        <v>1128</v>
      </c>
      <c r="S162" s="94" t="s">
        <v>2208</v>
      </c>
      <c r="T162" s="94" t="s">
        <v>2209</v>
      </c>
      <c r="U162" s="94" t="s">
        <v>2210</v>
      </c>
      <c r="V162" s="94" t="s">
        <v>2211</v>
      </c>
      <c r="W162" s="94" t="s">
        <v>2208</v>
      </c>
      <c r="X162" s="94" t="s">
        <v>2208</v>
      </c>
    </row>
    <row r="163" spans="1:24" ht="15" thickBot="1" x14ac:dyDescent="0.35">
      <c r="A163" s="93" t="s">
        <v>1136</v>
      </c>
      <c r="B163" s="94" t="s">
        <v>2212</v>
      </c>
      <c r="C163" s="94" t="s">
        <v>2213</v>
      </c>
      <c r="D163" s="94" t="s">
        <v>2214</v>
      </c>
      <c r="E163" s="94" t="s">
        <v>2215</v>
      </c>
      <c r="F163" s="94" t="s">
        <v>2213</v>
      </c>
      <c r="G163" s="94" t="s">
        <v>2213</v>
      </c>
      <c r="R163" s="93" t="s">
        <v>1136</v>
      </c>
      <c r="S163" s="94" t="s">
        <v>2216</v>
      </c>
      <c r="T163" s="94" t="s">
        <v>2217</v>
      </c>
      <c r="U163" s="94" t="s">
        <v>2218</v>
      </c>
      <c r="V163" s="94" t="s">
        <v>2219</v>
      </c>
      <c r="W163" s="94" t="s">
        <v>2216</v>
      </c>
      <c r="X163" s="94" t="s">
        <v>2216</v>
      </c>
    </row>
    <row r="164" spans="1:24" ht="15" thickBot="1" x14ac:dyDescent="0.35">
      <c r="A164" s="93" t="s">
        <v>1144</v>
      </c>
      <c r="B164" s="94" t="s">
        <v>2220</v>
      </c>
      <c r="C164" s="94" t="s">
        <v>2221</v>
      </c>
      <c r="D164" s="94" t="s">
        <v>2222</v>
      </c>
      <c r="E164" s="94" t="s">
        <v>2223</v>
      </c>
      <c r="F164" s="94" t="s">
        <v>2221</v>
      </c>
      <c r="G164" s="94" t="s">
        <v>2221</v>
      </c>
      <c r="R164" s="93" t="s">
        <v>1144</v>
      </c>
      <c r="S164" s="94" t="s">
        <v>2224</v>
      </c>
      <c r="T164" s="94" t="s">
        <v>2225</v>
      </c>
      <c r="U164" s="94" t="s">
        <v>2226</v>
      </c>
      <c r="V164" s="94" t="s">
        <v>2227</v>
      </c>
      <c r="W164" s="94" t="s">
        <v>2224</v>
      </c>
      <c r="X164" s="94" t="s">
        <v>2224</v>
      </c>
    </row>
    <row r="165" spans="1:24" ht="15" thickBot="1" x14ac:dyDescent="0.35">
      <c r="A165" s="93" t="s">
        <v>1152</v>
      </c>
      <c r="B165" s="94" t="s">
        <v>2228</v>
      </c>
      <c r="C165" s="94" t="s">
        <v>2229</v>
      </c>
      <c r="D165" s="94" t="s">
        <v>2230</v>
      </c>
      <c r="E165" s="94" t="s">
        <v>2231</v>
      </c>
      <c r="F165" s="94" t="s">
        <v>2229</v>
      </c>
      <c r="G165" s="94" t="s">
        <v>2229</v>
      </c>
      <c r="R165" s="93" t="s">
        <v>1152</v>
      </c>
      <c r="S165" s="94" t="s">
        <v>2232</v>
      </c>
      <c r="T165" s="94" t="s">
        <v>2233</v>
      </c>
      <c r="U165" s="94" t="s">
        <v>2234</v>
      </c>
      <c r="V165" s="94" t="s">
        <v>2235</v>
      </c>
      <c r="W165" s="94" t="s">
        <v>2232</v>
      </c>
      <c r="X165" s="94" t="s">
        <v>2232</v>
      </c>
    </row>
    <row r="166" spans="1:24" ht="15" thickBot="1" x14ac:dyDescent="0.35">
      <c r="A166" s="93" t="s">
        <v>1160</v>
      </c>
      <c r="B166" s="94" t="s">
        <v>2236</v>
      </c>
      <c r="C166" s="94" t="s">
        <v>2237</v>
      </c>
      <c r="D166" s="94" t="s">
        <v>2238</v>
      </c>
      <c r="E166" s="94" t="s">
        <v>2239</v>
      </c>
      <c r="F166" s="94" t="s">
        <v>2237</v>
      </c>
      <c r="G166" s="94" t="s">
        <v>2237</v>
      </c>
      <c r="R166" s="93" t="s">
        <v>1160</v>
      </c>
      <c r="S166" s="94" t="s">
        <v>2240</v>
      </c>
      <c r="T166" s="94" t="s">
        <v>2241</v>
      </c>
      <c r="U166" s="94" t="s">
        <v>2242</v>
      </c>
      <c r="V166" s="94" t="s">
        <v>2243</v>
      </c>
      <c r="W166" s="94" t="s">
        <v>2240</v>
      </c>
      <c r="X166" s="94" t="s">
        <v>2240</v>
      </c>
    </row>
    <row r="167" spans="1:24" ht="15" thickBot="1" x14ac:dyDescent="0.35">
      <c r="A167" s="93" t="s">
        <v>1168</v>
      </c>
      <c r="B167" s="94" t="s">
        <v>2244</v>
      </c>
      <c r="C167" s="94" t="s">
        <v>2245</v>
      </c>
      <c r="D167" s="94" t="s">
        <v>2246</v>
      </c>
      <c r="E167" s="94" t="s">
        <v>2247</v>
      </c>
      <c r="F167" s="94" t="s">
        <v>2245</v>
      </c>
      <c r="G167" s="94" t="s">
        <v>2245</v>
      </c>
      <c r="R167" s="93" t="s">
        <v>1168</v>
      </c>
      <c r="S167" s="94" t="s">
        <v>2248</v>
      </c>
      <c r="T167" s="94" t="s">
        <v>2249</v>
      </c>
      <c r="U167" s="94" t="s">
        <v>2250</v>
      </c>
      <c r="V167" s="94" t="s">
        <v>2251</v>
      </c>
      <c r="W167" s="94" t="s">
        <v>2248</v>
      </c>
      <c r="X167" s="94" t="s">
        <v>2248</v>
      </c>
    </row>
    <row r="168" spans="1:24" ht="15" thickBot="1" x14ac:dyDescent="0.35">
      <c r="A168" s="93" t="s">
        <v>1176</v>
      </c>
      <c r="B168" s="94" t="s">
        <v>2252</v>
      </c>
      <c r="C168" s="94" t="s">
        <v>1199</v>
      </c>
      <c r="D168" s="94" t="s">
        <v>2253</v>
      </c>
      <c r="E168" s="94" t="s">
        <v>2254</v>
      </c>
      <c r="F168" s="94" t="s">
        <v>1199</v>
      </c>
      <c r="G168" s="94" t="s">
        <v>1199</v>
      </c>
      <c r="R168" s="93" t="s">
        <v>1176</v>
      </c>
      <c r="S168" s="94" t="s">
        <v>1163</v>
      </c>
      <c r="T168" s="94" t="s">
        <v>2255</v>
      </c>
      <c r="U168" s="94" t="s">
        <v>2256</v>
      </c>
      <c r="V168" s="94" t="s">
        <v>2257</v>
      </c>
      <c r="W168" s="94" t="s">
        <v>1163</v>
      </c>
      <c r="X168" s="94" t="s">
        <v>1163</v>
      </c>
    </row>
    <row r="169" spans="1:24" ht="15" thickBot="1" x14ac:dyDescent="0.35">
      <c r="A169" s="93" t="s">
        <v>1184</v>
      </c>
      <c r="B169" s="94" t="s">
        <v>2258</v>
      </c>
      <c r="C169" s="94" t="s">
        <v>1207</v>
      </c>
      <c r="D169" s="94" t="s">
        <v>2259</v>
      </c>
      <c r="E169" s="94" t="s">
        <v>2260</v>
      </c>
      <c r="F169" s="94" t="s">
        <v>1207</v>
      </c>
      <c r="G169" s="94" t="s">
        <v>1207</v>
      </c>
      <c r="R169" s="93" t="s">
        <v>1184</v>
      </c>
      <c r="S169" s="94" t="s">
        <v>1171</v>
      </c>
      <c r="T169" s="94" t="s">
        <v>2261</v>
      </c>
      <c r="U169" s="94" t="s">
        <v>2262</v>
      </c>
      <c r="V169" s="94" t="s">
        <v>2263</v>
      </c>
      <c r="W169" s="94" t="s">
        <v>1171</v>
      </c>
      <c r="X169" s="94" t="s">
        <v>1171</v>
      </c>
    </row>
    <row r="170" spans="1:24" ht="15" thickBot="1" x14ac:dyDescent="0.35">
      <c r="A170" s="93" t="s">
        <v>1192</v>
      </c>
      <c r="B170" s="94" t="s">
        <v>2264</v>
      </c>
      <c r="C170" s="94" t="s">
        <v>1215</v>
      </c>
      <c r="D170" s="94" t="s">
        <v>2265</v>
      </c>
      <c r="E170" s="94" t="s">
        <v>2266</v>
      </c>
      <c r="F170" s="94" t="s">
        <v>1215</v>
      </c>
      <c r="G170" s="94" t="s">
        <v>1215</v>
      </c>
      <c r="R170" s="93" t="s">
        <v>1192</v>
      </c>
      <c r="S170" s="94" t="s">
        <v>1179</v>
      </c>
      <c r="T170" s="94" t="s">
        <v>2267</v>
      </c>
      <c r="U170" s="94" t="s">
        <v>2268</v>
      </c>
      <c r="V170" s="94" t="s">
        <v>2269</v>
      </c>
      <c r="W170" s="94" t="s">
        <v>1179</v>
      </c>
      <c r="X170" s="94" t="s">
        <v>1179</v>
      </c>
    </row>
    <row r="171" spans="1:24" ht="15" thickBot="1" x14ac:dyDescent="0.35">
      <c r="A171" s="93" t="s">
        <v>1200</v>
      </c>
      <c r="B171" s="94" t="s">
        <v>2270</v>
      </c>
      <c r="C171" s="94" t="s">
        <v>1223</v>
      </c>
      <c r="D171" s="94" t="s">
        <v>2271</v>
      </c>
      <c r="E171" s="94" t="s">
        <v>2272</v>
      </c>
      <c r="F171" s="94" t="s">
        <v>1223</v>
      </c>
      <c r="G171" s="94" t="s">
        <v>1223</v>
      </c>
      <c r="R171" s="93" t="s">
        <v>1200</v>
      </c>
      <c r="S171" s="94" t="s">
        <v>1187</v>
      </c>
      <c r="T171" s="94" t="s">
        <v>2273</v>
      </c>
      <c r="U171" s="94" t="s">
        <v>2274</v>
      </c>
      <c r="V171" s="94" t="s">
        <v>2275</v>
      </c>
      <c r="W171" s="94" t="s">
        <v>1187</v>
      </c>
      <c r="X171" s="94" t="s">
        <v>1187</v>
      </c>
    </row>
    <row r="172" spans="1:24" ht="15" thickBot="1" x14ac:dyDescent="0.35">
      <c r="A172" s="93" t="s">
        <v>1208</v>
      </c>
      <c r="B172" s="94" t="s">
        <v>2276</v>
      </c>
      <c r="C172" s="94" t="s">
        <v>2277</v>
      </c>
      <c r="D172" s="94" t="s">
        <v>2278</v>
      </c>
      <c r="E172" s="94" t="s">
        <v>2279</v>
      </c>
      <c r="F172" s="94" t="s">
        <v>2277</v>
      </c>
      <c r="G172" s="94" t="s">
        <v>2277</v>
      </c>
      <c r="R172" s="93" t="s">
        <v>1208</v>
      </c>
      <c r="S172" s="94" t="s">
        <v>1195</v>
      </c>
      <c r="T172" s="94" t="s">
        <v>2280</v>
      </c>
      <c r="U172" s="94" t="s">
        <v>2281</v>
      </c>
      <c r="V172" s="94" t="s">
        <v>2282</v>
      </c>
      <c r="W172" s="94" t="s">
        <v>1195</v>
      </c>
      <c r="X172" s="94" t="s">
        <v>1195</v>
      </c>
    </row>
    <row r="173" spans="1:24" ht="15" thickBot="1" x14ac:dyDescent="0.35">
      <c r="A173" s="93" t="s">
        <v>1216</v>
      </c>
      <c r="B173" s="94" t="s">
        <v>2283</v>
      </c>
      <c r="C173" s="94" t="s">
        <v>2284</v>
      </c>
      <c r="D173" s="94" t="s">
        <v>2285</v>
      </c>
      <c r="E173" s="94" t="s">
        <v>2286</v>
      </c>
      <c r="F173" s="94" t="s">
        <v>2284</v>
      </c>
      <c r="G173" s="94" t="s">
        <v>2284</v>
      </c>
      <c r="R173" s="93" t="s">
        <v>1216</v>
      </c>
      <c r="S173" s="94" t="s">
        <v>2287</v>
      </c>
      <c r="T173" s="94" t="s">
        <v>2288</v>
      </c>
      <c r="U173" s="94" t="s">
        <v>2289</v>
      </c>
      <c r="V173" s="94" t="s">
        <v>2290</v>
      </c>
      <c r="W173" s="94" t="s">
        <v>2287</v>
      </c>
      <c r="X173" s="94" t="s">
        <v>2287</v>
      </c>
    </row>
    <row r="174" spans="1:24" ht="15" thickBot="1" x14ac:dyDescent="0.35">
      <c r="A174" s="93" t="s">
        <v>1224</v>
      </c>
      <c r="B174" s="94" t="s">
        <v>2291</v>
      </c>
      <c r="C174" s="94" t="s">
        <v>2292</v>
      </c>
      <c r="D174" s="94" t="s">
        <v>2293</v>
      </c>
      <c r="E174" s="94" t="s">
        <v>2294</v>
      </c>
      <c r="F174" s="94" t="s">
        <v>2292</v>
      </c>
      <c r="G174" s="94" t="s">
        <v>2292</v>
      </c>
      <c r="R174" s="93" t="s">
        <v>1224</v>
      </c>
      <c r="S174" s="94" t="s">
        <v>2295</v>
      </c>
      <c r="T174" s="94" t="s">
        <v>2296</v>
      </c>
      <c r="U174" s="94" t="s">
        <v>2297</v>
      </c>
      <c r="V174" s="94" t="s">
        <v>2298</v>
      </c>
      <c r="W174" s="94" t="s">
        <v>2295</v>
      </c>
      <c r="X174" s="94" t="s">
        <v>2295</v>
      </c>
    </row>
    <row r="175" spans="1:24" ht="15" thickBot="1" x14ac:dyDescent="0.35">
      <c r="A175" s="93" t="s">
        <v>1232</v>
      </c>
      <c r="B175" s="94" t="s">
        <v>2299</v>
      </c>
      <c r="C175" s="94" t="s">
        <v>2300</v>
      </c>
      <c r="D175" s="94" t="s">
        <v>2301</v>
      </c>
      <c r="E175" s="94" t="s">
        <v>2302</v>
      </c>
      <c r="F175" s="94" t="s">
        <v>2300</v>
      </c>
      <c r="G175" s="94" t="s">
        <v>2300</v>
      </c>
      <c r="R175" s="93" t="s">
        <v>1232</v>
      </c>
      <c r="S175" s="94" t="s">
        <v>2303</v>
      </c>
      <c r="T175" s="94" t="s">
        <v>2304</v>
      </c>
      <c r="U175" s="94" t="s">
        <v>2305</v>
      </c>
      <c r="V175" s="94" t="s">
        <v>2306</v>
      </c>
      <c r="W175" s="94" t="s">
        <v>2303</v>
      </c>
      <c r="X175" s="94" t="s">
        <v>2303</v>
      </c>
    </row>
    <row r="176" spans="1:24" ht="15" thickBot="1" x14ac:dyDescent="0.35">
      <c r="A176" s="93" t="s">
        <v>1240</v>
      </c>
      <c r="B176" s="94" t="s">
        <v>2307</v>
      </c>
      <c r="C176" s="94" t="s">
        <v>2308</v>
      </c>
      <c r="D176" s="94" t="s">
        <v>2309</v>
      </c>
      <c r="E176" s="94" t="s">
        <v>2310</v>
      </c>
      <c r="F176" s="94" t="s">
        <v>2308</v>
      </c>
      <c r="G176" s="94" t="s">
        <v>2308</v>
      </c>
      <c r="R176" s="93" t="s">
        <v>1240</v>
      </c>
      <c r="S176" s="94" t="s">
        <v>2311</v>
      </c>
      <c r="T176" s="94" t="s">
        <v>2312</v>
      </c>
      <c r="U176" s="94" t="s">
        <v>2313</v>
      </c>
      <c r="V176" s="94" t="s">
        <v>2314</v>
      </c>
      <c r="W176" s="94" t="s">
        <v>2311</v>
      </c>
      <c r="X176" s="94" t="s">
        <v>2311</v>
      </c>
    </row>
    <row r="177" spans="1:24" ht="15" thickBot="1" x14ac:dyDescent="0.35">
      <c r="A177" s="93" t="s">
        <v>1248</v>
      </c>
      <c r="B177" s="94" t="s">
        <v>2315</v>
      </c>
      <c r="C177" s="94" t="s">
        <v>2316</v>
      </c>
      <c r="D177" s="94" t="s">
        <v>2317</v>
      </c>
      <c r="E177" s="94" t="s">
        <v>2318</v>
      </c>
      <c r="F177" s="94" t="s">
        <v>2316</v>
      </c>
      <c r="G177" s="94" t="s">
        <v>2316</v>
      </c>
      <c r="R177" s="93" t="s">
        <v>1248</v>
      </c>
      <c r="S177" s="94" t="s">
        <v>2319</v>
      </c>
      <c r="T177" s="94" t="s">
        <v>2320</v>
      </c>
      <c r="U177" s="94" t="s">
        <v>2321</v>
      </c>
      <c r="V177" s="94" t="s">
        <v>2322</v>
      </c>
      <c r="W177" s="94" t="s">
        <v>2319</v>
      </c>
      <c r="X177" s="94" t="s">
        <v>2319</v>
      </c>
    </row>
    <row r="178" spans="1:24" ht="15" thickBot="1" x14ac:dyDescent="0.35">
      <c r="A178" s="93" t="s">
        <v>1256</v>
      </c>
      <c r="B178" s="94" t="s">
        <v>2323</v>
      </c>
      <c r="C178" s="94" t="s">
        <v>2324</v>
      </c>
      <c r="D178" s="94" t="s">
        <v>2325</v>
      </c>
      <c r="E178" s="94" t="s">
        <v>2326</v>
      </c>
      <c r="F178" s="94" t="s">
        <v>2324</v>
      </c>
      <c r="G178" s="94" t="s">
        <v>2324</v>
      </c>
      <c r="R178" s="93" t="s">
        <v>1256</v>
      </c>
      <c r="S178" s="94" t="s">
        <v>2327</v>
      </c>
      <c r="T178" s="94" t="s">
        <v>2328</v>
      </c>
      <c r="U178" s="94" t="s">
        <v>2329</v>
      </c>
      <c r="V178" s="94" t="s">
        <v>2330</v>
      </c>
      <c r="W178" s="94" t="s">
        <v>2327</v>
      </c>
      <c r="X178" s="94" t="s">
        <v>2327</v>
      </c>
    </row>
    <row r="179" spans="1:24" ht="15" thickBot="1" x14ac:dyDescent="0.35">
      <c r="A179" s="93" t="s">
        <v>1264</v>
      </c>
      <c r="B179" s="94" t="s">
        <v>2331</v>
      </c>
      <c r="C179" s="94" t="s">
        <v>2332</v>
      </c>
      <c r="D179" s="94" t="s">
        <v>2333</v>
      </c>
      <c r="E179" s="94" t="s">
        <v>2334</v>
      </c>
      <c r="F179" s="94" t="s">
        <v>2332</v>
      </c>
      <c r="G179" s="94" t="s">
        <v>2332</v>
      </c>
      <c r="R179" s="93" t="s">
        <v>1264</v>
      </c>
      <c r="S179" s="94" t="s">
        <v>2335</v>
      </c>
      <c r="T179" s="94" t="s">
        <v>2336</v>
      </c>
      <c r="U179" s="94" t="s">
        <v>2337</v>
      </c>
      <c r="V179" s="94" t="s">
        <v>2338</v>
      </c>
      <c r="W179" s="94" t="s">
        <v>2335</v>
      </c>
      <c r="X179" s="94" t="s">
        <v>2335</v>
      </c>
    </row>
    <row r="180" spans="1:24" ht="15" thickBot="1" x14ac:dyDescent="0.35">
      <c r="A180" s="93" t="s">
        <v>1272</v>
      </c>
      <c r="B180" s="94" t="s">
        <v>2339</v>
      </c>
      <c r="C180" s="94" t="s">
        <v>2340</v>
      </c>
      <c r="D180" s="94" t="s">
        <v>2341</v>
      </c>
      <c r="E180" s="94" t="s">
        <v>2342</v>
      </c>
      <c r="F180" s="94" t="s">
        <v>2340</v>
      </c>
      <c r="G180" s="94" t="s">
        <v>2340</v>
      </c>
      <c r="R180" s="93" t="s">
        <v>1272</v>
      </c>
      <c r="S180" s="94" t="s">
        <v>2343</v>
      </c>
      <c r="T180" s="94" t="s">
        <v>2344</v>
      </c>
      <c r="U180" s="94" t="s">
        <v>2345</v>
      </c>
      <c r="V180" s="94" t="s">
        <v>2346</v>
      </c>
      <c r="W180" s="94" t="s">
        <v>2343</v>
      </c>
      <c r="X180" s="94" t="s">
        <v>2343</v>
      </c>
    </row>
    <row r="181" spans="1:24" ht="15" thickBot="1" x14ac:dyDescent="0.35">
      <c r="A181" s="93" t="s">
        <v>1280</v>
      </c>
      <c r="B181" s="94" t="s">
        <v>2347</v>
      </c>
      <c r="C181" s="94" t="s">
        <v>2348</v>
      </c>
      <c r="D181" s="94" t="s">
        <v>2349</v>
      </c>
      <c r="E181" s="94" t="s">
        <v>2350</v>
      </c>
      <c r="F181" s="94" t="s">
        <v>2348</v>
      </c>
      <c r="G181" s="94" t="s">
        <v>2348</v>
      </c>
      <c r="R181" s="93" t="s">
        <v>1280</v>
      </c>
      <c r="S181" s="94" t="s">
        <v>2351</v>
      </c>
      <c r="T181" s="94" t="s">
        <v>2352</v>
      </c>
      <c r="U181" s="94" t="s">
        <v>2353</v>
      </c>
      <c r="V181" s="94" t="s">
        <v>2354</v>
      </c>
      <c r="W181" s="94" t="s">
        <v>2351</v>
      </c>
      <c r="X181" s="94" t="s">
        <v>2351</v>
      </c>
    </row>
    <row r="182" spans="1:24" ht="15" thickBot="1" x14ac:dyDescent="0.35">
      <c r="A182" s="93" t="s">
        <v>1288</v>
      </c>
      <c r="B182" s="94" t="s">
        <v>2355</v>
      </c>
      <c r="C182" s="94" t="s">
        <v>2356</v>
      </c>
      <c r="D182" s="94" t="s">
        <v>2357</v>
      </c>
      <c r="E182" s="94" t="s">
        <v>2358</v>
      </c>
      <c r="F182" s="94" t="s">
        <v>2356</v>
      </c>
      <c r="G182" s="94" t="s">
        <v>2356</v>
      </c>
      <c r="R182" s="93" t="s">
        <v>1288</v>
      </c>
      <c r="S182" s="94" t="s">
        <v>2359</v>
      </c>
      <c r="T182" s="94" t="s">
        <v>2360</v>
      </c>
      <c r="U182" s="94" t="s">
        <v>2361</v>
      </c>
      <c r="V182" s="94" t="s">
        <v>2362</v>
      </c>
      <c r="W182" s="94" t="s">
        <v>2359</v>
      </c>
      <c r="X182" s="94" t="s">
        <v>2359</v>
      </c>
    </row>
    <row r="183" spans="1:24" ht="15" thickBot="1" x14ac:dyDescent="0.35">
      <c r="A183" s="93" t="s">
        <v>1296</v>
      </c>
      <c r="B183" s="94" t="s">
        <v>2363</v>
      </c>
      <c r="C183" s="94" t="s">
        <v>2364</v>
      </c>
      <c r="D183" s="94" t="s">
        <v>2365</v>
      </c>
      <c r="E183" s="94" t="s">
        <v>2366</v>
      </c>
      <c r="F183" s="94" t="s">
        <v>2364</v>
      </c>
      <c r="G183" s="94" t="s">
        <v>2364</v>
      </c>
      <c r="R183" s="93" t="s">
        <v>1296</v>
      </c>
      <c r="S183" s="94" t="s">
        <v>2367</v>
      </c>
      <c r="T183" s="94" t="s">
        <v>2368</v>
      </c>
      <c r="U183" s="94" t="s">
        <v>2369</v>
      </c>
      <c r="V183" s="94" t="s">
        <v>2370</v>
      </c>
      <c r="W183" s="94" t="s">
        <v>2367</v>
      </c>
      <c r="X183" s="94" t="s">
        <v>2367</v>
      </c>
    </row>
    <row r="184" spans="1:24" ht="15" thickBot="1" x14ac:dyDescent="0.35">
      <c r="A184" s="93" t="s">
        <v>1304</v>
      </c>
      <c r="B184" s="94" t="s">
        <v>2371</v>
      </c>
      <c r="C184" s="94" t="s">
        <v>2372</v>
      </c>
      <c r="D184" s="94" t="s">
        <v>2373</v>
      </c>
      <c r="E184" s="94" t="s">
        <v>2374</v>
      </c>
      <c r="F184" s="94" t="s">
        <v>2372</v>
      </c>
      <c r="G184" s="94" t="s">
        <v>2372</v>
      </c>
      <c r="R184" s="93" t="s">
        <v>1304</v>
      </c>
      <c r="S184" s="94" t="s">
        <v>2375</v>
      </c>
      <c r="T184" s="94" t="s">
        <v>2376</v>
      </c>
      <c r="U184" s="94" t="s">
        <v>2377</v>
      </c>
      <c r="V184" s="94" t="s">
        <v>2378</v>
      </c>
      <c r="W184" s="94" t="s">
        <v>2375</v>
      </c>
      <c r="X184" s="94" t="s">
        <v>2375</v>
      </c>
    </row>
    <row r="185" spans="1:24" ht="15" thickBot="1" x14ac:dyDescent="0.35">
      <c r="A185" s="93" t="s">
        <v>1312</v>
      </c>
      <c r="B185" s="94" t="s">
        <v>2379</v>
      </c>
      <c r="C185" s="94" t="s">
        <v>2380</v>
      </c>
      <c r="D185" s="94" t="s">
        <v>2381</v>
      </c>
      <c r="E185" s="94" t="s">
        <v>2382</v>
      </c>
      <c r="F185" s="94" t="s">
        <v>2380</v>
      </c>
      <c r="G185" s="94" t="s">
        <v>2380</v>
      </c>
      <c r="R185" s="93" t="s">
        <v>1312</v>
      </c>
      <c r="S185" s="94" t="s">
        <v>2383</v>
      </c>
      <c r="T185" s="94" t="s">
        <v>2384</v>
      </c>
      <c r="U185" s="94" t="s">
        <v>2385</v>
      </c>
      <c r="V185" s="94" t="s">
        <v>2386</v>
      </c>
      <c r="W185" s="94" t="s">
        <v>2383</v>
      </c>
      <c r="X185" s="94" t="s">
        <v>2383</v>
      </c>
    </row>
    <row r="186" spans="1:24" ht="15" thickBot="1" x14ac:dyDescent="0.35">
      <c r="A186" s="93" t="s">
        <v>1320</v>
      </c>
      <c r="B186" s="94" t="s">
        <v>2387</v>
      </c>
      <c r="C186" s="94" t="s">
        <v>2388</v>
      </c>
      <c r="D186" s="94" t="s">
        <v>2389</v>
      </c>
      <c r="E186" s="94" t="s">
        <v>2390</v>
      </c>
      <c r="F186" s="94" t="s">
        <v>2388</v>
      </c>
      <c r="G186" s="94" t="s">
        <v>2388</v>
      </c>
      <c r="R186" s="93" t="s">
        <v>1320</v>
      </c>
      <c r="S186" s="94" t="s">
        <v>2391</v>
      </c>
      <c r="T186" s="94" t="s">
        <v>2392</v>
      </c>
      <c r="U186" s="94" t="s">
        <v>2393</v>
      </c>
      <c r="V186" s="94" t="s">
        <v>2394</v>
      </c>
      <c r="W186" s="94" t="s">
        <v>2391</v>
      </c>
      <c r="X186" s="94" t="s">
        <v>2391</v>
      </c>
    </row>
    <row r="187" spans="1:24" ht="15" thickBot="1" x14ac:dyDescent="0.35">
      <c r="A187" s="93" t="s">
        <v>1328</v>
      </c>
      <c r="B187" s="94" t="s">
        <v>2395</v>
      </c>
      <c r="C187" s="94" t="s">
        <v>2396</v>
      </c>
      <c r="D187" s="94" t="s">
        <v>2397</v>
      </c>
      <c r="E187" s="94" t="s">
        <v>2398</v>
      </c>
      <c r="F187" s="94" t="s">
        <v>2396</v>
      </c>
      <c r="G187" s="94" t="s">
        <v>2396</v>
      </c>
      <c r="R187" s="93" t="s">
        <v>1328</v>
      </c>
      <c r="S187" s="94" t="s">
        <v>2399</v>
      </c>
      <c r="T187" s="94" t="s">
        <v>2400</v>
      </c>
      <c r="U187" s="94" t="s">
        <v>2401</v>
      </c>
      <c r="V187" s="94" t="s">
        <v>2402</v>
      </c>
      <c r="W187" s="94" t="s">
        <v>2399</v>
      </c>
      <c r="X187" s="94" t="s">
        <v>2399</v>
      </c>
    </row>
    <row r="188" spans="1:24" ht="15" thickBot="1" x14ac:dyDescent="0.35">
      <c r="A188" s="93" t="s">
        <v>1335</v>
      </c>
      <c r="B188" s="94" t="s">
        <v>2403</v>
      </c>
      <c r="C188" s="94" t="s">
        <v>2404</v>
      </c>
      <c r="D188" s="94" t="s">
        <v>2405</v>
      </c>
      <c r="E188" s="94" t="s">
        <v>2406</v>
      </c>
      <c r="F188" s="94" t="s">
        <v>2404</v>
      </c>
      <c r="G188" s="94" t="s">
        <v>2404</v>
      </c>
      <c r="R188" s="93" t="s">
        <v>1335</v>
      </c>
      <c r="S188" s="94" t="s">
        <v>2407</v>
      </c>
      <c r="T188" s="94" t="s">
        <v>2408</v>
      </c>
      <c r="U188" s="94" t="s">
        <v>2409</v>
      </c>
      <c r="V188" s="94" t="s">
        <v>2410</v>
      </c>
      <c r="W188" s="94" t="s">
        <v>2407</v>
      </c>
      <c r="X188" s="94" t="s">
        <v>2407</v>
      </c>
    </row>
    <row r="189" spans="1:24" ht="15" thickBot="1" x14ac:dyDescent="0.35">
      <c r="A189" s="93" t="s">
        <v>1342</v>
      </c>
      <c r="B189" s="94" t="s">
        <v>2411</v>
      </c>
      <c r="C189" s="94" t="s">
        <v>2412</v>
      </c>
      <c r="D189" s="94" t="s">
        <v>2413</v>
      </c>
      <c r="E189" s="94" t="s">
        <v>2414</v>
      </c>
      <c r="F189" s="94" t="s">
        <v>2412</v>
      </c>
      <c r="G189" s="94" t="s">
        <v>2412</v>
      </c>
      <c r="R189" s="93" t="s">
        <v>1342</v>
      </c>
      <c r="S189" s="94" t="s">
        <v>2415</v>
      </c>
      <c r="T189" s="94" t="s">
        <v>2416</v>
      </c>
      <c r="U189" s="94" t="s">
        <v>2417</v>
      </c>
      <c r="V189" s="94" t="s">
        <v>2418</v>
      </c>
      <c r="W189" s="94" t="s">
        <v>2415</v>
      </c>
      <c r="X189" s="94" t="s">
        <v>2415</v>
      </c>
    </row>
    <row r="190" spans="1:24" ht="15" thickBot="1" x14ac:dyDescent="0.35">
      <c r="A190" s="93" t="s">
        <v>1349</v>
      </c>
      <c r="B190" s="94" t="s">
        <v>2419</v>
      </c>
      <c r="C190" s="94" t="s">
        <v>2420</v>
      </c>
      <c r="D190" s="94" t="s">
        <v>2421</v>
      </c>
      <c r="E190" s="94" t="s">
        <v>2422</v>
      </c>
      <c r="F190" s="94" t="s">
        <v>2420</v>
      </c>
      <c r="G190" s="94" t="s">
        <v>2420</v>
      </c>
      <c r="R190" s="93" t="s">
        <v>1349</v>
      </c>
      <c r="S190" s="94" t="s">
        <v>2423</v>
      </c>
      <c r="T190" s="94" t="s">
        <v>2424</v>
      </c>
      <c r="U190" s="94" t="s">
        <v>2425</v>
      </c>
      <c r="V190" s="94" t="s">
        <v>2426</v>
      </c>
      <c r="W190" s="94" t="s">
        <v>2423</v>
      </c>
      <c r="X190" s="94" t="s">
        <v>2423</v>
      </c>
    </row>
    <row r="191" spans="1:24" ht="15" thickBot="1" x14ac:dyDescent="0.35">
      <c r="A191" s="93" t="s">
        <v>1357</v>
      </c>
      <c r="B191" s="94" t="s">
        <v>2427</v>
      </c>
      <c r="C191" s="94" t="s">
        <v>2428</v>
      </c>
      <c r="D191" s="94" t="s">
        <v>2429</v>
      </c>
      <c r="E191" s="94" t="s">
        <v>2430</v>
      </c>
      <c r="F191" s="94" t="s">
        <v>2428</v>
      </c>
      <c r="G191" s="94" t="s">
        <v>2428</v>
      </c>
      <c r="R191" s="93" t="s">
        <v>1357</v>
      </c>
      <c r="S191" s="94" t="s">
        <v>2431</v>
      </c>
      <c r="T191" s="94" t="s">
        <v>2432</v>
      </c>
      <c r="U191" s="94" t="s">
        <v>2433</v>
      </c>
      <c r="V191" s="94" t="s">
        <v>2434</v>
      </c>
      <c r="W191" s="94" t="s">
        <v>2431</v>
      </c>
      <c r="X191" s="94" t="s">
        <v>2431</v>
      </c>
    </row>
    <row r="192" spans="1:24" ht="15" thickBot="1" x14ac:dyDescent="0.35">
      <c r="A192" s="93" t="s">
        <v>1365</v>
      </c>
      <c r="B192" s="94" t="s">
        <v>2435</v>
      </c>
      <c r="C192" s="94" t="s">
        <v>2436</v>
      </c>
      <c r="D192" s="94" t="s">
        <v>2437</v>
      </c>
      <c r="E192" s="94" t="s">
        <v>2438</v>
      </c>
      <c r="F192" s="94" t="s">
        <v>2436</v>
      </c>
      <c r="G192" s="94" t="s">
        <v>2436</v>
      </c>
      <c r="R192" s="93" t="s">
        <v>1365</v>
      </c>
      <c r="S192" s="94" t="s">
        <v>2439</v>
      </c>
      <c r="T192" s="94" t="s">
        <v>2440</v>
      </c>
      <c r="U192" s="94" t="s">
        <v>2441</v>
      </c>
      <c r="V192" s="94" t="s">
        <v>2442</v>
      </c>
      <c r="W192" s="94" t="s">
        <v>2439</v>
      </c>
      <c r="X192" s="94" t="s">
        <v>2439</v>
      </c>
    </row>
    <row r="193" spans="1:24" ht="15" thickBot="1" x14ac:dyDescent="0.35">
      <c r="A193" s="93" t="s">
        <v>1373</v>
      </c>
      <c r="B193" s="94" t="s">
        <v>2443</v>
      </c>
      <c r="C193" s="94" t="s">
        <v>2444</v>
      </c>
      <c r="D193" s="94" t="s">
        <v>2445</v>
      </c>
      <c r="E193" s="94" t="s">
        <v>2446</v>
      </c>
      <c r="F193" s="94" t="s">
        <v>2444</v>
      </c>
      <c r="G193" s="94" t="s">
        <v>2444</v>
      </c>
      <c r="R193" s="93" t="s">
        <v>1373</v>
      </c>
      <c r="S193" s="94" t="s">
        <v>2447</v>
      </c>
      <c r="T193" s="94" t="s">
        <v>2448</v>
      </c>
      <c r="U193" s="94" t="s">
        <v>2449</v>
      </c>
      <c r="V193" s="94" t="s">
        <v>2450</v>
      </c>
      <c r="W193" s="94" t="s">
        <v>2447</v>
      </c>
      <c r="X193" s="94" t="s">
        <v>2447</v>
      </c>
    </row>
    <row r="194" spans="1:24" ht="15" thickBot="1" x14ac:dyDescent="0.35">
      <c r="A194" s="93" t="s">
        <v>1381</v>
      </c>
      <c r="B194" s="94" t="s">
        <v>2451</v>
      </c>
      <c r="C194" s="94" t="s">
        <v>2452</v>
      </c>
      <c r="D194" s="94" t="s">
        <v>2453</v>
      </c>
      <c r="E194" s="94" t="s">
        <v>2454</v>
      </c>
      <c r="F194" s="94" t="s">
        <v>2452</v>
      </c>
      <c r="G194" s="94" t="s">
        <v>2452</v>
      </c>
      <c r="R194" s="93" t="s">
        <v>1381</v>
      </c>
      <c r="S194" s="94" t="s">
        <v>2455</v>
      </c>
      <c r="T194" s="94" t="s">
        <v>2456</v>
      </c>
      <c r="U194" s="94" t="s">
        <v>2457</v>
      </c>
      <c r="V194" s="94" t="s">
        <v>2458</v>
      </c>
      <c r="W194" s="94" t="s">
        <v>2455</v>
      </c>
      <c r="X194" s="94" t="s">
        <v>2455</v>
      </c>
    </row>
    <row r="195" spans="1:24" ht="15" thickBot="1" x14ac:dyDescent="0.35">
      <c r="A195" s="93" t="s">
        <v>1389</v>
      </c>
      <c r="B195" s="94" t="s">
        <v>2459</v>
      </c>
      <c r="C195" s="94" t="s">
        <v>2460</v>
      </c>
      <c r="D195" s="94" t="s">
        <v>2461</v>
      </c>
      <c r="E195" s="94" t="s">
        <v>2462</v>
      </c>
      <c r="F195" s="94" t="s">
        <v>2460</v>
      </c>
      <c r="G195" s="94" t="s">
        <v>2460</v>
      </c>
      <c r="R195" s="93" t="s">
        <v>1389</v>
      </c>
      <c r="S195" s="94" t="s">
        <v>2463</v>
      </c>
      <c r="T195" s="94" t="s">
        <v>2464</v>
      </c>
      <c r="U195" s="94" t="s">
        <v>2465</v>
      </c>
      <c r="V195" s="94" t="s">
        <v>2466</v>
      </c>
      <c r="W195" s="94" t="s">
        <v>2463</v>
      </c>
      <c r="X195" s="94" t="s">
        <v>2463</v>
      </c>
    </row>
    <row r="196" spans="1:24" ht="15" thickBot="1" x14ac:dyDescent="0.35">
      <c r="A196" s="93" t="s">
        <v>1397</v>
      </c>
      <c r="B196" s="94" t="s">
        <v>2467</v>
      </c>
      <c r="C196" s="94" t="s">
        <v>2468</v>
      </c>
      <c r="D196" s="94" t="s">
        <v>2469</v>
      </c>
      <c r="E196" s="94" t="s">
        <v>2470</v>
      </c>
      <c r="F196" s="94" t="s">
        <v>2468</v>
      </c>
      <c r="G196" s="94" t="s">
        <v>2468</v>
      </c>
      <c r="R196" s="93" t="s">
        <v>1397</v>
      </c>
      <c r="S196" s="94" t="s">
        <v>2471</v>
      </c>
      <c r="T196" s="94" t="s">
        <v>2472</v>
      </c>
      <c r="U196" s="94" t="s">
        <v>2473</v>
      </c>
      <c r="V196" s="94" t="s">
        <v>2474</v>
      </c>
      <c r="W196" s="94" t="s">
        <v>2471</v>
      </c>
      <c r="X196" s="94" t="s">
        <v>2471</v>
      </c>
    </row>
    <row r="197" spans="1:24" ht="15" thickBot="1" x14ac:dyDescent="0.35">
      <c r="A197" s="93" t="s">
        <v>1405</v>
      </c>
      <c r="B197" s="94" t="s">
        <v>2475</v>
      </c>
      <c r="C197" s="94" t="s">
        <v>2476</v>
      </c>
      <c r="D197" s="94" t="s">
        <v>2477</v>
      </c>
      <c r="E197" s="94" t="s">
        <v>2478</v>
      </c>
      <c r="F197" s="94" t="s">
        <v>2476</v>
      </c>
      <c r="G197" s="94" t="s">
        <v>2476</v>
      </c>
      <c r="R197" s="93" t="s">
        <v>1405</v>
      </c>
      <c r="S197" s="94" t="s">
        <v>2479</v>
      </c>
      <c r="T197" s="94" t="s">
        <v>2480</v>
      </c>
      <c r="U197" s="94" t="s">
        <v>2481</v>
      </c>
      <c r="V197" s="94" t="s">
        <v>2482</v>
      </c>
      <c r="W197" s="94" t="s">
        <v>2479</v>
      </c>
      <c r="X197" s="94" t="s">
        <v>2479</v>
      </c>
    </row>
    <row r="198" spans="1:24" ht="15" thickBot="1" x14ac:dyDescent="0.35">
      <c r="A198" s="93" t="s">
        <v>1413</v>
      </c>
      <c r="B198" s="94" t="s">
        <v>2483</v>
      </c>
      <c r="C198" s="94" t="s">
        <v>2484</v>
      </c>
      <c r="D198" s="94" t="s">
        <v>2485</v>
      </c>
      <c r="E198" s="94" t="s">
        <v>2486</v>
      </c>
      <c r="F198" s="94" t="s">
        <v>2484</v>
      </c>
      <c r="G198" s="94" t="s">
        <v>2484</v>
      </c>
      <c r="R198" s="93" t="s">
        <v>1413</v>
      </c>
      <c r="S198" s="94" t="s">
        <v>2487</v>
      </c>
      <c r="T198" s="94" t="s">
        <v>2488</v>
      </c>
      <c r="U198" s="94" t="s">
        <v>2489</v>
      </c>
      <c r="V198" s="94" t="s">
        <v>2490</v>
      </c>
      <c r="W198" s="94" t="s">
        <v>2487</v>
      </c>
      <c r="X198" s="94" t="s">
        <v>2487</v>
      </c>
    </row>
    <row r="199" spans="1:24" ht="15" thickBot="1" x14ac:dyDescent="0.35">
      <c r="A199" s="93" t="s">
        <v>1421</v>
      </c>
      <c r="B199" s="94" t="s">
        <v>2491</v>
      </c>
      <c r="C199" s="94" t="s">
        <v>2492</v>
      </c>
      <c r="D199" s="94" t="s">
        <v>2493</v>
      </c>
      <c r="E199" s="94" t="s">
        <v>2494</v>
      </c>
      <c r="F199" s="94" t="s">
        <v>2492</v>
      </c>
      <c r="G199" s="94" t="s">
        <v>2492</v>
      </c>
      <c r="R199" s="93" t="s">
        <v>1421</v>
      </c>
      <c r="S199" s="94" t="s">
        <v>2495</v>
      </c>
      <c r="T199" s="94" t="s">
        <v>2496</v>
      </c>
      <c r="U199" s="94" t="s">
        <v>2497</v>
      </c>
      <c r="V199" s="94" t="s">
        <v>2498</v>
      </c>
      <c r="W199" s="94" t="s">
        <v>2495</v>
      </c>
      <c r="X199" s="94" t="s">
        <v>2495</v>
      </c>
    </row>
    <row r="200" spans="1:24" ht="15" thickBot="1" x14ac:dyDescent="0.35">
      <c r="A200" s="93" t="s">
        <v>1429</v>
      </c>
      <c r="B200" s="94" t="s">
        <v>2499</v>
      </c>
      <c r="C200" s="94" t="s">
        <v>2500</v>
      </c>
      <c r="D200" s="94" t="s">
        <v>2501</v>
      </c>
      <c r="E200" s="94" t="s">
        <v>2502</v>
      </c>
      <c r="F200" s="94" t="s">
        <v>2500</v>
      </c>
      <c r="G200" s="94" t="s">
        <v>2500</v>
      </c>
      <c r="R200" s="93" t="s">
        <v>1429</v>
      </c>
      <c r="S200" s="94" t="s">
        <v>2503</v>
      </c>
      <c r="T200" s="94" t="s">
        <v>2504</v>
      </c>
      <c r="U200" s="94" t="s">
        <v>2505</v>
      </c>
      <c r="V200" s="94" t="s">
        <v>2506</v>
      </c>
      <c r="W200" s="94" t="s">
        <v>2503</v>
      </c>
      <c r="X200" s="94" t="s">
        <v>2503</v>
      </c>
    </row>
    <row r="201" spans="1:24" ht="15" thickBot="1" x14ac:dyDescent="0.35">
      <c r="A201" s="93" t="s">
        <v>1437</v>
      </c>
      <c r="B201" s="94" t="s">
        <v>2507</v>
      </c>
      <c r="C201" s="94" t="s">
        <v>2508</v>
      </c>
      <c r="D201" s="94" t="s">
        <v>2509</v>
      </c>
      <c r="E201" s="94" t="s">
        <v>2510</v>
      </c>
      <c r="F201" s="94" t="s">
        <v>2508</v>
      </c>
      <c r="G201" s="94" t="s">
        <v>2508</v>
      </c>
      <c r="R201" s="93" t="s">
        <v>1437</v>
      </c>
      <c r="S201" s="94" t="s">
        <v>2511</v>
      </c>
      <c r="T201" s="94" t="s">
        <v>2512</v>
      </c>
      <c r="U201" s="94" t="s">
        <v>2513</v>
      </c>
      <c r="V201" s="94" t="s">
        <v>2514</v>
      </c>
      <c r="W201" s="94" t="s">
        <v>2511</v>
      </c>
      <c r="X201" s="94" t="s">
        <v>2511</v>
      </c>
    </row>
    <row r="202" spans="1:24" ht="15" thickBot="1" x14ac:dyDescent="0.35">
      <c r="A202" s="93" t="s">
        <v>1445</v>
      </c>
      <c r="B202" s="94" t="s">
        <v>2515</v>
      </c>
      <c r="C202" s="94" t="s">
        <v>2516</v>
      </c>
      <c r="D202" s="94" t="s">
        <v>2517</v>
      </c>
      <c r="E202" s="94" t="s">
        <v>2518</v>
      </c>
      <c r="F202" s="94" t="s">
        <v>2516</v>
      </c>
      <c r="G202" s="94" t="s">
        <v>2516</v>
      </c>
      <c r="R202" s="93" t="s">
        <v>1445</v>
      </c>
      <c r="S202" s="94" t="s">
        <v>2519</v>
      </c>
      <c r="T202" s="94" t="s">
        <v>2520</v>
      </c>
      <c r="U202" s="94" t="s">
        <v>2521</v>
      </c>
      <c r="V202" s="94" t="s">
        <v>2522</v>
      </c>
      <c r="W202" s="94" t="s">
        <v>2519</v>
      </c>
      <c r="X202" s="94" t="s">
        <v>2519</v>
      </c>
    </row>
    <row r="203" spans="1:24" ht="15" thickBot="1" x14ac:dyDescent="0.35">
      <c r="A203" s="93" t="s">
        <v>1453</v>
      </c>
      <c r="B203" s="94" t="s">
        <v>2523</v>
      </c>
      <c r="C203" s="94" t="s">
        <v>2524</v>
      </c>
      <c r="D203" s="94" t="s">
        <v>2525</v>
      </c>
      <c r="E203" s="94" t="s">
        <v>2526</v>
      </c>
      <c r="F203" s="94" t="s">
        <v>2524</v>
      </c>
      <c r="G203" s="94" t="s">
        <v>2524</v>
      </c>
      <c r="R203" s="93" t="s">
        <v>1453</v>
      </c>
      <c r="S203" s="94" t="s">
        <v>2527</v>
      </c>
      <c r="T203" s="94" t="s">
        <v>2528</v>
      </c>
      <c r="U203" s="94" t="s">
        <v>2529</v>
      </c>
      <c r="V203" s="94" t="s">
        <v>2530</v>
      </c>
      <c r="W203" s="94" t="s">
        <v>2527</v>
      </c>
      <c r="X203" s="94" t="s">
        <v>2527</v>
      </c>
    </row>
    <row r="204" spans="1:24" ht="15" thickBot="1" x14ac:dyDescent="0.35">
      <c r="A204" s="93" t="s">
        <v>1461</v>
      </c>
      <c r="B204" s="94" t="s">
        <v>2531</v>
      </c>
      <c r="C204" s="94" t="s">
        <v>2532</v>
      </c>
      <c r="D204" s="94" t="s">
        <v>2533</v>
      </c>
      <c r="E204" s="94" t="s">
        <v>2534</v>
      </c>
      <c r="F204" s="94" t="s">
        <v>2532</v>
      </c>
      <c r="G204" s="94" t="s">
        <v>2532</v>
      </c>
      <c r="R204" s="93" t="s">
        <v>1461</v>
      </c>
      <c r="S204" s="94" t="s">
        <v>2535</v>
      </c>
      <c r="T204" s="94" t="s">
        <v>2536</v>
      </c>
      <c r="U204" s="94" t="s">
        <v>2537</v>
      </c>
      <c r="V204" s="94" t="s">
        <v>2538</v>
      </c>
      <c r="W204" s="94" t="s">
        <v>2535</v>
      </c>
      <c r="X204" s="94" t="s">
        <v>2535</v>
      </c>
    </row>
    <row r="205" spans="1:24" ht="15" thickBot="1" x14ac:dyDescent="0.35">
      <c r="A205" s="93" t="s">
        <v>1469</v>
      </c>
      <c r="B205" s="94" t="s">
        <v>2539</v>
      </c>
      <c r="C205" s="94" t="s">
        <v>2540</v>
      </c>
      <c r="D205" s="94" t="s">
        <v>2541</v>
      </c>
      <c r="E205" s="94" t="s">
        <v>2542</v>
      </c>
      <c r="F205" s="94" t="s">
        <v>2540</v>
      </c>
      <c r="G205" s="94" t="s">
        <v>2540</v>
      </c>
      <c r="R205" s="93" t="s">
        <v>1469</v>
      </c>
      <c r="S205" s="94" t="s">
        <v>2543</v>
      </c>
      <c r="T205" s="94" t="s">
        <v>2544</v>
      </c>
      <c r="U205" s="94" t="s">
        <v>2545</v>
      </c>
      <c r="V205" s="94" t="s">
        <v>2546</v>
      </c>
      <c r="W205" s="94" t="s">
        <v>2543</v>
      </c>
      <c r="X205" s="94" t="s">
        <v>2543</v>
      </c>
    </row>
    <row r="206" spans="1:24" ht="15" thickBot="1" x14ac:dyDescent="0.35">
      <c r="A206" s="93" t="s">
        <v>1477</v>
      </c>
      <c r="B206" s="94" t="s">
        <v>2547</v>
      </c>
      <c r="C206" s="94" t="s">
        <v>2548</v>
      </c>
      <c r="D206" s="94" t="s">
        <v>2549</v>
      </c>
      <c r="E206" s="94" t="s">
        <v>2550</v>
      </c>
      <c r="F206" s="94" t="s">
        <v>2548</v>
      </c>
      <c r="G206" s="94" t="s">
        <v>2548</v>
      </c>
      <c r="R206" s="93" t="s">
        <v>1477</v>
      </c>
      <c r="S206" s="94" t="s">
        <v>2551</v>
      </c>
      <c r="T206" s="94" t="s">
        <v>2552</v>
      </c>
      <c r="U206" s="94" t="s">
        <v>2553</v>
      </c>
      <c r="V206" s="94" t="s">
        <v>2554</v>
      </c>
      <c r="W206" s="94" t="s">
        <v>2551</v>
      </c>
      <c r="X206" s="94" t="s">
        <v>2551</v>
      </c>
    </row>
    <row r="207" spans="1:24" ht="15" thickBot="1" x14ac:dyDescent="0.35">
      <c r="A207" s="93" t="s">
        <v>1485</v>
      </c>
      <c r="B207" s="94" t="s">
        <v>2555</v>
      </c>
      <c r="C207" s="94" t="s">
        <v>2556</v>
      </c>
      <c r="D207" s="94" t="s">
        <v>2557</v>
      </c>
      <c r="E207" s="94" t="s">
        <v>2558</v>
      </c>
      <c r="F207" s="94" t="s">
        <v>2556</v>
      </c>
      <c r="G207" s="94" t="s">
        <v>2556</v>
      </c>
      <c r="R207" s="93" t="s">
        <v>1485</v>
      </c>
      <c r="S207" s="94" t="s">
        <v>2548</v>
      </c>
      <c r="T207" s="94" t="s">
        <v>2559</v>
      </c>
      <c r="U207" s="94" t="s">
        <v>2560</v>
      </c>
      <c r="V207" s="94" t="s">
        <v>2561</v>
      </c>
      <c r="W207" s="94" t="s">
        <v>2548</v>
      </c>
      <c r="X207" s="94" t="s">
        <v>2548</v>
      </c>
    </row>
    <row r="208" spans="1:24" ht="15" thickBot="1" x14ac:dyDescent="0.35">
      <c r="A208" s="93" t="s">
        <v>1493</v>
      </c>
      <c r="B208" s="94" t="s">
        <v>2562</v>
      </c>
      <c r="C208" s="94" t="s">
        <v>2563</v>
      </c>
      <c r="D208" s="94" t="s">
        <v>2564</v>
      </c>
      <c r="E208" s="94" t="s">
        <v>2565</v>
      </c>
      <c r="F208" s="94" t="s">
        <v>2563</v>
      </c>
      <c r="G208" s="94" t="s">
        <v>2563</v>
      </c>
      <c r="R208" s="93" t="s">
        <v>1493</v>
      </c>
      <c r="S208" s="94" t="s">
        <v>2556</v>
      </c>
      <c r="T208" s="94" t="s">
        <v>2566</v>
      </c>
      <c r="U208" s="94" t="s">
        <v>2567</v>
      </c>
      <c r="V208" s="94" t="s">
        <v>2568</v>
      </c>
      <c r="W208" s="94" t="s">
        <v>2556</v>
      </c>
      <c r="X208" s="94" t="s">
        <v>2556</v>
      </c>
    </row>
    <row r="209" spans="1:24" ht="15" thickBot="1" x14ac:dyDescent="0.35">
      <c r="A209" s="93" t="s">
        <v>1501</v>
      </c>
      <c r="B209" s="94" t="s">
        <v>2569</v>
      </c>
      <c r="C209" s="94" t="s">
        <v>2570</v>
      </c>
      <c r="D209" s="94" t="s">
        <v>2571</v>
      </c>
      <c r="E209" s="94" t="s">
        <v>2572</v>
      </c>
      <c r="F209" s="94" t="s">
        <v>2570</v>
      </c>
      <c r="G209" s="94" t="s">
        <v>2570</v>
      </c>
      <c r="R209" s="93" t="s">
        <v>1501</v>
      </c>
      <c r="S209" s="94" t="s">
        <v>2563</v>
      </c>
      <c r="T209" s="94" t="s">
        <v>2573</v>
      </c>
      <c r="U209" s="94" t="s">
        <v>2574</v>
      </c>
      <c r="V209" s="94" t="s">
        <v>2575</v>
      </c>
      <c r="W209" s="94" t="s">
        <v>2563</v>
      </c>
      <c r="X209" s="94" t="s">
        <v>2563</v>
      </c>
    </row>
    <row r="210" spans="1:24" ht="15" thickBot="1" x14ac:dyDescent="0.35">
      <c r="A210" s="93" t="s">
        <v>1509</v>
      </c>
      <c r="B210" s="94" t="s">
        <v>2576</v>
      </c>
      <c r="C210" s="94" t="s">
        <v>2577</v>
      </c>
      <c r="D210" s="94" t="s">
        <v>2578</v>
      </c>
      <c r="E210" s="94" t="s">
        <v>2579</v>
      </c>
      <c r="F210" s="94" t="s">
        <v>2577</v>
      </c>
      <c r="G210" s="94" t="s">
        <v>2577</v>
      </c>
      <c r="R210" s="93" t="s">
        <v>1509</v>
      </c>
      <c r="S210" s="94" t="s">
        <v>2570</v>
      </c>
      <c r="T210" s="94" t="s">
        <v>2580</v>
      </c>
      <c r="U210" s="94" t="s">
        <v>2581</v>
      </c>
      <c r="V210" s="94" t="s">
        <v>2582</v>
      </c>
      <c r="W210" s="94" t="s">
        <v>2570</v>
      </c>
      <c r="X210" s="94" t="s">
        <v>2570</v>
      </c>
    </row>
    <row r="211" spans="1:24" ht="15" thickBot="1" x14ac:dyDescent="0.35">
      <c r="A211" s="93" t="s">
        <v>1517</v>
      </c>
      <c r="B211" s="94" t="s">
        <v>2583</v>
      </c>
      <c r="C211" s="94" t="s">
        <v>2584</v>
      </c>
      <c r="D211" s="94" t="s">
        <v>2585</v>
      </c>
      <c r="E211" s="94" t="s">
        <v>2586</v>
      </c>
      <c r="F211" s="94" t="s">
        <v>2584</v>
      </c>
      <c r="G211" s="94" t="s">
        <v>2584</v>
      </c>
      <c r="R211" s="93" t="s">
        <v>1517</v>
      </c>
      <c r="S211" s="94" t="s">
        <v>2577</v>
      </c>
      <c r="T211" s="94" t="s">
        <v>2587</v>
      </c>
      <c r="U211" s="94" t="s">
        <v>2588</v>
      </c>
      <c r="V211" s="94" t="s">
        <v>2589</v>
      </c>
      <c r="W211" s="94" t="s">
        <v>2577</v>
      </c>
      <c r="X211" s="94" t="s">
        <v>2577</v>
      </c>
    </row>
    <row r="212" spans="1:24" ht="15" thickBot="1" x14ac:dyDescent="0.35">
      <c r="A212" s="93" t="s">
        <v>1525</v>
      </c>
      <c r="B212" s="94" t="s">
        <v>2590</v>
      </c>
      <c r="C212" s="94" t="s">
        <v>2591</v>
      </c>
      <c r="D212" s="94" t="s">
        <v>2592</v>
      </c>
      <c r="E212" s="94" t="s">
        <v>2593</v>
      </c>
      <c r="F212" s="94" t="s">
        <v>2591</v>
      </c>
      <c r="G212" s="94" t="s">
        <v>2591</v>
      </c>
      <c r="R212" s="93" t="s">
        <v>1525</v>
      </c>
      <c r="S212" s="94" t="s">
        <v>2594</v>
      </c>
      <c r="T212" s="94" t="s">
        <v>2595</v>
      </c>
      <c r="U212" s="94" t="s">
        <v>2596</v>
      </c>
      <c r="V212" s="94" t="s">
        <v>2597</v>
      </c>
      <c r="W212" s="94" t="s">
        <v>2594</v>
      </c>
      <c r="X212" s="94" t="s">
        <v>2594</v>
      </c>
    </row>
    <row r="213" spans="1:24" ht="15" thickBot="1" x14ac:dyDescent="0.35">
      <c r="A213" s="93" t="s">
        <v>1533</v>
      </c>
      <c r="B213" s="94" t="s">
        <v>2598</v>
      </c>
      <c r="C213" s="94" t="s">
        <v>2599</v>
      </c>
      <c r="D213" s="94" t="s">
        <v>2600</v>
      </c>
      <c r="E213" s="94" t="s">
        <v>2601</v>
      </c>
      <c r="F213" s="94" t="s">
        <v>2599</v>
      </c>
      <c r="G213" s="94" t="s">
        <v>2599</v>
      </c>
      <c r="R213" s="93" t="s">
        <v>1533</v>
      </c>
      <c r="S213" s="94" t="s">
        <v>2602</v>
      </c>
      <c r="T213" s="94" t="s">
        <v>2603</v>
      </c>
      <c r="U213" s="94" t="s">
        <v>2604</v>
      </c>
      <c r="V213" s="94" t="s">
        <v>2605</v>
      </c>
      <c r="W213" s="94" t="s">
        <v>2602</v>
      </c>
      <c r="X213" s="94" t="s">
        <v>2602</v>
      </c>
    </row>
    <row r="214" spans="1:24" ht="15" thickBot="1" x14ac:dyDescent="0.35">
      <c r="A214" s="93" t="s">
        <v>1541</v>
      </c>
      <c r="B214" s="94" t="s">
        <v>2606</v>
      </c>
      <c r="C214" s="94" t="s">
        <v>2607</v>
      </c>
      <c r="D214" s="94" t="s">
        <v>2608</v>
      </c>
      <c r="E214" s="94" t="s">
        <v>2609</v>
      </c>
      <c r="F214" s="94" t="s">
        <v>2607</v>
      </c>
      <c r="G214" s="94" t="s">
        <v>2607</v>
      </c>
      <c r="R214" s="93" t="s">
        <v>1541</v>
      </c>
      <c r="S214" s="94" t="s">
        <v>2610</v>
      </c>
      <c r="T214" s="94" t="s">
        <v>2611</v>
      </c>
      <c r="U214" s="94" t="s">
        <v>2612</v>
      </c>
      <c r="V214" s="94" t="s">
        <v>2613</v>
      </c>
      <c r="W214" s="94" t="s">
        <v>2610</v>
      </c>
      <c r="X214" s="94" t="s">
        <v>2610</v>
      </c>
    </row>
    <row r="215" spans="1:24" ht="15" thickBot="1" x14ac:dyDescent="0.35">
      <c r="A215" s="93" t="s">
        <v>1549</v>
      </c>
      <c r="B215" s="94" t="s">
        <v>2614</v>
      </c>
      <c r="C215" s="94" t="s">
        <v>2615</v>
      </c>
      <c r="D215" s="94" t="s">
        <v>2616</v>
      </c>
      <c r="E215" s="94" t="s">
        <v>2617</v>
      </c>
      <c r="F215" s="94" t="s">
        <v>2615</v>
      </c>
      <c r="G215" s="94" t="s">
        <v>2615</v>
      </c>
      <c r="R215" s="93" t="s">
        <v>1549</v>
      </c>
      <c r="S215" s="94" t="s">
        <v>2618</v>
      </c>
      <c r="T215" s="94" t="s">
        <v>2619</v>
      </c>
      <c r="U215" s="94" t="s">
        <v>2620</v>
      </c>
      <c r="V215" s="94" t="s">
        <v>2621</v>
      </c>
      <c r="W215" s="94" t="s">
        <v>2618</v>
      </c>
      <c r="X215" s="94" t="s">
        <v>2618</v>
      </c>
    </row>
    <row r="216" spans="1:24" ht="15" thickBot="1" x14ac:dyDescent="0.35">
      <c r="A216" s="93" t="s">
        <v>1557</v>
      </c>
      <c r="B216" s="94" t="s">
        <v>2622</v>
      </c>
      <c r="C216" s="94" t="s">
        <v>2623</v>
      </c>
      <c r="D216" s="94" t="s">
        <v>2624</v>
      </c>
      <c r="E216" s="94" t="s">
        <v>2625</v>
      </c>
      <c r="F216" s="94" t="s">
        <v>2623</v>
      </c>
      <c r="G216" s="94" t="s">
        <v>2623</v>
      </c>
      <c r="R216" s="93" t="s">
        <v>1557</v>
      </c>
      <c r="S216" s="94" t="s">
        <v>2626</v>
      </c>
      <c r="T216" s="94" t="s">
        <v>2627</v>
      </c>
      <c r="U216" s="94" t="s">
        <v>2628</v>
      </c>
      <c r="V216" s="94" t="s">
        <v>2629</v>
      </c>
      <c r="W216" s="94" t="s">
        <v>2626</v>
      </c>
      <c r="X216" s="94" t="s">
        <v>2626</v>
      </c>
    </row>
    <row r="217" spans="1:24" ht="15" thickBot="1" x14ac:dyDescent="0.35">
      <c r="A217" s="93" t="s">
        <v>1565</v>
      </c>
      <c r="B217" s="94" t="s">
        <v>2630</v>
      </c>
      <c r="C217" s="94" t="s">
        <v>2631</v>
      </c>
      <c r="D217" s="94" t="s">
        <v>2632</v>
      </c>
      <c r="E217" s="94" t="s">
        <v>2633</v>
      </c>
      <c r="F217" s="94" t="s">
        <v>2631</v>
      </c>
      <c r="G217" s="94" t="s">
        <v>2631</v>
      </c>
      <c r="R217" s="93" t="s">
        <v>1565</v>
      </c>
      <c r="S217" s="94" t="s">
        <v>2634</v>
      </c>
      <c r="T217" s="94" t="s">
        <v>2635</v>
      </c>
      <c r="U217" s="94" t="s">
        <v>2636</v>
      </c>
      <c r="V217" s="94" t="s">
        <v>2637</v>
      </c>
      <c r="W217" s="94" t="s">
        <v>2634</v>
      </c>
      <c r="X217" s="94" t="s">
        <v>2634</v>
      </c>
    </row>
    <row r="218" spans="1:24" ht="15" thickBot="1" x14ac:dyDescent="0.35">
      <c r="A218" s="93" t="s">
        <v>1573</v>
      </c>
      <c r="B218" s="94" t="s">
        <v>2638</v>
      </c>
      <c r="C218" s="94" t="s">
        <v>2639</v>
      </c>
      <c r="D218" s="94" t="s">
        <v>2640</v>
      </c>
      <c r="E218" s="94" t="s">
        <v>2641</v>
      </c>
      <c r="F218" s="94" t="s">
        <v>2639</v>
      </c>
      <c r="G218" s="94" t="s">
        <v>2639</v>
      </c>
      <c r="R218" s="93" t="s">
        <v>1573</v>
      </c>
      <c r="S218" s="94" t="s">
        <v>2642</v>
      </c>
      <c r="T218" s="94" t="s">
        <v>2643</v>
      </c>
      <c r="U218" s="94" t="s">
        <v>2644</v>
      </c>
      <c r="V218" s="94" t="s">
        <v>2645</v>
      </c>
      <c r="W218" s="94" t="s">
        <v>2642</v>
      </c>
      <c r="X218" s="94" t="s">
        <v>2642</v>
      </c>
    </row>
    <row r="219" spans="1:24" ht="15" thickBot="1" x14ac:dyDescent="0.35">
      <c r="A219" s="93" t="s">
        <v>1581</v>
      </c>
      <c r="B219" s="94" t="s">
        <v>2646</v>
      </c>
      <c r="C219" s="94" t="s">
        <v>2647</v>
      </c>
      <c r="D219" s="94" t="s">
        <v>2648</v>
      </c>
      <c r="E219" s="94" t="s">
        <v>2649</v>
      </c>
      <c r="F219" s="94" t="s">
        <v>2647</v>
      </c>
      <c r="G219" s="94" t="s">
        <v>2647</v>
      </c>
      <c r="R219" s="93" t="s">
        <v>1581</v>
      </c>
      <c r="S219" s="94" t="s">
        <v>2650</v>
      </c>
      <c r="T219" s="94" t="s">
        <v>2651</v>
      </c>
      <c r="U219" s="94" t="s">
        <v>2652</v>
      </c>
      <c r="V219" s="94" t="s">
        <v>2653</v>
      </c>
      <c r="W219" s="94" t="s">
        <v>2650</v>
      </c>
      <c r="X219" s="94" t="s">
        <v>2650</v>
      </c>
    </row>
    <row r="220" spans="1:24" ht="15" thickBot="1" x14ac:dyDescent="0.35">
      <c r="A220" s="93" t="s">
        <v>1589</v>
      </c>
      <c r="B220" s="94" t="s">
        <v>2654</v>
      </c>
      <c r="C220" s="94" t="s">
        <v>1604</v>
      </c>
      <c r="D220" s="94" t="s">
        <v>2655</v>
      </c>
      <c r="E220" s="94" t="s">
        <v>2656</v>
      </c>
      <c r="F220" s="94" t="s">
        <v>1604</v>
      </c>
      <c r="G220" s="94" t="s">
        <v>1604</v>
      </c>
      <c r="R220" s="93" t="s">
        <v>1589</v>
      </c>
      <c r="S220" s="94" t="s">
        <v>1584</v>
      </c>
      <c r="T220" s="94" t="s">
        <v>2657</v>
      </c>
      <c r="U220" s="94" t="s">
        <v>2658</v>
      </c>
      <c r="V220" s="94" t="s">
        <v>2659</v>
      </c>
      <c r="W220" s="94" t="s">
        <v>1584</v>
      </c>
      <c r="X220" s="94" t="s">
        <v>1584</v>
      </c>
    </row>
    <row r="221" spans="1:24" ht="15" thickBot="1" x14ac:dyDescent="0.35">
      <c r="A221" s="93" t="s">
        <v>1597</v>
      </c>
      <c r="B221" s="94" t="s">
        <v>2660</v>
      </c>
      <c r="C221" s="94" t="s">
        <v>1612</v>
      </c>
      <c r="D221" s="94" t="s">
        <v>2661</v>
      </c>
      <c r="E221" s="94" t="s">
        <v>2662</v>
      </c>
      <c r="F221" s="94" t="s">
        <v>1612</v>
      </c>
      <c r="G221" s="94" t="s">
        <v>1612</v>
      </c>
      <c r="R221" s="93" t="s">
        <v>1597</v>
      </c>
      <c r="S221" s="94" t="s">
        <v>1592</v>
      </c>
      <c r="T221" s="94" t="s">
        <v>2663</v>
      </c>
      <c r="U221" s="94" t="s">
        <v>2664</v>
      </c>
      <c r="V221" s="94" t="s">
        <v>2665</v>
      </c>
      <c r="W221" s="94" t="s">
        <v>1592</v>
      </c>
      <c r="X221" s="94" t="s">
        <v>1592</v>
      </c>
    </row>
    <row r="222" spans="1:24" ht="15" thickBot="1" x14ac:dyDescent="0.35">
      <c r="A222" s="93" t="s">
        <v>1605</v>
      </c>
      <c r="B222" s="94" t="s">
        <v>2666</v>
      </c>
      <c r="C222" s="94" t="s">
        <v>1620</v>
      </c>
      <c r="D222" s="94" t="s">
        <v>2667</v>
      </c>
      <c r="E222" s="94" t="s">
        <v>2668</v>
      </c>
      <c r="F222" s="94" t="s">
        <v>1620</v>
      </c>
      <c r="G222" s="94" t="s">
        <v>1620</v>
      </c>
      <c r="R222" s="93" t="s">
        <v>1605</v>
      </c>
      <c r="S222" s="94" t="s">
        <v>1600</v>
      </c>
      <c r="T222" s="94" t="s">
        <v>2669</v>
      </c>
      <c r="U222" s="94" t="s">
        <v>2670</v>
      </c>
      <c r="V222" s="94" t="s">
        <v>2671</v>
      </c>
      <c r="W222" s="94" t="s">
        <v>1600</v>
      </c>
      <c r="X222" s="94" t="s">
        <v>1600</v>
      </c>
    </row>
    <row r="223" spans="1:24" ht="15" thickBot="1" x14ac:dyDescent="0.35">
      <c r="A223" s="93" t="s">
        <v>1613</v>
      </c>
      <c r="B223" s="94" t="s">
        <v>2672</v>
      </c>
      <c r="C223" s="94" t="s">
        <v>1628</v>
      </c>
      <c r="D223" s="94" t="s">
        <v>2673</v>
      </c>
      <c r="E223" s="94" t="s">
        <v>2674</v>
      </c>
      <c r="F223" s="94" t="s">
        <v>1628</v>
      </c>
      <c r="G223" s="94" t="s">
        <v>1628</v>
      </c>
      <c r="R223" s="93" t="s">
        <v>1613</v>
      </c>
      <c r="S223" s="94" t="s">
        <v>1608</v>
      </c>
      <c r="T223" s="94" t="s">
        <v>2675</v>
      </c>
      <c r="U223" s="94" t="s">
        <v>2676</v>
      </c>
      <c r="V223" s="94" t="s">
        <v>2677</v>
      </c>
      <c r="W223" s="94" t="s">
        <v>1608</v>
      </c>
      <c r="X223" s="94" t="s">
        <v>1608</v>
      </c>
    </row>
    <row r="224" spans="1:24" ht="15" thickBot="1" x14ac:dyDescent="0.35">
      <c r="A224" s="93" t="s">
        <v>1621</v>
      </c>
      <c r="B224" s="94" t="s">
        <v>2678</v>
      </c>
      <c r="C224" s="94" t="s">
        <v>2679</v>
      </c>
      <c r="D224" s="94" t="s">
        <v>2680</v>
      </c>
      <c r="E224" s="94" t="s">
        <v>2681</v>
      </c>
      <c r="F224" s="94" t="s">
        <v>2679</v>
      </c>
      <c r="G224" s="94" t="s">
        <v>2679</v>
      </c>
      <c r="R224" s="93" t="s">
        <v>1621</v>
      </c>
      <c r="S224" s="94" t="s">
        <v>2682</v>
      </c>
      <c r="T224" s="94" t="s">
        <v>2683</v>
      </c>
      <c r="U224" s="94" t="s">
        <v>2684</v>
      </c>
      <c r="V224" s="94" t="s">
        <v>2685</v>
      </c>
      <c r="W224" s="94" t="s">
        <v>2682</v>
      </c>
      <c r="X224" s="94" t="s">
        <v>2682</v>
      </c>
    </row>
    <row r="225" spans="1:24" ht="15" thickBot="1" x14ac:dyDescent="0.35">
      <c r="A225" s="93" t="s">
        <v>1629</v>
      </c>
      <c r="B225" s="94" t="s">
        <v>2686</v>
      </c>
      <c r="C225" s="94" t="s">
        <v>2687</v>
      </c>
      <c r="D225" s="94" t="s">
        <v>2688</v>
      </c>
      <c r="E225" s="94" t="s">
        <v>2689</v>
      </c>
      <c r="F225" s="94" t="s">
        <v>2687</v>
      </c>
      <c r="G225" s="94" t="s">
        <v>2687</v>
      </c>
      <c r="R225" s="93" t="s">
        <v>1629</v>
      </c>
      <c r="S225" s="94" t="s">
        <v>2690</v>
      </c>
      <c r="T225" s="94" t="s">
        <v>2691</v>
      </c>
      <c r="U225" s="94" t="s">
        <v>2692</v>
      </c>
      <c r="V225" s="94" t="s">
        <v>2693</v>
      </c>
      <c r="W225" s="94" t="s">
        <v>2690</v>
      </c>
      <c r="X225" s="94" t="s">
        <v>2690</v>
      </c>
    </row>
    <row r="226" spans="1:24" ht="15" thickBot="1" x14ac:dyDescent="0.35">
      <c r="A226" s="93" t="s">
        <v>1637</v>
      </c>
      <c r="B226" s="94" t="s">
        <v>2694</v>
      </c>
      <c r="C226" s="94" t="s">
        <v>2695</v>
      </c>
      <c r="D226" s="94" t="s">
        <v>2696</v>
      </c>
      <c r="E226" s="94" t="s">
        <v>2697</v>
      </c>
      <c r="F226" s="94" t="s">
        <v>2695</v>
      </c>
      <c r="G226" s="94" t="s">
        <v>2695</v>
      </c>
      <c r="R226" s="93" t="s">
        <v>1637</v>
      </c>
      <c r="S226" s="94" t="s">
        <v>2698</v>
      </c>
      <c r="T226" s="94" t="s">
        <v>2699</v>
      </c>
      <c r="U226" s="94" t="s">
        <v>2700</v>
      </c>
      <c r="V226" s="94" t="s">
        <v>2701</v>
      </c>
      <c r="W226" s="94" t="s">
        <v>2698</v>
      </c>
      <c r="X226" s="94" t="s">
        <v>2698</v>
      </c>
    </row>
    <row r="227" spans="1:24" ht="15" thickBot="1" x14ac:dyDescent="0.35">
      <c r="A227" s="93" t="s">
        <v>1645</v>
      </c>
      <c r="B227" s="94" t="s">
        <v>2702</v>
      </c>
      <c r="C227" s="94" t="s">
        <v>2703</v>
      </c>
      <c r="D227" s="94" t="s">
        <v>2704</v>
      </c>
      <c r="E227" s="94" t="s">
        <v>2705</v>
      </c>
      <c r="F227" s="94" t="s">
        <v>2703</v>
      </c>
      <c r="G227" s="94" t="s">
        <v>2703</v>
      </c>
      <c r="R227" s="93" t="s">
        <v>1645</v>
      </c>
      <c r="S227" s="94" t="s">
        <v>2706</v>
      </c>
      <c r="T227" s="94" t="s">
        <v>2707</v>
      </c>
      <c r="U227" s="94" t="s">
        <v>2708</v>
      </c>
      <c r="V227" s="94" t="s">
        <v>2709</v>
      </c>
      <c r="W227" s="94" t="s">
        <v>2706</v>
      </c>
      <c r="X227" s="94" t="s">
        <v>2706</v>
      </c>
    </row>
    <row r="228" spans="1:24" ht="15" thickBot="1" x14ac:dyDescent="0.35">
      <c r="A228" s="93" t="s">
        <v>1653</v>
      </c>
      <c r="B228" s="94" t="s">
        <v>2710</v>
      </c>
      <c r="C228" s="94" t="s">
        <v>2711</v>
      </c>
      <c r="D228" s="94" t="s">
        <v>2712</v>
      </c>
      <c r="E228" s="94" t="s">
        <v>2713</v>
      </c>
      <c r="F228" s="94" t="s">
        <v>2711</v>
      </c>
      <c r="G228" s="94" t="s">
        <v>2711</v>
      </c>
      <c r="R228" s="93" t="s">
        <v>1653</v>
      </c>
      <c r="S228" s="94" t="s">
        <v>2714</v>
      </c>
      <c r="T228" s="94" t="s">
        <v>2715</v>
      </c>
      <c r="U228" s="94" t="s">
        <v>2716</v>
      </c>
      <c r="V228" s="94" t="s">
        <v>2717</v>
      </c>
      <c r="W228" s="94" t="s">
        <v>2714</v>
      </c>
      <c r="X228" s="94" t="s">
        <v>2714</v>
      </c>
    </row>
    <row r="229" spans="1:24" ht="15" thickBot="1" x14ac:dyDescent="0.35">
      <c r="A229" s="93" t="s">
        <v>1661</v>
      </c>
      <c r="B229" s="94" t="s">
        <v>2718</v>
      </c>
      <c r="C229" s="94" t="s">
        <v>2719</v>
      </c>
      <c r="D229" s="94" t="s">
        <v>2720</v>
      </c>
      <c r="E229" s="94" t="s">
        <v>2721</v>
      </c>
      <c r="F229" s="94" t="s">
        <v>2719</v>
      </c>
      <c r="G229" s="94" t="s">
        <v>2719</v>
      </c>
      <c r="R229" s="93" t="s">
        <v>1661</v>
      </c>
      <c r="S229" s="94" t="s">
        <v>2722</v>
      </c>
      <c r="T229" s="94" t="s">
        <v>2723</v>
      </c>
      <c r="U229" s="94" t="s">
        <v>2724</v>
      </c>
      <c r="V229" s="94" t="s">
        <v>2725</v>
      </c>
      <c r="W229" s="94" t="s">
        <v>2722</v>
      </c>
      <c r="X229" s="94" t="s">
        <v>2722</v>
      </c>
    </row>
    <row r="230" spans="1:24" ht="15" thickBot="1" x14ac:dyDescent="0.35">
      <c r="A230" s="93" t="s">
        <v>1668</v>
      </c>
      <c r="B230" s="94" t="s">
        <v>2726</v>
      </c>
      <c r="C230" s="94" t="s">
        <v>2727</v>
      </c>
      <c r="D230" s="94" t="s">
        <v>2728</v>
      </c>
      <c r="E230" s="94" t="s">
        <v>2729</v>
      </c>
      <c r="F230" s="94" t="s">
        <v>2727</v>
      </c>
      <c r="G230" s="94" t="s">
        <v>2727</v>
      </c>
      <c r="R230" s="93" t="s">
        <v>1668</v>
      </c>
      <c r="S230" s="94" t="s">
        <v>2730</v>
      </c>
      <c r="T230" s="94" t="s">
        <v>2731</v>
      </c>
      <c r="U230" s="94" t="s">
        <v>2732</v>
      </c>
      <c r="V230" s="94" t="s">
        <v>2733</v>
      </c>
      <c r="W230" s="94" t="s">
        <v>2730</v>
      </c>
      <c r="X230" s="94" t="s">
        <v>2730</v>
      </c>
    </row>
    <row r="231" spans="1:24" ht="15" thickBot="1" x14ac:dyDescent="0.35">
      <c r="A231" s="93" t="s">
        <v>1675</v>
      </c>
      <c r="B231" s="94" t="s">
        <v>2734</v>
      </c>
      <c r="C231" s="94" t="s">
        <v>2735</v>
      </c>
      <c r="D231" s="94" t="s">
        <v>2736</v>
      </c>
      <c r="E231" s="94" t="s">
        <v>2737</v>
      </c>
      <c r="F231" s="94" t="s">
        <v>2735</v>
      </c>
      <c r="G231" s="94" t="s">
        <v>2735</v>
      </c>
      <c r="R231" s="93" t="s">
        <v>1675</v>
      </c>
      <c r="S231" s="94" t="s">
        <v>2738</v>
      </c>
      <c r="T231" s="94" t="s">
        <v>2739</v>
      </c>
      <c r="U231" s="94" t="s">
        <v>2740</v>
      </c>
      <c r="V231" s="94" t="s">
        <v>2741</v>
      </c>
      <c r="W231" s="94" t="s">
        <v>2738</v>
      </c>
      <c r="X231" s="94" t="s">
        <v>2738</v>
      </c>
    </row>
    <row r="232" spans="1:24" ht="15" thickBot="1" x14ac:dyDescent="0.35">
      <c r="A232" s="93" t="s">
        <v>1682</v>
      </c>
      <c r="B232" s="94" t="s">
        <v>2742</v>
      </c>
      <c r="C232" s="94" t="s">
        <v>2743</v>
      </c>
      <c r="D232" s="94" t="s">
        <v>2744</v>
      </c>
      <c r="E232" s="94" t="s">
        <v>2745</v>
      </c>
      <c r="F232" s="94" t="s">
        <v>2743</v>
      </c>
      <c r="G232" s="94" t="s">
        <v>2743</v>
      </c>
      <c r="R232" s="93" t="s">
        <v>1682</v>
      </c>
      <c r="S232" s="94" t="s">
        <v>2746</v>
      </c>
      <c r="T232" s="94" t="s">
        <v>2747</v>
      </c>
      <c r="U232" s="94" t="s">
        <v>2748</v>
      </c>
      <c r="V232" s="94" t="s">
        <v>2749</v>
      </c>
      <c r="W232" s="94" t="s">
        <v>2746</v>
      </c>
      <c r="X232" s="94" t="s">
        <v>2746</v>
      </c>
    </row>
    <row r="233" spans="1:24" ht="15" thickBot="1" x14ac:dyDescent="0.35">
      <c r="A233" s="93" t="s">
        <v>1689</v>
      </c>
      <c r="B233" s="94" t="s">
        <v>2750</v>
      </c>
      <c r="C233" s="94" t="s">
        <v>2751</v>
      </c>
      <c r="D233" s="94" t="s">
        <v>2752</v>
      </c>
      <c r="E233" s="94" t="s">
        <v>2753</v>
      </c>
      <c r="F233" s="94" t="s">
        <v>2751</v>
      </c>
      <c r="G233" s="94" t="s">
        <v>2751</v>
      </c>
      <c r="R233" s="93" t="s">
        <v>1689</v>
      </c>
      <c r="S233" s="94" t="s">
        <v>2754</v>
      </c>
      <c r="T233" s="94" t="s">
        <v>2755</v>
      </c>
      <c r="U233" s="94" t="s">
        <v>2756</v>
      </c>
      <c r="V233" s="94" t="s">
        <v>2757</v>
      </c>
      <c r="W233" s="94" t="s">
        <v>2754</v>
      </c>
      <c r="X233" s="94" t="s">
        <v>2754</v>
      </c>
    </row>
    <row r="234" spans="1:24" ht="15" thickBot="1" x14ac:dyDescent="0.35">
      <c r="A234" s="93" t="s">
        <v>1697</v>
      </c>
      <c r="B234" s="94" t="s">
        <v>2758</v>
      </c>
      <c r="C234" s="94" t="s">
        <v>2759</v>
      </c>
      <c r="D234" s="94" t="s">
        <v>2760</v>
      </c>
      <c r="E234" s="94" t="s">
        <v>2761</v>
      </c>
      <c r="F234" s="94" t="s">
        <v>2759</v>
      </c>
      <c r="G234" s="94" t="s">
        <v>2759</v>
      </c>
      <c r="R234" s="93" t="s">
        <v>1697</v>
      </c>
      <c r="S234" s="94" t="s">
        <v>2762</v>
      </c>
      <c r="T234" s="94" t="s">
        <v>2763</v>
      </c>
      <c r="U234" s="94" t="s">
        <v>2764</v>
      </c>
      <c r="V234" s="94" t="s">
        <v>2765</v>
      </c>
      <c r="W234" s="94" t="s">
        <v>2762</v>
      </c>
      <c r="X234" s="94" t="s">
        <v>2762</v>
      </c>
    </row>
    <row r="235" spans="1:24" ht="15" thickBot="1" x14ac:dyDescent="0.35">
      <c r="A235" s="93" t="s">
        <v>1705</v>
      </c>
      <c r="B235" s="94" t="s">
        <v>2766</v>
      </c>
      <c r="C235" s="94" t="s">
        <v>2767</v>
      </c>
      <c r="D235" s="94" t="s">
        <v>2768</v>
      </c>
      <c r="E235" s="94" t="s">
        <v>2769</v>
      </c>
      <c r="F235" s="94" t="s">
        <v>2767</v>
      </c>
      <c r="G235" s="94" t="s">
        <v>2767</v>
      </c>
      <c r="R235" s="93" t="s">
        <v>1705</v>
      </c>
      <c r="S235" s="94" t="s">
        <v>2770</v>
      </c>
      <c r="T235" s="94" t="s">
        <v>2771</v>
      </c>
      <c r="U235" s="94" t="s">
        <v>2772</v>
      </c>
      <c r="V235" s="94" t="s">
        <v>2773</v>
      </c>
      <c r="W235" s="94" t="s">
        <v>2770</v>
      </c>
      <c r="X235" s="94" t="s">
        <v>2770</v>
      </c>
    </row>
    <row r="236" spans="1:24" ht="15" thickBot="1" x14ac:dyDescent="0.35">
      <c r="A236" s="93" t="s">
        <v>1713</v>
      </c>
      <c r="B236" s="94" t="s">
        <v>2774</v>
      </c>
      <c r="C236" s="94" t="s">
        <v>2775</v>
      </c>
      <c r="D236" s="94" t="s">
        <v>2776</v>
      </c>
      <c r="E236" s="94" t="s">
        <v>2777</v>
      </c>
      <c r="F236" s="94" t="s">
        <v>2775</v>
      </c>
      <c r="G236" s="94" t="s">
        <v>2775</v>
      </c>
      <c r="R236" s="93" t="s">
        <v>1713</v>
      </c>
      <c r="S236" s="94" t="s">
        <v>2778</v>
      </c>
      <c r="T236" s="94" t="s">
        <v>2779</v>
      </c>
      <c r="U236" s="94" t="s">
        <v>2780</v>
      </c>
      <c r="V236" s="94" t="s">
        <v>2781</v>
      </c>
      <c r="W236" s="94" t="s">
        <v>2778</v>
      </c>
      <c r="X236" s="94" t="s">
        <v>2778</v>
      </c>
    </row>
    <row r="237" spans="1:24" ht="15" thickBot="1" x14ac:dyDescent="0.35">
      <c r="A237" s="93" t="s">
        <v>1721</v>
      </c>
      <c r="B237" s="94" t="s">
        <v>2782</v>
      </c>
      <c r="C237" s="94" t="s">
        <v>2783</v>
      </c>
      <c r="D237" s="94" t="s">
        <v>2784</v>
      </c>
      <c r="E237" s="94" t="s">
        <v>2785</v>
      </c>
      <c r="F237" s="94" t="s">
        <v>2783</v>
      </c>
      <c r="G237" s="94" t="s">
        <v>2783</v>
      </c>
      <c r="R237" s="93" t="s">
        <v>1721</v>
      </c>
      <c r="S237" s="94" t="s">
        <v>2786</v>
      </c>
      <c r="T237" s="94" t="s">
        <v>2787</v>
      </c>
      <c r="U237" s="94" t="s">
        <v>2788</v>
      </c>
      <c r="V237" s="94" t="s">
        <v>2789</v>
      </c>
      <c r="W237" s="94" t="s">
        <v>2786</v>
      </c>
      <c r="X237" s="94" t="s">
        <v>2786</v>
      </c>
    </row>
    <row r="238" spans="1:24" ht="15" thickBot="1" x14ac:dyDescent="0.35">
      <c r="A238" s="93" t="s">
        <v>1729</v>
      </c>
      <c r="B238" s="94" t="s">
        <v>2790</v>
      </c>
      <c r="C238" s="94" t="s">
        <v>2791</v>
      </c>
      <c r="D238" s="94" t="s">
        <v>2792</v>
      </c>
      <c r="E238" s="94" t="s">
        <v>2793</v>
      </c>
      <c r="F238" s="94" t="s">
        <v>2791</v>
      </c>
      <c r="G238" s="94" t="s">
        <v>2791</v>
      </c>
      <c r="R238" s="93" t="s">
        <v>1729</v>
      </c>
      <c r="S238" s="94" t="s">
        <v>2794</v>
      </c>
      <c r="T238" s="94" t="s">
        <v>2795</v>
      </c>
      <c r="U238" s="94" t="s">
        <v>2796</v>
      </c>
      <c r="V238" s="94" t="s">
        <v>2797</v>
      </c>
      <c r="W238" s="94" t="s">
        <v>2794</v>
      </c>
      <c r="X238" s="94" t="s">
        <v>2794</v>
      </c>
    </row>
    <row r="239" spans="1:24" ht="15" thickBot="1" x14ac:dyDescent="0.35">
      <c r="A239" s="93" t="s">
        <v>1737</v>
      </c>
      <c r="B239" s="94" t="s">
        <v>2798</v>
      </c>
      <c r="C239" s="94" t="s">
        <v>2799</v>
      </c>
      <c r="D239" s="94" t="s">
        <v>2800</v>
      </c>
      <c r="E239" s="94" t="s">
        <v>2801</v>
      </c>
      <c r="F239" s="94" t="s">
        <v>2799</v>
      </c>
      <c r="G239" s="94" t="s">
        <v>2799</v>
      </c>
      <c r="R239" s="93" t="s">
        <v>1737</v>
      </c>
      <c r="S239" s="94" t="s">
        <v>2802</v>
      </c>
      <c r="T239" s="94" t="s">
        <v>2803</v>
      </c>
      <c r="U239" s="94" t="s">
        <v>2804</v>
      </c>
      <c r="V239" s="94" t="s">
        <v>2805</v>
      </c>
      <c r="W239" s="94" t="s">
        <v>2802</v>
      </c>
      <c r="X239" s="94" t="s">
        <v>2802</v>
      </c>
    </row>
    <row r="240" spans="1:24" ht="15" thickBot="1" x14ac:dyDescent="0.35">
      <c r="A240" s="93" t="s">
        <v>1745</v>
      </c>
      <c r="B240" s="94" t="s">
        <v>2806</v>
      </c>
      <c r="C240" s="94" t="s">
        <v>2807</v>
      </c>
      <c r="D240" s="94" t="s">
        <v>2808</v>
      </c>
      <c r="E240" s="94" t="s">
        <v>2809</v>
      </c>
      <c r="F240" s="94" t="s">
        <v>2807</v>
      </c>
      <c r="G240" s="94" t="s">
        <v>2807</v>
      </c>
      <c r="R240" s="93" t="s">
        <v>1745</v>
      </c>
      <c r="S240" s="94" t="s">
        <v>2810</v>
      </c>
      <c r="T240" s="94" t="s">
        <v>2811</v>
      </c>
      <c r="U240" s="94" t="s">
        <v>2812</v>
      </c>
      <c r="V240" s="94" t="s">
        <v>2813</v>
      </c>
      <c r="W240" s="94" t="s">
        <v>2810</v>
      </c>
      <c r="X240" s="94" t="s">
        <v>2810</v>
      </c>
    </row>
    <row r="241" spans="1:24" ht="15" thickBot="1" x14ac:dyDescent="0.35">
      <c r="A241" s="93" t="s">
        <v>1753</v>
      </c>
      <c r="B241" s="94" t="s">
        <v>2814</v>
      </c>
      <c r="C241" s="94" t="s">
        <v>2815</v>
      </c>
      <c r="D241" s="94" t="s">
        <v>2816</v>
      </c>
      <c r="E241" s="94" t="s">
        <v>2817</v>
      </c>
      <c r="F241" s="94" t="s">
        <v>2815</v>
      </c>
      <c r="G241" s="94" t="s">
        <v>2815</v>
      </c>
      <c r="R241" s="93" t="s">
        <v>1753</v>
      </c>
      <c r="S241" s="94" t="s">
        <v>2818</v>
      </c>
      <c r="T241" s="94" t="s">
        <v>2819</v>
      </c>
      <c r="U241" s="94" t="s">
        <v>2820</v>
      </c>
      <c r="V241" s="94" t="s">
        <v>2821</v>
      </c>
      <c r="W241" s="94" t="s">
        <v>2818</v>
      </c>
      <c r="X241" s="94" t="s">
        <v>2818</v>
      </c>
    </row>
    <row r="242" spans="1:24" ht="15" thickBot="1" x14ac:dyDescent="0.35">
      <c r="A242" s="93" t="s">
        <v>1761</v>
      </c>
      <c r="B242" s="94" t="s">
        <v>2822</v>
      </c>
      <c r="C242" s="94" t="s">
        <v>2823</v>
      </c>
      <c r="D242" s="94" t="s">
        <v>2824</v>
      </c>
      <c r="E242" s="94" t="s">
        <v>2825</v>
      </c>
      <c r="F242" s="94" t="s">
        <v>2823</v>
      </c>
      <c r="G242" s="94" t="s">
        <v>2823</v>
      </c>
      <c r="R242" s="93" t="s">
        <v>1761</v>
      </c>
      <c r="S242" s="94" t="s">
        <v>2826</v>
      </c>
      <c r="T242" s="94" t="s">
        <v>2827</v>
      </c>
      <c r="U242" s="94" t="s">
        <v>2828</v>
      </c>
      <c r="V242" s="94" t="s">
        <v>2829</v>
      </c>
      <c r="W242" s="94" t="s">
        <v>2826</v>
      </c>
      <c r="X242" s="94" t="s">
        <v>2826</v>
      </c>
    </row>
    <row r="243" spans="1:24" ht="15" thickBot="1" x14ac:dyDescent="0.35">
      <c r="A243" s="93" t="s">
        <v>1769</v>
      </c>
      <c r="B243" s="94" t="s">
        <v>2830</v>
      </c>
      <c r="C243" s="94" t="s">
        <v>2831</v>
      </c>
      <c r="D243" s="94" t="s">
        <v>2832</v>
      </c>
      <c r="E243" s="94" t="s">
        <v>2833</v>
      </c>
      <c r="F243" s="94" t="s">
        <v>2831</v>
      </c>
      <c r="G243" s="94" t="s">
        <v>2831</v>
      </c>
      <c r="R243" s="93" t="s">
        <v>1769</v>
      </c>
      <c r="S243" s="94" t="s">
        <v>2834</v>
      </c>
      <c r="T243" s="94" t="s">
        <v>2835</v>
      </c>
      <c r="U243" s="94" t="s">
        <v>2836</v>
      </c>
      <c r="V243" s="94" t="s">
        <v>2837</v>
      </c>
      <c r="W243" s="94" t="s">
        <v>2834</v>
      </c>
      <c r="X243" s="94" t="s">
        <v>2834</v>
      </c>
    </row>
    <row r="244" spans="1:24" ht="15" thickBot="1" x14ac:dyDescent="0.35">
      <c r="A244" s="93" t="s">
        <v>1777</v>
      </c>
      <c r="B244" s="94" t="s">
        <v>2838</v>
      </c>
      <c r="C244" s="94" t="s">
        <v>2839</v>
      </c>
      <c r="D244" s="94" t="s">
        <v>2840</v>
      </c>
      <c r="E244" s="94" t="s">
        <v>2841</v>
      </c>
      <c r="F244" s="94" t="s">
        <v>2839</v>
      </c>
      <c r="G244" s="94" t="s">
        <v>2839</v>
      </c>
      <c r="R244" s="93" t="s">
        <v>1777</v>
      </c>
      <c r="S244" s="94" t="s">
        <v>2842</v>
      </c>
      <c r="T244" s="94" t="s">
        <v>2843</v>
      </c>
      <c r="U244" s="94" t="s">
        <v>2844</v>
      </c>
      <c r="V244" s="94" t="s">
        <v>2845</v>
      </c>
      <c r="W244" s="94" t="s">
        <v>2842</v>
      </c>
      <c r="X244" s="94" t="s">
        <v>2842</v>
      </c>
    </row>
    <row r="245" spans="1:24" ht="15" thickBot="1" x14ac:dyDescent="0.35">
      <c r="A245" s="93" t="s">
        <v>1785</v>
      </c>
      <c r="B245" s="94" t="s">
        <v>2846</v>
      </c>
      <c r="C245" s="94" t="s">
        <v>2847</v>
      </c>
      <c r="D245" s="94" t="s">
        <v>2848</v>
      </c>
      <c r="E245" s="94" t="s">
        <v>2849</v>
      </c>
      <c r="F245" s="94" t="s">
        <v>2847</v>
      </c>
      <c r="G245" s="94" t="s">
        <v>2847</v>
      </c>
      <c r="R245" s="93" t="s">
        <v>1785</v>
      </c>
      <c r="S245" s="94" t="s">
        <v>2850</v>
      </c>
      <c r="T245" s="94" t="s">
        <v>2851</v>
      </c>
      <c r="U245" s="94" t="s">
        <v>2852</v>
      </c>
      <c r="V245" s="94" t="s">
        <v>2853</v>
      </c>
      <c r="W245" s="94" t="s">
        <v>2850</v>
      </c>
      <c r="X245" s="94" t="s">
        <v>2850</v>
      </c>
    </row>
    <row r="246" spans="1:24" ht="15" thickBot="1" x14ac:dyDescent="0.35">
      <c r="A246" s="93" t="s">
        <v>1793</v>
      </c>
      <c r="B246" s="94" t="s">
        <v>2854</v>
      </c>
      <c r="C246" s="94" t="s">
        <v>2855</v>
      </c>
      <c r="D246" s="94" t="s">
        <v>2856</v>
      </c>
      <c r="E246" s="94" t="s">
        <v>2857</v>
      </c>
      <c r="F246" s="94" t="s">
        <v>2855</v>
      </c>
      <c r="G246" s="94" t="s">
        <v>2855</v>
      </c>
      <c r="R246" s="93" t="s">
        <v>1793</v>
      </c>
      <c r="S246" s="94" t="s">
        <v>2858</v>
      </c>
      <c r="T246" s="94" t="s">
        <v>2859</v>
      </c>
      <c r="U246" s="94" t="s">
        <v>2860</v>
      </c>
      <c r="V246" s="94" t="s">
        <v>2861</v>
      </c>
      <c r="W246" s="94" t="s">
        <v>2858</v>
      </c>
      <c r="X246" s="94" t="s">
        <v>2858</v>
      </c>
    </row>
    <row r="247" spans="1:24" ht="15" thickBot="1" x14ac:dyDescent="0.35">
      <c r="A247" s="93" t="s">
        <v>1801</v>
      </c>
      <c r="B247" s="94" t="s">
        <v>2862</v>
      </c>
      <c r="C247" s="94" t="s">
        <v>2863</v>
      </c>
      <c r="D247" s="94" t="s">
        <v>2864</v>
      </c>
      <c r="E247" s="94" t="s">
        <v>2865</v>
      </c>
      <c r="F247" s="94" t="s">
        <v>2863</v>
      </c>
      <c r="G247" s="94" t="s">
        <v>2863</v>
      </c>
      <c r="R247" s="93" t="s">
        <v>1801</v>
      </c>
      <c r="S247" s="94" t="s">
        <v>2866</v>
      </c>
      <c r="T247" s="94" t="s">
        <v>2867</v>
      </c>
      <c r="U247" s="94" t="s">
        <v>2868</v>
      </c>
      <c r="V247" s="94" t="s">
        <v>2869</v>
      </c>
      <c r="W247" s="94" t="s">
        <v>2866</v>
      </c>
      <c r="X247" s="94" t="s">
        <v>2866</v>
      </c>
    </row>
    <row r="248" spans="1:24" ht="15" thickBot="1" x14ac:dyDescent="0.35">
      <c r="A248" s="93" t="s">
        <v>1809</v>
      </c>
      <c r="B248" s="94" t="s">
        <v>2870</v>
      </c>
      <c r="C248" s="94" t="s">
        <v>2871</v>
      </c>
      <c r="D248" s="94" t="s">
        <v>2872</v>
      </c>
      <c r="E248" s="94" t="s">
        <v>2873</v>
      </c>
      <c r="F248" s="94" t="s">
        <v>2871</v>
      </c>
      <c r="G248" s="94" t="s">
        <v>2871</v>
      </c>
      <c r="R248" s="93" t="s">
        <v>1809</v>
      </c>
      <c r="S248" s="94" t="s">
        <v>2874</v>
      </c>
      <c r="T248" s="94" t="s">
        <v>2875</v>
      </c>
      <c r="U248" s="94" t="s">
        <v>2876</v>
      </c>
      <c r="V248" s="94" t="s">
        <v>2877</v>
      </c>
      <c r="W248" s="94" t="s">
        <v>2874</v>
      </c>
      <c r="X248" s="94" t="s">
        <v>2874</v>
      </c>
    </row>
    <row r="249" spans="1:24" ht="15" thickBot="1" x14ac:dyDescent="0.35">
      <c r="A249" s="93" t="s">
        <v>1817</v>
      </c>
      <c r="B249" s="94" t="s">
        <v>2878</v>
      </c>
      <c r="C249" s="94" t="s">
        <v>2879</v>
      </c>
      <c r="D249" s="94" t="s">
        <v>2880</v>
      </c>
      <c r="E249" s="94" t="s">
        <v>2881</v>
      </c>
      <c r="F249" s="94" t="s">
        <v>2879</v>
      </c>
      <c r="G249" s="94" t="s">
        <v>2879</v>
      </c>
      <c r="R249" s="93" t="s">
        <v>1817</v>
      </c>
      <c r="S249" s="94" t="s">
        <v>2882</v>
      </c>
      <c r="T249" s="94" t="s">
        <v>2883</v>
      </c>
      <c r="U249" s="94" t="s">
        <v>2884</v>
      </c>
      <c r="V249" s="94" t="s">
        <v>2885</v>
      </c>
      <c r="W249" s="94" t="s">
        <v>2882</v>
      </c>
      <c r="X249" s="94" t="s">
        <v>2882</v>
      </c>
    </row>
    <row r="250" spans="1:24" ht="15" thickBot="1" x14ac:dyDescent="0.35">
      <c r="A250" s="93" t="s">
        <v>1825</v>
      </c>
      <c r="B250" s="94" t="s">
        <v>2886</v>
      </c>
      <c r="C250" s="94" t="s">
        <v>2887</v>
      </c>
      <c r="D250" s="94" t="s">
        <v>2888</v>
      </c>
      <c r="E250" s="94" t="s">
        <v>2889</v>
      </c>
      <c r="F250" s="94" t="s">
        <v>2887</v>
      </c>
      <c r="G250" s="94" t="s">
        <v>2887</v>
      </c>
      <c r="R250" s="93" t="s">
        <v>1825</v>
      </c>
      <c r="S250" s="94" t="s">
        <v>2890</v>
      </c>
      <c r="T250" s="94" t="s">
        <v>2891</v>
      </c>
      <c r="U250" s="94" t="s">
        <v>2892</v>
      </c>
      <c r="V250" s="94" t="s">
        <v>2893</v>
      </c>
      <c r="W250" s="94" t="s">
        <v>2890</v>
      </c>
      <c r="X250" s="94" t="s">
        <v>2890</v>
      </c>
    </row>
    <row r="251" spans="1:24" ht="15" thickBot="1" x14ac:dyDescent="0.35">
      <c r="A251" s="93" t="s">
        <v>1833</v>
      </c>
      <c r="B251" s="94" t="s">
        <v>2894</v>
      </c>
      <c r="C251" s="94" t="s">
        <v>2895</v>
      </c>
      <c r="D251" s="94" t="s">
        <v>2896</v>
      </c>
      <c r="E251" s="94" t="s">
        <v>2897</v>
      </c>
      <c r="F251" s="94" t="s">
        <v>2895</v>
      </c>
      <c r="G251" s="94" t="s">
        <v>2895</v>
      </c>
      <c r="R251" s="93" t="s">
        <v>1833</v>
      </c>
      <c r="S251" s="94" t="s">
        <v>2898</v>
      </c>
      <c r="T251" s="94" t="s">
        <v>2899</v>
      </c>
      <c r="U251" s="94" t="s">
        <v>2900</v>
      </c>
      <c r="V251" s="94" t="s">
        <v>2901</v>
      </c>
      <c r="W251" s="94" t="s">
        <v>2898</v>
      </c>
      <c r="X251" s="94" t="s">
        <v>2898</v>
      </c>
    </row>
    <row r="252" spans="1:24" ht="15" thickBot="1" x14ac:dyDescent="0.35">
      <c r="A252" s="93" t="s">
        <v>1841</v>
      </c>
      <c r="B252" s="94" t="s">
        <v>2902</v>
      </c>
      <c r="C252" s="94" t="s">
        <v>2903</v>
      </c>
      <c r="D252" s="94" t="s">
        <v>2904</v>
      </c>
      <c r="E252" s="94" t="s">
        <v>2905</v>
      </c>
      <c r="F252" s="94" t="s">
        <v>2903</v>
      </c>
      <c r="G252" s="94" t="s">
        <v>2903</v>
      </c>
      <c r="R252" s="93" t="s">
        <v>1841</v>
      </c>
      <c r="S252" s="94" t="s">
        <v>2906</v>
      </c>
      <c r="T252" s="94" t="s">
        <v>2907</v>
      </c>
      <c r="U252" s="94" t="s">
        <v>2908</v>
      </c>
      <c r="V252" s="94" t="s">
        <v>2909</v>
      </c>
      <c r="W252" s="94" t="s">
        <v>2906</v>
      </c>
      <c r="X252" s="94" t="s">
        <v>2906</v>
      </c>
    </row>
    <row r="253" spans="1:24" ht="15" thickBot="1" x14ac:dyDescent="0.35">
      <c r="A253" s="93" t="s">
        <v>1849</v>
      </c>
      <c r="B253" s="94" t="s">
        <v>2910</v>
      </c>
      <c r="C253" s="94" t="s">
        <v>2911</v>
      </c>
      <c r="D253" s="94" t="s">
        <v>2912</v>
      </c>
      <c r="E253" s="94" t="s">
        <v>2913</v>
      </c>
      <c r="F253" s="94" t="s">
        <v>2911</v>
      </c>
      <c r="G253" s="94" t="s">
        <v>2911</v>
      </c>
      <c r="R253" s="93" t="s">
        <v>1849</v>
      </c>
      <c r="S253" s="94" t="s">
        <v>2914</v>
      </c>
      <c r="T253" s="94" t="s">
        <v>2915</v>
      </c>
      <c r="U253" s="94" t="s">
        <v>2916</v>
      </c>
      <c r="V253" s="94" t="s">
        <v>2917</v>
      </c>
      <c r="W253" s="94" t="s">
        <v>2914</v>
      </c>
      <c r="X253" s="94" t="s">
        <v>2914</v>
      </c>
    </row>
    <row r="254" spans="1:24" ht="15" thickBot="1" x14ac:dyDescent="0.35">
      <c r="A254" s="93" t="s">
        <v>1857</v>
      </c>
      <c r="B254" s="94" t="s">
        <v>2918</v>
      </c>
      <c r="C254" s="94" t="s">
        <v>2919</v>
      </c>
      <c r="D254" s="94" t="s">
        <v>2920</v>
      </c>
      <c r="E254" s="94" t="s">
        <v>2921</v>
      </c>
      <c r="F254" s="94" t="s">
        <v>2919</v>
      </c>
      <c r="G254" s="94" t="s">
        <v>2919</v>
      </c>
      <c r="R254" s="93" t="s">
        <v>1857</v>
      </c>
      <c r="S254" s="94" t="s">
        <v>2922</v>
      </c>
      <c r="T254" s="94" t="s">
        <v>2923</v>
      </c>
      <c r="U254" s="94" t="s">
        <v>2924</v>
      </c>
      <c r="V254" s="94" t="s">
        <v>2925</v>
      </c>
      <c r="W254" s="94" t="s">
        <v>2922</v>
      </c>
      <c r="X254" s="94" t="s">
        <v>2922</v>
      </c>
    </row>
    <row r="255" spans="1:24" ht="15" thickBot="1" x14ac:dyDescent="0.35">
      <c r="A255" s="93" t="s">
        <v>1865</v>
      </c>
      <c r="B255" s="94" t="s">
        <v>2926</v>
      </c>
      <c r="C255" s="94" t="s">
        <v>2927</v>
      </c>
      <c r="D255" s="94" t="s">
        <v>2928</v>
      </c>
      <c r="E255" s="94" t="s">
        <v>2929</v>
      </c>
      <c r="F255" s="94" t="s">
        <v>2927</v>
      </c>
      <c r="G255" s="94" t="s">
        <v>2927</v>
      </c>
      <c r="R255" s="93" t="s">
        <v>1865</v>
      </c>
      <c r="S255" s="94" t="s">
        <v>2930</v>
      </c>
      <c r="T255" s="94" t="s">
        <v>2931</v>
      </c>
      <c r="U255" s="94" t="s">
        <v>2932</v>
      </c>
      <c r="V255" s="94" t="s">
        <v>2933</v>
      </c>
      <c r="W255" s="94" t="s">
        <v>2930</v>
      </c>
      <c r="X255" s="94" t="s">
        <v>2930</v>
      </c>
    </row>
    <row r="256" spans="1:24" ht="15" thickBot="1" x14ac:dyDescent="0.35">
      <c r="A256" s="93" t="s">
        <v>1873</v>
      </c>
      <c r="B256" s="94" t="s">
        <v>2934</v>
      </c>
      <c r="C256" s="94" t="s">
        <v>2935</v>
      </c>
      <c r="D256" s="94" t="s">
        <v>2936</v>
      </c>
      <c r="E256" s="94" t="s">
        <v>2937</v>
      </c>
      <c r="F256" s="94" t="s">
        <v>2935</v>
      </c>
      <c r="G256" s="94" t="s">
        <v>2935</v>
      </c>
      <c r="R256" s="93" t="s">
        <v>1873</v>
      </c>
      <c r="S256" s="94" t="s">
        <v>2938</v>
      </c>
      <c r="T256" s="94" t="s">
        <v>2939</v>
      </c>
      <c r="U256" s="94" t="s">
        <v>2940</v>
      </c>
      <c r="V256" s="94" t="s">
        <v>2941</v>
      </c>
      <c r="W256" s="94" t="s">
        <v>2938</v>
      </c>
      <c r="X256" s="94" t="s">
        <v>2938</v>
      </c>
    </row>
    <row r="257" spans="1:24" ht="15" thickBot="1" x14ac:dyDescent="0.35">
      <c r="A257" s="93" t="s">
        <v>1881</v>
      </c>
      <c r="B257" s="94" t="s">
        <v>2942</v>
      </c>
      <c r="C257" s="94" t="s">
        <v>2943</v>
      </c>
      <c r="D257" s="94" t="s">
        <v>2944</v>
      </c>
      <c r="E257" s="94" t="s">
        <v>2945</v>
      </c>
      <c r="F257" s="94" t="s">
        <v>2943</v>
      </c>
      <c r="G257" s="94" t="s">
        <v>2943</v>
      </c>
      <c r="R257" s="93" t="s">
        <v>1881</v>
      </c>
      <c r="S257" s="94" t="s">
        <v>2946</v>
      </c>
      <c r="T257" s="94" t="s">
        <v>2947</v>
      </c>
      <c r="U257" s="94" t="s">
        <v>2948</v>
      </c>
      <c r="V257" s="94" t="s">
        <v>2949</v>
      </c>
      <c r="W257" s="94" t="s">
        <v>2946</v>
      </c>
      <c r="X257" s="94" t="s">
        <v>2946</v>
      </c>
    </row>
    <row r="258" spans="1:24" ht="15" thickBot="1" x14ac:dyDescent="0.35">
      <c r="A258" s="93" t="s">
        <v>1889</v>
      </c>
      <c r="B258" s="94" t="s">
        <v>2950</v>
      </c>
      <c r="C258" s="94" t="s">
        <v>2951</v>
      </c>
      <c r="D258" s="94" t="s">
        <v>2952</v>
      </c>
      <c r="E258" s="94" t="s">
        <v>2953</v>
      </c>
      <c r="F258" s="94" t="s">
        <v>2951</v>
      </c>
      <c r="G258" s="94" t="s">
        <v>2951</v>
      </c>
      <c r="R258" s="93" t="s">
        <v>1889</v>
      </c>
      <c r="S258" s="94" t="s">
        <v>2954</v>
      </c>
      <c r="T258" s="94" t="s">
        <v>2955</v>
      </c>
      <c r="U258" s="94" t="s">
        <v>2956</v>
      </c>
      <c r="V258" s="94" t="s">
        <v>2957</v>
      </c>
      <c r="W258" s="94" t="s">
        <v>2954</v>
      </c>
      <c r="X258" s="94" t="s">
        <v>2954</v>
      </c>
    </row>
    <row r="259" spans="1:24" ht="15" thickBot="1" x14ac:dyDescent="0.35">
      <c r="A259" s="93" t="s">
        <v>1897</v>
      </c>
      <c r="B259" s="94" t="s">
        <v>2958</v>
      </c>
      <c r="C259" s="94" t="s">
        <v>2959</v>
      </c>
      <c r="D259" s="94" t="s">
        <v>2960</v>
      </c>
      <c r="E259" s="94" t="s">
        <v>2961</v>
      </c>
      <c r="F259" s="94" t="s">
        <v>2959</v>
      </c>
      <c r="G259" s="94" t="s">
        <v>2959</v>
      </c>
      <c r="R259" s="93" t="s">
        <v>1897</v>
      </c>
      <c r="S259" s="94" t="s">
        <v>2962</v>
      </c>
      <c r="T259" s="94" t="s">
        <v>2963</v>
      </c>
      <c r="U259" s="94" t="s">
        <v>2964</v>
      </c>
      <c r="V259" s="94" t="s">
        <v>2965</v>
      </c>
      <c r="W259" s="94" t="s">
        <v>2962</v>
      </c>
      <c r="X259" s="94" t="s">
        <v>2962</v>
      </c>
    </row>
    <row r="260" spans="1:24" ht="15" thickBot="1" x14ac:dyDescent="0.35">
      <c r="A260" s="93" t="s">
        <v>1905</v>
      </c>
      <c r="B260" s="94" t="s">
        <v>2966</v>
      </c>
      <c r="C260" s="94" t="s">
        <v>2967</v>
      </c>
      <c r="D260" s="94" t="s">
        <v>2968</v>
      </c>
      <c r="E260" s="94" t="s">
        <v>2969</v>
      </c>
      <c r="F260" s="94" t="s">
        <v>2967</v>
      </c>
      <c r="G260" s="94" t="s">
        <v>2967</v>
      </c>
      <c r="R260" s="93" t="s">
        <v>1905</v>
      </c>
      <c r="S260" s="94" t="s">
        <v>2970</v>
      </c>
      <c r="T260" s="94" t="s">
        <v>2971</v>
      </c>
      <c r="U260" s="94" t="s">
        <v>2972</v>
      </c>
      <c r="V260" s="94" t="s">
        <v>2973</v>
      </c>
      <c r="W260" s="94" t="s">
        <v>2970</v>
      </c>
      <c r="X260" s="94" t="s">
        <v>2970</v>
      </c>
    </row>
    <row r="261" spans="1:24" ht="15" thickBot="1" x14ac:dyDescent="0.35">
      <c r="A261" s="93" t="s">
        <v>1913</v>
      </c>
      <c r="B261" s="94" t="s">
        <v>2974</v>
      </c>
      <c r="C261" s="94" t="s">
        <v>2975</v>
      </c>
      <c r="D261" s="94" t="s">
        <v>2976</v>
      </c>
      <c r="E261" s="94" t="s">
        <v>2977</v>
      </c>
      <c r="F261" s="94" t="s">
        <v>2975</v>
      </c>
      <c r="G261" s="94" t="s">
        <v>2975</v>
      </c>
      <c r="R261" s="93" t="s">
        <v>1913</v>
      </c>
      <c r="S261" s="94" t="s">
        <v>2978</v>
      </c>
      <c r="T261" s="94" t="s">
        <v>2979</v>
      </c>
      <c r="U261" s="94" t="s">
        <v>2980</v>
      </c>
      <c r="V261" s="94" t="s">
        <v>2981</v>
      </c>
      <c r="W261" s="94" t="s">
        <v>2978</v>
      </c>
      <c r="X261" s="94" t="s">
        <v>2978</v>
      </c>
    </row>
    <row r="262" spans="1:24" ht="15" thickBot="1" x14ac:dyDescent="0.35">
      <c r="A262" s="93" t="s">
        <v>1921</v>
      </c>
      <c r="B262" s="94" t="s">
        <v>2982</v>
      </c>
      <c r="C262" s="94" t="s">
        <v>2983</v>
      </c>
      <c r="D262" s="94" t="s">
        <v>2984</v>
      </c>
      <c r="E262" s="94" t="s">
        <v>2985</v>
      </c>
      <c r="F262" s="94" t="s">
        <v>2983</v>
      </c>
      <c r="G262" s="94" t="s">
        <v>2983</v>
      </c>
      <c r="R262" s="93" t="s">
        <v>1921</v>
      </c>
      <c r="S262" s="94" t="s">
        <v>2986</v>
      </c>
      <c r="T262" s="94" t="s">
        <v>2987</v>
      </c>
      <c r="U262" s="94" t="s">
        <v>2988</v>
      </c>
      <c r="V262" s="94" t="s">
        <v>2989</v>
      </c>
      <c r="W262" s="94" t="s">
        <v>2986</v>
      </c>
      <c r="X262" s="94" t="s">
        <v>2986</v>
      </c>
    </row>
    <row r="263" spans="1:24" ht="15" thickBot="1" x14ac:dyDescent="0.35">
      <c r="A263" s="93" t="s">
        <v>1929</v>
      </c>
      <c r="B263" s="94" t="s">
        <v>2990</v>
      </c>
      <c r="C263" s="94" t="s">
        <v>1932</v>
      </c>
      <c r="D263" s="94" t="s">
        <v>2991</v>
      </c>
      <c r="E263" s="94" t="s">
        <v>2992</v>
      </c>
      <c r="F263" s="94" t="s">
        <v>1932</v>
      </c>
      <c r="G263" s="94" t="s">
        <v>1932</v>
      </c>
      <c r="R263" s="93" t="s">
        <v>1929</v>
      </c>
      <c r="S263" s="94" t="s">
        <v>1936</v>
      </c>
      <c r="T263" s="94" t="s">
        <v>2993</v>
      </c>
      <c r="U263" s="94" t="s">
        <v>2994</v>
      </c>
      <c r="V263" s="94" t="s">
        <v>2995</v>
      </c>
      <c r="W263" s="94" t="s">
        <v>1936</v>
      </c>
      <c r="X263" s="94" t="s">
        <v>1936</v>
      </c>
    </row>
    <row r="264" spans="1:24" ht="15" thickBot="1" x14ac:dyDescent="0.35">
      <c r="A264" s="93" t="s">
        <v>1937</v>
      </c>
      <c r="B264" s="94" t="s">
        <v>2996</v>
      </c>
      <c r="C264" s="94" t="s">
        <v>2997</v>
      </c>
      <c r="D264" s="94" t="s">
        <v>2998</v>
      </c>
      <c r="E264" s="94" t="s">
        <v>2999</v>
      </c>
      <c r="F264" s="94" t="s">
        <v>2997</v>
      </c>
      <c r="G264" s="94" t="s">
        <v>2997</v>
      </c>
      <c r="R264" s="93" t="s">
        <v>1937</v>
      </c>
      <c r="S264" s="94" t="s">
        <v>3000</v>
      </c>
      <c r="T264" s="94" t="s">
        <v>3001</v>
      </c>
      <c r="U264" s="94" t="s">
        <v>3002</v>
      </c>
      <c r="V264" s="94" t="s">
        <v>3003</v>
      </c>
      <c r="W264" s="94" t="s">
        <v>3000</v>
      </c>
      <c r="X264" s="94" t="s">
        <v>3000</v>
      </c>
    </row>
    <row r="265" spans="1:24" ht="15" thickBot="1" x14ac:dyDescent="0.35">
      <c r="A265" s="93" t="s">
        <v>1945</v>
      </c>
      <c r="B265" s="94" t="s">
        <v>3004</v>
      </c>
      <c r="C265" s="94" t="s">
        <v>3005</v>
      </c>
      <c r="D265" s="94" t="s">
        <v>3006</v>
      </c>
      <c r="E265" s="94" t="s">
        <v>3007</v>
      </c>
      <c r="F265" s="94" t="s">
        <v>3005</v>
      </c>
      <c r="G265" s="94" t="s">
        <v>3005</v>
      </c>
      <c r="R265" s="93" t="s">
        <v>1945</v>
      </c>
      <c r="S265" s="94" t="s">
        <v>3008</v>
      </c>
      <c r="T265" s="94" t="s">
        <v>3009</v>
      </c>
      <c r="U265" s="94" t="s">
        <v>3010</v>
      </c>
      <c r="V265" s="94" t="s">
        <v>3011</v>
      </c>
      <c r="W265" s="94" t="s">
        <v>3008</v>
      </c>
      <c r="X265" s="94" t="s">
        <v>3008</v>
      </c>
    </row>
    <row r="266" spans="1:24" ht="15" thickBot="1" x14ac:dyDescent="0.35">
      <c r="A266" s="93" t="s">
        <v>1953</v>
      </c>
      <c r="B266" s="94" t="s">
        <v>3012</v>
      </c>
      <c r="C266" s="94" t="s">
        <v>3013</v>
      </c>
      <c r="D266" s="94" t="s">
        <v>3014</v>
      </c>
      <c r="E266" s="94" t="s">
        <v>3015</v>
      </c>
      <c r="F266" s="94" t="s">
        <v>3013</v>
      </c>
      <c r="G266" s="94" t="s">
        <v>3013</v>
      </c>
      <c r="R266" s="93" t="s">
        <v>1953</v>
      </c>
      <c r="S266" s="94" t="s">
        <v>3016</v>
      </c>
      <c r="T266" s="94" t="s">
        <v>3017</v>
      </c>
      <c r="U266" s="94" t="s">
        <v>3018</v>
      </c>
      <c r="V266" s="94" t="s">
        <v>3019</v>
      </c>
      <c r="W266" s="94" t="s">
        <v>3016</v>
      </c>
      <c r="X266" s="94" t="s">
        <v>3016</v>
      </c>
    </row>
    <row r="267" spans="1:24" ht="15" thickBot="1" x14ac:dyDescent="0.35">
      <c r="A267" s="93" t="s">
        <v>1961</v>
      </c>
      <c r="B267" s="94" t="s">
        <v>3020</v>
      </c>
      <c r="C267" s="94" t="s">
        <v>3021</v>
      </c>
      <c r="D267" s="94" t="s">
        <v>3022</v>
      </c>
      <c r="E267" s="94" t="s">
        <v>3023</v>
      </c>
      <c r="F267" s="94" t="s">
        <v>3021</v>
      </c>
      <c r="G267" s="94" t="s">
        <v>3021</v>
      </c>
      <c r="R267" s="93" t="s">
        <v>1961</v>
      </c>
      <c r="S267" s="94" t="s">
        <v>3024</v>
      </c>
      <c r="T267" s="94" t="s">
        <v>3025</v>
      </c>
      <c r="U267" s="94" t="s">
        <v>3026</v>
      </c>
      <c r="V267" s="94" t="s">
        <v>3027</v>
      </c>
      <c r="W267" s="94" t="s">
        <v>3024</v>
      </c>
      <c r="X267" s="94" t="s">
        <v>3024</v>
      </c>
    </row>
    <row r="268" spans="1:24" ht="15" thickBot="1" x14ac:dyDescent="0.35">
      <c r="A268" s="93" t="s">
        <v>1969</v>
      </c>
      <c r="B268" s="94" t="s">
        <v>3028</v>
      </c>
      <c r="C268" s="94" t="s">
        <v>3029</v>
      </c>
      <c r="D268" s="94" t="s">
        <v>3030</v>
      </c>
      <c r="E268" s="94" t="s">
        <v>3031</v>
      </c>
      <c r="F268" s="94" t="s">
        <v>3029</v>
      </c>
      <c r="G268" s="94" t="s">
        <v>3029</v>
      </c>
      <c r="R268" s="93" t="s">
        <v>1969</v>
      </c>
      <c r="S268" s="94" t="s">
        <v>3032</v>
      </c>
      <c r="T268" s="94" t="s">
        <v>3033</v>
      </c>
      <c r="U268" s="94" t="s">
        <v>3034</v>
      </c>
      <c r="V268" s="94" t="s">
        <v>3035</v>
      </c>
      <c r="W268" s="94" t="s">
        <v>3032</v>
      </c>
      <c r="X268" s="94" t="s">
        <v>3032</v>
      </c>
    </row>
    <row r="269" spans="1:24" ht="15" thickBot="1" x14ac:dyDescent="0.35">
      <c r="A269" s="93" t="s">
        <v>1977</v>
      </c>
      <c r="B269" s="94" t="s">
        <v>3036</v>
      </c>
      <c r="C269" s="94" t="s">
        <v>1980</v>
      </c>
      <c r="D269" s="94" t="s">
        <v>3037</v>
      </c>
      <c r="E269" s="94" t="s">
        <v>3038</v>
      </c>
      <c r="F269" s="94" t="s">
        <v>1980</v>
      </c>
      <c r="G269" s="94" t="s">
        <v>1980</v>
      </c>
      <c r="R269" s="93" t="s">
        <v>1977</v>
      </c>
      <c r="S269" s="94" t="s">
        <v>1984</v>
      </c>
      <c r="T269" s="94" t="s">
        <v>3039</v>
      </c>
      <c r="U269" s="94" t="s">
        <v>3040</v>
      </c>
      <c r="V269" s="94" t="s">
        <v>3041</v>
      </c>
      <c r="W269" s="94" t="s">
        <v>1984</v>
      </c>
      <c r="X269" s="94" t="s">
        <v>1984</v>
      </c>
    </row>
    <row r="270" spans="1:24" ht="15" thickBot="1" x14ac:dyDescent="0.35">
      <c r="A270" s="93" t="s">
        <v>1985</v>
      </c>
      <c r="B270" s="94" t="s">
        <v>3042</v>
      </c>
      <c r="C270" s="94" t="s">
        <v>3043</v>
      </c>
      <c r="D270" s="94" t="s">
        <v>3044</v>
      </c>
      <c r="E270" s="94" t="s">
        <v>3045</v>
      </c>
      <c r="F270" s="94" t="s">
        <v>3043</v>
      </c>
      <c r="G270" s="94" t="s">
        <v>3043</v>
      </c>
      <c r="R270" s="93" t="s">
        <v>1985</v>
      </c>
      <c r="S270" s="94" t="s">
        <v>3043</v>
      </c>
      <c r="T270" s="94" t="s">
        <v>3046</v>
      </c>
      <c r="U270" s="94" t="s">
        <v>3047</v>
      </c>
      <c r="V270" s="94" t="s">
        <v>3048</v>
      </c>
      <c r="W270" s="94" t="s">
        <v>3043</v>
      </c>
      <c r="X270" s="94" t="s">
        <v>3043</v>
      </c>
    </row>
    <row r="271" spans="1:24" ht="15" thickBot="1" x14ac:dyDescent="0.35">
      <c r="A271" s="93" t="s">
        <v>1993</v>
      </c>
      <c r="B271" s="94" t="s">
        <v>3049</v>
      </c>
      <c r="C271" s="94" t="s">
        <v>1996</v>
      </c>
      <c r="D271" s="94" t="s">
        <v>3050</v>
      </c>
      <c r="E271" s="94" t="s">
        <v>3051</v>
      </c>
      <c r="F271" s="94" t="s">
        <v>1996</v>
      </c>
      <c r="G271" s="94" t="s">
        <v>1996</v>
      </c>
      <c r="R271" s="93" t="s">
        <v>1993</v>
      </c>
      <c r="S271" s="94" t="s">
        <v>1996</v>
      </c>
      <c r="T271" s="94" t="s">
        <v>3052</v>
      </c>
      <c r="U271" s="94" t="s">
        <v>3053</v>
      </c>
      <c r="V271" s="94" t="s">
        <v>3054</v>
      </c>
      <c r="W271" s="94" t="s">
        <v>1996</v>
      </c>
      <c r="X271" s="94" t="s">
        <v>1996</v>
      </c>
    </row>
    <row r="272" spans="1:24" ht="15" thickBot="1" x14ac:dyDescent="0.35">
      <c r="A272" s="93" t="s">
        <v>2000</v>
      </c>
      <c r="B272" s="94" t="s">
        <v>3055</v>
      </c>
      <c r="C272" s="94" t="s">
        <v>2003</v>
      </c>
      <c r="D272" s="94" t="s">
        <v>3056</v>
      </c>
      <c r="E272" s="94" t="s">
        <v>3057</v>
      </c>
      <c r="F272" s="94" t="s">
        <v>2003</v>
      </c>
      <c r="G272" s="94" t="s">
        <v>2003</v>
      </c>
      <c r="R272" s="93" t="s">
        <v>2000</v>
      </c>
      <c r="S272" s="94" t="s">
        <v>2003</v>
      </c>
      <c r="T272" s="94" t="s">
        <v>3058</v>
      </c>
      <c r="U272" s="94" t="s">
        <v>3059</v>
      </c>
      <c r="V272" s="94" t="s">
        <v>3060</v>
      </c>
      <c r="W272" s="94" t="s">
        <v>2003</v>
      </c>
      <c r="X272" s="94" t="s">
        <v>2003</v>
      </c>
    </row>
    <row r="273" spans="1:24" ht="15" thickBot="1" x14ac:dyDescent="0.35">
      <c r="A273" s="93" t="s">
        <v>2006</v>
      </c>
      <c r="B273" s="94" t="s">
        <v>2008</v>
      </c>
      <c r="C273" s="94" t="s">
        <v>2008</v>
      </c>
      <c r="D273" s="94" t="s">
        <v>3061</v>
      </c>
      <c r="E273" s="94" t="s">
        <v>3062</v>
      </c>
      <c r="F273" s="94" t="s">
        <v>2008</v>
      </c>
      <c r="G273" s="94" t="s">
        <v>2008</v>
      </c>
      <c r="R273" s="93" t="s">
        <v>2006</v>
      </c>
      <c r="S273" s="94" t="s">
        <v>2008</v>
      </c>
      <c r="T273" s="94" t="s">
        <v>2008</v>
      </c>
      <c r="U273" s="94" t="s">
        <v>3063</v>
      </c>
      <c r="V273" s="94" t="s">
        <v>2008</v>
      </c>
      <c r="W273" s="94" t="s">
        <v>2008</v>
      </c>
      <c r="X273" s="94" t="s">
        <v>2008</v>
      </c>
    </row>
    <row r="274" spans="1:24" ht="18.600000000000001" thickBot="1" x14ac:dyDescent="0.35">
      <c r="A274" s="89"/>
      <c r="R274" s="89"/>
    </row>
    <row r="275" spans="1:24" ht="15" thickBot="1" x14ac:dyDescent="0.35">
      <c r="A275" s="93" t="s">
        <v>2011</v>
      </c>
      <c r="B275" s="93" t="s">
        <v>827</v>
      </c>
      <c r="C275" s="93" t="s">
        <v>828</v>
      </c>
      <c r="D275" s="93" t="s">
        <v>829</v>
      </c>
      <c r="E275" s="93" t="s">
        <v>830</v>
      </c>
      <c r="F275" s="93" t="s">
        <v>831</v>
      </c>
      <c r="G275" s="93" t="s">
        <v>832</v>
      </c>
      <c r="R275" s="93" t="s">
        <v>2011</v>
      </c>
      <c r="S275" s="93" t="s">
        <v>827</v>
      </c>
      <c r="T275" s="93" t="s">
        <v>828</v>
      </c>
      <c r="U275" s="93" t="s">
        <v>829</v>
      </c>
      <c r="V275" s="93" t="s">
        <v>830</v>
      </c>
      <c r="W275" s="93" t="s">
        <v>831</v>
      </c>
      <c r="X275" s="93" t="s">
        <v>832</v>
      </c>
    </row>
    <row r="276" spans="1:24" ht="15" thickBot="1" x14ac:dyDescent="0.35">
      <c r="A276" s="93" t="s">
        <v>968</v>
      </c>
      <c r="B276" s="94">
        <v>145.9</v>
      </c>
      <c r="C276" s="94">
        <v>147.4</v>
      </c>
      <c r="D276" s="94">
        <v>239.2</v>
      </c>
      <c r="E276" s="94">
        <v>657.4</v>
      </c>
      <c r="F276" s="94">
        <v>130</v>
      </c>
      <c r="G276" s="94">
        <v>130</v>
      </c>
      <c r="R276" s="93" t="s">
        <v>968</v>
      </c>
      <c r="S276" s="94">
        <v>148.19999999999999</v>
      </c>
      <c r="T276" s="94">
        <v>150.69999999999999</v>
      </c>
      <c r="U276" s="94">
        <v>675.3</v>
      </c>
      <c r="V276" s="94">
        <v>236.3</v>
      </c>
      <c r="W276" s="94">
        <v>132</v>
      </c>
      <c r="X276" s="94">
        <v>132</v>
      </c>
    </row>
    <row r="277" spans="1:24" ht="15" thickBot="1" x14ac:dyDescent="0.35">
      <c r="A277" s="93" t="s">
        <v>977</v>
      </c>
      <c r="B277" s="94">
        <v>144.9</v>
      </c>
      <c r="C277" s="94">
        <v>143.4</v>
      </c>
      <c r="D277" s="94">
        <v>238.2</v>
      </c>
      <c r="E277" s="94">
        <v>600.4</v>
      </c>
      <c r="F277" s="94">
        <v>129</v>
      </c>
      <c r="G277" s="94">
        <v>129</v>
      </c>
      <c r="R277" s="93" t="s">
        <v>977</v>
      </c>
      <c r="S277" s="94">
        <v>131</v>
      </c>
      <c r="T277" s="94">
        <v>149.69999999999999</v>
      </c>
      <c r="U277" s="94">
        <v>674.2</v>
      </c>
      <c r="V277" s="94">
        <v>216.7</v>
      </c>
      <c r="W277" s="94">
        <v>131</v>
      </c>
      <c r="X277" s="94">
        <v>131</v>
      </c>
    </row>
    <row r="278" spans="1:24" ht="15" thickBot="1" x14ac:dyDescent="0.35">
      <c r="A278" s="93" t="s">
        <v>986</v>
      </c>
      <c r="B278" s="94">
        <v>143.9</v>
      </c>
      <c r="C278" s="94">
        <v>128</v>
      </c>
      <c r="D278" s="94">
        <v>237.2</v>
      </c>
      <c r="E278" s="94">
        <v>599.4</v>
      </c>
      <c r="F278" s="94">
        <v>128</v>
      </c>
      <c r="G278" s="94">
        <v>128</v>
      </c>
      <c r="R278" s="93" t="s">
        <v>986</v>
      </c>
      <c r="S278" s="94">
        <v>130</v>
      </c>
      <c r="T278" s="94">
        <v>147.6</v>
      </c>
      <c r="U278" s="94">
        <v>673.2</v>
      </c>
      <c r="V278" s="94">
        <v>215.7</v>
      </c>
      <c r="W278" s="94">
        <v>130</v>
      </c>
      <c r="X278" s="94">
        <v>130</v>
      </c>
    </row>
    <row r="279" spans="1:24" ht="15" thickBot="1" x14ac:dyDescent="0.35">
      <c r="A279" s="93" t="s">
        <v>994</v>
      </c>
      <c r="B279" s="94">
        <v>142.9</v>
      </c>
      <c r="C279" s="94">
        <v>127</v>
      </c>
      <c r="D279" s="94">
        <v>236.2</v>
      </c>
      <c r="E279" s="94">
        <v>570.1</v>
      </c>
      <c r="F279" s="94">
        <v>127</v>
      </c>
      <c r="G279" s="94">
        <v>127</v>
      </c>
      <c r="R279" s="93" t="s">
        <v>994</v>
      </c>
      <c r="S279" s="94">
        <v>129</v>
      </c>
      <c r="T279" s="94">
        <v>146.6</v>
      </c>
      <c r="U279" s="94">
        <v>672.2</v>
      </c>
      <c r="V279" s="94">
        <v>214.7</v>
      </c>
      <c r="W279" s="94">
        <v>129</v>
      </c>
      <c r="X279" s="94">
        <v>129</v>
      </c>
    </row>
    <row r="280" spans="1:24" ht="15" thickBot="1" x14ac:dyDescent="0.35">
      <c r="A280" s="93" t="s">
        <v>1001</v>
      </c>
      <c r="B280" s="94">
        <v>141.9</v>
      </c>
      <c r="C280" s="94">
        <v>126</v>
      </c>
      <c r="D280" s="94">
        <v>235.2</v>
      </c>
      <c r="E280" s="94">
        <v>569.1</v>
      </c>
      <c r="F280" s="94">
        <v>126</v>
      </c>
      <c r="G280" s="94">
        <v>126</v>
      </c>
      <c r="R280" s="93" t="s">
        <v>1001</v>
      </c>
      <c r="S280" s="94">
        <v>128</v>
      </c>
      <c r="T280" s="94">
        <v>145.6</v>
      </c>
      <c r="U280" s="94">
        <v>671.2</v>
      </c>
      <c r="V280" s="94">
        <v>213.7</v>
      </c>
      <c r="W280" s="94">
        <v>128</v>
      </c>
      <c r="X280" s="94">
        <v>128</v>
      </c>
    </row>
    <row r="281" spans="1:24" ht="15" thickBot="1" x14ac:dyDescent="0.35">
      <c r="A281" s="93" t="s">
        <v>1008</v>
      </c>
      <c r="B281" s="94">
        <v>140.9</v>
      </c>
      <c r="C281" s="94">
        <v>125</v>
      </c>
      <c r="D281" s="94">
        <v>234.2</v>
      </c>
      <c r="E281" s="94">
        <v>568.1</v>
      </c>
      <c r="F281" s="94">
        <v>125</v>
      </c>
      <c r="G281" s="94">
        <v>125</v>
      </c>
      <c r="R281" s="93" t="s">
        <v>1008</v>
      </c>
      <c r="S281" s="94">
        <v>127</v>
      </c>
      <c r="T281" s="94">
        <v>144.6</v>
      </c>
      <c r="U281" s="94">
        <v>670.2</v>
      </c>
      <c r="V281" s="94">
        <v>212.7</v>
      </c>
      <c r="W281" s="94">
        <v>127</v>
      </c>
      <c r="X281" s="94">
        <v>127</v>
      </c>
    </row>
    <row r="282" spans="1:24" ht="15" thickBot="1" x14ac:dyDescent="0.35">
      <c r="A282" s="93" t="s">
        <v>1016</v>
      </c>
      <c r="B282" s="94">
        <v>139.9</v>
      </c>
      <c r="C282" s="94">
        <v>124</v>
      </c>
      <c r="D282" s="94">
        <v>233.2</v>
      </c>
      <c r="E282" s="94">
        <v>567.1</v>
      </c>
      <c r="F282" s="94">
        <v>124</v>
      </c>
      <c r="G282" s="94">
        <v>124</v>
      </c>
      <c r="R282" s="93" t="s">
        <v>1016</v>
      </c>
      <c r="S282" s="94">
        <v>126</v>
      </c>
      <c r="T282" s="94">
        <v>143.6</v>
      </c>
      <c r="U282" s="94">
        <v>669.2</v>
      </c>
      <c r="V282" s="94">
        <v>211.6</v>
      </c>
      <c r="W282" s="94">
        <v>126</v>
      </c>
      <c r="X282" s="94">
        <v>126</v>
      </c>
    </row>
    <row r="283" spans="1:24" ht="15" thickBot="1" x14ac:dyDescent="0.35">
      <c r="A283" s="93" t="s">
        <v>1024</v>
      </c>
      <c r="B283" s="94">
        <v>138.9</v>
      </c>
      <c r="C283" s="94">
        <v>123.1</v>
      </c>
      <c r="D283" s="94">
        <v>232.2</v>
      </c>
      <c r="E283" s="94">
        <v>566.1</v>
      </c>
      <c r="F283" s="94">
        <v>123.1</v>
      </c>
      <c r="G283" s="94">
        <v>123.1</v>
      </c>
      <c r="R283" s="93" t="s">
        <v>1024</v>
      </c>
      <c r="S283" s="94">
        <v>125</v>
      </c>
      <c r="T283" s="94">
        <v>142.6</v>
      </c>
      <c r="U283" s="94">
        <v>668.2</v>
      </c>
      <c r="V283" s="94">
        <v>210.6</v>
      </c>
      <c r="W283" s="94">
        <v>125</v>
      </c>
      <c r="X283" s="94">
        <v>125</v>
      </c>
    </row>
    <row r="284" spans="1:24" ht="15" thickBot="1" x14ac:dyDescent="0.35">
      <c r="A284" s="93" t="s">
        <v>1032</v>
      </c>
      <c r="B284" s="94">
        <v>137.9</v>
      </c>
      <c r="C284" s="94">
        <v>122.1</v>
      </c>
      <c r="D284" s="94">
        <v>231.2</v>
      </c>
      <c r="E284" s="94">
        <v>565.1</v>
      </c>
      <c r="F284" s="94">
        <v>122.1</v>
      </c>
      <c r="G284" s="94">
        <v>122.1</v>
      </c>
      <c r="R284" s="93" t="s">
        <v>1032</v>
      </c>
      <c r="S284" s="94">
        <v>124</v>
      </c>
      <c r="T284" s="94">
        <v>141.6</v>
      </c>
      <c r="U284" s="94">
        <v>667.2</v>
      </c>
      <c r="V284" s="94">
        <v>209.6</v>
      </c>
      <c r="W284" s="94">
        <v>124</v>
      </c>
      <c r="X284" s="94">
        <v>124</v>
      </c>
    </row>
    <row r="285" spans="1:24" ht="15" thickBot="1" x14ac:dyDescent="0.35">
      <c r="A285" s="93" t="s">
        <v>1040</v>
      </c>
      <c r="B285" s="94">
        <v>136.9</v>
      </c>
      <c r="C285" s="94">
        <v>121.1</v>
      </c>
      <c r="D285" s="94">
        <v>230.2</v>
      </c>
      <c r="E285" s="94">
        <v>564.1</v>
      </c>
      <c r="F285" s="94">
        <v>121.1</v>
      </c>
      <c r="G285" s="94">
        <v>121.1</v>
      </c>
      <c r="R285" s="93" t="s">
        <v>1040</v>
      </c>
      <c r="S285" s="94">
        <v>123</v>
      </c>
      <c r="T285" s="94">
        <v>140.6</v>
      </c>
      <c r="U285" s="94">
        <v>666.2</v>
      </c>
      <c r="V285" s="94">
        <v>208.6</v>
      </c>
      <c r="W285" s="94">
        <v>123</v>
      </c>
      <c r="X285" s="94">
        <v>123</v>
      </c>
    </row>
    <row r="286" spans="1:24" ht="15" thickBot="1" x14ac:dyDescent="0.35">
      <c r="A286" s="93" t="s">
        <v>1048</v>
      </c>
      <c r="B286" s="94">
        <v>136</v>
      </c>
      <c r="C286" s="94">
        <v>120.1</v>
      </c>
      <c r="D286" s="94">
        <v>229.2</v>
      </c>
      <c r="E286" s="94">
        <v>563.20000000000005</v>
      </c>
      <c r="F286" s="94">
        <v>120.1</v>
      </c>
      <c r="G286" s="94">
        <v>120.1</v>
      </c>
      <c r="R286" s="93" t="s">
        <v>1048</v>
      </c>
      <c r="S286" s="94">
        <v>121.9</v>
      </c>
      <c r="T286" s="94">
        <v>139.6</v>
      </c>
      <c r="U286" s="94">
        <v>665.2</v>
      </c>
      <c r="V286" s="94">
        <v>207.6</v>
      </c>
      <c r="W286" s="94">
        <v>121.9</v>
      </c>
      <c r="X286" s="94">
        <v>121.9</v>
      </c>
    </row>
    <row r="287" spans="1:24" ht="15" thickBot="1" x14ac:dyDescent="0.35">
      <c r="A287" s="93" t="s">
        <v>1056</v>
      </c>
      <c r="B287" s="94">
        <v>135</v>
      </c>
      <c r="C287" s="94">
        <v>119.1</v>
      </c>
      <c r="D287" s="94">
        <v>228.2</v>
      </c>
      <c r="E287" s="94">
        <v>562.20000000000005</v>
      </c>
      <c r="F287" s="94">
        <v>119.1</v>
      </c>
      <c r="G287" s="94">
        <v>119.1</v>
      </c>
      <c r="R287" s="93" t="s">
        <v>1056</v>
      </c>
      <c r="S287" s="94">
        <v>120.9</v>
      </c>
      <c r="T287" s="94">
        <v>138.6</v>
      </c>
      <c r="U287" s="94">
        <v>664.2</v>
      </c>
      <c r="V287" s="94">
        <v>206.6</v>
      </c>
      <c r="W287" s="94">
        <v>120.9</v>
      </c>
      <c r="X287" s="94">
        <v>120.9</v>
      </c>
    </row>
    <row r="288" spans="1:24" ht="15" thickBot="1" x14ac:dyDescent="0.35">
      <c r="A288" s="93" t="s">
        <v>1064</v>
      </c>
      <c r="B288" s="94">
        <v>134</v>
      </c>
      <c r="C288" s="94">
        <v>118.1</v>
      </c>
      <c r="D288" s="94">
        <v>227.2</v>
      </c>
      <c r="E288" s="94">
        <v>561.20000000000005</v>
      </c>
      <c r="F288" s="94">
        <v>118.1</v>
      </c>
      <c r="G288" s="94">
        <v>118.1</v>
      </c>
      <c r="R288" s="93" t="s">
        <v>1064</v>
      </c>
      <c r="S288" s="94">
        <v>119.9</v>
      </c>
      <c r="T288" s="94">
        <v>137.6</v>
      </c>
      <c r="U288" s="94">
        <v>663.2</v>
      </c>
      <c r="V288" s="94">
        <v>205.6</v>
      </c>
      <c r="W288" s="94">
        <v>119.9</v>
      </c>
      <c r="X288" s="94">
        <v>119.9</v>
      </c>
    </row>
    <row r="289" spans="1:24" ht="15" thickBot="1" x14ac:dyDescent="0.35">
      <c r="A289" s="93" t="s">
        <v>1072</v>
      </c>
      <c r="B289" s="94">
        <v>133</v>
      </c>
      <c r="C289" s="94">
        <v>117.1</v>
      </c>
      <c r="D289" s="94">
        <v>226.3</v>
      </c>
      <c r="E289" s="94">
        <v>560.20000000000005</v>
      </c>
      <c r="F289" s="94">
        <v>117.1</v>
      </c>
      <c r="G289" s="94">
        <v>117.1</v>
      </c>
      <c r="R289" s="93" t="s">
        <v>1072</v>
      </c>
      <c r="S289" s="94">
        <v>118.9</v>
      </c>
      <c r="T289" s="94">
        <v>136.6</v>
      </c>
      <c r="U289" s="94">
        <v>662.1</v>
      </c>
      <c r="V289" s="94">
        <v>204.6</v>
      </c>
      <c r="W289" s="94">
        <v>118.9</v>
      </c>
      <c r="X289" s="94">
        <v>118.9</v>
      </c>
    </row>
    <row r="290" spans="1:24" ht="15" thickBot="1" x14ac:dyDescent="0.35">
      <c r="A290" s="93" t="s">
        <v>1080</v>
      </c>
      <c r="B290" s="94">
        <v>132</v>
      </c>
      <c r="C290" s="94">
        <v>116.1</v>
      </c>
      <c r="D290" s="94">
        <v>225.3</v>
      </c>
      <c r="E290" s="94">
        <v>559.20000000000005</v>
      </c>
      <c r="F290" s="94">
        <v>116.1</v>
      </c>
      <c r="G290" s="94">
        <v>116.1</v>
      </c>
      <c r="R290" s="93" t="s">
        <v>1080</v>
      </c>
      <c r="S290" s="94">
        <v>117.9</v>
      </c>
      <c r="T290" s="94">
        <v>135.6</v>
      </c>
      <c r="U290" s="94">
        <v>661.1</v>
      </c>
      <c r="V290" s="94">
        <v>203.6</v>
      </c>
      <c r="W290" s="94">
        <v>117.9</v>
      </c>
      <c r="X290" s="94">
        <v>117.9</v>
      </c>
    </row>
    <row r="291" spans="1:24" ht="15" thickBot="1" x14ac:dyDescent="0.35">
      <c r="A291" s="93" t="s">
        <v>1088</v>
      </c>
      <c r="B291" s="94">
        <v>131</v>
      </c>
      <c r="C291" s="94">
        <v>115.1</v>
      </c>
      <c r="D291" s="94">
        <v>224.3</v>
      </c>
      <c r="E291" s="94">
        <v>558.20000000000005</v>
      </c>
      <c r="F291" s="94">
        <v>115.1</v>
      </c>
      <c r="G291" s="94">
        <v>115.1</v>
      </c>
      <c r="R291" s="93" t="s">
        <v>1088</v>
      </c>
      <c r="S291" s="94">
        <v>116.9</v>
      </c>
      <c r="T291" s="94">
        <v>134.5</v>
      </c>
      <c r="U291" s="94">
        <v>660.1</v>
      </c>
      <c r="V291" s="94">
        <v>202.6</v>
      </c>
      <c r="W291" s="94">
        <v>116.9</v>
      </c>
      <c r="X291" s="94">
        <v>116.9</v>
      </c>
    </row>
    <row r="292" spans="1:24" ht="15" thickBot="1" x14ac:dyDescent="0.35">
      <c r="A292" s="93" t="s">
        <v>1096</v>
      </c>
      <c r="B292" s="94">
        <v>130</v>
      </c>
      <c r="C292" s="94">
        <v>114.1</v>
      </c>
      <c r="D292" s="94">
        <v>223.3</v>
      </c>
      <c r="E292" s="94">
        <v>557.20000000000005</v>
      </c>
      <c r="F292" s="94">
        <v>114.1</v>
      </c>
      <c r="G292" s="94">
        <v>114.1</v>
      </c>
      <c r="R292" s="93" t="s">
        <v>1096</v>
      </c>
      <c r="S292" s="94">
        <v>115.9</v>
      </c>
      <c r="T292" s="94">
        <v>133.5</v>
      </c>
      <c r="U292" s="94">
        <v>659.1</v>
      </c>
      <c r="V292" s="94">
        <v>201.6</v>
      </c>
      <c r="W292" s="94">
        <v>115.9</v>
      </c>
      <c r="X292" s="94">
        <v>115.9</v>
      </c>
    </row>
    <row r="293" spans="1:24" ht="15" thickBot="1" x14ac:dyDescent="0.35">
      <c r="A293" s="93" t="s">
        <v>1104</v>
      </c>
      <c r="B293" s="94">
        <v>129</v>
      </c>
      <c r="C293" s="94">
        <v>113.1</v>
      </c>
      <c r="D293" s="94">
        <v>222.3</v>
      </c>
      <c r="E293" s="94">
        <v>556.20000000000005</v>
      </c>
      <c r="F293" s="94">
        <v>113.1</v>
      </c>
      <c r="G293" s="94">
        <v>113.1</v>
      </c>
      <c r="R293" s="93" t="s">
        <v>1104</v>
      </c>
      <c r="S293" s="94">
        <v>114.9</v>
      </c>
      <c r="T293" s="94">
        <v>132.5</v>
      </c>
      <c r="U293" s="94">
        <v>658.1</v>
      </c>
      <c r="V293" s="94">
        <v>200.6</v>
      </c>
      <c r="W293" s="94">
        <v>114.9</v>
      </c>
      <c r="X293" s="94">
        <v>114.9</v>
      </c>
    </row>
    <row r="294" spans="1:24" ht="15" thickBot="1" x14ac:dyDescent="0.35">
      <c r="A294" s="93" t="s">
        <v>1112</v>
      </c>
      <c r="B294" s="94">
        <v>128</v>
      </c>
      <c r="C294" s="94">
        <v>112.1</v>
      </c>
      <c r="D294" s="94">
        <v>221.3</v>
      </c>
      <c r="E294" s="94">
        <v>555.20000000000005</v>
      </c>
      <c r="F294" s="94">
        <v>112.1</v>
      </c>
      <c r="G294" s="94">
        <v>112.1</v>
      </c>
      <c r="R294" s="93" t="s">
        <v>1112</v>
      </c>
      <c r="S294" s="94">
        <v>113.9</v>
      </c>
      <c r="T294" s="94">
        <v>131.5</v>
      </c>
      <c r="U294" s="94">
        <v>657.1</v>
      </c>
      <c r="V294" s="94">
        <v>199.6</v>
      </c>
      <c r="W294" s="94">
        <v>113.9</v>
      </c>
      <c r="X294" s="94">
        <v>113.9</v>
      </c>
    </row>
    <row r="295" spans="1:24" ht="15" thickBot="1" x14ac:dyDescent="0.35">
      <c r="A295" s="93" t="s">
        <v>1120</v>
      </c>
      <c r="B295" s="94">
        <v>127</v>
      </c>
      <c r="C295" s="94">
        <v>111.1</v>
      </c>
      <c r="D295" s="94">
        <v>220.3</v>
      </c>
      <c r="E295" s="94">
        <v>554.20000000000005</v>
      </c>
      <c r="F295" s="94">
        <v>111.1</v>
      </c>
      <c r="G295" s="94">
        <v>111.1</v>
      </c>
      <c r="R295" s="93" t="s">
        <v>1120</v>
      </c>
      <c r="S295" s="94">
        <v>112.9</v>
      </c>
      <c r="T295" s="94">
        <v>130.5</v>
      </c>
      <c r="U295" s="94">
        <v>656.1</v>
      </c>
      <c r="V295" s="94">
        <v>198.5</v>
      </c>
      <c r="W295" s="94">
        <v>112.9</v>
      </c>
      <c r="X295" s="94">
        <v>112.9</v>
      </c>
    </row>
    <row r="296" spans="1:24" ht="15" thickBot="1" x14ac:dyDescent="0.35">
      <c r="A296" s="93" t="s">
        <v>1128</v>
      </c>
      <c r="B296" s="94">
        <v>126</v>
      </c>
      <c r="C296" s="94">
        <v>110.2</v>
      </c>
      <c r="D296" s="94">
        <v>219.3</v>
      </c>
      <c r="E296" s="94">
        <v>553.20000000000005</v>
      </c>
      <c r="F296" s="94">
        <v>110.2</v>
      </c>
      <c r="G296" s="94">
        <v>110.2</v>
      </c>
      <c r="R296" s="93" t="s">
        <v>1128</v>
      </c>
      <c r="S296" s="94">
        <v>111.9</v>
      </c>
      <c r="T296" s="94">
        <v>129.5</v>
      </c>
      <c r="U296" s="94">
        <v>655.1</v>
      </c>
      <c r="V296" s="94">
        <v>197.5</v>
      </c>
      <c r="W296" s="94">
        <v>111.9</v>
      </c>
      <c r="X296" s="94">
        <v>111.9</v>
      </c>
    </row>
    <row r="297" spans="1:24" ht="15" thickBot="1" x14ac:dyDescent="0.35">
      <c r="A297" s="93" t="s">
        <v>1136</v>
      </c>
      <c r="B297" s="94">
        <v>125</v>
      </c>
      <c r="C297" s="94">
        <v>109.2</v>
      </c>
      <c r="D297" s="94">
        <v>218.3</v>
      </c>
      <c r="E297" s="94">
        <v>552.20000000000005</v>
      </c>
      <c r="F297" s="94">
        <v>109.2</v>
      </c>
      <c r="G297" s="94">
        <v>109.2</v>
      </c>
      <c r="R297" s="93" t="s">
        <v>1136</v>
      </c>
      <c r="S297" s="94">
        <v>110.9</v>
      </c>
      <c r="T297" s="94">
        <v>128.5</v>
      </c>
      <c r="U297" s="94">
        <v>654.1</v>
      </c>
      <c r="V297" s="94">
        <v>196.5</v>
      </c>
      <c r="W297" s="94">
        <v>110.9</v>
      </c>
      <c r="X297" s="94">
        <v>110.9</v>
      </c>
    </row>
    <row r="298" spans="1:24" ht="15" thickBot="1" x14ac:dyDescent="0.35">
      <c r="A298" s="93" t="s">
        <v>1144</v>
      </c>
      <c r="B298" s="94">
        <v>124</v>
      </c>
      <c r="C298" s="94">
        <v>108.2</v>
      </c>
      <c r="D298" s="94">
        <v>217.3</v>
      </c>
      <c r="E298" s="94">
        <v>551.20000000000005</v>
      </c>
      <c r="F298" s="94">
        <v>108.2</v>
      </c>
      <c r="G298" s="94">
        <v>108.2</v>
      </c>
      <c r="R298" s="93" t="s">
        <v>1144</v>
      </c>
      <c r="S298" s="94">
        <v>109.9</v>
      </c>
      <c r="T298" s="94">
        <v>127.5</v>
      </c>
      <c r="U298" s="94">
        <v>653.1</v>
      </c>
      <c r="V298" s="94">
        <v>195.5</v>
      </c>
      <c r="W298" s="94">
        <v>109.9</v>
      </c>
      <c r="X298" s="94">
        <v>109.9</v>
      </c>
    </row>
    <row r="299" spans="1:24" ht="15" thickBot="1" x14ac:dyDescent="0.35">
      <c r="A299" s="93" t="s">
        <v>1152</v>
      </c>
      <c r="B299" s="94">
        <v>123.1</v>
      </c>
      <c r="C299" s="94">
        <v>107.2</v>
      </c>
      <c r="D299" s="94">
        <v>216.3</v>
      </c>
      <c r="E299" s="94">
        <v>550.29999999999995</v>
      </c>
      <c r="F299" s="94">
        <v>107.2</v>
      </c>
      <c r="G299" s="94">
        <v>107.2</v>
      </c>
      <c r="R299" s="93" t="s">
        <v>1152</v>
      </c>
      <c r="S299" s="94">
        <v>108.8</v>
      </c>
      <c r="T299" s="94">
        <v>126.5</v>
      </c>
      <c r="U299" s="94">
        <v>652.1</v>
      </c>
      <c r="V299" s="94">
        <v>194.5</v>
      </c>
      <c r="W299" s="94">
        <v>108.8</v>
      </c>
      <c r="X299" s="94">
        <v>108.8</v>
      </c>
    </row>
    <row r="300" spans="1:24" ht="15" thickBot="1" x14ac:dyDescent="0.35">
      <c r="A300" s="93" t="s">
        <v>1160</v>
      </c>
      <c r="B300" s="94">
        <v>122.1</v>
      </c>
      <c r="C300" s="94">
        <v>106.2</v>
      </c>
      <c r="D300" s="94">
        <v>215.3</v>
      </c>
      <c r="E300" s="94">
        <v>549.29999999999995</v>
      </c>
      <c r="F300" s="94">
        <v>106.2</v>
      </c>
      <c r="G300" s="94">
        <v>106.2</v>
      </c>
      <c r="R300" s="93" t="s">
        <v>1160</v>
      </c>
      <c r="S300" s="94">
        <v>107.8</v>
      </c>
      <c r="T300" s="94">
        <v>125.5</v>
      </c>
      <c r="U300" s="94">
        <v>651.1</v>
      </c>
      <c r="V300" s="94">
        <v>193.5</v>
      </c>
      <c r="W300" s="94">
        <v>107.8</v>
      </c>
      <c r="X300" s="94">
        <v>107.8</v>
      </c>
    </row>
    <row r="301" spans="1:24" ht="15" thickBot="1" x14ac:dyDescent="0.35">
      <c r="A301" s="93" t="s">
        <v>1168</v>
      </c>
      <c r="B301" s="94">
        <v>121.1</v>
      </c>
      <c r="C301" s="94">
        <v>105.2</v>
      </c>
      <c r="D301" s="94">
        <v>214.3</v>
      </c>
      <c r="E301" s="94">
        <v>548.29999999999995</v>
      </c>
      <c r="F301" s="94">
        <v>105.2</v>
      </c>
      <c r="G301" s="94">
        <v>105.2</v>
      </c>
      <c r="R301" s="93" t="s">
        <v>1168</v>
      </c>
      <c r="S301" s="94">
        <v>106.8</v>
      </c>
      <c r="T301" s="94">
        <v>124.5</v>
      </c>
      <c r="U301" s="94">
        <v>650.1</v>
      </c>
      <c r="V301" s="94">
        <v>192.5</v>
      </c>
      <c r="W301" s="94">
        <v>106.8</v>
      </c>
      <c r="X301" s="94">
        <v>106.8</v>
      </c>
    </row>
    <row r="302" spans="1:24" ht="15" thickBot="1" x14ac:dyDescent="0.35">
      <c r="A302" s="93" t="s">
        <v>1176</v>
      </c>
      <c r="B302" s="94">
        <v>120.1</v>
      </c>
      <c r="C302" s="94">
        <v>104.2</v>
      </c>
      <c r="D302" s="94">
        <v>213.4</v>
      </c>
      <c r="E302" s="94">
        <v>547.29999999999995</v>
      </c>
      <c r="F302" s="94">
        <v>104.2</v>
      </c>
      <c r="G302" s="94">
        <v>104.2</v>
      </c>
      <c r="R302" s="93" t="s">
        <v>1176</v>
      </c>
      <c r="S302" s="94">
        <v>105.8</v>
      </c>
      <c r="T302" s="94">
        <v>123.5</v>
      </c>
      <c r="U302" s="94">
        <v>649</v>
      </c>
      <c r="V302" s="94">
        <v>191.5</v>
      </c>
      <c r="W302" s="94">
        <v>105.8</v>
      </c>
      <c r="X302" s="94">
        <v>105.8</v>
      </c>
    </row>
    <row r="303" spans="1:24" ht="15" thickBot="1" x14ac:dyDescent="0.35">
      <c r="A303" s="93" t="s">
        <v>1184</v>
      </c>
      <c r="B303" s="94">
        <v>119.1</v>
      </c>
      <c r="C303" s="94">
        <v>103.2</v>
      </c>
      <c r="D303" s="94">
        <v>212.4</v>
      </c>
      <c r="E303" s="94">
        <v>546.29999999999995</v>
      </c>
      <c r="F303" s="94">
        <v>103.2</v>
      </c>
      <c r="G303" s="94">
        <v>103.2</v>
      </c>
      <c r="R303" s="93" t="s">
        <v>1184</v>
      </c>
      <c r="S303" s="94">
        <v>104.8</v>
      </c>
      <c r="T303" s="94">
        <v>122.5</v>
      </c>
      <c r="U303" s="94">
        <v>648</v>
      </c>
      <c r="V303" s="94">
        <v>190.5</v>
      </c>
      <c r="W303" s="94">
        <v>104.8</v>
      </c>
      <c r="X303" s="94">
        <v>104.8</v>
      </c>
    </row>
    <row r="304" spans="1:24" ht="15" thickBot="1" x14ac:dyDescent="0.35">
      <c r="A304" s="93" t="s">
        <v>1192</v>
      </c>
      <c r="B304" s="94">
        <v>118.1</v>
      </c>
      <c r="C304" s="94">
        <v>102.2</v>
      </c>
      <c r="D304" s="94">
        <v>211.4</v>
      </c>
      <c r="E304" s="94">
        <v>545.29999999999995</v>
      </c>
      <c r="F304" s="94">
        <v>102.2</v>
      </c>
      <c r="G304" s="94">
        <v>102.2</v>
      </c>
      <c r="R304" s="93" t="s">
        <v>1192</v>
      </c>
      <c r="S304" s="94">
        <v>103.8</v>
      </c>
      <c r="T304" s="94">
        <v>121.4</v>
      </c>
      <c r="U304" s="94">
        <v>647</v>
      </c>
      <c r="V304" s="94">
        <v>189.5</v>
      </c>
      <c r="W304" s="94">
        <v>103.8</v>
      </c>
      <c r="X304" s="94">
        <v>103.8</v>
      </c>
    </row>
    <row r="305" spans="1:24" ht="15" thickBot="1" x14ac:dyDescent="0.35">
      <c r="A305" s="93" t="s">
        <v>1200</v>
      </c>
      <c r="B305" s="94">
        <v>117.1</v>
      </c>
      <c r="C305" s="94">
        <v>101.2</v>
      </c>
      <c r="D305" s="94">
        <v>210.4</v>
      </c>
      <c r="E305" s="94">
        <v>544.29999999999995</v>
      </c>
      <c r="F305" s="94">
        <v>101.2</v>
      </c>
      <c r="G305" s="94">
        <v>101.2</v>
      </c>
      <c r="R305" s="93" t="s">
        <v>1200</v>
      </c>
      <c r="S305" s="94">
        <v>102.8</v>
      </c>
      <c r="T305" s="94">
        <v>120.4</v>
      </c>
      <c r="U305" s="94">
        <v>646</v>
      </c>
      <c r="V305" s="94">
        <v>188.5</v>
      </c>
      <c r="W305" s="94">
        <v>102.8</v>
      </c>
      <c r="X305" s="94">
        <v>102.8</v>
      </c>
    </row>
    <row r="306" spans="1:24" ht="15" thickBot="1" x14ac:dyDescent="0.35">
      <c r="A306" s="93" t="s">
        <v>1208</v>
      </c>
      <c r="B306" s="94">
        <v>116.1</v>
      </c>
      <c r="C306" s="94">
        <v>100.2</v>
      </c>
      <c r="D306" s="94">
        <v>209.4</v>
      </c>
      <c r="E306" s="94">
        <v>543.29999999999995</v>
      </c>
      <c r="F306" s="94">
        <v>100.2</v>
      </c>
      <c r="G306" s="94">
        <v>100.2</v>
      </c>
      <c r="R306" s="93" t="s">
        <v>1208</v>
      </c>
      <c r="S306" s="94">
        <v>101.8</v>
      </c>
      <c r="T306" s="94">
        <v>119.4</v>
      </c>
      <c r="U306" s="94">
        <v>645</v>
      </c>
      <c r="V306" s="94">
        <v>187.5</v>
      </c>
      <c r="W306" s="94">
        <v>101.8</v>
      </c>
      <c r="X306" s="94">
        <v>101.8</v>
      </c>
    </row>
    <row r="307" spans="1:24" ht="15" thickBot="1" x14ac:dyDescent="0.35">
      <c r="A307" s="93" t="s">
        <v>1216</v>
      </c>
      <c r="B307" s="94">
        <v>115.1</v>
      </c>
      <c r="C307" s="94">
        <v>99.2</v>
      </c>
      <c r="D307" s="94">
        <v>208.4</v>
      </c>
      <c r="E307" s="94">
        <v>542.29999999999995</v>
      </c>
      <c r="F307" s="94">
        <v>99.2</v>
      </c>
      <c r="G307" s="94">
        <v>99.2</v>
      </c>
      <c r="R307" s="93" t="s">
        <v>1216</v>
      </c>
      <c r="S307" s="94">
        <v>100.8</v>
      </c>
      <c r="T307" s="94">
        <v>118.4</v>
      </c>
      <c r="U307" s="94">
        <v>644</v>
      </c>
      <c r="V307" s="94">
        <v>186.4</v>
      </c>
      <c r="W307" s="94">
        <v>100.8</v>
      </c>
      <c r="X307" s="94">
        <v>100.8</v>
      </c>
    </row>
    <row r="308" spans="1:24" ht="15" thickBot="1" x14ac:dyDescent="0.35">
      <c r="A308" s="93" t="s">
        <v>1224</v>
      </c>
      <c r="B308" s="94">
        <v>114.1</v>
      </c>
      <c r="C308" s="94">
        <v>98.2</v>
      </c>
      <c r="D308" s="94">
        <v>207.4</v>
      </c>
      <c r="E308" s="94">
        <v>541.29999999999995</v>
      </c>
      <c r="F308" s="94">
        <v>98.2</v>
      </c>
      <c r="G308" s="94">
        <v>98.2</v>
      </c>
      <c r="R308" s="93" t="s">
        <v>1224</v>
      </c>
      <c r="S308" s="94">
        <v>99.8</v>
      </c>
      <c r="T308" s="94">
        <v>117.4</v>
      </c>
      <c r="U308" s="94">
        <v>643</v>
      </c>
      <c r="V308" s="94">
        <v>185.4</v>
      </c>
      <c r="W308" s="94">
        <v>99.8</v>
      </c>
      <c r="X308" s="94">
        <v>99.8</v>
      </c>
    </row>
    <row r="309" spans="1:24" ht="15" thickBot="1" x14ac:dyDescent="0.35">
      <c r="A309" s="93" t="s">
        <v>1232</v>
      </c>
      <c r="B309" s="94">
        <v>113.1</v>
      </c>
      <c r="C309" s="94">
        <v>97.2</v>
      </c>
      <c r="D309" s="94">
        <v>206.4</v>
      </c>
      <c r="E309" s="94">
        <v>540.29999999999995</v>
      </c>
      <c r="F309" s="94">
        <v>97.2</v>
      </c>
      <c r="G309" s="94">
        <v>97.2</v>
      </c>
      <c r="R309" s="93" t="s">
        <v>1232</v>
      </c>
      <c r="S309" s="94">
        <v>98.8</v>
      </c>
      <c r="T309" s="94">
        <v>116.4</v>
      </c>
      <c r="U309" s="94">
        <v>642</v>
      </c>
      <c r="V309" s="94">
        <v>184.4</v>
      </c>
      <c r="W309" s="94">
        <v>98.8</v>
      </c>
      <c r="X309" s="94">
        <v>98.8</v>
      </c>
    </row>
    <row r="310" spans="1:24" ht="15" thickBot="1" x14ac:dyDescent="0.35">
      <c r="A310" s="93" t="s">
        <v>1240</v>
      </c>
      <c r="B310" s="94">
        <v>112.1</v>
      </c>
      <c r="C310" s="94">
        <v>96.3</v>
      </c>
      <c r="D310" s="94">
        <v>205.4</v>
      </c>
      <c r="E310" s="94">
        <v>539.29999999999995</v>
      </c>
      <c r="F310" s="94">
        <v>96.3</v>
      </c>
      <c r="G310" s="94">
        <v>96.3</v>
      </c>
      <c r="R310" s="93" t="s">
        <v>1240</v>
      </c>
      <c r="S310" s="94">
        <v>97.8</v>
      </c>
      <c r="T310" s="94">
        <v>115.4</v>
      </c>
      <c r="U310" s="94">
        <v>641</v>
      </c>
      <c r="V310" s="94">
        <v>183.4</v>
      </c>
      <c r="W310" s="94">
        <v>97.8</v>
      </c>
      <c r="X310" s="94">
        <v>97.8</v>
      </c>
    </row>
    <row r="311" spans="1:24" ht="15" thickBot="1" x14ac:dyDescent="0.35">
      <c r="A311" s="93" t="s">
        <v>1248</v>
      </c>
      <c r="B311" s="94">
        <v>111.1</v>
      </c>
      <c r="C311" s="94">
        <v>95.3</v>
      </c>
      <c r="D311" s="94">
        <v>204.4</v>
      </c>
      <c r="E311" s="94">
        <v>538.29999999999995</v>
      </c>
      <c r="F311" s="94">
        <v>95.3</v>
      </c>
      <c r="G311" s="94">
        <v>95.3</v>
      </c>
      <c r="R311" s="93" t="s">
        <v>1248</v>
      </c>
      <c r="S311" s="94">
        <v>96.8</v>
      </c>
      <c r="T311" s="94">
        <v>114.4</v>
      </c>
      <c r="U311" s="94">
        <v>640</v>
      </c>
      <c r="V311" s="94">
        <v>182.4</v>
      </c>
      <c r="W311" s="94">
        <v>96.8</v>
      </c>
      <c r="X311" s="94">
        <v>96.8</v>
      </c>
    </row>
    <row r="312" spans="1:24" ht="15" thickBot="1" x14ac:dyDescent="0.35">
      <c r="A312" s="93" t="s">
        <v>1256</v>
      </c>
      <c r="B312" s="94">
        <v>110.2</v>
      </c>
      <c r="C312" s="94">
        <v>94.3</v>
      </c>
      <c r="D312" s="94">
        <v>203.4</v>
      </c>
      <c r="E312" s="94">
        <v>537.4</v>
      </c>
      <c r="F312" s="94">
        <v>94.3</v>
      </c>
      <c r="G312" s="94">
        <v>94.3</v>
      </c>
      <c r="R312" s="93" t="s">
        <v>1256</v>
      </c>
      <c r="S312" s="94">
        <v>95.7</v>
      </c>
      <c r="T312" s="94">
        <v>113.4</v>
      </c>
      <c r="U312" s="94">
        <v>639</v>
      </c>
      <c r="V312" s="94">
        <v>181.4</v>
      </c>
      <c r="W312" s="94">
        <v>95.7</v>
      </c>
      <c r="X312" s="94">
        <v>95.7</v>
      </c>
    </row>
    <row r="313" spans="1:24" ht="15" thickBot="1" x14ac:dyDescent="0.35">
      <c r="A313" s="93" t="s">
        <v>1264</v>
      </c>
      <c r="B313" s="94">
        <v>109.2</v>
      </c>
      <c r="C313" s="94">
        <v>93.3</v>
      </c>
      <c r="D313" s="94">
        <v>202.4</v>
      </c>
      <c r="E313" s="94">
        <v>536.4</v>
      </c>
      <c r="F313" s="94">
        <v>93.3</v>
      </c>
      <c r="G313" s="94">
        <v>93.3</v>
      </c>
      <c r="R313" s="93" t="s">
        <v>1264</v>
      </c>
      <c r="S313" s="94">
        <v>94.7</v>
      </c>
      <c r="T313" s="94">
        <v>112.4</v>
      </c>
      <c r="U313" s="94">
        <v>638</v>
      </c>
      <c r="V313" s="94">
        <v>180.4</v>
      </c>
      <c r="W313" s="94">
        <v>94.7</v>
      </c>
      <c r="X313" s="94">
        <v>94.7</v>
      </c>
    </row>
    <row r="314" spans="1:24" ht="15" thickBot="1" x14ac:dyDescent="0.35">
      <c r="A314" s="93" t="s">
        <v>1272</v>
      </c>
      <c r="B314" s="94">
        <v>108.2</v>
      </c>
      <c r="C314" s="94">
        <v>92.3</v>
      </c>
      <c r="D314" s="94">
        <v>201.4</v>
      </c>
      <c r="E314" s="94">
        <v>535.4</v>
      </c>
      <c r="F314" s="94">
        <v>92.3</v>
      </c>
      <c r="G314" s="94">
        <v>92.3</v>
      </c>
      <c r="R314" s="93" t="s">
        <v>1272</v>
      </c>
      <c r="S314" s="94">
        <v>93.7</v>
      </c>
      <c r="T314" s="94">
        <v>111.4</v>
      </c>
      <c r="U314" s="94">
        <v>637</v>
      </c>
      <c r="V314" s="94">
        <v>179.4</v>
      </c>
      <c r="W314" s="94">
        <v>93.7</v>
      </c>
      <c r="X314" s="94">
        <v>93.7</v>
      </c>
    </row>
    <row r="315" spans="1:24" ht="15" thickBot="1" x14ac:dyDescent="0.35">
      <c r="A315" s="93" t="s">
        <v>1280</v>
      </c>
      <c r="B315" s="94">
        <v>107.2</v>
      </c>
      <c r="C315" s="94">
        <v>91.3</v>
      </c>
      <c r="D315" s="94">
        <v>200.5</v>
      </c>
      <c r="E315" s="94">
        <v>534.4</v>
      </c>
      <c r="F315" s="94">
        <v>91.3</v>
      </c>
      <c r="G315" s="94">
        <v>91.3</v>
      </c>
      <c r="R315" s="93" t="s">
        <v>1280</v>
      </c>
      <c r="S315" s="94">
        <v>92.7</v>
      </c>
      <c r="T315" s="94">
        <v>110.4</v>
      </c>
      <c r="U315" s="94">
        <v>635.9</v>
      </c>
      <c r="V315" s="94">
        <v>178.4</v>
      </c>
      <c r="W315" s="94">
        <v>92.7</v>
      </c>
      <c r="X315" s="94">
        <v>92.7</v>
      </c>
    </row>
    <row r="316" spans="1:24" ht="15" thickBot="1" x14ac:dyDescent="0.35">
      <c r="A316" s="93" t="s">
        <v>1288</v>
      </c>
      <c r="B316" s="94">
        <v>106.2</v>
      </c>
      <c r="C316" s="94">
        <v>90.3</v>
      </c>
      <c r="D316" s="94">
        <v>199.5</v>
      </c>
      <c r="E316" s="94">
        <v>533.4</v>
      </c>
      <c r="F316" s="94">
        <v>90.3</v>
      </c>
      <c r="G316" s="94">
        <v>90.3</v>
      </c>
      <c r="R316" s="93" t="s">
        <v>1288</v>
      </c>
      <c r="S316" s="94">
        <v>91.7</v>
      </c>
      <c r="T316" s="94">
        <v>109.4</v>
      </c>
      <c r="U316" s="94">
        <v>634.9</v>
      </c>
      <c r="V316" s="94">
        <v>177.4</v>
      </c>
      <c r="W316" s="94">
        <v>91.7</v>
      </c>
      <c r="X316" s="94">
        <v>91.7</v>
      </c>
    </row>
    <row r="317" spans="1:24" ht="15" thickBot="1" x14ac:dyDescent="0.35">
      <c r="A317" s="93" t="s">
        <v>1296</v>
      </c>
      <c r="B317" s="94">
        <v>105.2</v>
      </c>
      <c r="C317" s="94">
        <v>89.3</v>
      </c>
      <c r="D317" s="94">
        <v>198.5</v>
      </c>
      <c r="E317" s="94">
        <v>532.4</v>
      </c>
      <c r="F317" s="94">
        <v>89.3</v>
      </c>
      <c r="G317" s="94">
        <v>89.3</v>
      </c>
      <c r="R317" s="93" t="s">
        <v>1296</v>
      </c>
      <c r="S317" s="94">
        <v>90.7</v>
      </c>
      <c r="T317" s="94">
        <v>108.3</v>
      </c>
      <c r="U317" s="94">
        <v>633.9</v>
      </c>
      <c r="V317" s="94">
        <v>176.4</v>
      </c>
      <c r="W317" s="94">
        <v>90.7</v>
      </c>
      <c r="X317" s="94">
        <v>90.7</v>
      </c>
    </row>
    <row r="318" spans="1:24" ht="15" thickBot="1" x14ac:dyDescent="0.35">
      <c r="A318" s="93" t="s">
        <v>1304</v>
      </c>
      <c r="B318" s="94">
        <v>104.2</v>
      </c>
      <c r="C318" s="94">
        <v>88.3</v>
      </c>
      <c r="D318" s="94">
        <v>197.5</v>
      </c>
      <c r="E318" s="94">
        <v>531.4</v>
      </c>
      <c r="F318" s="94">
        <v>88.3</v>
      </c>
      <c r="G318" s="94">
        <v>88.3</v>
      </c>
      <c r="R318" s="93" t="s">
        <v>1304</v>
      </c>
      <c r="S318" s="94">
        <v>89.7</v>
      </c>
      <c r="T318" s="94">
        <v>107.3</v>
      </c>
      <c r="U318" s="94">
        <v>632.9</v>
      </c>
      <c r="V318" s="94">
        <v>175.4</v>
      </c>
      <c r="W318" s="94">
        <v>89.7</v>
      </c>
      <c r="X318" s="94">
        <v>89.7</v>
      </c>
    </row>
    <row r="319" spans="1:24" ht="15" thickBot="1" x14ac:dyDescent="0.35">
      <c r="A319" s="93" t="s">
        <v>1312</v>
      </c>
      <c r="B319" s="94">
        <v>103.2</v>
      </c>
      <c r="C319" s="94">
        <v>87.3</v>
      </c>
      <c r="D319" s="94">
        <v>196.5</v>
      </c>
      <c r="E319" s="94">
        <v>530.4</v>
      </c>
      <c r="F319" s="94">
        <v>87.3</v>
      </c>
      <c r="G319" s="94">
        <v>87.3</v>
      </c>
      <c r="R319" s="93" t="s">
        <v>1312</v>
      </c>
      <c r="S319" s="94">
        <v>88.7</v>
      </c>
      <c r="T319" s="94">
        <v>106.3</v>
      </c>
      <c r="U319" s="94">
        <v>631.9</v>
      </c>
      <c r="V319" s="94">
        <v>174.4</v>
      </c>
      <c r="W319" s="94">
        <v>88.7</v>
      </c>
      <c r="X319" s="94">
        <v>88.7</v>
      </c>
    </row>
    <row r="320" spans="1:24" ht="15" thickBot="1" x14ac:dyDescent="0.35">
      <c r="A320" s="93" t="s">
        <v>1320</v>
      </c>
      <c r="B320" s="94">
        <v>102.2</v>
      </c>
      <c r="C320" s="94">
        <v>86.3</v>
      </c>
      <c r="D320" s="94">
        <v>195.5</v>
      </c>
      <c r="E320" s="94">
        <v>529.4</v>
      </c>
      <c r="F320" s="94">
        <v>86.3</v>
      </c>
      <c r="G320" s="94">
        <v>86.3</v>
      </c>
      <c r="R320" s="93" t="s">
        <v>1320</v>
      </c>
      <c r="S320" s="94">
        <v>87.7</v>
      </c>
      <c r="T320" s="94">
        <v>105.3</v>
      </c>
      <c r="U320" s="94">
        <v>630.9</v>
      </c>
      <c r="V320" s="94">
        <v>173.3</v>
      </c>
      <c r="W320" s="94">
        <v>87.7</v>
      </c>
      <c r="X320" s="94">
        <v>87.7</v>
      </c>
    </row>
    <row r="321" spans="1:24" ht="15" thickBot="1" x14ac:dyDescent="0.35">
      <c r="A321" s="93" t="s">
        <v>1328</v>
      </c>
      <c r="B321" s="94">
        <v>101.2</v>
      </c>
      <c r="C321" s="94">
        <v>85.3</v>
      </c>
      <c r="D321" s="94">
        <v>194.5</v>
      </c>
      <c r="E321" s="94">
        <v>528.4</v>
      </c>
      <c r="F321" s="94">
        <v>85.3</v>
      </c>
      <c r="G321" s="94">
        <v>85.3</v>
      </c>
      <c r="R321" s="93" t="s">
        <v>1328</v>
      </c>
      <c r="S321" s="94">
        <v>86.7</v>
      </c>
      <c r="T321" s="94">
        <v>104.3</v>
      </c>
      <c r="U321" s="94">
        <v>629.9</v>
      </c>
      <c r="V321" s="94">
        <v>172.3</v>
      </c>
      <c r="W321" s="94">
        <v>86.7</v>
      </c>
      <c r="X321" s="94">
        <v>86.7</v>
      </c>
    </row>
    <row r="322" spans="1:24" ht="15" thickBot="1" x14ac:dyDescent="0.35">
      <c r="A322" s="93" t="s">
        <v>1335</v>
      </c>
      <c r="B322" s="94">
        <v>100.2</v>
      </c>
      <c r="C322" s="94">
        <v>84.3</v>
      </c>
      <c r="D322" s="94">
        <v>193.5</v>
      </c>
      <c r="E322" s="94">
        <v>527.4</v>
      </c>
      <c r="F322" s="94">
        <v>84.3</v>
      </c>
      <c r="G322" s="94">
        <v>84.3</v>
      </c>
      <c r="R322" s="93" t="s">
        <v>1335</v>
      </c>
      <c r="S322" s="94">
        <v>85.7</v>
      </c>
      <c r="T322" s="94">
        <v>103.3</v>
      </c>
      <c r="U322" s="94">
        <v>628.9</v>
      </c>
      <c r="V322" s="94">
        <v>171.3</v>
      </c>
      <c r="W322" s="94">
        <v>85.7</v>
      </c>
      <c r="X322" s="94">
        <v>85.7</v>
      </c>
    </row>
    <row r="323" spans="1:24" ht="15" thickBot="1" x14ac:dyDescent="0.35">
      <c r="A323" s="93" t="s">
        <v>1342</v>
      </c>
      <c r="B323" s="94">
        <v>99.2</v>
      </c>
      <c r="C323" s="94">
        <v>83.4</v>
      </c>
      <c r="D323" s="94">
        <v>192.5</v>
      </c>
      <c r="E323" s="94">
        <v>526.4</v>
      </c>
      <c r="F323" s="94">
        <v>83.4</v>
      </c>
      <c r="G323" s="94">
        <v>83.4</v>
      </c>
      <c r="R323" s="93" t="s">
        <v>1342</v>
      </c>
      <c r="S323" s="94">
        <v>84.7</v>
      </c>
      <c r="T323" s="94">
        <v>102.3</v>
      </c>
      <c r="U323" s="94">
        <v>627.9</v>
      </c>
      <c r="V323" s="94">
        <v>170.3</v>
      </c>
      <c r="W323" s="94">
        <v>84.7</v>
      </c>
      <c r="X323" s="94">
        <v>84.7</v>
      </c>
    </row>
    <row r="324" spans="1:24" ht="15" thickBot="1" x14ac:dyDescent="0.35">
      <c r="A324" s="93" t="s">
        <v>1349</v>
      </c>
      <c r="B324" s="94">
        <v>98.2</v>
      </c>
      <c r="C324" s="94">
        <v>82.4</v>
      </c>
      <c r="D324" s="94">
        <v>191.5</v>
      </c>
      <c r="E324" s="94">
        <v>525.4</v>
      </c>
      <c r="F324" s="94">
        <v>82.4</v>
      </c>
      <c r="G324" s="94">
        <v>82.4</v>
      </c>
      <c r="R324" s="93" t="s">
        <v>1349</v>
      </c>
      <c r="S324" s="94">
        <v>83.7</v>
      </c>
      <c r="T324" s="94">
        <v>101.3</v>
      </c>
      <c r="U324" s="94">
        <v>626.9</v>
      </c>
      <c r="V324" s="94">
        <v>169.3</v>
      </c>
      <c r="W324" s="94">
        <v>83.7</v>
      </c>
      <c r="X324" s="94">
        <v>83.7</v>
      </c>
    </row>
    <row r="325" spans="1:24" ht="15" thickBot="1" x14ac:dyDescent="0.35">
      <c r="A325" s="93" t="s">
        <v>1357</v>
      </c>
      <c r="B325" s="94">
        <v>97.2</v>
      </c>
      <c r="C325" s="94">
        <v>81.400000000000006</v>
      </c>
      <c r="D325" s="94">
        <v>190.5</v>
      </c>
      <c r="E325" s="94">
        <v>524.5</v>
      </c>
      <c r="F325" s="94">
        <v>81.400000000000006</v>
      </c>
      <c r="G325" s="94">
        <v>81.400000000000006</v>
      </c>
      <c r="R325" s="93" t="s">
        <v>1357</v>
      </c>
      <c r="S325" s="94">
        <v>82.6</v>
      </c>
      <c r="T325" s="94">
        <v>100.3</v>
      </c>
      <c r="U325" s="94">
        <v>625.9</v>
      </c>
      <c r="V325" s="94">
        <v>168.3</v>
      </c>
      <c r="W325" s="94">
        <v>82.6</v>
      </c>
      <c r="X325" s="94">
        <v>82.6</v>
      </c>
    </row>
    <row r="326" spans="1:24" ht="15" thickBot="1" x14ac:dyDescent="0.35">
      <c r="A326" s="93" t="s">
        <v>1365</v>
      </c>
      <c r="B326" s="94">
        <v>96.3</v>
      </c>
      <c r="C326" s="94">
        <v>80.400000000000006</v>
      </c>
      <c r="D326" s="94">
        <v>189.5</v>
      </c>
      <c r="E326" s="94">
        <v>523.5</v>
      </c>
      <c r="F326" s="94">
        <v>80.400000000000006</v>
      </c>
      <c r="G326" s="94">
        <v>80.400000000000006</v>
      </c>
      <c r="R326" s="93" t="s">
        <v>1365</v>
      </c>
      <c r="S326" s="94">
        <v>81.599999999999994</v>
      </c>
      <c r="T326" s="94">
        <v>99.3</v>
      </c>
      <c r="U326" s="94">
        <v>624.9</v>
      </c>
      <c r="V326" s="94">
        <v>167.3</v>
      </c>
      <c r="W326" s="94">
        <v>81.599999999999994</v>
      </c>
      <c r="X326" s="94">
        <v>81.599999999999994</v>
      </c>
    </row>
    <row r="327" spans="1:24" ht="15" thickBot="1" x14ac:dyDescent="0.35">
      <c r="A327" s="93" t="s">
        <v>1373</v>
      </c>
      <c r="B327" s="94">
        <v>95.3</v>
      </c>
      <c r="C327" s="94">
        <v>79.400000000000006</v>
      </c>
      <c r="D327" s="94">
        <v>188.5</v>
      </c>
      <c r="E327" s="94">
        <v>522.5</v>
      </c>
      <c r="F327" s="94">
        <v>79.400000000000006</v>
      </c>
      <c r="G327" s="94">
        <v>79.400000000000006</v>
      </c>
      <c r="R327" s="93" t="s">
        <v>1373</v>
      </c>
      <c r="S327" s="94">
        <v>80.599999999999994</v>
      </c>
      <c r="T327" s="94">
        <v>98.3</v>
      </c>
      <c r="U327" s="94">
        <v>623.9</v>
      </c>
      <c r="V327" s="94">
        <v>166.3</v>
      </c>
      <c r="W327" s="94">
        <v>80.599999999999994</v>
      </c>
      <c r="X327" s="94">
        <v>80.599999999999994</v>
      </c>
    </row>
    <row r="328" spans="1:24" ht="15" thickBot="1" x14ac:dyDescent="0.35">
      <c r="A328" s="93" t="s">
        <v>1381</v>
      </c>
      <c r="B328" s="94">
        <v>94.3</v>
      </c>
      <c r="C328" s="94">
        <v>78.400000000000006</v>
      </c>
      <c r="D328" s="94">
        <v>187.6</v>
      </c>
      <c r="E328" s="94">
        <v>521.5</v>
      </c>
      <c r="F328" s="94">
        <v>78.400000000000006</v>
      </c>
      <c r="G328" s="94">
        <v>78.400000000000006</v>
      </c>
      <c r="R328" s="93" t="s">
        <v>1381</v>
      </c>
      <c r="S328" s="94">
        <v>79.599999999999994</v>
      </c>
      <c r="T328" s="94">
        <v>97.3</v>
      </c>
      <c r="U328" s="94">
        <v>622.79999999999995</v>
      </c>
      <c r="V328" s="94">
        <v>165.3</v>
      </c>
      <c r="W328" s="94">
        <v>79.599999999999994</v>
      </c>
      <c r="X328" s="94">
        <v>79.599999999999994</v>
      </c>
    </row>
    <row r="329" spans="1:24" ht="15" thickBot="1" x14ac:dyDescent="0.35">
      <c r="A329" s="93" t="s">
        <v>1389</v>
      </c>
      <c r="B329" s="94">
        <v>93.3</v>
      </c>
      <c r="C329" s="94">
        <v>77.400000000000006</v>
      </c>
      <c r="D329" s="94">
        <v>186.6</v>
      </c>
      <c r="E329" s="94">
        <v>520.5</v>
      </c>
      <c r="F329" s="94">
        <v>77.400000000000006</v>
      </c>
      <c r="G329" s="94">
        <v>77.400000000000006</v>
      </c>
      <c r="R329" s="93" t="s">
        <v>1389</v>
      </c>
      <c r="S329" s="94">
        <v>78.599999999999994</v>
      </c>
      <c r="T329" s="94">
        <v>96.2</v>
      </c>
      <c r="U329" s="94">
        <v>621.79999999999995</v>
      </c>
      <c r="V329" s="94">
        <v>164.3</v>
      </c>
      <c r="W329" s="94">
        <v>78.599999999999994</v>
      </c>
      <c r="X329" s="94">
        <v>78.599999999999994</v>
      </c>
    </row>
    <row r="330" spans="1:24" ht="15" thickBot="1" x14ac:dyDescent="0.35">
      <c r="A330" s="93" t="s">
        <v>1397</v>
      </c>
      <c r="B330" s="94">
        <v>92.3</v>
      </c>
      <c r="C330" s="94">
        <v>76.400000000000006</v>
      </c>
      <c r="D330" s="94">
        <v>185.6</v>
      </c>
      <c r="E330" s="94">
        <v>519.5</v>
      </c>
      <c r="F330" s="94">
        <v>76.400000000000006</v>
      </c>
      <c r="G330" s="94">
        <v>76.400000000000006</v>
      </c>
      <c r="R330" s="93" t="s">
        <v>1397</v>
      </c>
      <c r="S330" s="94">
        <v>77.599999999999994</v>
      </c>
      <c r="T330" s="94">
        <v>95.2</v>
      </c>
      <c r="U330" s="94">
        <v>620.79999999999995</v>
      </c>
      <c r="V330" s="94">
        <v>163.30000000000001</v>
      </c>
      <c r="W330" s="94">
        <v>77.599999999999994</v>
      </c>
      <c r="X330" s="94">
        <v>77.599999999999994</v>
      </c>
    </row>
    <row r="331" spans="1:24" ht="15" thickBot="1" x14ac:dyDescent="0.35">
      <c r="A331" s="93" t="s">
        <v>1405</v>
      </c>
      <c r="B331" s="94">
        <v>91.3</v>
      </c>
      <c r="C331" s="94">
        <v>75.400000000000006</v>
      </c>
      <c r="D331" s="94">
        <v>184.6</v>
      </c>
      <c r="E331" s="94">
        <v>518.5</v>
      </c>
      <c r="F331" s="94">
        <v>75.400000000000006</v>
      </c>
      <c r="G331" s="94">
        <v>75.400000000000006</v>
      </c>
      <c r="R331" s="93" t="s">
        <v>1405</v>
      </c>
      <c r="S331" s="94">
        <v>76.599999999999994</v>
      </c>
      <c r="T331" s="94">
        <v>94.2</v>
      </c>
      <c r="U331" s="94">
        <v>619.79999999999995</v>
      </c>
      <c r="V331" s="94">
        <v>162.30000000000001</v>
      </c>
      <c r="W331" s="94">
        <v>76.599999999999994</v>
      </c>
      <c r="X331" s="94">
        <v>76.599999999999994</v>
      </c>
    </row>
    <row r="332" spans="1:24" ht="15" thickBot="1" x14ac:dyDescent="0.35">
      <c r="A332" s="93" t="s">
        <v>1413</v>
      </c>
      <c r="B332" s="94">
        <v>90.3</v>
      </c>
      <c r="C332" s="94">
        <v>74.400000000000006</v>
      </c>
      <c r="D332" s="94">
        <v>183.6</v>
      </c>
      <c r="E332" s="94">
        <v>517.5</v>
      </c>
      <c r="F332" s="94">
        <v>74.400000000000006</v>
      </c>
      <c r="G332" s="94">
        <v>74.400000000000006</v>
      </c>
      <c r="R332" s="93" t="s">
        <v>1413</v>
      </c>
      <c r="S332" s="94">
        <v>75.599999999999994</v>
      </c>
      <c r="T332" s="94">
        <v>93.2</v>
      </c>
      <c r="U332" s="94">
        <v>618.79999999999995</v>
      </c>
      <c r="V332" s="94">
        <v>161.30000000000001</v>
      </c>
      <c r="W332" s="94">
        <v>75.599999999999994</v>
      </c>
      <c r="X332" s="94">
        <v>75.599999999999994</v>
      </c>
    </row>
    <row r="333" spans="1:24" ht="15" thickBot="1" x14ac:dyDescent="0.35">
      <c r="A333" s="93" t="s">
        <v>1421</v>
      </c>
      <c r="B333" s="94">
        <v>89.3</v>
      </c>
      <c r="C333" s="94">
        <v>73.400000000000006</v>
      </c>
      <c r="D333" s="94">
        <v>182.6</v>
      </c>
      <c r="E333" s="94">
        <v>516.5</v>
      </c>
      <c r="F333" s="94">
        <v>73.400000000000006</v>
      </c>
      <c r="G333" s="94">
        <v>73.400000000000006</v>
      </c>
      <c r="R333" s="93" t="s">
        <v>1421</v>
      </c>
      <c r="S333" s="94">
        <v>74.599999999999994</v>
      </c>
      <c r="T333" s="94">
        <v>92.2</v>
      </c>
      <c r="U333" s="94">
        <v>617.79999999999995</v>
      </c>
      <c r="V333" s="94">
        <v>160.19999999999999</v>
      </c>
      <c r="W333" s="94">
        <v>74.599999999999994</v>
      </c>
      <c r="X333" s="94">
        <v>74.599999999999994</v>
      </c>
    </row>
    <row r="334" spans="1:24" ht="15" thickBot="1" x14ac:dyDescent="0.35">
      <c r="A334" s="93" t="s">
        <v>1429</v>
      </c>
      <c r="B334" s="94">
        <v>88.3</v>
      </c>
      <c r="C334" s="94">
        <v>72.400000000000006</v>
      </c>
      <c r="D334" s="94">
        <v>181.6</v>
      </c>
      <c r="E334" s="94">
        <v>515.5</v>
      </c>
      <c r="F334" s="94">
        <v>72.400000000000006</v>
      </c>
      <c r="G334" s="94">
        <v>72.400000000000006</v>
      </c>
      <c r="R334" s="93" t="s">
        <v>1429</v>
      </c>
      <c r="S334" s="94">
        <v>73.599999999999994</v>
      </c>
      <c r="T334" s="94">
        <v>91.2</v>
      </c>
      <c r="U334" s="94">
        <v>616.79999999999995</v>
      </c>
      <c r="V334" s="94">
        <v>159.19999999999999</v>
      </c>
      <c r="W334" s="94">
        <v>73.599999999999994</v>
      </c>
      <c r="X334" s="94">
        <v>73.599999999999994</v>
      </c>
    </row>
    <row r="335" spans="1:24" ht="15" thickBot="1" x14ac:dyDescent="0.35">
      <c r="A335" s="93" t="s">
        <v>1437</v>
      </c>
      <c r="B335" s="94">
        <v>87.3</v>
      </c>
      <c r="C335" s="94">
        <v>71.400000000000006</v>
      </c>
      <c r="D335" s="94">
        <v>180.6</v>
      </c>
      <c r="E335" s="94">
        <v>514.5</v>
      </c>
      <c r="F335" s="94">
        <v>71.400000000000006</v>
      </c>
      <c r="G335" s="94">
        <v>71.400000000000006</v>
      </c>
      <c r="R335" s="93" t="s">
        <v>1437</v>
      </c>
      <c r="S335" s="94">
        <v>72.599999999999994</v>
      </c>
      <c r="T335" s="94">
        <v>90.2</v>
      </c>
      <c r="U335" s="94">
        <v>615.79999999999995</v>
      </c>
      <c r="V335" s="94">
        <v>158.19999999999999</v>
      </c>
      <c r="W335" s="94">
        <v>72.599999999999994</v>
      </c>
      <c r="X335" s="94">
        <v>72.599999999999994</v>
      </c>
    </row>
    <row r="336" spans="1:24" ht="15" thickBot="1" x14ac:dyDescent="0.35">
      <c r="A336" s="93" t="s">
        <v>1445</v>
      </c>
      <c r="B336" s="94">
        <v>86.3</v>
      </c>
      <c r="C336" s="94">
        <v>70.5</v>
      </c>
      <c r="D336" s="94">
        <v>179.6</v>
      </c>
      <c r="E336" s="94">
        <v>513.5</v>
      </c>
      <c r="F336" s="94">
        <v>70.5</v>
      </c>
      <c r="G336" s="94">
        <v>70.5</v>
      </c>
      <c r="R336" s="93" t="s">
        <v>1445</v>
      </c>
      <c r="S336" s="94">
        <v>71.599999999999994</v>
      </c>
      <c r="T336" s="94">
        <v>89.2</v>
      </c>
      <c r="U336" s="94">
        <v>614.79999999999995</v>
      </c>
      <c r="V336" s="94">
        <v>157.19999999999999</v>
      </c>
      <c r="W336" s="94">
        <v>71.599999999999994</v>
      </c>
      <c r="X336" s="94">
        <v>71.599999999999994</v>
      </c>
    </row>
    <row r="337" spans="1:24" ht="15" thickBot="1" x14ac:dyDescent="0.35">
      <c r="A337" s="93" t="s">
        <v>1453</v>
      </c>
      <c r="B337" s="94">
        <v>85.3</v>
      </c>
      <c r="C337" s="94">
        <v>69.5</v>
      </c>
      <c r="D337" s="94">
        <v>178.6</v>
      </c>
      <c r="E337" s="94">
        <v>512.5</v>
      </c>
      <c r="F337" s="94">
        <v>69.5</v>
      </c>
      <c r="G337" s="94">
        <v>69.5</v>
      </c>
      <c r="R337" s="93" t="s">
        <v>1453</v>
      </c>
      <c r="S337" s="94">
        <v>70.5</v>
      </c>
      <c r="T337" s="94">
        <v>88.2</v>
      </c>
      <c r="U337" s="94">
        <v>613.79999999999995</v>
      </c>
      <c r="V337" s="94">
        <v>156.19999999999999</v>
      </c>
      <c r="W337" s="94">
        <v>70.5</v>
      </c>
      <c r="X337" s="94">
        <v>70.5</v>
      </c>
    </row>
    <row r="338" spans="1:24" ht="15" thickBot="1" x14ac:dyDescent="0.35">
      <c r="A338" s="93" t="s">
        <v>1461</v>
      </c>
      <c r="B338" s="94">
        <v>84.3</v>
      </c>
      <c r="C338" s="94">
        <v>68.5</v>
      </c>
      <c r="D338" s="94">
        <v>177.6</v>
      </c>
      <c r="E338" s="94">
        <v>511.6</v>
      </c>
      <c r="F338" s="94">
        <v>68.5</v>
      </c>
      <c r="G338" s="94">
        <v>68.5</v>
      </c>
      <c r="R338" s="93" t="s">
        <v>1461</v>
      </c>
      <c r="S338" s="94">
        <v>69.5</v>
      </c>
      <c r="T338" s="94">
        <v>87.2</v>
      </c>
      <c r="U338" s="94">
        <v>612.79999999999995</v>
      </c>
      <c r="V338" s="94">
        <v>155.19999999999999</v>
      </c>
      <c r="W338" s="94">
        <v>69.5</v>
      </c>
      <c r="X338" s="94">
        <v>69.5</v>
      </c>
    </row>
    <row r="339" spans="1:24" ht="15" thickBot="1" x14ac:dyDescent="0.35">
      <c r="A339" s="93" t="s">
        <v>1469</v>
      </c>
      <c r="B339" s="94">
        <v>83.4</v>
      </c>
      <c r="C339" s="94">
        <v>67.5</v>
      </c>
      <c r="D339" s="94">
        <v>176.6</v>
      </c>
      <c r="E339" s="94">
        <v>510.6</v>
      </c>
      <c r="F339" s="94">
        <v>67.5</v>
      </c>
      <c r="G339" s="94">
        <v>67.5</v>
      </c>
      <c r="R339" s="93" t="s">
        <v>1469</v>
      </c>
      <c r="S339" s="94">
        <v>68.5</v>
      </c>
      <c r="T339" s="94">
        <v>86.2</v>
      </c>
      <c r="U339" s="94">
        <v>611.79999999999995</v>
      </c>
      <c r="V339" s="94">
        <v>154.19999999999999</v>
      </c>
      <c r="W339" s="94">
        <v>68.5</v>
      </c>
      <c r="X339" s="94">
        <v>68.5</v>
      </c>
    </row>
    <row r="340" spans="1:24" ht="15" thickBot="1" x14ac:dyDescent="0.35">
      <c r="A340" s="93" t="s">
        <v>1477</v>
      </c>
      <c r="B340" s="94">
        <v>82.4</v>
      </c>
      <c r="C340" s="94">
        <v>66.5</v>
      </c>
      <c r="D340" s="94">
        <v>175.6</v>
      </c>
      <c r="E340" s="94">
        <v>509.6</v>
      </c>
      <c r="F340" s="94">
        <v>66.5</v>
      </c>
      <c r="G340" s="94">
        <v>66.5</v>
      </c>
      <c r="R340" s="93" t="s">
        <v>1477</v>
      </c>
      <c r="S340" s="94">
        <v>67.5</v>
      </c>
      <c r="T340" s="94">
        <v>85.2</v>
      </c>
      <c r="U340" s="94">
        <v>610.70000000000005</v>
      </c>
      <c r="V340" s="94">
        <v>153.19999999999999</v>
      </c>
      <c r="W340" s="94">
        <v>67.5</v>
      </c>
      <c r="X340" s="94">
        <v>67.5</v>
      </c>
    </row>
    <row r="341" spans="1:24" ht="15" thickBot="1" x14ac:dyDescent="0.35">
      <c r="A341" s="93" t="s">
        <v>1485</v>
      </c>
      <c r="B341" s="94">
        <v>81.400000000000006</v>
      </c>
      <c r="C341" s="94">
        <v>65.5</v>
      </c>
      <c r="D341" s="94">
        <v>174.7</v>
      </c>
      <c r="E341" s="94">
        <v>508.6</v>
      </c>
      <c r="F341" s="94">
        <v>65.5</v>
      </c>
      <c r="G341" s="94">
        <v>65.5</v>
      </c>
      <c r="R341" s="93" t="s">
        <v>1485</v>
      </c>
      <c r="S341" s="94">
        <v>66.5</v>
      </c>
      <c r="T341" s="94">
        <v>84.2</v>
      </c>
      <c r="U341" s="94">
        <v>609.70000000000005</v>
      </c>
      <c r="V341" s="94">
        <v>152.19999999999999</v>
      </c>
      <c r="W341" s="94">
        <v>66.5</v>
      </c>
      <c r="X341" s="94">
        <v>66.5</v>
      </c>
    </row>
    <row r="342" spans="1:24" ht="15" thickBot="1" x14ac:dyDescent="0.35">
      <c r="A342" s="93" t="s">
        <v>1493</v>
      </c>
      <c r="B342" s="94">
        <v>80.400000000000006</v>
      </c>
      <c r="C342" s="94">
        <v>64.5</v>
      </c>
      <c r="D342" s="94">
        <v>173.7</v>
      </c>
      <c r="E342" s="94">
        <v>507.6</v>
      </c>
      <c r="F342" s="94">
        <v>64.5</v>
      </c>
      <c r="G342" s="94">
        <v>64.5</v>
      </c>
      <c r="R342" s="93" t="s">
        <v>1493</v>
      </c>
      <c r="S342" s="94">
        <v>65.5</v>
      </c>
      <c r="T342" s="94">
        <v>83.1</v>
      </c>
      <c r="U342" s="94">
        <v>608.70000000000005</v>
      </c>
      <c r="V342" s="94">
        <v>151.19999999999999</v>
      </c>
      <c r="W342" s="94">
        <v>65.5</v>
      </c>
      <c r="X342" s="94">
        <v>65.5</v>
      </c>
    </row>
    <row r="343" spans="1:24" ht="15" thickBot="1" x14ac:dyDescent="0.35">
      <c r="A343" s="93" t="s">
        <v>1501</v>
      </c>
      <c r="B343" s="94">
        <v>79.400000000000006</v>
      </c>
      <c r="C343" s="94">
        <v>63.5</v>
      </c>
      <c r="D343" s="94">
        <v>172.7</v>
      </c>
      <c r="E343" s="94">
        <v>506.6</v>
      </c>
      <c r="F343" s="94">
        <v>63.5</v>
      </c>
      <c r="G343" s="94">
        <v>63.5</v>
      </c>
      <c r="R343" s="93" t="s">
        <v>1501</v>
      </c>
      <c r="S343" s="94">
        <v>64.5</v>
      </c>
      <c r="T343" s="94">
        <v>82.1</v>
      </c>
      <c r="U343" s="94">
        <v>607.70000000000005</v>
      </c>
      <c r="V343" s="94">
        <v>150.19999999999999</v>
      </c>
      <c r="W343" s="94">
        <v>64.5</v>
      </c>
      <c r="X343" s="94">
        <v>64.5</v>
      </c>
    </row>
    <row r="344" spans="1:24" ht="15" thickBot="1" x14ac:dyDescent="0.35">
      <c r="A344" s="93" t="s">
        <v>1509</v>
      </c>
      <c r="B344" s="94">
        <v>78.400000000000006</v>
      </c>
      <c r="C344" s="94">
        <v>62.5</v>
      </c>
      <c r="D344" s="94">
        <v>171.7</v>
      </c>
      <c r="E344" s="94">
        <v>505.6</v>
      </c>
      <c r="F344" s="94">
        <v>62.5</v>
      </c>
      <c r="G344" s="94">
        <v>62.5</v>
      </c>
      <c r="R344" s="93" t="s">
        <v>1509</v>
      </c>
      <c r="S344" s="94">
        <v>63.5</v>
      </c>
      <c r="T344" s="94">
        <v>81.099999999999994</v>
      </c>
      <c r="U344" s="94">
        <v>606.70000000000005</v>
      </c>
      <c r="V344" s="94">
        <v>149.19999999999999</v>
      </c>
      <c r="W344" s="94">
        <v>63.5</v>
      </c>
      <c r="X344" s="94">
        <v>63.5</v>
      </c>
    </row>
    <row r="345" spans="1:24" ht="15" thickBot="1" x14ac:dyDescent="0.35">
      <c r="A345" s="93" t="s">
        <v>1517</v>
      </c>
      <c r="B345" s="94">
        <v>77.400000000000006</v>
      </c>
      <c r="C345" s="94">
        <v>61.5</v>
      </c>
      <c r="D345" s="94">
        <v>170.7</v>
      </c>
      <c r="E345" s="94">
        <v>504.6</v>
      </c>
      <c r="F345" s="94">
        <v>61.5</v>
      </c>
      <c r="G345" s="94">
        <v>61.5</v>
      </c>
      <c r="R345" s="93" t="s">
        <v>1517</v>
      </c>
      <c r="S345" s="94">
        <v>62.5</v>
      </c>
      <c r="T345" s="94">
        <v>80.099999999999994</v>
      </c>
      <c r="U345" s="94">
        <v>605.70000000000005</v>
      </c>
      <c r="V345" s="94">
        <v>148.19999999999999</v>
      </c>
      <c r="W345" s="94">
        <v>62.5</v>
      </c>
      <c r="X345" s="94">
        <v>62.5</v>
      </c>
    </row>
    <row r="346" spans="1:24" ht="15" thickBot="1" x14ac:dyDescent="0.35">
      <c r="A346" s="93" t="s">
        <v>1525</v>
      </c>
      <c r="B346" s="94">
        <v>76.400000000000006</v>
      </c>
      <c r="C346" s="94">
        <v>60.5</v>
      </c>
      <c r="D346" s="94">
        <v>169.7</v>
      </c>
      <c r="E346" s="94">
        <v>503.6</v>
      </c>
      <c r="F346" s="94">
        <v>60.5</v>
      </c>
      <c r="G346" s="94">
        <v>60.5</v>
      </c>
      <c r="R346" s="93" t="s">
        <v>1525</v>
      </c>
      <c r="S346" s="94">
        <v>61.5</v>
      </c>
      <c r="T346" s="94">
        <v>79.099999999999994</v>
      </c>
      <c r="U346" s="94">
        <v>604.70000000000005</v>
      </c>
      <c r="V346" s="94">
        <v>147.1</v>
      </c>
      <c r="W346" s="94">
        <v>61.5</v>
      </c>
      <c r="X346" s="94">
        <v>61.5</v>
      </c>
    </row>
    <row r="347" spans="1:24" ht="15" thickBot="1" x14ac:dyDescent="0.35">
      <c r="A347" s="93" t="s">
        <v>1533</v>
      </c>
      <c r="B347" s="94">
        <v>75.400000000000006</v>
      </c>
      <c r="C347" s="94">
        <v>59.5</v>
      </c>
      <c r="D347" s="94">
        <v>168.7</v>
      </c>
      <c r="E347" s="94">
        <v>502.6</v>
      </c>
      <c r="F347" s="94">
        <v>59.5</v>
      </c>
      <c r="G347" s="94">
        <v>59.5</v>
      </c>
      <c r="R347" s="93" t="s">
        <v>1533</v>
      </c>
      <c r="S347" s="94">
        <v>60.5</v>
      </c>
      <c r="T347" s="94">
        <v>78.099999999999994</v>
      </c>
      <c r="U347" s="94">
        <v>603.70000000000005</v>
      </c>
      <c r="V347" s="94">
        <v>146.1</v>
      </c>
      <c r="W347" s="94">
        <v>60.5</v>
      </c>
      <c r="X347" s="94">
        <v>60.5</v>
      </c>
    </row>
    <row r="348" spans="1:24" ht="15" thickBot="1" x14ac:dyDescent="0.35">
      <c r="A348" s="93" t="s">
        <v>1541</v>
      </c>
      <c r="B348" s="94">
        <v>74.400000000000006</v>
      </c>
      <c r="C348" s="94">
        <v>58.5</v>
      </c>
      <c r="D348" s="94">
        <v>167.7</v>
      </c>
      <c r="E348" s="94">
        <v>501.6</v>
      </c>
      <c r="F348" s="94">
        <v>58.5</v>
      </c>
      <c r="G348" s="94">
        <v>58.5</v>
      </c>
      <c r="R348" s="93" t="s">
        <v>1541</v>
      </c>
      <c r="S348" s="94">
        <v>59.5</v>
      </c>
      <c r="T348" s="94">
        <v>77.099999999999994</v>
      </c>
      <c r="U348" s="94">
        <v>602.70000000000005</v>
      </c>
      <c r="V348" s="94">
        <v>145.1</v>
      </c>
      <c r="W348" s="94">
        <v>59.5</v>
      </c>
      <c r="X348" s="94">
        <v>59.5</v>
      </c>
    </row>
    <row r="349" spans="1:24" ht="15" thickBot="1" x14ac:dyDescent="0.35">
      <c r="A349" s="93" t="s">
        <v>1549</v>
      </c>
      <c r="B349" s="94">
        <v>73.400000000000006</v>
      </c>
      <c r="C349" s="94">
        <v>57.6</v>
      </c>
      <c r="D349" s="94">
        <v>166.7</v>
      </c>
      <c r="E349" s="94">
        <v>500.6</v>
      </c>
      <c r="F349" s="94">
        <v>57.6</v>
      </c>
      <c r="G349" s="94">
        <v>57.6</v>
      </c>
      <c r="R349" s="93" t="s">
        <v>1549</v>
      </c>
      <c r="S349" s="94">
        <v>58.5</v>
      </c>
      <c r="T349" s="94">
        <v>76.099999999999994</v>
      </c>
      <c r="U349" s="94">
        <v>601.70000000000005</v>
      </c>
      <c r="V349" s="94">
        <v>144.1</v>
      </c>
      <c r="W349" s="94">
        <v>58.5</v>
      </c>
      <c r="X349" s="94">
        <v>58.5</v>
      </c>
    </row>
    <row r="350" spans="1:24" ht="15" thickBot="1" x14ac:dyDescent="0.35">
      <c r="A350" s="93" t="s">
        <v>1557</v>
      </c>
      <c r="B350" s="94">
        <v>72.400000000000006</v>
      </c>
      <c r="C350" s="94">
        <v>56.6</v>
      </c>
      <c r="D350" s="94">
        <v>165.7</v>
      </c>
      <c r="E350" s="94">
        <v>499.6</v>
      </c>
      <c r="F350" s="94">
        <v>56.6</v>
      </c>
      <c r="G350" s="94">
        <v>56.6</v>
      </c>
      <c r="R350" s="93" t="s">
        <v>1557</v>
      </c>
      <c r="S350" s="94">
        <v>57.4</v>
      </c>
      <c r="T350" s="94">
        <v>75.099999999999994</v>
      </c>
      <c r="U350" s="94">
        <v>600.70000000000005</v>
      </c>
      <c r="V350" s="94">
        <v>143.1</v>
      </c>
      <c r="W350" s="94">
        <v>57.4</v>
      </c>
      <c r="X350" s="94">
        <v>57.4</v>
      </c>
    </row>
    <row r="351" spans="1:24" ht="15" thickBot="1" x14ac:dyDescent="0.35">
      <c r="A351" s="93" t="s">
        <v>1565</v>
      </c>
      <c r="B351" s="94">
        <v>71.400000000000006</v>
      </c>
      <c r="C351" s="94">
        <v>55.6</v>
      </c>
      <c r="D351" s="94">
        <v>164.7</v>
      </c>
      <c r="E351" s="94">
        <v>498.7</v>
      </c>
      <c r="F351" s="94">
        <v>55.6</v>
      </c>
      <c r="G351" s="94">
        <v>55.6</v>
      </c>
      <c r="R351" s="93" t="s">
        <v>1565</v>
      </c>
      <c r="S351" s="94">
        <v>56.4</v>
      </c>
      <c r="T351" s="94">
        <v>74.099999999999994</v>
      </c>
      <c r="U351" s="94">
        <v>599.70000000000005</v>
      </c>
      <c r="V351" s="94">
        <v>142.1</v>
      </c>
      <c r="W351" s="94">
        <v>56.4</v>
      </c>
      <c r="X351" s="94">
        <v>56.4</v>
      </c>
    </row>
    <row r="352" spans="1:24" ht="15" thickBot="1" x14ac:dyDescent="0.35">
      <c r="A352" s="93" t="s">
        <v>1573</v>
      </c>
      <c r="B352" s="94">
        <v>70.5</v>
      </c>
      <c r="C352" s="94">
        <v>54.6</v>
      </c>
      <c r="D352" s="94">
        <v>163.69999999999999</v>
      </c>
      <c r="E352" s="94">
        <v>497.7</v>
      </c>
      <c r="F352" s="94">
        <v>54.6</v>
      </c>
      <c r="G352" s="94">
        <v>54.6</v>
      </c>
      <c r="R352" s="93" t="s">
        <v>1573</v>
      </c>
      <c r="S352" s="94">
        <v>55.4</v>
      </c>
      <c r="T352" s="94">
        <v>73.099999999999994</v>
      </c>
      <c r="U352" s="94">
        <v>598.70000000000005</v>
      </c>
      <c r="V352" s="94">
        <v>141.1</v>
      </c>
      <c r="W352" s="94">
        <v>55.4</v>
      </c>
      <c r="X352" s="94">
        <v>55.4</v>
      </c>
    </row>
    <row r="353" spans="1:24" ht="15" thickBot="1" x14ac:dyDescent="0.35">
      <c r="A353" s="93" t="s">
        <v>1581</v>
      </c>
      <c r="B353" s="94">
        <v>69.5</v>
      </c>
      <c r="C353" s="94">
        <v>53.6</v>
      </c>
      <c r="D353" s="94">
        <v>162.69999999999999</v>
      </c>
      <c r="E353" s="94">
        <v>496.7</v>
      </c>
      <c r="F353" s="94">
        <v>53.6</v>
      </c>
      <c r="G353" s="94">
        <v>53.6</v>
      </c>
      <c r="R353" s="93" t="s">
        <v>1581</v>
      </c>
      <c r="S353" s="94">
        <v>54.4</v>
      </c>
      <c r="T353" s="94">
        <v>72.099999999999994</v>
      </c>
      <c r="U353" s="94">
        <v>597.6</v>
      </c>
      <c r="V353" s="94">
        <v>140.1</v>
      </c>
      <c r="W353" s="94">
        <v>54.4</v>
      </c>
      <c r="X353" s="94">
        <v>54.4</v>
      </c>
    </row>
    <row r="354" spans="1:24" ht="15" thickBot="1" x14ac:dyDescent="0.35">
      <c r="A354" s="93" t="s">
        <v>1589</v>
      </c>
      <c r="B354" s="94">
        <v>68.5</v>
      </c>
      <c r="C354" s="94">
        <v>52.6</v>
      </c>
      <c r="D354" s="94">
        <v>161.80000000000001</v>
      </c>
      <c r="E354" s="94">
        <v>495.7</v>
      </c>
      <c r="F354" s="94">
        <v>52.6</v>
      </c>
      <c r="G354" s="94">
        <v>52.6</v>
      </c>
      <c r="R354" s="93" t="s">
        <v>1589</v>
      </c>
      <c r="S354" s="94">
        <v>53.4</v>
      </c>
      <c r="T354" s="94">
        <v>71.099999999999994</v>
      </c>
      <c r="U354" s="94">
        <v>596.6</v>
      </c>
      <c r="V354" s="94">
        <v>139.1</v>
      </c>
      <c r="W354" s="94">
        <v>53.4</v>
      </c>
      <c r="X354" s="94">
        <v>53.4</v>
      </c>
    </row>
    <row r="355" spans="1:24" ht="15" thickBot="1" x14ac:dyDescent="0.35">
      <c r="A355" s="93" t="s">
        <v>1597</v>
      </c>
      <c r="B355" s="94">
        <v>67.5</v>
      </c>
      <c r="C355" s="94">
        <v>51.6</v>
      </c>
      <c r="D355" s="94">
        <v>160.80000000000001</v>
      </c>
      <c r="E355" s="94">
        <v>494.7</v>
      </c>
      <c r="F355" s="94">
        <v>51.6</v>
      </c>
      <c r="G355" s="94">
        <v>51.6</v>
      </c>
      <c r="R355" s="93" t="s">
        <v>1597</v>
      </c>
      <c r="S355" s="94">
        <v>52.4</v>
      </c>
      <c r="T355" s="94">
        <v>70</v>
      </c>
      <c r="U355" s="94">
        <v>595.6</v>
      </c>
      <c r="V355" s="94">
        <v>138.1</v>
      </c>
      <c r="W355" s="94">
        <v>52.4</v>
      </c>
      <c r="X355" s="94">
        <v>52.4</v>
      </c>
    </row>
    <row r="356" spans="1:24" ht="15" thickBot="1" x14ac:dyDescent="0.35">
      <c r="A356" s="93" t="s">
        <v>1605</v>
      </c>
      <c r="B356" s="94">
        <v>66.5</v>
      </c>
      <c r="C356" s="94">
        <v>50.6</v>
      </c>
      <c r="D356" s="94">
        <v>159.80000000000001</v>
      </c>
      <c r="E356" s="94">
        <v>493.7</v>
      </c>
      <c r="F356" s="94">
        <v>50.6</v>
      </c>
      <c r="G356" s="94">
        <v>50.6</v>
      </c>
      <c r="R356" s="93" t="s">
        <v>1605</v>
      </c>
      <c r="S356" s="94">
        <v>51.4</v>
      </c>
      <c r="T356" s="94">
        <v>69</v>
      </c>
      <c r="U356" s="94">
        <v>594.6</v>
      </c>
      <c r="V356" s="94">
        <v>137.1</v>
      </c>
      <c r="W356" s="94">
        <v>51.4</v>
      </c>
      <c r="X356" s="94">
        <v>51.4</v>
      </c>
    </row>
    <row r="357" spans="1:24" ht="15" thickBot="1" x14ac:dyDescent="0.35">
      <c r="A357" s="93" t="s">
        <v>1613</v>
      </c>
      <c r="B357" s="94">
        <v>65.5</v>
      </c>
      <c r="C357" s="94">
        <v>49.6</v>
      </c>
      <c r="D357" s="94">
        <v>158.80000000000001</v>
      </c>
      <c r="E357" s="94">
        <v>492.7</v>
      </c>
      <c r="F357" s="94">
        <v>49.6</v>
      </c>
      <c r="G357" s="94">
        <v>49.6</v>
      </c>
      <c r="R357" s="93" t="s">
        <v>1613</v>
      </c>
      <c r="S357" s="94">
        <v>50.4</v>
      </c>
      <c r="T357" s="94">
        <v>68</v>
      </c>
      <c r="U357" s="94">
        <v>593.6</v>
      </c>
      <c r="V357" s="94">
        <v>136.1</v>
      </c>
      <c r="W357" s="94">
        <v>50.4</v>
      </c>
      <c r="X357" s="94">
        <v>50.4</v>
      </c>
    </row>
    <row r="358" spans="1:24" ht="15" thickBot="1" x14ac:dyDescent="0.35">
      <c r="A358" s="93" t="s">
        <v>1621</v>
      </c>
      <c r="B358" s="94">
        <v>64.5</v>
      </c>
      <c r="C358" s="94">
        <v>48.6</v>
      </c>
      <c r="D358" s="94">
        <v>157.80000000000001</v>
      </c>
      <c r="E358" s="94">
        <v>491.7</v>
      </c>
      <c r="F358" s="94">
        <v>48.6</v>
      </c>
      <c r="G358" s="94">
        <v>48.6</v>
      </c>
      <c r="R358" s="93" t="s">
        <v>1621</v>
      </c>
      <c r="S358" s="94">
        <v>49.4</v>
      </c>
      <c r="T358" s="94">
        <v>67</v>
      </c>
      <c r="U358" s="94">
        <v>592.6</v>
      </c>
      <c r="V358" s="94">
        <v>135.1</v>
      </c>
      <c r="W358" s="94">
        <v>49.4</v>
      </c>
      <c r="X358" s="94">
        <v>49.4</v>
      </c>
    </row>
    <row r="359" spans="1:24" ht="15" thickBot="1" x14ac:dyDescent="0.35">
      <c r="A359" s="93" t="s">
        <v>1629</v>
      </c>
      <c r="B359" s="94">
        <v>63.5</v>
      </c>
      <c r="C359" s="94">
        <v>47.6</v>
      </c>
      <c r="D359" s="94">
        <v>156.80000000000001</v>
      </c>
      <c r="E359" s="94">
        <v>490.7</v>
      </c>
      <c r="F359" s="94">
        <v>47.6</v>
      </c>
      <c r="G359" s="94">
        <v>47.6</v>
      </c>
      <c r="R359" s="93" t="s">
        <v>1629</v>
      </c>
      <c r="S359" s="94">
        <v>48.4</v>
      </c>
      <c r="T359" s="94">
        <v>66</v>
      </c>
      <c r="U359" s="94">
        <v>591.6</v>
      </c>
      <c r="V359" s="94">
        <v>134</v>
      </c>
      <c r="W359" s="94">
        <v>48.4</v>
      </c>
      <c r="X359" s="94">
        <v>48.4</v>
      </c>
    </row>
    <row r="360" spans="1:24" ht="15" thickBot="1" x14ac:dyDescent="0.35">
      <c r="A360" s="93" t="s">
        <v>1637</v>
      </c>
      <c r="B360" s="94">
        <v>62.5</v>
      </c>
      <c r="C360" s="94">
        <v>46.6</v>
      </c>
      <c r="D360" s="94">
        <v>155.80000000000001</v>
      </c>
      <c r="E360" s="94">
        <v>489.7</v>
      </c>
      <c r="F360" s="94">
        <v>46.6</v>
      </c>
      <c r="G360" s="94">
        <v>46.6</v>
      </c>
      <c r="R360" s="93" t="s">
        <v>1637</v>
      </c>
      <c r="S360" s="94">
        <v>47.4</v>
      </c>
      <c r="T360" s="94">
        <v>65</v>
      </c>
      <c r="U360" s="94">
        <v>590.6</v>
      </c>
      <c r="V360" s="94">
        <v>133</v>
      </c>
      <c r="W360" s="94">
        <v>47.4</v>
      </c>
      <c r="X360" s="94">
        <v>47.4</v>
      </c>
    </row>
    <row r="361" spans="1:24" ht="15" thickBot="1" x14ac:dyDescent="0.35">
      <c r="A361" s="93" t="s">
        <v>1645</v>
      </c>
      <c r="B361" s="94">
        <v>61.5</v>
      </c>
      <c r="C361" s="94">
        <v>45.6</v>
      </c>
      <c r="D361" s="94">
        <v>154.80000000000001</v>
      </c>
      <c r="E361" s="94">
        <v>488.7</v>
      </c>
      <c r="F361" s="94">
        <v>45.6</v>
      </c>
      <c r="G361" s="94">
        <v>45.6</v>
      </c>
      <c r="R361" s="93" t="s">
        <v>1645</v>
      </c>
      <c r="S361" s="94">
        <v>46.4</v>
      </c>
      <c r="T361" s="94">
        <v>64</v>
      </c>
      <c r="U361" s="94">
        <v>589.6</v>
      </c>
      <c r="V361" s="94">
        <v>132</v>
      </c>
      <c r="W361" s="94">
        <v>46.4</v>
      </c>
      <c r="X361" s="94">
        <v>46.4</v>
      </c>
    </row>
    <row r="362" spans="1:24" ht="15" thickBot="1" x14ac:dyDescent="0.35">
      <c r="A362" s="93" t="s">
        <v>1653</v>
      </c>
      <c r="B362" s="94">
        <v>60.5</v>
      </c>
      <c r="C362" s="94">
        <v>44.7</v>
      </c>
      <c r="D362" s="94">
        <v>153.80000000000001</v>
      </c>
      <c r="E362" s="94">
        <v>487.7</v>
      </c>
      <c r="F362" s="94">
        <v>44.7</v>
      </c>
      <c r="G362" s="94">
        <v>44.7</v>
      </c>
      <c r="R362" s="93" t="s">
        <v>1653</v>
      </c>
      <c r="S362" s="94">
        <v>45.4</v>
      </c>
      <c r="T362" s="94">
        <v>63</v>
      </c>
      <c r="U362" s="94">
        <v>588.6</v>
      </c>
      <c r="V362" s="94">
        <v>131</v>
      </c>
      <c r="W362" s="94">
        <v>45.4</v>
      </c>
      <c r="X362" s="94">
        <v>45.4</v>
      </c>
    </row>
    <row r="363" spans="1:24" ht="15" thickBot="1" x14ac:dyDescent="0.35">
      <c r="A363" s="93" t="s">
        <v>1661</v>
      </c>
      <c r="B363" s="94">
        <v>59.5</v>
      </c>
      <c r="C363" s="94">
        <v>43.7</v>
      </c>
      <c r="D363" s="94">
        <v>152.80000000000001</v>
      </c>
      <c r="E363" s="94">
        <v>486.7</v>
      </c>
      <c r="F363" s="94">
        <v>43.7</v>
      </c>
      <c r="G363" s="94">
        <v>43.7</v>
      </c>
      <c r="R363" s="93" t="s">
        <v>1661</v>
      </c>
      <c r="S363" s="94">
        <v>44.3</v>
      </c>
      <c r="T363" s="94">
        <v>62</v>
      </c>
      <c r="U363" s="94">
        <v>587.6</v>
      </c>
      <c r="V363" s="94">
        <v>130</v>
      </c>
      <c r="W363" s="94">
        <v>44.3</v>
      </c>
      <c r="X363" s="94">
        <v>44.3</v>
      </c>
    </row>
    <row r="364" spans="1:24" ht="15" thickBot="1" x14ac:dyDescent="0.35">
      <c r="A364" s="93" t="s">
        <v>1668</v>
      </c>
      <c r="B364" s="94">
        <v>58.5</v>
      </c>
      <c r="C364" s="94">
        <v>42.7</v>
      </c>
      <c r="D364" s="94">
        <v>151.80000000000001</v>
      </c>
      <c r="E364" s="94">
        <v>485.8</v>
      </c>
      <c r="F364" s="94">
        <v>42.7</v>
      </c>
      <c r="G364" s="94">
        <v>42.7</v>
      </c>
      <c r="R364" s="93" t="s">
        <v>1668</v>
      </c>
      <c r="S364" s="94">
        <v>43.3</v>
      </c>
      <c r="T364" s="94">
        <v>61</v>
      </c>
      <c r="U364" s="94">
        <v>586.6</v>
      </c>
      <c r="V364" s="94">
        <v>129</v>
      </c>
      <c r="W364" s="94">
        <v>43.3</v>
      </c>
      <c r="X364" s="94">
        <v>43.3</v>
      </c>
    </row>
    <row r="365" spans="1:24" ht="15" thickBot="1" x14ac:dyDescent="0.35">
      <c r="A365" s="93" t="s">
        <v>1675</v>
      </c>
      <c r="B365" s="94">
        <v>57.6</v>
      </c>
      <c r="C365" s="94">
        <v>41.7</v>
      </c>
      <c r="D365" s="94">
        <v>150.80000000000001</v>
      </c>
      <c r="E365" s="94">
        <v>484.8</v>
      </c>
      <c r="F365" s="94">
        <v>41.7</v>
      </c>
      <c r="G365" s="94">
        <v>41.7</v>
      </c>
      <c r="R365" s="93" t="s">
        <v>1675</v>
      </c>
      <c r="S365" s="94">
        <v>42.3</v>
      </c>
      <c r="T365" s="94">
        <v>60</v>
      </c>
      <c r="U365" s="94">
        <v>585.6</v>
      </c>
      <c r="V365" s="94">
        <v>128</v>
      </c>
      <c r="W365" s="94">
        <v>42.3</v>
      </c>
      <c r="X365" s="94">
        <v>42.3</v>
      </c>
    </row>
    <row r="366" spans="1:24" ht="15" thickBot="1" x14ac:dyDescent="0.35">
      <c r="A366" s="93" t="s">
        <v>1682</v>
      </c>
      <c r="B366" s="94">
        <v>56.6</v>
      </c>
      <c r="C366" s="94">
        <v>40.700000000000003</v>
      </c>
      <c r="D366" s="94">
        <v>149.80000000000001</v>
      </c>
      <c r="E366" s="94">
        <v>483.8</v>
      </c>
      <c r="F366" s="94">
        <v>40.700000000000003</v>
      </c>
      <c r="G366" s="94">
        <v>40.700000000000003</v>
      </c>
      <c r="R366" s="93" t="s">
        <v>1682</v>
      </c>
      <c r="S366" s="94">
        <v>41.3</v>
      </c>
      <c r="T366" s="94">
        <v>59</v>
      </c>
      <c r="U366" s="94">
        <v>584.5</v>
      </c>
      <c r="V366" s="94">
        <v>127</v>
      </c>
      <c r="W366" s="94">
        <v>41.3</v>
      </c>
      <c r="X366" s="94">
        <v>41.3</v>
      </c>
    </row>
    <row r="367" spans="1:24" ht="15" thickBot="1" x14ac:dyDescent="0.35">
      <c r="A367" s="93" t="s">
        <v>1689</v>
      </c>
      <c r="B367" s="94">
        <v>55.6</v>
      </c>
      <c r="C367" s="94">
        <v>39.700000000000003</v>
      </c>
      <c r="D367" s="94">
        <v>148.9</v>
      </c>
      <c r="E367" s="94">
        <v>482.8</v>
      </c>
      <c r="F367" s="94">
        <v>39.700000000000003</v>
      </c>
      <c r="G367" s="94">
        <v>39.700000000000003</v>
      </c>
      <c r="R367" s="93" t="s">
        <v>1689</v>
      </c>
      <c r="S367" s="94">
        <v>40.299999999999997</v>
      </c>
      <c r="T367" s="94">
        <v>58</v>
      </c>
      <c r="U367" s="94">
        <v>583.5</v>
      </c>
      <c r="V367" s="94">
        <v>126</v>
      </c>
      <c r="W367" s="94">
        <v>40.299999999999997</v>
      </c>
      <c r="X367" s="94">
        <v>40.299999999999997</v>
      </c>
    </row>
    <row r="368" spans="1:24" ht="15" thickBot="1" x14ac:dyDescent="0.35">
      <c r="A368" s="93" t="s">
        <v>1697</v>
      </c>
      <c r="B368" s="94">
        <v>54.6</v>
      </c>
      <c r="C368" s="94">
        <v>38.700000000000003</v>
      </c>
      <c r="D368" s="94">
        <v>147.9</v>
      </c>
      <c r="E368" s="94">
        <v>481.8</v>
      </c>
      <c r="F368" s="94">
        <v>38.700000000000003</v>
      </c>
      <c r="G368" s="94">
        <v>38.700000000000003</v>
      </c>
      <c r="R368" s="93" t="s">
        <v>1697</v>
      </c>
      <c r="S368" s="94">
        <v>39.299999999999997</v>
      </c>
      <c r="T368" s="94">
        <v>56.9</v>
      </c>
      <c r="U368" s="94">
        <v>582.5</v>
      </c>
      <c r="V368" s="94">
        <v>125</v>
      </c>
      <c r="W368" s="94">
        <v>39.299999999999997</v>
      </c>
      <c r="X368" s="94">
        <v>39.299999999999997</v>
      </c>
    </row>
    <row r="369" spans="1:24" ht="15" thickBot="1" x14ac:dyDescent="0.35">
      <c r="A369" s="93" t="s">
        <v>1705</v>
      </c>
      <c r="B369" s="94">
        <v>53.6</v>
      </c>
      <c r="C369" s="94">
        <v>37.700000000000003</v>
      </c>
      <c r="D369" s="94">
        <v>146.9</v>
      </c>
      <c r="E369" s="94">
        <v>480.8</v>
      </c>
      <c r="F369" s="94">
        <v>37.700000000000003</v>
      </c>
      <c r="G369" s="94">
        <v>37.700000000000003</v>
      </c>
      <c r="R369" s="93" t="s">
        <v>1705</v>
      </c>
      <c r="S369" s="94">
        <v>38.299999999999997</v>
      </c>
      <c r="T369" s="94">
        <v>55.9</v>
      </c>
      <c r="U369" s="94">
        <v>581.5</v>
      </c>
      <c r="V369" s="94">
        <v>124</v>
      </c>
      <c r="W369" s="94">
        <v>38.299999999999997</v>
      </c>
      <c r="X369" s="94">
        <v>38.299999999999997</v>
      </c>
    </row>
    <row r="370" spans="1:24" ht="15" thickBot="1" x14ac:dyDescent="0.35">
      <c r="A370" s="93" t="s">
        <v>1713</v>
      </c>
      <c r="B370" s="94">
        <v>52.6</v>
      </c>
      <c r="C370" s="94">
        <v>36.700000000000003</v>
      </c>
      <c r="D370" s="94">
        <v>145.9</v>
      </c>
      <c r="E370" s="94">
        <v>479.8</v>
      </c>
      <c r="F370" s="94">
        <v>36.700000000000003</v>
      </c>
      <c r="G370" s="94">
        <v>36.700000000000003</v>
      </c>
      <c r="R370" s="93" t="s">
        <v>1713</v>
      </c>
      <c r="S370" s="94">
        <v>37.299999999999997</v>
      </c>
      <c r="T370" s="94">
        <v>54.9</v>
      </c>
      <c r="U370" s="94">
        <v>580.5</v>
      </c>
      <c r="V370" s="94">
        <v>123</v>
      </c>
      <c r="W370" s="94">
        <v>37.299999999999997</v>
      </c>
      <c r="X370" s="94">
        <v>37.299999999999997</v>
      </c>
    </row>
    <row r="371" spans="1:24" ht="15" thickBot="1" x14ac:dyDescent="0.35">
      <c r="A371" s="93" t="s">
        <v>1721</v>
      </c>
      <c r="B371" s="94">
        <v>51.6</v>
      </c>
      <c r="C371" s="94">
        <v>35.700000000000003</v>
      </c>
      <c r="D371" s="94">
        <v>144.9</v>
      </c>
      <c r="E371" s="94">
        <v>478.8</v>
      </c>
      <c r="F371" s="94">
        <v>35.700000000000003</v>
      </c>
      <c r="G371" s="94">
        <v>35.700000000000003</v>
      </c>
      <c r="R371" s="93" t="s">
        <v>1721</v>
      </c>
      <c r="S371" s="94">
        <v>36.299999999999997</v>
      </c>
      <c r="T371" s="94">
        <v>53.9</v>
      </c>
      <c r="U371" s="94">
        <v>579.5</v>
      </c>
      <c r="V371" s="94">
        <v>121.9</v>
      </c>
      <c r="W371" s="94">
        <v>36.299999999999997</v>
      </c>
      <c r="X371" s="94">
        <v>36.299999999999997</v>
      </c>
    </row>
    <row r="372" spans="1:24" ht="15" thickBot="1" x14ac:dyDescent="0.35">
      <c r="A372" s="93" t="s">
        <v>1729</v>
      </c>
      <c r="B372" s="94">
        <v>50.6</v>
      </c>
      <c r="C372" s="94">
        <v>34.700000000000003</v>
      </c>
      <c r="D372" s="94">
        <v>143.9</v>
      </c>
      <c r="E372" s="94">
        <v>477.8</v>
      </c>
      <c r="F372" s="94">
        <v>34.700000000000003</v>
      </c>
      <c r="G372" s="94">
        <v>34.700000000000003</v>
      </c>
      <c r="R372" s="93" t="s">
        <v>1729</v>
      </c>
      <c r="S372" s="94">
        <v>35.299999999999997</v>
      </c>
      <c r="T372" s="94">
        <v>52.9</v>
      </c>
      <c r="U372" s="94">
        <v>578.5</v>
      </c>
      <c r="V372" s="94">
        <v>120.9</v>
      </c>
      <c r="W372" s="94">
        <v>35.299999999999997</v>
      </c>
      <c r="X372" s="94">
        <v>35.299999999999997</v>
      </c>
    </row>
    <row r="373" spans="1:24" ht="15" thickBot="1" x14ac:dyDescent="0.35">
      <c r="A373" s="93" t="s">
        <v>1737</v>
      </c>
      <c r="B373" s="94">
        <v>49.6</v>
      </c>
      <c r="C373" s="94">
        <v>33.700000000000003</v>
      </c>
      <c r="D373" s="94">
        <v>142.9</v>
      </c>
      <c r="E373" s="94">
        <v>476.8</v>
      </c>
      <c r="F373" s="94">
        <v>33.700000000000003</v>
      </c>
      <c r="G373" s="94">
        <v>33.700000000000003</v>
      </c>
      <c r="R373" s="93" t="s">
        <v>1737</v>
      </c>
      <c r="S373" s="94">
        <v>34.299999999999997</v>
      </c>
      <c r="T373" s="94">
        <v>51.9</v>
      </c>
      <c r="U373" s="94">
        <v>577.5</v>
      </c>
      <c r="V373" s="94">
        <v>119.9</v>
      </c>
      <c r="W373" s="94">
        <v>34.299999999999997</v>
      </c>
      <c r="X373" s="94">
        <v>34.299999999999997</v>
      </c>
    </row>
    <row r="374" spans="1:24" ht="15" thickBot="1" x14ac:dyDescent="0.35">
      <c r="A374" s="93" t="s">
        <v>1745</v>
      </c>
      <c r="B374" s="94">
        <v>48.6</v>
      </c>
      <c r="C374" s="94">
        <v>32.700000000000003</v>
      </c>
      <c r="D374" s="94">
        <v>141.9</v>
      </c>
      <c r="E374" s="94">
        <v>475.8</v>
      </c>
      <c r="F374" s="94">
        <v>32.700000000000003</v>
      </c>
      <c r="G374" s="94">
        <v>32.700000000000003</v>
      </c>
      <c r="R374" s="93" t="s">
        <v>1745</v>
      </c>
      <c r="S374" s="94">
        <v>33.299999999999997</v>
      </c>
      <c r="T374" s="94">
        <v>50.9</v>
      </c>
      <c r="U374" s="94">
        <v>576.5</v>
      </c>
      <c r="V374" s="94">
        <v>118.9</v>
      </c>
      <c r="W374" s="94">
        <v>33.299999999999997</v>
      </c>
      <c r="X374" s="94">
        <v>33.299999999999997</v>
      </c>
    </row>
    <row r="375" spans="1:24" ht="15" thickBot="1" x14ac:dyDescent="0.35">
      <c r="A375" s="93" t="s">
        <v>1753</v>
      </c>
      <c r="B375" s="94">
        <v>47.6</v>
      </c>
      <c r="C375" s="94">
        <v>31.8</v>
      </c>
      <c r="D375" s="94">
        <v>140.9</v>
      </c>
      <c r="E375" s="94">
        <v>474.8</v>
      </c>
      <c r="F375" s="94">
        <v>31.8</v>
      </c>
      <c r="G375" s="94">
        <v>31.8</v>
      </c>
      <c r="R375" s="93" t="s">
        <v>1753</v>
      </c>
      <c r="S375" s="94">
        <v>32.299999999999997</v>
      </c>
      <c r="T375" s="94">
        <v>49.9</v>
      </c>
      <c r="U375" s="94">
        <v>575.5</v>
      </c>
      <c r="V375" s="94">
        <v>117.9</v>
      </c>
      <c r="W375" s="94">
        <v>32.299999999999997</v>
      </c>
      <c r="X375" s="94">
        <v>32.299999999999997</v>
      </c>
    </row>
    <row r="376" spans="1:24" ht="15" thickBot="1" x14ac:dyDescent="0.35">
      <c r="A376" s="93" t="s">
        <v>1761</v>
      </c>
      <c r="B376" s="94">
        <v>46.6</v>
      </c>
      <c r="C376" s="94">
        <v>30.8</v>
      </c>
      <c r="D376" s="94">
        <v>139.9</v>
      </c>
      <c r="E376" s="94">
        <v>473.8</v>
      </c>
      <c r="F376" s="94">
        <v>30.8</v>
      </c>
      <c r="G376" s="94">
        <v>30.8</v>
      </c>
      <c r="R376" s="93" t="s">
        <v>1761</v>
      </c>
      <c r="S376" s="94">
        <v>31.2</v>
      </c>
      <c r="T376" s="94">
        <v>48.9</v>
      </c>
      <c r="U376" s="94">
        <v>574.5</v>
      </c>
      <c r="V376" s="94">
        <v>116.9</v>
      </c>
      <c r="W376" s="94">
        <v>31.2</v>
      </c>
      <c r="X376" s="94">
        <v>31.2</v>
      </c>
    </row>
    <row r="377" spans="1:24" ht="15" thickBot="1" x14ac:dyDescent="0.35">
      <c r="A377" s="93" t="s">
        <v>1769</v>
      </c>
      <c r="B377" s="94">
        <v>45.6</v>
      </c>
      <c r="C377" s="94">
        <v>29.8</v>
      </c>
      <c r="D377" s="94">
        <v>138.9</v>
      </c>
      <c r="E377" s="94">
        <v>472.9</v>
      </c>
      <c r="F377" s="94">
        <v>29.8</v>
      </c>
      <c r="G377" s="94">
        <v>29.8</v>
      </c>
      <c r="R377" s="93" t="s">
        <v>1769</v>
      </c>
      <c r="S377" s="94">
        <v>30.2</v>
      </c>
      <c r="T377" s="94">
        <v>47.9</v>
      </c>
      <c r="U377" s="94">
        <v>573.5</v>
      </c>
      <c r="V377" s="94">
        <v>115.9</v>
      </c>
      <c r="W377" s="94">
        <v>30.2</v>
      </c>
      <c r="X377" s="94">
        <v>30.2</v>
      </c>
    </row>
    <row r="378" spans="1:24" ht="15" thickBot="1" x14ac:dyDescent="0.35">
      <c r="A378" s="93" t="s">
        <v>1777</v>
      </c>
      <c r="B378" s="94">
        <v>44.7</v>
      </c>
      <c r="C378" s="94">
        <v>28.8</v>
      </c>
      <c r="D378" s="94">
        <v>137.9</v>
      </c>
      <c r="E378" s="94">
        <v>471.9</v>
      </c>
      <c r="F378" s="94">
        <v>28.8</v>
      </c>
      <c r="G378" s="94">
        <v>28.8</v>
      </c>
      <c r="R378" s="93" t="s">
        <v>1777</v>
      </c>
      <c r="S378" s="94">
        <v>29.2</v>
      </c>
      <c r="T378" s="94">
        <v>46.9</v>
      </c>
      <c r="U378" s="94">
        <v>572.5</v>
      </c>
      <c r="V378" s="94">
        <v>114.9</v>
      </c>
      <c r="W378" s="94">
        <v>29.2</v>
      </c>
      <c r="X378" s="94">
        <v>29.2</v>
      </c>
    </row>
    <row r="379" spans="1:24" ht="15" thickBot="1" x14ac:dyDescent="0.35">
      <c r="A379" s="93" t="s">
        <v>1785</v>
      </c>
      <c r="B379" s="94">
        <v>43.7</v>
      </c>
      <c r="C379" s="94">
        <v>27.8</v>
      </c>
      <c r="D379" s="94">
        <v>136.9</v>
      </c>
      <c r="E379" s="94">
        <v>470.9</v>
      </c>
      <c r="F379" s="94">
        <v>27.8</v>
      </c>
      <c r="G379" s="94">
        <v>27.8</v>
      </c>
      <c r="R379" s="93" t="s">
        <v>1785</v>
      </c>
      <c r="S379" s="94">
        <v>28.2</v>
      </c>
      <c r="T379" s="94">
        <v>45.9</v>
      </c>
      <c r="U379" s="94">
        <v>571.4</v>
      </c>
      <c r="V379" s="94">
        <v>113.9</v>
      </c>
      <c r="W379" s="94">
        <v>28.2</v>
      </c>
      <c r="X379" s="94">
        <v>28.2</v>
      </c>
    </row>
    <row r="380" spans="1:24" ht="15" thickBot="1" x14ac:dyDescent="0.35">
      <c r="A380" s="93" t="s">
        <v>1793</v>
      </c>
      <c r="B380" s="94">
        <v>42.7</v>
      </c>
      <c r="C380" s="94">
        <v>26.8</v>
      </c>
      <c r="D380" s="94">
        <v>136</v>
      </c>
      <c r="E380" s="94">
        <v>469.9</v>
      </c>
      <c r="F380" s="94">
        <v>26.8</v>
      </c>
      <c r="G380" s="94">
        <v>26.8</v>
      </c>
      <c r="R380" s="93" t="s">
        <v>1793</v>
      </c>
      <c r="S380" s="94">
        <v>27.2</v>
      </c>
      <c r="T380" s="94">
        <v>44.8</v>
      </c>
      <c r="U380" s="94">
        <v>570.4</v>
      </c>
      <c r="V380" s="94">
        <v>112.9</v>
      </c>
      <c r="W380" s="94">
        <v>27.2</v>
      </c>
      <c r="X380" s="94">
        <v>27.2</v>
      </c>
    </row>
    <row r="381" spans="1:24" ht="15" thickBot="1" x14ac:dyDescent="0.35">
      <c r="A381" s="93" t="s">
        <v>1801</v>
      </c>
      <c r="B381" s="94">
        <v>41.7</v>
      </c>
      <c r="C381" s="94">
        <v>25.8</v>
      </c>
      <c r="D381" s="94">
        <v>135</v>
      </c>
      <c r="E381" s="94">
        <v>468.9</v>
      </c>
      <c r="F381" s="94">
        <v>25.8</v>
      </c>
      <c r="G381" s="94">
        <v>25.8</v>
      </c>
      <c r="R381" s="93" t="s">
        <v>1801</v>
      </c>
      <c r="S381" s="94">
        <v>26.2</v>
      </c>
      <c r="T381" s="94">
        <v>43.8</v>
      </c>
      <c r="U381" s="94">
        <v>569.4</v>
      </c>
      <c r="V381" s="94">
        <v>111.9</v>
      </c>
      <c r="W381" s="94">
        <v>26.2</v>
      </c>
      <c r="X381" s="94">
        <v>26.2</v>
      </c>
    </row>
    <row r="382" spans="1:24" ht="15" thickBot="1" x14ac:dyDescent="0.35">
      <c r="A382" s="93" t="s">
        <v>1809</v>
      </c>
      <c r="B382" s="94">
        <v>40.700000000000003</v>
      </c>
      <c r="C382" s="94">
        <v>24.8</v>
      </c>
      <c r="D382" s="94">
        <v>134</v>
      </c>
      <c r="E382" s="94">
        <v>467.9</v>
      </c>
      <c r="F382" s="94">
        <v>24.8</v>
      </c>
      <c r="G382" s="94">
        <v>24.8</v>
      </c>
      <c r="R382" s="93" t="s">
        <v>1809</v>
      </c>
      <c r="S382" s="94">
        <v>25.2</v>
      </c>
      <c r="T382" s="94">
        <v>42.8</v>
      </c>
      <c r="U382" s="94">
        <v>568.4</v>
      </c>
      <c r="V382" s="94">
        <v>110.9</v>
      </c>
      <c r="W382" s="94">
        <v>25.2</v>
      </c>
      <c r="X382" s="94">
        <v>25.2</v>
      </c>
    </row>
    <row r="383" spans="1:24" ht="15" thickBot="1" x14ac:dyDescent="0.35">
      <c r="A383" s="93" t="s">
        <v>1817</v>
      </c>
      <c r="B383" s="94">
        <v>39.700000000000003</v>
      </c>
      <c r="C383" s="94">
        <v>23.8</v>
      </c>
      <c r="D383" s="94">
        <v>133</v>
      </c>
      <c r="E383" s="94">
        <v>466.9</v>
      </c>
      <c r="F383" s="94">
        <v>23.8</v>
      </c>
      <c r="G383" s="94">
        <v>23.8</v>
      </c>
      <c r="R383" s="93" t="s">
        <v>1817</v>
      </c>
      <c r="S383" s="94">
        <v>24.2</v>
      </c>
      <c r="T383" s="94">
        <v>41.8</v>
      </c>
      <c r="U383" s="94">
        <v>567.4</v>
      </c>
      <c r="V383" s="94">
        <v>109.9</v>
      </c>
      <c r="W383" s="94">
        <v>24.2</v>
      </c>
      <c r="X383" s="94">
        <v>24.2</v>
      </c>
    </row>
    <row r="384" spans="1:24" ht="15" thickBot="1" x14ac:dyDescent="0.35">
      <c r="A384" s="93" t="s">
        <v>1825</v>
      </c>
      <c r="B384" s="94">
        <v>38.700000000000003</v>
      </c>
      <c r="C384" s="94">
        <v>22.8</v>
      </c>
      <c r="D384" s="94">
        <v>132</v>
      </c>
      <c r="E384" s="94">
        <v>465.9</v>
      </c>
      <c r="F384" s="94">
        <v>22.8</v>
      </c>
      <c r="G384" s="94">
        <v>22.8</v>
      </c>
      <c r="R384" s="93" t="s">
        <v>1825</v>
      </c>
      <c r="S384" s="94">
        <v>23.2</v>
      </c>
      <c r="T384" s="94">
        <v>40.799999999999997</v>
      </c>
      <c r="U384" s="94">
        <v>566.4</v>
      </c>
      <c r="V384" s="94">
        <v>108.8</v>
      </c>
      <c r="W384" s="94">
        <v>23.2</v>
      </c>
      <c r="X384" s="94">
        <v>23.2</v>
      </c>
    </row>
    <row r="385" spans="1:24" ht="15" thickBot="1" x14ac:dyDescent="0.35">
      <c r="A385" s="93" t="s">
        <v>1833</v>
      </c>
      <c r="B385" s="94">
        <v>37.700000000000003</v>
      </c>
      <c r="C385" s="94">
        <v>21.8</v>
      </c>
      <c r="D385" s="94">
        <v>131</v>
      </c>
      <c r="E385" s="94">
        <v>464.9</v>
      </c>
      <c r="F385" s="94">
        <v>21.8</v>
      </c>
      <c r="G385" s="94">
        <v>21.8</v>
      </c>
      <c r="R385" s="93" t="s">
        <v>1833</v>
      </c>
      <c r="S385" s="94">
        <v>22.2</v>
      </c>
      <c r="T385" s="94">
        <v>39.799999999999997</v>
      </c>
      <c r="U385" s="94">
        <v>565.4</v>
      </c>
      <c r="V385" s="94">
        <v>107.8</v>
      </c>
      <c r="W385" s="94">
        <v>22.2</v>
      </c>
      <c r="X385" s="94">
        <v>22.2</v>
      </c>
    </row>
    <row r="386" spans="1:24" ht="15" thickBot="1" x14ac:dyDescent="0.35">
      <c r="A386" s="93" t="s">
        <v>1841</v>
      </c>
      <c r="B386" s="94">
        <v>36.700000000000003</v>
      </c>
      <c r="C386" s="94">
        <v>20.8</v>
      </c>
      <c r="D386" s="94">
        <v>130</v>
      </c>
      <c r="E386" s="94">
        <v>463.9</v>
      </c>
      <c r="F386" s="94">
        <v>20.8</v>
      </c>
      <c r="G386" s="94">
        <v>20.8</v>
      </c>
      <c r="R386" s="93" t="s">
        <v>1841</v>
      </c>
      <c r="S386" s="94">
        <v>21.2</v>
      </c>
      <c r="T386" s="94">
        <v>38.799999999999997</v>
      </c>
      <c r="U386" s="94">
        <v>564.4</v>
      </c>
      <c r="V386" s="94">
        <v>106.8</v>
      </c>
      <c r="W386" s="94">
        <v>21.2</v>
      </c>
      <c r="X386" s="94">
        <v>21.2</v>
      </c>
    </row>
    <row r="387" spans="1:24" ht="15" thickBot="1" x14ac:dyDescent="0.35">
      <c r="A387" s="93" t="s">
        <v>1849</v>
      </c>
      <c r="B387" s="94">
        <v>35.700000000000003</v>
      </c>
      <c r="C387" s="94">
        <v>19.8</v>
      </c>
      <c r="D387" s="94">
        <v>129</v>
      </c>
      <c r="E387" s="94">
        <v>462.9</v>
      </c>
      <c r="F387" s="94">
        <v>19.8</v>
      </c>
      <c r="G387" s="94">
        <v>19.8</v>
      </c>
      <c r="R387" s="93" t="s">
        <v>1849</v>
      </c>
      <c r="S387" s="94">
        <v>20.2</v>
      </c>
      <c r="T387" s="94">
        <v>37.799999999999997</v>
      </c>
      <c r="U387" s="94">
        <v>563.4</v>
      </c>
      <c r="V387" s="94">
        <v>105.8</v>
      </c>
      <c r="W387" s="94">
        <v>20.2</v>
      </c>
      <c r="X387" s="94">
        <v>20.2</v>
      </c>
    </row>
    <row r="388" spans="1:24" ht="15" thickBot="1" x14ac:dyDescent="0.35">
      <c r="A388" s="93" t="s">
        <v>1857</v>
      </c>
      <c r="B388" s="94">
        <v>34.700000000000003</v>
      </c>
      <c r="C388" s="94">
        <v>18.899999999999999</v>
      </c>
      <c r="D388" s="94">
        <v>128</v>
      </c>
      <c r="E388" s="94">
        <v>461.9</v>
      </c>
      <c r="F388" s="94">
        <v>18.899999999999999</v>
      </c>
      <c r="G388" s="94">
        <v>18.899999999999999</v>
      </c>
      <c r="R388" s="93" t="s">
        <v>1857</v>
      </c>
      <c r="S388" s="94">
        <v>19.100000000000001</v>
      </c>
      <c r="T388" s="94">
        <v>36.799999999999997</v>
      </c>
      <c r="U388" s="94">
        <v>562.4</v>
      </c>
      <c r="V388" s="94">
        <v>104.8</v>
      </c>
      <c r="W388" s="94">
        <v>19.100000000000001</v>
      </c>
      <c r="X388" s="94">
        <v>19.100000000000001</v>
      </c>
    </row>
    <row r="389" spans="1:24" ht="15" thickBot="1" x14ac:dyDescent="0.35">
      <c r="A389" s="93" t="s">
        <v>1865</v>
      </c>
      <c r="B389" s="94">
        <v>33.700000000000003</v>
      </c>
      <c r="C389" s="94">
        <v>17.899999999999999</v>
      </c>
      <c r="D389" s="94">
        <v>127</v>
      </c>
      <c r="E389" s="94">
        <v>460.9</v>
      </c>
      <c r="F389" s="94">
        <v>17.899999999999999</v>
      </c>
      <c r="G389" s="94">
        <v>17.899999999999999</v>
      </c>
      <c r="R389" s="93" t="s">
        <v>1865</v>
      </c>
      <c r="S389" s="94">
        <v>18.100000000000001</v>
      </c>
      <c r="T389" s="94">
        <v>35.799999999999997</v>
      </c>
      <c r="U389" s="94">
        <v>561.4</v>
      </c>
      <c r="V389" s="94">
        <v>103.8</v>
      </c>
      <c r="W389" s="94">
        <v>18.100000000000001</v>
      </c>
      <c r="X389" s="94">
        <v>18.100000000000001</v>
      </c>
    </row>
    <row r="390" spans="1:24" ht="15" thickBot="1" x14ac:dyDescent="0.35">
      <c r="A390" s="93" t="s">
        <v>1873</v>
      </c>
      <c r="B390" s="94">
        <v>32.700000000000003</v>
      </c>
      <c r="C390" s="94">
        <v>16.899999999999999</v>
      </c>
      <c r="D390" s="94">
        <v>126</v>
      </c>
      <c r="E390" s="94">
        <v>460</v>
      </c>
      <c r="F390" s="94">
        <v>16.899999999999999</v>
      </c>
      <c r="G390" s="94">
        <v>16.899999999999999</v>
      </c>
      <c r="R390" s="93" t="s">
        <v>1873</v>
      </c>
      <c r="S390" s="94">
        <v>17.100000000000001</v>
      </c>
      <c r="T390" s="94">
        <v>34.799999999999997</v>
      </c>
      <c r="U390" s="94">
        <v>560.4</v>
      </c>
      <c r="V390" s="94">
        <v>102.8</v>
      </c>
      <c r="W390" s="94">
        <v>17.100000000000001</v>
      </c>
      <c r="X390" s="94">
        <v>17.100000000000001</v>
      </c>
    </row>
    <row r="391" spans="1:24" ht="15" thickBot="1" x14ac:dyDescent="0.35">
      <c r="A391" s="93" t="s">
        <v>1881</v>
      </c>
      <c r="B391" s="94">
        <v>31.8</v>
      </c>
      <c r="C391" s="94">
        <v>15.9</v>
      </c>
      <c r="D391" s="94">
        <v>125</v>
      </c>
      <c r="E391" s="94">
        <v>459</v>
      </c>
      <c r="F391" s="94">
        <v>15.9</v>
      </c>
      <c r="G391" s="94">
        <v>15.9</v>
      </c>
      <c r="R391" s="93" t="s">
        <v>1881</v>
      </c>
      <c r="S391" s="94">
        <v>16.100000000000001</v>
      </c>
      <c r="T391" s="94">
        <v>33.799999999999997</v>
      </c>
      <c r="U391" s="94">
        <v>559.29999999999995</v>
      </c>
      <c r="V391" s="94">
        <v>101.8</v>
      </c>
      <c r="W391" s="94">
        <v>16.100000000000001</v>
      </c>
      <c r="X391" s="94">
        <v>16.100000000000001</v>
      </c>
    </row>
    <row r="392" spans="1:24" ht="15" thickBot="1" x14ac:dyDescent="0.35">
      <c r="A392" s="93" t="s">
        <v>1889</v>
      </c>
      <c r="B392" s="94">
        <v>30.8</v>
      </c>
      <c r="C392" s="94">
        <v>14.9</v>
      </c>
      <c r="D392" s="94">
        <v>124</v>
      </c>
      <c r="E392" s="94">
        <v>458</v>
      </c>
      <c r="F392" s="94">
        <v>14.9</v>
      </c>
      <c r="G392" s="94">
        <v>14.9</v>
      </c>
      <c r="R392" s="93" t="s">
        <v>1889</v>
      </c>
      <c r="S392" s="94">
        <v>15.1</v>
      </c>
      <c r="T392" s="94">
        <v>32.799999999999997</v>
      </c>
      <c r="U392" s="94">
        <v>558.29999999999995</v>
      </c>
      <c r="V392" s="94">
        <v>100.8</v>
      </c>
      <c r="W392" s="94">
        <v>15.1</v>
      </c>
      <c r="X392" s="94">
        <v>15.1</v>
      </c>
    </row>
    <row r="393" spans="1:24" ht="15" thickBot="1" x14ac:dyDescent="0.35">
      <c r="A393" s="93" t="s">
        <v>1897</v>
      </c>
      <c r="B393" s="94">
        <v>29.8</v>
      </c>
      <c r="C393" s="94">
        <v>13.9</v>
      </c>
      <c r="D393" s="94">
        <v>123.1</v>
      </c>
      <c r="E393" s="94">
        <v>457</v>
      </c>
      <c r="F393" s="94">
        <v>13.9</v>
      </c>
      <c r="G393" s="94">
        <v>13.9</v>
      </c>
      <c r="R393" s="93" t="s">
        <v>1897</v>
      </c>
      <c r="S393" s="94">
        <v>14.1</v>
      </c>
      <c r="T393" s="94">
        <v>31.7</v>
      </c>
      <c r="U393" s="94">
        <v>557.29999999999995</v>
      </c>
      <c r="V393" s="94">
        <v>99.8</v>
      </c>
      <c r="W393" s="94">
        <v>14.1</v>
      </c>
      <c r="X393" s="94">
        <v>14.1</v>
      </c>
    </row>
    <row r="394" spans="1:24" ht="15" thickBot="1" x14ac:dyDescent="0.35">
      <c r="A394" s="93" t="s">
        <v>1905</v>
      </c>
      <c r="B394" s="94">
        <v>28.8</v>
      </c>
      <c r="C394" s="94">
        <v>12.9</v>
      </c>
      <c r="D394" s="94">
        <v>122.1</v>
      </c>
      <c r="E394" s="94">
        <v>456</v>
      </c>
      <c r="F394" s="94">
        <v>12.9</v>
      </c>
      <c r="G394" s="94">
        <v>12.9</v>
      </c>
      <c r="R394" s="93" t="s">
        <v>1905</v>
      </c>
      <c r="S394" s="94">
        <v>13.1</v>
      </c>
      <c r="T394" s="94">
        <v>30.7</v>
      </c>
      <c r="U394" s="94">
        <v>556.29999999999995</v>
      </c>
      <c r="V394" s="94">
        <v>98.8</v>
      </c>
      <c r="W394" s="94">
        <v>13.1</v>
      </c>
      <c r="X394" s="94">
        <v>13.1</v>
      </c>
    </row>
    <row r="395" spans="1:24" ht="15" thickBot="1" x14ac:dyDescent="0.35">
      <c r="A395" s="93" t="s">
        <v>1913</v>
      </c>
      <c r="B395" s="94">
        <v>27.8</v>
      </c>
      <c r="C395" s="94">
        <v>11.9</v>
      </c>
      <c r="D395" s="94">
        <v>121.1</v>
      </c>
      <c r="E395" s="94">
        <v>455</v>
      </c>
      <c r="F395" s="94">
        <v>11.9</v>
      </c>
      <c r="G395" s="94">
        <v>11.9</v>
      </c>
      <c r="R395" s="93" t="s">
        <v>1913</v>
      </c>
      <c r="S395" s="94">
        <v>12.1</v>
      </c>
      <c r="T395" s="94">
        <v>29.7</v>
      </c>
      <c r="U395" s="94">
        <v>555.29999999999995</v>
      </c>
      <c r="V395" s="94">
        <v>97.8</v>
      </c>
      <c r="W395" s="94">
        <v>12.1</v>
      </c>
      <c r="X395" s="94">
        <v>12.1</v>
      </c>
    </row>
    <row r="396" spans="1:24" ht="15" thickBot="1" x14ac:dyDescent="0.35">
      <c r="A396" s="93" t="s">
        <v>1921</v>
      </c>
      <c r="B396" s="94">
        <v>26.8</v>
      </c>
      <c r="C396" s="94">
        <v>10.9</v>
      </c>
      <c r="D396" s="94">
        <v>120.1</v>
      </c>
      <c r="E396" s="94">
        <v>454</v>
      </c>
      <c r="F396" s="94">
        <v>10.9</v>
      </c>
      <c r="G396" s="94">
        <v>10.9</v>
      </c>
      <c r="R396" s="93" t="s">
        <v>1921</v>
      </c>
      <c r="S396" s="94">
        <v>11.1</v>
      </c>
      <c r="T396" s="94">
        <v>28.7</v>
      </c>
      <c r="U396" s="94">
        <v>554.29999999999995</v>
      </c>
      <c r="V396" s="94">
        <v>96.8</v>
      </c>
      <c r="W396" s="94">
        <v>11.1</v>
      </c>
      <c r="X396" s="94">
        <v>11.1</v>
      </c>
    </row>
    <row r="397" spans="1:24" ht="15" thickBot="1" x14ac:dyDescent="0.35">
      <c r="A397" s="93" t="s">
        <v>1929</v>
      </c>
      <c r="B397" s="94">
        <v>25.8</v>
      </c>
      <c r="C397" s="94">
        <v>9.9</v>
      </c>
      <c r="D397" s="94">
        <v>119.1</v>
      </c>
      <c r="E397" s="94">
        <v>453</v>
      </c>
      <c r="F397" s="94">
        <v>9.9</v>
      </c>
      <c r="G397" s="94">
        <v>9.9</v>
      </c>
      <c r="R397" s="93" t="s">
        <v>1929</v>
      </c>
      <c r="S397" s="94">
        <v>10.1</v>
      </c>
      <c r="T397" s="94">
        <v>27.7</v>
      </c>
      <c r="U397" s="94">
        <v>553.29999999999995</v>
      </c>
      <c r="V397" s="94">
        <v>95.7</v>
      </c>
      <c r="W397" s="94">
        <v>10.1</v>
      </c>
      <c r="X397" s="94">
        <v>10.1</v>
      </c>
    </row>
    <row r="398" spans="1:24" ht="15" thickBot="1" x14ac:dyDescent="0.35">
      <c r="A398" s="93" t="s">
        <v>1937</v>
      </c>
      <c r="B398" s="94">
        <v>24.8</v>
      </c>
      <c r="C398" s="94">
        <v>8.9</v>
      </c>
      <c r="D398" s="94">
        <v>118.1</v>
      </c>
      <c r="E398" s="94">
        <v>452</v>
      </c>
      <c r="F398" s="94">
        <v>8.9</v>
      </c>
      <c r="G398" s="94">
        <v>8.9</v>
      </c>
      <c r="R398" s="93" t="s">
        <v>1937</v>
      </c>
      <c r="S398" s="94">
        <v>9.1</v>
      </c>
      <c r="T398" s="94">
        <v>26.7</v>
      </c>
      <c r="U398" s="94">
        <v>552.29999999999995</v>
      </c>
      <c r="V398" s="94">
        <v>94.7</v>
      </c>
      <c r="W398" s="94">
        <v>9.1</v>
      </c>
      <c r="X398" s="94">
        <v>9.1</v>
      </c>
    </row>
    <row r="399" spans="1:24" ht="15" thickBot="1" x14ac:dyDescent="0.35">
      <c r="A399" s="93" t="s">
        <v>1945</v>
      </c>
      <c r="B399" s="94">
        <v>23.8</v>
      </c>
      <c r="C399" s="94">
        <v>7.9</v>
      </c>
      <c r="D399" s="94">
        <v>117.1</v>
      </c>
      <c r="E399" s="94">
        <v>451</v>
      </c>
      <c r="F399" s="94">
        <v>7.9</v>
      </c>
      <c r="G399" s="94">
        <v>7.9</v>
      </c>
      <c r="R399" s="93" t="s">
        <v>1945</v>
      </c>
      <c r="S399" s="94">
        <v>8.1</v>
      </c>
      <c r="T399" s="94">
        <v>25.7</v>
      </c>
      <c r="U399" s="94">
        <v>551.29999999999995</v>
      </c>
      <c r="V399" s="94">
        <v>93.7</v>
      </c>
      <c r="W399" s="94">
        <v>8.1</v>
      </c>
      <c r="X399" s="94">
        <v>8.1</v>
      </c>
    </row>
    <row r="400" spans="1:24" ht="15" thickBot="1" x14ac:dyDescent="0.35">
      <c r="A400" s="93" t="s">
        <v>1953</v>
      </c>
      <c r="B400" s="94">
        <v>22.8</v>
      </c>
      <c r="C400" s="94">
        <v>6.9</v>
      </c>
      <c r="D400" s="94">
        <v>116.1</v>
      </c>
      <c r="E400" s="94">
        <v>450</v>
      </c>
      <c r="F400" s="94">
        <v>6.9</v>
      </c>
      <c r="G400" s="94">
        <v>6.9</v>
      </c>
      <c r="R400" s="93" t="s">
        <v>1953</v>
      </c>
      <c r="S400" s="94">
        <v>7.1</v>
      </c>
      <c r="T400" s="94">
        <v>24.7</v>
      </c>
      <c r="U400" s="94">
        <v>550.29999999999995</v>
      </c>
      <c r="V400" s="94">
        <v>92.7</v>
      </c>
      <c r="W400" s="94">
        <v>7.1</v>
      </c>
      <c r="X400" s="94">
        <v>7.1</v>
      </c>
    </row>
    <row r="401" spans="1:28" ht="15" thickBot="1" x14ac:dyDescent="0.35">
      <c r="A401" s="93" t="s">
        <v>1961</v>
      </c>
      <c r="B401" s="94">
        <v>21.8</v>
      </c>
      <c r="C401" s="94">
        <v>6</v>
      </c>
      <c r="D401" s="94">
        <v>115.1</v>
      </c>
      <c r="E401" s="94">
        <v>449</v>
      </c>
      <c r="F401" s="94">
        <v>6</v>
      </c>
      <c r="G401" s="94">
        <v>6</v>
      </c>
      <c r="R401" s="93" t="s">
        <v>1961</v>
      </c>
      <c r="S401" s="94">
        <v>6</v>
      </c>
      <c r="T401" s="94">
        <v>23.7</v>
      </c>
      <c r="U401" s="94">
        <v>549.29999999999995</v>
      </c>
      <c r="V401" s="94">
        <v>91.7</v>
      </c>
      <c r="W401" s="94">
        <v>6</v>
      </c>
      <c r="X401" s="94">
        <v>6</v>
      </c>
    </row>
    <row r="402" spans="1:28" ht="15" thickBot="1" x14ac:dyDescent="0.35">
      <c r="A402" s="93" t="s">
        <v>1969</v>
      </c>
      <c r="B402" s="94">
        <v>20.8</v>
      </c>
      <c r="C402" s="94">
        <v>5</v>
      </c>
      <c r="D402" s="94">
        <v>114.1</v>
      </c>
      <c r="E402" s="94">
        <v>448</v>
      </c>
      <c r="F402" s="94">
        <v>5</v>
      </c>
      <c r="G402" s="94">
        <v>5</v>
      </c>
      <c r="R402" s="93" t="s">
        <v>1969</v>
      </c>
      <c r="S402" s="94">
        <v>5</v>
      </c>
      <c r="T402" s="94">
        <v>22.7</v>
      </c>
      <c r="U402" s="94">
        <v>548.29999999999995</v>
      </c>
      <c r="V402" s="94">
        <v>90.7</v>
      </c>
      <c r="W402" s="94">
        <v>5</v>
      </c>
      <c r="X402" s="94">
        <v>5</v>
      </c>
    </row>
    <row r="403" spans="1:28" ht="15" thickBot="1" x14ac:dyDescent="0.35">
      <c r="A403" s="93" t="s">
        <v>1977</v>
      </c>
      <c r="B403" s="94">
        <v>19.8</v>
      </c>
      <c r="C403" s="94">
        <v>4</v>
      </c>
      <c r="D403" s="94">
        <v>113.1</v>
      </c>
      <c r="E403" s="94">
        <v>447.1</v>
      </c>
      <c r="F403" s="94">
        <v>4</v>
      </c>
      <c r="G403" s="94">
        <v>4</v>
      </c>
      <c r="R403" s="93" t="s">
        <v>1977</v>
      </c>
      <c r="S403" s="94">
        <v>4</v>
      </c>
      <c r="T403" s="94">
        <v>21.7</v>
      </c>
      <c r="U403" s="94">
        <v>547.29999999999995</v>
      </c>
      <c r="V403" s="94">
        <v>89.7</v>
      </c>
      <c r="W403" s="94">
        <v>4</v>
      </c>
      <c r="X403" s="94">
        <v>4</v>
      </c>
    </row>
    <row r="404" spans="1:28" ht="15" thickBot="1" x14ac:dyDescent="0.35">
      <c r="A404" s="93" t="s">
        <v>1985</v>
      </c>
      <c r="B404" s="94">
        <v>18.899999999999999</v>
      </c>
      <c r="C404" s="94">
        <v>3</v>
      </c>
      <c r="D404" s="94">
        <v>112.1</v>
      </c>
      <c r="E404" s="94">
        <v>446.1</v>
      </c>
      <c r="F404" s="94">
        <v>3</v>
      </c>
      <c r="G404" s="94">
        <v>3</v>
      </c>
      <c r="R404" s="93" t="s">
        <v>1985</v>
      </c>
      <c r="S404" s="94">
        <v>3</v>
      </c>
      <c r="T404" s="94">
        <v>20.7</v>
      </c>
      <c r="U404" s="94">
        <v>546.20000000000005</v>
      </c>
      <c r="V404" s="94">
        <v>88.7</v>
      </c>
      <c r="W404" s="94">
        <v>3</v>
      </c>
      <c r="X404" s="94">
        <v>3</v>
      </c>
    </row>
    <row r="405" spans="1:28" ht="15" thickBot="1" x14ac:dyDescent="0.35">
      <c r="A405" s="93" t="s">
        <v>1993</v>
      </c>
      <c r="B405" s="94">
        <v>17.899999999999999</v>
      </c>
      <c r="C405" s="94">
        <v>2</v>
      </c>
      <c r="D405" s="94">
        <v>111.1</v>
      </c>
      <c r="E405" s="94">
        <v>445.1</v>
      </c>
      <c r="F405" s="94">
        <v>2</v>
      </c>
      <c r="G405" s="94">
        <v>2</v>
      </c>
      <c r="R405" s="93" t="s">
        <v>1993</v>
      </c>
      <c r="S405" s="94">
        <v>2</v>
      </c>
      <c r="T405" s="94">
        <v>19.7</v>
      </c>
      <c r="U405" s="94">
        <v>545.20000000000005</v>
      </c>
      <c r="V405" s="94">
        <v>59</v>
      </c>
      <c r="W405" s="94">
        <v>2</v>
      </c>
      <c r="X405" s="94">
        <v>2</v>
      </c>
    </row>
    <row r="406" spans="1:28" ht="15" thickBot="1" x14ac:dyDescent="0.35">
      <c r="A406" s="93" t="s">
        <v>2000</v>
      </c>
      <c r="B406" s="94">
        <v>16.899999999999999</v>
      </c>
      <c r="C406" s="94">
        <v>1</v>
      </c>
      <c r="D406" s="94">
        <v>110.2</v>
      </c>
      <c r="E406" s="94">
        <v>443.1</v>
      </c>
      <c r="F406" s="94">
        <v>1</v>
      </c>
      <c r="G406" s="94">
        <v>1</v>
      </c>
      <c r="R406" s="93" t="s">
        <v>2000</v>
      </c>
      <c r="S406" s="94">
        <v>1</v>
      </c>
      <c r="T406" s="94">
        <v>4</v>
      </c>
      <c r="U406" s="94">
        <v>544.20000000000005</v>
      </c>
      <c r="V406" s="94">
        <v>58</v>
      </c>
      <c r="W406" s="94">
        <v>1</v>
      </c>
      <c r="X406" s="94">
        <v>1</v>
      </c>
    </row>
    <row r="407" spans="1:28" ht="15" thickBot="1" x14ac:dyDescent="0.35">
      <c r="A407" s="93" t="s">
        <v>2006</v>
      </c>
      <c r="B407" s="94">
        <v>0</v>
      </c>
      <c r="C407" s="94">
        <v>0</v>
      </c>
      <c r="D407" s="94">
        <v>109.2</v>
      </c>
      <c r="E407" s="94">
        <v>423.7</v>
      </c>
      <c r="F407" s="94">
        <v>0</v>
      </c>
      <c r="G407" s="94">
        <v>0</v>
      </c>
      <c r="R407" s="93" t="s">
        <v>2006</v>
      </c>
      <c r="S407" s="94">
        <v>0</v>
      </c>
      <c r="T407" s="94">
        <v>0</v>
      </c>
      <c r="U407" s="94">
        <v>543.20000000000005</v>
      </c>
      <c r="V407" s="94">
        <v>0</v>
      </c>
      <c r="W407" s="94">
        <v>0</v>
      </c>
      <c r="X407" s="94">
        <v>0</v>
      </c>
    </row>
    <row r="408" spans="1:28" ht="18.600000000000001" thickBot="1" x14ac:dyDescent="0.35">
      <c r="A408" s="89"/>
      <c r="R408" s="89"/>
    </row>
    <row r="409" spans="1:28" ht="15" thickBot="1" x14ac:dyDescent="0.35">
      <c r="A409" s="93" t="s">
        <v>2012</v>
      </c>
      <c r="B409" s="93" t="s">
        <v>827</v>
      </c>
      <c r="C409" s="93" t="s">
        <v>828</v>
      </c>
      <c r="D409" s="93" t="s">
        <v>829</v>
      </c>
      <c r="E409" s="93" t="s">
        <v>830</v>
      </c>
      <c r="F409" s="93" t="s">
        <v>831</v>
      </c>
      <c r="G409" s="93" t="s">
        <v>832</v>
      </c>
      <c r="H409" s="93" t="s">
        <v>2013</v>
      </c>
      <c r="I409" s="93" t="s">
        <v>2014</v>
      </c>
      <c r="J409" s="93" t="s">
        <v>2015</v>
      </c>
      <c r="K409" s="93" t="s">
        <v>2016</v>
      </c>
      <c r="R409" s="93" t="s">
        <v>2012</v>
      </c>
      <c r="S409" s="93" t="s">
        <v>827</v>
      </c>
      <c r="T409" s="93" t="s">
        <v>828</v>
      </c>
      <c r="U409" s="93" t="s">
        <v>829</v>
      </c>
      <c r="V409" s="93" t="s">
        <v>830</v>
      </c>
      <c r="W409" s="93" t="s">
        <v>831</v>
      </c>
      <c r="X409" s="93" t="s">
        <v>832</v>
      </c>
      <c r="Y409" s="93" t="s">
        <v>2013</v>
      </c>
      <c r="Z409" s="93" t="s">
        <v>2014</v>
      </c>
      <c r="AA409" s="93" t="s">
        <v>2015</v>
      </c>
      <c r="AB409" s="93" t="s">
        <v>2016</v>
      </c>
    </row>
    <row r="410" spans="1:28" ht="15" thickBot="1" x14ac:dyDescent="0.35">
      <c r="A410" s="93" t="s">
        <v>835</v>
      </c>
      <c r="B410" s="94">
        <v>18.899999999999999</v>
      </c>
      <c r="C410" s="94">
        <v>6.9</v>
      </c>
      <c r="D410" s="94">
        <v>115.1</v>
      </c>
      <c r="E410" s="94">
        <v>450</v>
      </c>
      <c r="F410" s="94">
        <v>34.700000000000003</v>
      </c>
      <c r="G410" s="94">
        <v>34.700000000000003</v>
      </c>
      <c r="H410" s="94">
        <v>660.4</v>
      </c>
      <c r="I410" s="94">
        <v>1000</v>
      </c>
      <c r="J410" s="94">
        <v>339.6</v>
      </c>
      <c r="K410" s="94">
        <v>33.96</v>
      </c>
      <c r="R410" s="93" t="s">
        <v>835</v>
      </c>
      <c r="S410" s="94">
        <v>129</v>
      </c>
      <c r="T410" s="94">
        <v>142.6</v>
      </c>
      <c r="U410" s="94">
        <v>669.2</v>
      </c>
      <c r="V410" s="94">
        <v>210.6</v>
      </c>
      <c r="W410" s="94">
        <v>96.8</v>
      </c>
      <c r="X410" s="94">
        <v>96.8</v>
      </c>
      <c r="Y410" s="94">
        <v>1345</v>
      </c>
      <c r="Z410" s="94">
        <v>1000</v>
      </c>
      <c r="AA410" s="94">
        <v>-345</v>
      </c>
      <c r="AB410" s="94">
        <v>-34.5</v>
      </c>
    </row>
    <row r="411" spans="1:28" ht="15" thickBot="1" x14ac:dyDescent="0.35">
      <c r="A411" s="93" t="s">
        <v>836</v>
      </c>
      <c r="B411" s="94">
        <v>80.400000000000006</v>
      </c>
      <c r="C411" s="94">
        <v>78.400000000000006</v>
      </c>
      <c r="D411" s="94">
        <v>180.6</v>
      </c>
      <c r="E411" s="94">
        <v>513.5</v>
      </c>
      <c r="F411" s="94">
        <v>83.4</v>
      </c>
      <c r="G411" s="94">
        <v>83.4</v>
      </c>
      <c r="H411" s="94">
        <v>1019.6</v>
      </c>
      <c r="I411" s="94">
        <v>1000</v>
      </c>
      <c r="J411" s="94">
        <v>-19.600000000000001</v>
      </c>
      <c r="K411" s="94">
        <v>-1.96</v>
      </c>
      <c r="R411" s="93" t="s">
        <v>836</v>
      </c>
      <c r="S411" s="94">
        <v>66.5</v>
      </c>
      <c r="T411" s="94">
        <v>70</v>
      </c>
      <c r="U411" s="94">
        <v>602.70000000000005</v>
      </c>
      <c r="V411" s="94">
        <v>146.1</v>
      </c>
      <c r="W411" s="94">
        <v>47.4</v>
      </c>
      <c r="X411" s="94">
        <v>47.4</v>
      </c>
      <c r="Y411" s="94">
        <v>980.1</v>
      </c>
      <c r="Z411" s="94">
        <v>1000</v>
      </c>
      <c r="AA411" s="94">
        <v>19.899999999999999</v>
      </c>
      <c r="AB411" s="94">
        <v>1.99</v>
      </c>
    </row>
    <row r="412" spans="1:28" ht="15" thickBot="1" x14ac:dyDescent="0.35">
      <c r="A412" s="93" t="s">
        <v>837</v>
      </c>
      <c r="B412" s="94">
        <v>129</v>
      </c>
      <c r="C412" s="94">
        <v>74.400000000000006</v>
      </c>
      <c r="D412" s="94">
        <v>213.4</v>
      </c>
      <c r="E412" s="94">
        <v>488.7</v>
      </c>
      <c r="F412" s="94">
        <v>83.4</v>
      </c>
      <c r="G412" s="94">
        <v>83.4</v>
      </c>
      <c r="H412" s="94">
        <v>1072.2</v>
      </c>
      <c r="I412" s="94">
        <v>1000</v>
      </c>
      <c r="J412" s="94">
        <v>-72.2</v>
      </c>
      <c r="K412" s="94">
        <v>-7.22</v>
      </c>
      <c r="R412" s="93" t="s">
        <v>837</v>
      </c>
      <c r="S412" s="94">
        <v>17.100000000000001</v>
      </c>
      <c r="T412" s="94">
        <v>74.099999999999994</v>
      </c>
      <c r="U412" s="94">
        <v>569.4</v>
      </c>
      <c r="V412" s="94">
        <v>171.3</v>
      </c>
      <c r="W412" s="94">
        <v>47.4</v>
      </c>
      <c r="X412" s="94">
        <v>47.4</v>
      </c>
      <c r="Y412" s="94">
        <v>926.7</v>
      </c>
      <c r="Z412" s="94">
        <v>1000</v>
      </c>
      <c r="AA412" s="94">
        <v>73.3</v>
      </c>
      <c r="AB412" s="94">
        <v>7.33</v>
      </c>
    </row>
    <row r="413" spans="1:28" ht="15" thickBot="1" x14ac:dyDescent="0.35">
      <c r="A413" s="93" t="s">
        <v>838</v>
      </c>
      <c r="B413" s="94">
        <v>39.700000000000003</v>
      </c>
      <c r="C413" s="94">
        <v>13.9</v>
      </c>
      <c r="D413" s="94">
        <v>133</v>
      </c>
      <c r="E413" s="94">
        <v>453</v>
      </c>
      <c r="F413" s="94">
        <v>34.700000000000003</v>
      </c>
      <c r="G413" s="94">
        <v>34.700000000000003</v>
      </c>
      <c r="H413" s="94">
        <v>709</v>
      </c>
      <c r="I413" s="94">
        <v>1000</v>
      </c>
      <c r="J413" s="94">
        <v>291</v>
      </c>
      <c r="K413" s="94">
        <v>29.1</v>
      </c>
      <c r="R413" s="93" t="s">
        <v>838</v>
      </c>
      <c r="S413" s="94">
        <v>107.8</v>
      </c>
      <c r="T413" s="94">
        <v>135.6</v>
      </c>
      <c r="U413" s="94">
        <v>651.1</v>
      </c>
      <c r="V413" s="94">
        <v>207.6</v>
      </c>
      <c r="W413" s="94">
        <v>96.8</v>
      </c>
      <c r="X413" s="94">
        <v>96.8</v>
      </c>
      <c r="Y413" s="94">
        <v>1295.5999999999999</v>
      </c>
      <c r="Z413" s="94">
        <v>1000</v>
      </c>
      <c r="AA413" s="94">
        <v>-295.60000000000002</v>
      </c>
      <c r="AB413" s="94">
        <v>-29.56</v>
      </c>
    </row>
    <row r="414" spans="1:28" ht="15" thickBot="1" x14ac:dyDescent="0.35">
      <c r="A414" s="93" t="s">
        <v>839</v>
      </c>
      <c r="B414" s="94">
        <v>64.5</v>
      </c>
      <c r="C414" s="94">
        <v>92.3</v>
      </c>
      <c r="D414" s="94">
        <v>194.5</v>
      </c>
      <c r="E414" s="94">
        <v>538.29999999999995</v>
      </c>
      <c r="F414" s="94">
        <v>122.1</v>
      </c>
      <c r="G414" s="94">
        <v>122.1</v>
      </c>
      <c r="H414" s="94">
        <v>1133.8</v>
      </c>
      <c r="I414" s="94">
        <v>1000</v>
      </c>
      <c r="J414" s="94">
        <v>-133.80000000000001</v>
      </c>
      <c r="K414" s="94">
        <v>-13.38</v>
      </c>
      <c r="R414" s="93" t="s">
        <v>839</v>
      </c>
      <c r="S414" s="94">
        <v>82.6</v>
      </c>
      <c r="T414" s="94">
        <v>55.9</v>
      </c>
      <c r="U414" s="94">
        <v>588.6</v>
      </c>
      <c r="V414" s="94">
        <v>120.9</v>
      </c>
      <c r="W414" s="94">
        <v>8.1</v>
      </c>
      <c r="X414" s="94">
        <v>8.1</v>
      </c>
      <c r="Y414" s="94">
        <v>864.2</v>
      </c>
      <c r="Z414" s="94">
        <v>1000</v>
      </c>
      <c r="AA414" s="94">
        <v>135.80000000000001</v>
      </c>
      <c r="AB414" s="94">
        <v>13.58</v>
      </c>
    </row>
    <row r="415" spans="1:28" ht="15" thickBot="1" x14ac:dyDescent="0.35">
      <c r="A415" s="93" t="s">
        <v>840</v>
      </c>
      <c r="B415" s="94">
        <v>104.2</v>
      </c>
      <c r="C415" s="94">
        <v>107.2</v>
      </c>
      <c r="D415" s="94">
        <v>200.5</v>
      </c>
      <c r="E415" s="94">
        <v>560.20000000000005</v>
      </c>
      <c r="F415" s="94">
        <v>122.1</v>
      </c>
      <c r="G415" s="94">
        <v>122.1</v>
      </c>
      <c r="H415" s="94">
        <v>1216.0999999999999</v>
      </c>
      <c r="I415" s="94">
        <v>1000</v>
      </c>
      <c r="J415" s="94">
        <v>-216.1</v>
      </c>
      <c r="K415" s="94">
        <v>-21.61</v>
      </c>
      <c r="R415" s="93" t="s">
        <v>840</v>
      </c>
      <c r="S415" s="94">
        <v>42.3</v>
      </c>
      <c r="T415" s="94">
        <v>40.799999999999997</v>
      </c>
      <c r="U415" s="94">
        <v>582.5</v>
      </c>
      <c r="V415" s="94">
        <v>98.8</v>
      </c>
      <c r="W415" s="94">
        <v>8.1</v>
      </c>
      <c r="X415" s="94">
        <v>8.1</v>
      </c>
      <c r="Y415" s="94">
        <v>780.6</v>
      </c>
      <c r="Z415" s="94">
        <v>1000</v>
      </c>
      <c r="AA415" s="94">
        <v>219.4</v>
      </c>
      <c r="AB415" s="94">
        <v>21.94</v>
      </c>
    </row>
    <row r="416" spans="1:28" ht="15" thickBot="1" x14ac:dyDescent="0.35">
      <c r="A416" s="93" t="s">
        <v>841</v>
      </c>
      <c r="B416" s="94">
        <v>70.5</v>
      </c>
      <c r="C416" s="94">
        <v>81.400000000000006</v>
      </c>
      <c r="D416" s="94">
        <v>181.6</v>
      </c>
      <c r="E416" s="94">
        <v>528.4</v>
      </c>
      <c r="F416" s="94">
        <v>122.1</v>
      </c>
      <c r="G416" s="94">
        <v>122.1</v>
      </c>
      <c r="H416" s="94">
        <v>1106</v>
      </c>
      <c r="I416" s="94">
        <v>1000</v>
      </c>
      <c r="J416" s="94">
        <v>-106</v>
      </c>
      <c r="K416" s="94">
        <v>-10.6</v>
      </c>
      <c r="R416" s="93" t="s">
        <v>841</v>
      </c>
      <c r="S416" s="94">
        <v>76.599999999999994</v>
      </c>
      <c r="T416" s="94">
        <v>67</v>
      </c>
      <c r="U416" s="94">
        <v>601.70000000000005</v>
      </c>
      <c r="V416" s="94">
        <v>131</v>
      </c>
      <c r="W416" s="94">
        <v>8.1</v>
      </c>
      <c r="X416" s="94">
        <v>8.1</v>
      </c>
      <c r="Y416" s="94">
        <v>892.4</v>
      </c>
      <c r="Z416" s="94">
        <v>1000</v>
      </c>
      <c r="AA416" s="94">
        <v>107.6</v>
      </c>
      <c r="AB416" s="94">
        <v>10.76</v>
      </c>
    </row>
    <row r="417" spans="1:28" ht="15" thickBot="1" x14ac:dyDescent="0.35">
      <c r="A417" s="93" t="s">
        <v>842</v>
      </c>
      <c r="B417" s="94">
        <v>136.9</v>
      </c>
      <c r="C417" s="94">
        <v>147.4</v>
      </c>
      <c r="D417" s="94">
        <v>233.2</v>
      </c>
      <c r="E417" s="94">
        <v>563.20000000000005</v>
      </c>
      <c r="F417" s="94">
        <v>122.1</v>
      </c>
      <c r="G417" s="94">
        <v>122.1</v>
      </c>
      <c r="H417" s="94">
        <v>1324.8</v>
      </c>
      <c r="I417" s="94">
        <v>1000</v>
      </c>
      <c r="J417" s="94">
        <v>-324.8</v>
      </c>
      <c r="K417" s="94">
        <v>-32.479999999999997</v>
      </c>
      <c r="R417" s="93" t="s">
        <v>842</v>
      </c>
      <c r="S417" s="94">
        <v>9.1</v>
      </c>
      <c r="T417" s="94">
        <v>0</v>
      </c>
      <c r="U417" s="94">
        <v>549.29999999999995</v>
      </c>
      <c r="V417" s="94">
        <v>95.7</v>
      </c>
      <c r="W417" s="94">
        <v>8.1</v>
      </c>
      <c r="X417" s="94">
        <v>8.1</v>
      </c>
      <c r="Y417" s="94">
        <v>670.2</v>
      </c>
      <c r="Z417" s="94">
        <v>1000</v>
      </c>
      <c r="AA417" s="94">
        <v>329.8</v>
      </c>
      <c r="AB417" s="94">
        <v>32.979999999999997</v>
      </c>
    </row>
    <row r="418" spans="1:28" ht="15" thickBot="1" x14ac:dyDescent="0.35">
      <c r="A418" s="93" t="s">
        <v>843</v>
      </c>
      <c r="B418" s="94">
        <v>129</v>
      </c>
      <c r="C418" s="94">
        <v>109.2</v>
      </c>
      <c r="D418" s="94">
        <v>221.3</v>
      </c>
      <c r="E418" s="94">
        <v>539.29999999999995</v>
      </c>
      <c r="F418" s="94">
        <v>122.1</v>
      </c>
      <c r="G418" s="94">
        <v>122.1</v>
      </c>
      <c r="H418" s="94">
        <v>1242.9000000000001</v>
      </c>
      <c r="I418" s="94">
        <v>1000</v>
      </c>
      <c r="J418" s="94">
        <v>-242.9</v>
      </c>
      <c r="K418" s="94">
        <v>-24.29</v>
      </c>
      <c r="R418" s="93" t="s">
        <v>843</v>
      </c>
      <c r="S418" s="94">
        <v>17.100000000000001</v>
      </c>
      <c r="T418" s="94">
        <v>38.799999999999997</v>
      </c>
      <c r="U418" s="94">
        <v>561.4</v>
      </c>
      <c r="V418" s="94">
        <v>119.9</v>
      </c>
      <c r="W418" s="94">
        <v>8.1</v>
      </c>
      <c r="X418" s="94">
        <v>8.1</v>
      </c>
      <c r="Y418" s="94">
        <v>753.4</v>
      </c>
      <c r="Z418" s="94">
        <v>1000</v>
      </c>
      <c r="AA418" s="94">
        <v>246.6</v>
      </c>
      <c r="AB418" s="94">
        <v>24.66</v>
      </c>
    </row>
    <row r="419" spans="1:28" ht="15" thickBot="1" x14ac:dyDescent="0.35">
      <c r="A419" s="93" t="s">
        <v>844</v>
      </c>
      <c r="B419" s="94">
        <v>104.2</v>
      </c>
      <c r="C419" s="94">
        <v>72.400000000000006</v>
      </c>
      <c r="D419" s="94">
        <v>172.7</v>
      </c>
      <c r="E419" s="94">
        <v>512.5</v>
      </c>
      <c r="F419" s="94">
        <v>83.4</v>
      </c>
      <c r="G419" s="94">
        <v>83.4</v>
      </c>
      <c r="H419" s="94">
        <v>1028.5999999999999</v>
      </c>
      <c r="I419" s="94">
        <v>1000</v>
      </c>
      <c r="J419" s="94">
        <v>-28.6</v>
      </c>
      <c r="K419" s="94">
        <v>-2.86</v>
      </c>
      <c r="R419" s="93" t="s">
        <v>844</v>
      </c>
      <c r="S419" s="94">
        <v>42.3</v>
      </c>
      <c r="T419" s="94">
        <v>76.099999999999994</v>
      </c>
      <c r="U419" s="94">
        <v>610.70000000000005</v>
      </c>
      <c r="V419" s="94">
        <v>147.1</v>
      </c>
      <c r="W419" s="94">
        <v>47.4</v>
      </c>
      <c r="X419" s="94">
        <v>47.4</v>
      </c>
      <c r="Y419" s="94">
        <v>971.1</v>
      </c>
      <c r="Z419" s="94">
        <v>1000</v>
      </c>
      <c r="AA419" s="94">
        <v>28.9</v>
      </c>
      <c r="AB419" s="94">
        <v>2.89</v>
      </c>
    </row>
    <row r="420" spans="1:28" ht="15" thickBot="1" x14ac:dyDescent="0.35">
      <c r="A420" s="93" t="s">
        <v>845</v>
      </c>
      <c r="B420" s="94">
        <v>129</v>
      </c>
      <c r="C420" s="94">
        <v>81.400000000000006</v>
      </c>
      <c r="D420" s="94">
        <v>182.6</v>
      </c>
      <c r="E420" s="94">
        <v>523.5</v>
      </c>
      <c r="F420" s="94">
        <v>83.4</v>
      </c>
      <c r="G420" s="94">
        <v>83.4</v>
      </c>
      <c r="H420" s="94">
        <v>1083.0999999999999</v>
      </c>
      <c r="I420" s="94">
        <v>1000</v>
      </c>
      <c r="J420" s="94">
        <v>-83.1</v>
      </c>
      <c r="K420" s="94">
        <v>-8.31</v>
      </c>
      <c r="R420" s="93" t="s">
        <v>845</v>
      </c>
      <c r="S420" s="94">
        <v>17.100000000000001</v>
      </c>
      <c r="T420" s="94">
        <v>67</v>
      </c>
      <c r="U420" s="94">
        <v>600.70000000000005</v>
      </c>
      <c r="V420" s="94">
        <v>136.1</v>
      </c>
      <c r="W420" s="94">
        <v>47.4</v>
      </c>
      <c r="X420" s="94">
        <v>47.4</v>
      </c>
      <c r="Y420" s="94">
        <v>915.6</v>
      </c>
      <c r="Z420" s="94">
        <v>1000</v>
      </c>
      <c r="AA420" s="94">
        <v>84.4</v>
      </c>
      <c r="AB420" s="94">
        <v>8.44</v>
      </c>
    </row>
    <row r="421" spans="1:28" ht="15" thickBot="1" x14ac:dyDescent="0.35">
      <c r="A421" s="93" t="s">
        <v>846</v>
      </c>
      <c r="B421" s="94">
        <v>145.9</v>
      </c>
      <c r="C421" s="94">
        <v>57.6</v>
      </c>
      <c r="D421" s="94">
        <v>207.4</v>
      </c>
      <c r="E421" s="94">
        <v>477.8</v>
      </c>
      <c r="F421" s="94">
        <v>34.700000000000003</v>
      </c>
      <c r="G421" s="94">
        <v>34.700000000000003</v>
      </c>
      <c r="H421" s="94">
        <v>958.1</v>
      </c>
      <c r="I421" s="94">
        <v>1000</v>
      </c>
      <c r="J421" s="94">
        <v>41.9</v>
      </c>
      <c r="K421" s="94">
        <v>4.1900000000000004</v>
      </c>
      <c r="R421" s="93" t="s">
        <v>846</v>
      </c>
      <c r="S421" s="94">
        <v>0</v>
      </c>
      <c r="T421" s="94">
        <v>91.2</v>
      </c>
      <c r="U421" s="94">
        <v>575.5</v>
      </c>
      <c r="V421" s="94">
        <v>182.4</v>
      </c>
      <c r="W421" s="94">
        <v>96.8</v>
      </c>
      <c r="X421" s="94">
        <v>96.8</v>
      </c>
      <c r="Y421" s="94">
        <v>1042.5999999999999</v>
      </c>
      <c r="Z421" s="94">
        <v>1000</v>
      </c>
      <c r="AA421" s="94">
        <v>-42.6</v>
      </c>
      <c r="AB421" s="94">
        <v>-4.26</v>
      </c>
    </row>
    <row r="422" spans="1:28" ht="15" thickBot="1" x14ac:dyDescent="0.35">
      <c r="A422" s="93" t="s">
        <v>847</v>
      </c>
      <c r="B422" s="94">
        <v>39.700000000000003</v>
      </c>
      <c r="C422" s="94">
        <v>20.8</v>
      </c>
      <c r="D422" s="94">
        <v>140.9</v>
      </c>
      <c r="E422" s="94">
        <v>458</v>
      </c>
      <c r="F422" s="94">
        <v>34.700000000000003</v>
      </c>
      <c r="G422" s="94">
        <v>34.700000000000003</v>
      </c>
      <c r="H422" s="94">
        <v>728.9</v>
      </c>
      <c r="I422" s="94">
        <v>1000</v>
      </c>
      <c r="J422" s="94">
        <v>271.10000000000002</v>
      </c>
      <c r="K422" s="94">
        <v>27.11</v>
      </c>
      <c r="R422" s="93" t="s">
        <v>847</v>
      </c>
      <c r="S422" s="94">
        <v>107.8</v>
      </c>
      <c r="T422" s="94">
        <v>128.5</v>
      </c>
      <c r="U422" s="94">
        <v>643</v>
      </c>
      <c r="V422" s="94">
        <v>202.6</v>
      </c>
      <c r="W422" s="94">
        <v>96.8</v>
      </c>
      <c r="X422" s="94">
        <v>96.8</v>
      </c>
      <c r="Y422" s="94">
        <v>1275.4000000000001</v>
      </c>
      <c r="Z422" s="94">
        <v>1000</v>
      </c>
      <c r="AA422" s="94">
        <v>-275.39999999999998</v>
      </c>
      <c r="AB422" s="94">
        <v>-27.54</v>
      </c>
    </row>
    <row r="423" spans="1:28" ht="15" thickBot="1" x14ac:dyDescent="0.35">
      <c r="A423" s="93" t="s">
        <v>848</v>
      </c>
      <c r="B423" s="94">
        <v>117.1</v>
      </c>
      <c r="C423" s="94">
        <v>101.2</v>
      </c>
      <c r="D423" s="94">
        <v>183.6</v>
      </c>
      <c r="E423" s="94">
        <v>566.1</v>
      </c>
      <c r="F423" s="94">
        <v>129</v>
      </c>
      <c r="G423" s="94">
        <v>130</v>
      </c>
      <c r="H423" s="94">
        <v>1227</v>
      </c>
      <c r="I423" s="94">
        <v>1000</v>
      </c>
      <c r="J423" s="94">
        <v>-227</v>
      </c>
      <c r="K423" s="94">
        <v>-22.7</v>
      </c>
      <c r="R423" s="93" t="s">
        <v>848</v>
      </c>
      <c r="S423" s="94">
        <v>29.2</v>
      </c>
      <c r="T423" s="94">
        <v>46.9</v>
      </c>
      <c r="U423" s="94">
        <v>599.70000000000005</v>
      </c>
      <c r="V423" s="94">
        <v>92.7</v>
      </c>
      <c r="W423" s="94">
        <v>1</v>
      </c>
      <c r="X423" s="94">
        <v>0</v>
      </c>
      <c r="Y423" s="94">
        <v>769.5</v>
      </c>
      <c r="Z423" s="94">
        <v>1000</v>
      </c>
      <c r="AA423" s="94">
        <v>230.5</v>
      </c>
      <c r="AB423" s="94">
        <v>23.05</v>
      </c>
    </row>
    <row r="424" spans="1:28" ht="15" thickBot="1" x14ac:dyDescent="0.35">
      <c r="A424" s="93" t="s">
        <v>849</v>
      </c>
      <c r="B424" s="94">
        <v>117.1</v>
      </c>
      <c r="C424" s="94">
        <v>126</v>
      </c>
      <c r="D424" s="94">
        <v>230.2</v>
      </c>
      <c r="E424" s="94">
        <v>565.1</v>
      </c>
      <c r="F424" s="94">
        <v>122.1</v>
      </c>
      <c r="G424" s="94">
        <v>122.1</v>
      </c>
      <c r="H424" s="94">
        <v>1282.5999999999999</v>
      </c>
      <c r="I424" s="94">
        <v>1000</v>
      </c>
      <c r="J424" s="94">
        <v>-282.60000000000002</v>
      </c>
      <c r="K424" s="94">
        <v>-28.26</v>
      </c>
      <c r="R424" s="93" t="s">
        <v>849</v>
      </c>
      <c r="S424" s="94">
        <v>29.2</v>
      </c>
      <c r="T424" s="94">
        <v>21.7</v>
      </c>
      <c r="U424" s="94">
        <v>552.29999999999995</v>
      </c>
      <c r="V424" s="94">
        <v>93.7</v>
      </c>
      <c r="W424" s="94">
        <v>8.1</v>
      </c>
      <c r="X424" s="94">
        <v>8.1</v>
      </c>
      <c r="Y424" s="94">
        <v>713</v>
      </c>
      <c r="Z424" s="94">
        <v>1000</v>
      </c>
      <c r="AA424" s="94">
        <v>287</v>
      </c>
      <c r="AB424" s="94">
        <v>28.7</v>
      </c>
    </row>
    <row r="425" spans="1:28" ht="15" thickBot="1" x14ac:dyDescent="0.35">
      <c r="A425" s="93" t="s">
        <v>850</v>
      </c>
      <c r="B425" s="94">
        <v>28.8</v>
      </c>
      <c r="C425" s="94">
        <v>13.9</v>
      </c>
      <c r="D425" s="94">
        <v>121.1</v>
      </c>
      <c r="E425" s="94">
        <v>460</v>
      </c>
      <c r="F425" s="94">
        <v>34.700000000000003</v>
      </c>
      <c r="G425" s="94">
        <v>34.700000000000003</v>
      </c>
      <c r="H425" s="94">
        <v>693.2</v>
      </c>
      <c r="I425" s="94">
        <v>1000</v>
      </c>
      <c r="J425" s="94">
        <v>306.8</v>
      </c>
      <c r="K425" s="94">
        <v>30.68</v>
      </c>
      <c r="R425" s="93" t="s">
        <v>850</v>
      </c>
      <c r="S425" s="94">
        <v>118.9</v>
      </c>
      <c r="T425" s="94">
        <v>135.6</v>
      </c>
      <c r="U425" s="94">
        <v>663.2</v>
      </c>
      <c r="V425" s="94">
        <v>200.6</v>
      </c>
      <c r="W425" s="94">
        <v>96.8</v>
      </c>
      <c r="X425" s="94">
        <v>96.8</v>
      </c>
      <c r="Y425" s="94">
        <v>1311.7</v>
      </c>
      <c r="Z425" s="94">
        <v>1000</v>
      </c>
      <c r="AA425" s="94">
        <v>-311.7</v>
      </c>
      <c r="AB425" s="94">
        <v>-31.17</v>
      </c>
    </row>
    <row r="426" spans="1:28" ht="15" thickBot="1" x14ac:dyDescent="0.35">
      <c r="A426" s="93" t="s">
        <v>851</v>
      </c>
      <c r="B426" s="94">
        <v>98.2</v>
      </c>
      <c r="C426" s="94">
        <v>16.899999999999999</v>
      </c>
      <c r="D426" s="94">
        <v>143.9</v>
      </c>
      <c r="E426" s="94">
        <v>452</v>
      </c>
      <c r="F426" s="94">
        <v>34.700000000000003</v>
      </c>
      <c r="G426" s="94">
        <v>34.700000000000003</v>
      </c>
      <c r="H426" s="94">
        <v>780.5</v>
      </c>
      <c r="I426" s="94">
        <v>1000</v>
      </c>
      <c r="J426" s="94">
        <v>219.5</v>
      </c>
      <c r="K426" s="94">
        <v>21.95</v>
      </c>
      <c r="R426" s="93" t="s">
        <v>851</v>
      </c>
      <c r="S426" s="94">
        <v>48.4</v>
      </c>
      <c r="T426" s="94">
        <v>132.5</v>
      </c>
      <c r="U426" s="94">
        <v>640</v>
      </c>
      <c r="V426" s="94">
        <v>208.6</v>
      </c>
      <c r="W426" s="94">
        <v>96.8</v>
      </c>
      <c r="X426" s="94">
        <v>96.8</v>
      </c>
      <c r="Y426" s="94">
        <v>1223</v>
      </c>
      <c r="Z426" s="94">
        <v>1000</v>
      </c>
      <c r="AA426" s="94">
        <v>-223</v>
      </c>
      <c r="AB426" s="94">
        <v>-22.3</v>
      </c>
    </row>
    <row r="427" spans="1:28" ht="15" thickBot="1" x14ac:dyDescent="0.35">
      <c r="A427" s="93" t="s">
        <v>852</v>
      </c>
      <c r="B427" s="94">
        <v>52.6</v>
      </c>
      <c r="C427" s="94">
        <v>72.400000000000006</v>
      </c>
      <c r="D427" s="94">
        <v>153.80000000000001</v>
      </c>
      <c r="E427" s="94">
        <v>531.4</v>
      </c>
      <c r="F427" s="94">
        <v>122.1</v>
      </c>
      <c r="G427" s="94">
        <v>122.1</v>
      </c>
      <c r="H427" s="94">
        <v>1054.4000000000001</v>
      </c>
      <c r="I427" s="94">
        <v>1000</v>
      </c>
      <c r="J427" s="94">
        <v>-54.4</v>
      </c>
      <c r="K427" s="94">
        <v>-5.44</v>
      </c>
      <c r="R427" s="93" t="s">
        <v>852</v>
      </c>
      <c r="S427" s="94">
        <v>94.7</v>
      </c>
      <c r="T427" s="94">
        <v>76.099999999999994</v>
      </c>
      <c r="U427" s="94">
        <v>629.9</v>
      </c>
      <c r="V427" s="94">
        <v>128</v>
      </c>
      <c r="W427" s="94">
        <v>8.1</v>
      </c>
      <c r="X427" s="94">
        <v>8.1</v>
      </c>
      <c r="Y427" s="94">
        <v>944.8</v>
      </c>
      <c r="Z427" s="94">
        <v>1000</v>
      </c>
      <c r="AA427" s="94">
        <v>55.2</v>
      </c>
      <c r="AB427" s="94">
        <v>5.52</v>
      </c>
    </row>
    <row r="428" spans="1:28" ht="15" thickBot="1" x14ac:dyDescent="0.35">
      <c r="A428" s="93" t="s">
        <v>853</v>
      </c>
      <c r="B428" s="94">
        <v>80.400000000000006</v>
      </c>
      <c r="C428" s="94">
        <v>43.7</v>
      </c>
      <c r="D428" s="94">
        <v>178.6</v>
      </c>
      <c r="E428" s="94">
        <v>479.8</v>
      </c>
      <c r="F428" s="94">
        <v>83.4</v>
      </c>
      <c r="G428" s="94">
        <v>83.4</v>
      </c>
      <c r="H428" s="94">
        <v>949.2</v>
      </c>
      <c r="I428" s="94">
        <v>1000</v>
      </c>
      <c r="J428" s="94">
        <v>50.8</v>
      </c>
      <c r="K428" s="94">
        <v>5.08</v>
      </c>
      <c r="R428" s="93" t="s">
        <v>853</v>
      </c>
      <c r="S428" s="94">
        <v>66.5</v>
      </c>
      <c r="T428" s="94">
        <v>105.3</v>
      </c>
      <c r="U428" s="94">
        <v>604.70000000000005</v>
      </c>
      <c r="V428" s="94">
        <v>180.4</v>
      </c>
      <c r="W428" s="94">
        <v>47.4</v>
      </c>
      <c r="X428" s="94">
        <v>47.4</v>
      </c>
      <c r="Y428" s="94">
        <v>1051.7</v>
      </c>
      <c r="Z428" s="94">
        <v>1000</v>
      </c>
      <c r="AA428" s="94">
        <v>-51.7</v>
      </c>
      <c r="AB428" s="94">
        <v>-5.17</v>
      </c>
    </row>
    <row r="429" spans="1:28" ht="15" thickBot="1" x14ac:dyDescent="0.35">
      <c r="A429" s="93" t="s">
        <v>854</v>
      </c>
      <c r="B429" s="94">
        <v>72.400000000000006</v>
      </c>
      <c r="C429" s="94">
        <v>52.6</v>
      </c>
      <c r="D429" s="94">
        <v>151.80000000000001</v>
      </c>
      <c r="E429" s="94">
        <v>508.6</v>
      </c>
      <c r="F429" s="94">
        <v>83.4</v>
      </c>
      <c r="G429" s="94">
        <v>83.4</v>
      </c>
      <c r="H429" s="94">
        <v>952.2</v>
      </c>
      <c r="I429" s="94">
        <v>1000</v>
      </c>
      <c r="J429" s="94">
        <v>47.8</v>
      </c>
      <c r="K429" s="94">
        <v>4.78</v>
      </c>
      <c r="R429" s="93" t="s">
        <v>854</v>
      </c>
      <c r="S429" s="94">
        <v>74.599999999999994</v>
      </c>
      <c r="T429" s="94">
        <v>96.2</v>
      </c>
      <c r="U429" s="94">
        <v>631.9</v>
      </c>
      <c r="V429" s="94">
        <v>151.19999999999999</v>
      </c>
      <c r="W429" s="94">
        <v>47.4</v>
      </c>
      <c r="X429" s="94">
        <v>47.4</v>
      </c>
      <c r="Y429" s="94">
        <v>1048.7</v>
      </c>
      <c r="Z429" s="94">
        <v>1000</v>
      </c>
      <c r="AA429" s="94">
        <v>-48.7</v>
      </c>
      <c r="AB429" s="94">
        <v>-4.87</v>
      </c>
    </row>
    <row r="430" spans="1:28" ht="15" thickBot="1" x14ac:dyDescent="0.35">
      <c r="A430" s="93" t="s">
        <v>855</v>
      </c>
      <c r="B430" s="94">
        <v>82.4</v>
      </c>
      <c r="C430" s="94">
        <v>62.5</v>
      </c>
      <c r="D430" s="94">
        <v>169.7</v>
      </c>
      <c r="E430" s="94">
        <v>505.6</v>
      </c>
      <c r="F430" s="94">
        <v>83.4</v>
      </c>
      <c r="G430" s="94">
        <v>83.4</v>
      </c>
      <c r="H430" s="94">
        <v>986.9</v>
      </c>
      <c r="I430" s="94">
        <v>1000</v>
      </c>
      <c r="J430" s="94">
        <v>13.1</v>
      </c>
      <c r="K430" s="94">
        <v>1.31</v>
      </c>
      <c r="R430" s="93" t="s">
        <v>855</v>
      </c>
      <c r="S430" s="94">
        <v>64.5</v>
      </c>
      <c r="T430" s="94">
        <v>86.2</v>
      </c>
      <c r="U430" s="94">
        <v>613.79999999999995</v>
      </c>
      <c r="V430" s="94">
        <v>154.19999999999999</v>
      </c>
      <c r="W430" s="94">
        <v>47.4</v>
      </c>
      <c r="X430" s="94">
        <v>47.4</v>
      </c>
      <c r="Y430" s="94">
        <v>1013.4</v>
      </c>
      <c r="Z430" s="94">
        <v>1000</v>
      </c>
      <c r="AA430" s="94">
        <v>-13.4</v>
      </c>
      <c r="AB430" s="94">
        <v>-1.34</v>
      </c>
    </row>
    <row r="431" spans="1:28" ht="15" thickBot="1" x14ac:dyDescent="0.35">
      <c r="A431" s="93" t="s">
        <v>856</v>
      </c>
      <c r="B431" s="94">
        <v>140.9</v>
      </c>
      <c r="C431" s="94">
        <v>72.400000000000006</v>
      </c>
      <c r="D431" s="94">
        <v>188.5</v>
      </c>
      <c r="E431" s="94">
        <v>503.6</v>
      </c>
      <c r="F431" s="94">
        <v>83.4</v>
      </c>
      <c r="G431" s="94">
        <v>83.4</v>
      </c>
      <c r="H431" s="94">
        <v>1072.2</v>
      </c>
      <c r="I431" s="94">
        <v>1000</v>
      </c>
      <c r="J431" s="94">
        <v>-72.2</v>
      </c>
      <c r="K431" s="94">
        <v>-7.22</v>
      </c>
      <c r="R431" s="93" t="s">
        <v>856</v>
      </c>
      <c r="S431" s="94">
        <v>5</v>
      </c>
      <c r="T431" s="94">
        <v>76.099999999999994</v>
      </c>
      <c r="U431" s="94">
        <v>594.6</v>
      </c>
      <c r="V431" s="94">
        <v>156.19999999999999</v>
      </c>
      <c r="W431" s="94">
        <v>47.4</v>
      </c>
      <c r="X431" s="94">
        <v>47.4</v>
      </c>
      <c r="Y431" s="94">
        <v>926.7</v>
      </c>
      <c r="Z431" s="94">
        <v>1000</v>
      </c>
      <c r="AA431" s="94">
        <v>73.3</v>
      </c>
      <c r="AB431" s="94">
        <v>7.33</v>
      </c>
    </row>
    <row r="432" spans="1:28" ht="15" thickBot="1" x14ac:dyDescent="0.35">
      <c r="A432" s="93" t="s">
        <v>857</v>
      </c>
      <c r="B432" s="94">
        <v>70.5</v>
      </c>
      <c r="C432" s="94">
        <v>87.3</v>
      </c>
      <c r="D432" s="94">
        <v>192.5</v>
      </c>
      <c r="E432" s="94">
        <v>530.4</v>
      </c>
      <c r="F432" s="94">
        <v>122.1</v>
      </c>
      <c r="G432" s="94">
        <v>122.1</v>
      </c>
      <c r="H432" s="94">
        <v>1124.8</v>
      </c>
      <c r="I432" s="94">
        <v>1000</v>
      </c>
      <c r="J432" s="94">
        <v>-124.8</v>
      </c>
      <c r="K432" s="94">
        <v>-12.48</v>
      </c>
      <c r="R432" s="93" t="s">
        <v>857</v>
      </c>
      <c r="S432" s="94">
        <v>76.599999999999994</v>
      </c>
      <c r="T432" s="94">
        <v>61</v>
      </c>
      <c r="U432" s="94">
        <v>590.6</v>
      </c>
      <c r="V432" s="94">
        <v>129</v>
      </c>
      <c r="W432" s="94">
        <v>8.1</v>
      </c>
      <c r="X432" s="94">
        <v>8.1</v>
      </c>
      <c r="Y432" s="94">
        <v>873.3</v>
      </c>
      <c r="Z432" s="94">
        <v>1000</v>
      </c>
      <c r="AA432" s="94">
        <v>126.7</v>
      </c>
      <c r="AB432" s="94">
        <v>12.67</v>
      </c>
    </row>
    <row r="433" spans="1:28" ht="15" thickBot="1" x14ac:dyDescent="0.35">
      <c r="A433" s="93" t="s">
        <v>858</v>
      </c>
      <c r="B433" s="94">
        <v>17.899999999999999</v>
      </c>
      <c r="C433" s="94">
        <v>1</v>
      </c>
      <c r="D433" s="94">
        <v>112.1</v>
      </c>
      <c r="E433" s="94">
        <v>443.1</v>
      </c>
      <c r="F433" s="94">
        <v>34.700000000000003</v>
      </c>
      <c r="G433" s="94">
        <v>34.700000000000003</v>
      </c>
      <c r="H433" s="94">
        <v>643.5</v>
      </c>
      <c r="I433" s="94">
        <v>1000</v>
      </c>
      <c r="J433" s="94">
        <v>356.5</v>
      </c>
      <c r="K433" s="94">
        <v>35.65</v>
      </c>
      <c r="R433" s="93" t="s">
        <v>858</v>
      </c>
      <c r="S433" s="94">
        <v>130</v>
      </c>
      <c r="T433" s="94">
        <v>149.69999999999999</v>
      </c>
      <c r="U433" s="94">
        <v>672.2</v>
      </c>
      <c r="V433" s="94">
        <v>216.7</v>
      </c>
      <c r="W433" s="94">
        <v>96.8</v>
      </c>
      <c r="X433" s="94">
        <v>96.8</v>
      </c>
      <c r="Y433" s="94">
        <v>1362.1</v>
      </c>
      <c r="Z433" s="94">
        <v>1000</v>
      </c>
      <c r="AA433" s="94">
        <v>-362.1</v>
      </c>
      <c r="AB433" s="94">
        <v>-36.21</v>
      </c>
    </row>
    <row r="434" spans="1:28" ht="15" thickBot="1" x14ac:dyDescent="0.35">
      <c r="A434" s="93" t="s">
        <v>859</v>
      </c>
      <c r="B434" s="94">
        <v>0</v>
      </c>
      <c r="C434" s="94">
        <v>11.9</v>
      </c>
      <c r="D434" s="94">
        <v>111.1</v>
      </c>
      <c r="E434" s="94">
        <v>465.9</v>
      </c>
      <c r="F434" s="94">
        <v>34.700000000000003</v>
      </c>
      <c r="G434" s="94">
        <v>34.700000000000003</v>
      </c>
      <c r="H434" s="94">
        <v>658.4</v>
      </c>
      <c r="I434" s="94">
        <v>1000</v>
      </c>
      <c r="J434" s="94">
        <v>341.6</v>
      </c>
      <c r="K434" s="94">
        <v>34.159999999999997</v>
      </c>
      <c r="R434" s="93" t="s">
        <v>859</v>
      </c>
      <c r="S434" s="94">
        <v>148.19999999999999</v>
      </c>
      <c r="T434" s="94">
        <v>137.6</v>
      </c>
      <c r="U434" s="94">
        <v>673.2</v>
      </c>
      <c r="V434" s="94">
        <v>194.5</v>
      </c>
      <c r="W434" s="94">
        <v>96.8</v>
      </c>
      <c r="X434" s="94">
        <v>96.8</v>
      </c>
      <c r="Y434" s="94">
        <v>1347</v>
      </c>
      <c r="Z434" s="94">
        <v>1000</v>
      </c>
      <c r="AA434" s="94">
        <v>-347</v>
      </c>
      <c r="AB434" s="94">
        <v>-34.700000000000003</v>
      </c>
    </row>
    <row r="435" spans="1:28" ht="15" thickBot="1" x14ac:dyDescent="0.35">
      <c r="A435" s="93" t="s">
        <v>860</v>
      </c>
      <c r="B435" s="94">
        <v>37.700000000000003</v>
      </c>
      <c r="C435" s="94">
        <v>26.8</v>
      </c>
      <c r="D435" s="94">
        <v>129</v>
      </c>
      <c r="E435" s="94">
        <v>471.9</v>
      </c>
      <c r="F435" s="94">
        <v>34.700000000000003</v>
      </c>
      <c r="G435" s="94">
        <v>34.700000000000003</v>
      </c>
      <c r="H435" s="94">
        <v>734.8</v>
      </c>
      <c r="I435" s="94">
        <v>1000</v>
      </c>
      <c r="J435" s="94">
        <v>265.2</v>
      </c>
      <c r="K435" s="94">
        <v>26.52</v>
      </c>
      <c r="R435" s="93" t="s">
        <v>860</v>
      </c>
      <c r="S435" s="94">
        <v>109.9</v>
      </c>
      <c r="T435" s="94">
        <v>122.5</v>
      </c>
      <c r="U435" s="94">
        <v>655.1</v>
      </c>
      <c r="V435" s="94">
        <v>188.5</v>
      </c>
      <c r="W435" s="94">
        <v>96.8</v>
      </c>
      <c r="X435" s="94">
        <v>96.8</v>
      </c>
      <c r="Y435" s="94">
        <v>1269.4000000000001</v>
      </c>
      <c r="Z435" s="94">
        <v>1000</v>
      </c>
      <c r="AA435" s="94">
        <v>-269.39999999999998</v>
      </c>
      <c r="AB435" s="94">
        <v>-26.94</v>
      </c>
    </row>
    <row r="436" spans="1:28" ht="15" thickBot="1" x14ac:dyDescent="0.35">
      <c r="A436" s="93" t="s">
        <v>861</v>
      </c>
      <c r="B436" s="94">
        <v>125</v>
      </c>
      <c r="C436" s="94">
        <v>116.1</v>
      </c>
      <c r="D436" s="94">
        <v>226.3</v>
      </c>
      <c r="E436" s="94">
        <v>548.29999999999995</v>
      </c>
      <c r="F436" s="94">
        <v>122.1</v>
      </c>
      <c r="G436" s="94">
        <v>122.1</v>
      </c>
      <c r="H436" s="94">
        <v>1259.8</v>
      </c>
      <c r="I436" s="94">
        <v>1000</v>
      </c>
      <c r="J436" s="94">
        <v>-259.8</v>
      </c>
      <c r="K436" s="94">
        <v>-25.98</v>
      </c>
      <c r="R436" s="93" t="s">
        <v>861</v>
      </c>
      <c r="S436" s="94">
        <v>21.2</v>
      </c>
      <c r="T436" s="94">
        <v>31.7</v>
      </c>
      <c r="U436" s="94">
        <v>556.29999999999995</v>
      </c>
      <c r="V436" s="94">
        <v>110.9</v>
      </c>
      <c r="W436" s="94">
        <v>8.1</v>
      </c>
      <c r="X436" s="94">
        <v>8.1</v>
      </c>
      <c r="Y436" s="94">
        <v>736.2</v>
      </c>
      <c r="Z436" s="94">
        <v>1000</v>
      </c>
      <c r="AA436" s="94">
        <v>263.8</v>
      </c>
      <c r="AB436" s="94">
        <v>26.38</v>
      </c>
    </row>
    <row r="437" spans="1:28" ht="15" thickBot="1" x14ac:dyDescent="0.35">
      <c r="A437" s="93" t="s">
        <v>862</v>
      </c>
      <c r="B437" s="94">
        <v>16.899999999999999</v>
      </c>
      <c r="C437" s="94">
        <v>2</v>
      </c>
      <c r="D437" s="94">
        <v>109.2</v>
      </c>
      <c r="E437" s="94">
        <v>445.1</v>
      </c>
      <c r="F437" s="94">
        <v>34.700000000000003</v>
      </c>
      <c r="G437" s="94">
        <v>34.700000000000003</v>
      </c>
      <c r="H437" s="94">
        <v>642.5</v>
      </c>
      <c r="I437" s="94">
        <v>1000</v>
      </c>
      <c r="J437" s="94">
        <v>357.5</v>
      </c>
      <c r="K437" s="94">
        <v>35.75</v>
      </c>
      <c r="R437" s="93" t="s">
        <v>862</v>
      </c>
      <c r="S437" s="94">
        <v>131</v>
      </c>
      <c r="T437" s="94">
        <v>147.6</v>
      </c>
      <c r="U437" s="94">
        <v>675.3</v>
      </c>
      <c r="V437" s="94">
        <v>215.7</v>
      </c>
      <c r="W437" s="94">
        <v>96.8</v>
      </c>
      <c r="X437" s="94">
        <v>96.8</v>
      </c>
      <c r="Y437" s="94">
        <v>1363.1</v>
      </c>
      <c r="Z437" s="94">
        <v>1000</v>
      </c>
      <c r="AA437" s="94">
        <v>-363.1</v>
      </c>
      <c r="AB437" s="94">
        <v>-36.31</v>
      </c>
    </row>
    <row r="438" spans="1:28" ht="15" thickBot="1" x14ac:dyDescent="0.35">
      <c r="A438" s="93" t="s">
        <v>863</v>
      </c>
      <c r="B438" s="94">
        <v>125</v>
      </c>
      <c r="C438" s="94">
        <v>85.3</v>
      </c>
      <c r="D438" s="94">
        <v>202.4</v>
      </c>
      <c r="E438" s="94">
        <v>517.5</v>
      </c>
      <c r="F438" s="94">
        <v>83.4</v>
      </c>
      <c r="G438" s="94">
        <v>83.4</v>
      </c>
      <c r="H438" s="94">
        <v>1097</v>
      </c>
      <c r="I438" s="94">
        <v>1000</v>
      </c>
      <c r="J438" s="94">
        <v>-97</v>
      </c>
      <c r="K438" s="94">
        <v>-9.6999999999999993</v>
      </c>
      <c r="R438" s="93" t="s">
        <v>863</v>
      </c>
      <c r="S438" s="94">
        <v>21.2</v>
      </c>
      <c r="T438" s="94">
        <v>63</v>
      </c>
      <c r="U438" s="94">
        <v>580.5</v>
      </c>
      <c r="V438" s="94">
        <v>142.1</v>
      </c>
      <c r="W438" s="94">
        <v>47.4</v>
      </c>
      <c r="X438" s="94">
        <v>47.4</v>
      </c>
      <c r="Y438" s="94">
        <v>901.5</v>
      </c>
      <c r="Z438" s="94">
        <v>1000</v>
      </c>
      <c r="AA438" s="94">
        <v>98.5</v>
      </c>
      <c r="AB438" s="94">
        <v>9.85</v>
      </c>
    </row>
    <row r="439" spans="1:28" ht="15" thickBot="1" x14ac:dyDescent="0.35">
      <c r="A439" s="93" t="s">
        <v>864</v>
      </c>
      <c r="B439" s="94">
        <v>112.1</v>
      </c>
      <c r="C439" s="94">
        <v>43.7</v>
      </c>
      <c r="D439" s="94">
        <v>175.6</v>
      </c>
      <c r="E439" s="94">
        <v>481.8</v>
      </c>
      <c r="F439" s="94">
        <v>83.4</v>
      </c>
      <c r="G439" s="94">
        <v>83.4</v>
      </c>
      <c r="H439" s="94">
        <v>979.9</v>
      </c>
      <c r="I439" s="94">
        <v>1000</v>
      </c>
      <c r="J439" s="94">
        <v>20.100000000000001</v>
      </c>
      <c r="K439" s="94">
        <v>2.0099999999999998</v>
      </c>
      <c r="R439" s="93" t="s">
        <v>864</v>
      </c>
      <c r="S439" s="94">
        <v>34.299999999999997</v>
      </c>
      <c r="T439" s="94">
        <v>105.3</v>
      </c>
      <c r="U439" s="94">
        <v>607.70000000000005</v>
      </c>
      <c r="V439" s="94">
        <v>178.4</v>
      </c>
      <c r="W439" s="94">
        <v>47.4</v>
      </c>
      <c r="X439" s="94">
        <v>47.4</v>
      </c>
      <c r="Y439" s="94">
        <v>1020.4</v>
      </c>
      <c r="Z439" s="94">
        <v>1000</v>
      </c>
      <c r="AA439" s="94">
        <v>-20.399999999999999</v>
      </c>
      <c r="AB439" s="94">
        <v>-2.04</v>
      </c>
    </row>
    <row r="440" spans="1:28" ht="15" thickBot="1" x14ac:dyDescent="0.35">
      <c r="A440" s="93" t="s">
        <v>865</v>
      </c>
      <c r="B440" s="94">
        <v>60.5</v>
      </c>
      <c r="C440" s="94">
        <v>62.5</v>
      </c>
      <c r="D440" s="94">
        <v>170.7</v>
      </c>
      <c r="E440" s="94">
        <v>504.6</v>
      </c>
      <c r="F440" s="94">
        <v>83.4</v>
      </c>
      <c r="G440" s="94">
        <v>83.4</v>
      </c>
      <c r="H440" s="94">
        <v>965.1</v>
      </c>
      <c r="I440" s="94">
        <v>1000</v>
      </c>
      <c r="J440" s="94">
        <v>34.9</v>
      </c>
      <c r="K440" s="94">
        <v>3.49</v>
      </c>
      <c r="R440" s="93" t="s">
        <v>865</v>
      </c>
      <c r="S440" s="94">
        <v>86.7</v>
      </c>
      <c r="T440" s="94">
        <v>86.2</v>
      </c>
      <c r="U440" s="94">
        <v>612.79999999999995</v>
      </c>
      <c r="V440" s="94">
        <v>155.19999999999999</v>
      </c>
      <c r="W440" s="94">
        <v>47.4</v>
      </c>
      <c r="X440" s="94">
        <v>47.4</v>
      </c>
      <c r="Y440" s="94">
        <v>1035.5999999999999</v>
      </c>
      <c r="Z440" s="94">
        <v>1000</v>
      </c>
      <c r="AA440" s="94">
        <v>-35.6</v>
      </c>
      <c r="AB440" s="94">
        <v>-3.56</v>
      </c>
    </row>
    <row r="441" spans="1:28" ht="15" thickBot="1" x14ac:dyDescent="0.35">
      <c r="A441" s="93" t="s">
        <v>866</v>
      </c>
      <c r="B441" s="94">
        <v>26.8</v>
      </c>
      <c r="C441" s="94">
        <v>20.8</v>
      </c>
      <c r="D441" s="94">
        <v>122.1</v>
      </c>
      <c r="E441" s="94">
        <v>473.8</v>
      </c>
      <c r="F441" s="94">
        <v>34.700000000000003</v>
      </c>
      <c r="G441" s="94">
        <v>34.700000000000003</v>
      </c>
      <c r="H441" s="94">
        <v>713</v>
      </c>
      <c r="I441" s="94">
        <v>1000</v>
      </c>
      <c r="J441" s="94">
        <v>287</v>
      </c>
      <c r="K441" s="94">
        <v>28.7</v>
      </c>
      <c r="R441" s="93" t="s">
        <v>866</v>
      </c>
      <c r="S441" s="94">
        <v>120.9</v>
      </c>
      <c r="T441" s="94">
        <v>128.5</v>
      </c>
      <c r="U441" s="94">
        <v>662.1</v>
      </c>
      <c r="V441" s="94">
        <v>186.4</v>
      </c>
      <c r="W441" s="94">
        <v>96.8</v>
      </c>
      <c r="X441" s="94">
        <v>96.8</v>
      </c>
      <c r="Y441" s="94">
        <v>1291.5</v>
      </c>
      <c r="Z441" s="94">
        <v>1000</v>
      </c>
      <c r="AA441" s="94">
        <v>-291.5</v>
      </c>
      <c r="AB441" s="94">
        <v>-29.15</v>
      </c>
    </row>
    <row r="442" spans="1:28" ht="15" thickBot="1" x14ac:dyDescent="0.35">
      <c r="A442" s="93" t="s">
        <v>867</v>
      </c>
      <c r="B442" s="94">
        <v>26.8</v>
      </c>
      <c r="C442" s="94">
        <v>62.5</v>
      </c>
      <c r="D442" s="94">
        <v>186.6</v>
      </c>
      <c r="E442" s="94">
        <v>491.7</v>
      </c>
      <c r="F442" s="94">
        <v>83.4</v>
      </c>
      <c r="G442" s="94">
        <v>83.4</v>
      </c>
      <c r="H442" s="94">
        <v>934.3</v>
      </c>
      <c r="I442" s="94">
        <v>1000</v>
      </c>
      <c r="J442" s="94">
        <v>65.7</v>
      </c>
      <c r="K442" s="94">
        <v>6.57</v>
      </c>
      <c r="R442" s="93" t="s">
        <v>867</v>
      </c>
      <c r="S442" s="94">
        <v>120.9</v>
      </c>
      <c r="T442" s="94">
        <v>86.2</v>
      </c>
      <c r="U442" s="94">
        <v>596.6</v>
      </c>
      <c r="V442" s="94">
        <v>168.3</v>
      </c>
      <c r="W442" s="94">
        <v>47.4</v>
      </c>
      <c r="X442" s="94">
        <v>47.4</v>
      </c>
      <c r="Y442" s="94">
        <v>1066.8</v>
      </c>
      <c r="Z442" s="94">
        <v>1000</v>
      </c>
      <c r="AA442" s="94">
        <v>-66.8</v>
      </c>
      <c r="AB442" s="94">
        <v>-6.68</v>
      </c>
    </row>
    <row r="443" spans="1:28" ht="15" thickBot="1" x14ac:dyDescent="0.35">
      <c r="A443" s="93" t="s">
        <v>868</v>
      </c>
      <c r="B443" s="94">
        <v>36.700000000000003</v>
      </c>
      <c r="C443" s="94">
        <v>8.9</v>
      </c>
      <c r="D443" s="94">
        <v>128</v>
      </c>
      <c r="E443" s="94">
        <v>451</v>
      </c>
      <c r="F443" s="94">
        <v>34.700000000000003</v>
      </c>
      <c r="G443" s="94">
        <v>34.700000000000003</v>
      </c>
      <c r="H443" s="94">
        <v>694.1</v>
      </c>
      <c r="I443" s="94">
        <v>1000</v>
      </c>
      <c r="J443" s="94">
        <v>305.89999999999998</v>
      </c>
      <c r="K443" s="94">
        <v>30.59</v>
      </c>
      <c r="R443" s="93" t="s">
        <v>868</v>
      </c>
      <c r="S443" s="94">
        <v>110.9</v>
      </c>
      <c r="T443" s="94">
        <v>140.6</v>
      </c>
      <c r="U443" s="94">
        <v>656.1</v>
      </c>
      <c r="V443" s="94">
        <v>209.6</v>
      </c>
      <c r="W443" s="94">
        <v>96.8</v>
      </c>
      <c r="X443" s="94">
        <v>96.8</v>
      </c>
      <c r="Y443" s="94">
        <v>1310.7</v>
      </c>
      <c r="Z443" s="94">
        <v>1000</v>
      </c>
      <c r="AA443" s="94">
        <v>-310.7</v>
      </c>
      <c r="AB443" s="94">
        <v>-31.07</v>
      </c>
    </row>
    <row r="444" spans="1:28" ht="15" thickBot="1" x14ac:dyDescent="0.35">
      <c r="A444" s="93" t="s">
        <v>869</v>
      </c>
      <c r="B444" s="94">
        <v>53.6</v>
      </c>
      <c r="C444" s="94">
        <v>107.2</v>
      </c>
      <c r="D444" s="94">
        <v>161.80000000000001</v>
      </c>
      <c r="E444" s="94">
        <v>568.1</v>
      </c>
      <c r="F444" s="94">
        <v>129</v>
      </c>
      <c r="G444" s="94">
        <v>130</v>
      </c>
      <c r="H444" s="94">
        <v>1149.5999999999999</v>
      </c>
      <c r="I444" s="94">
        <v>1000</v>
      </c>
      <c r="J444" s="94">
        <v>-149.6</v>
      </c>
      <c r="K444" s="94">
        <v>-14.96</v>
      </c>
      <c r="R444" s="93" t="s">
        <v>869</v>
      </c>
      <c r="S444" s="94">
        <v>93.7</v>
      </c>
      <c r="T444" s="94">
        <v>40.799999999999997</v>
      </c>
      <c r="U444" s="94">
        <v>621.79999999999995</v>
      </c>
      <c r="V444" s="94">
        <v>90.7</v>
      </c>
      <c r="W444" s="94">
        <v>1</v>
      </c>
      <c r="X444" s="94">
        <v>0</v>
      </c>
      <c r="Y444" s="94">
        <v>848.1</v>
      </c>
      <c r="Z444" s="94">
        <v>1000</v>
      </c>
      <c r="AA444" s="94">
        <v>151.9</v>
      </c>
      <c r="AB444" s="94">
        <v>15.19</v>
      </c>
    </row>
    <row r="445" spans="1:28" ht="15" thickBot="1" x14ac:dyDescent="0.35">
      <c r="A445" s="93" t="s">
        <v>870</v>
      </c>
      <c r="B445" s="94">
        <v>112.1</v>
      </c>
      <c r="C445" s="94">
        <v>88.3</v>
      </c>
      <c r="D445" s="94">
        <v>213.4</v>
      </c>
      <c r="E445" s="94">
        <v>514.5</v>
      </c>
      <c r="F445" s="94">
        <v>83.4</v>
      </c>
      <c r="G445" s="94">
        <v>83.4</v>
      </c>
      <c r="H445" s="94">
        <v>1095.0999999999999</v>
      </c>
      <c r="I445" s="94">
        <v>1000</v>
      </c>
      <c r="J445" s="94">
        <v>-95.1</v>
      </c>
      <c r="K445" s="94">
        <v>-9.51</v>
      </c>
      <c r="R445" s="93" t="s">
        <v>870</v>
      </c>
      <c r="S445" s="94">
        <v>34.299999999999997</v>
      </c>
      <c r="T445" s="94">
        <v>60</v>
      </c>
      <c r="U445" s="94">
        <v>569.4</v>
      </c>
      <c r="V445" s="94">
        <v>145.1</v>
      </c>
      <c r="W445" s="94">
        <v>47.4</v>
      </c>
      <c r="X445" s="94">
        <v>47.4</v>
      </c>
      <c r="Y445" s="94">
        <v>903.5</v>
      </c>
      <c r="Z445" s="94">
        <v>1000</v>
      </c>
      <c r="AA445" s="94">
        <v>96.5</v>
      </c>
      <c r="AB445" s="94">
        <v>9.65</v>
      </c>
    </row>
    <row r="446" spans="1:28" ht="15" thickBot="1" x14ac:dyDescent="0.35">
      <c r="A446" s="93" t="s">
        <v>871</v>
      </c>
      <c r="B446" s="94">
        <v>91.3</v>
      </c>
      <c r="C446" s="94">
        <v>114.1</v>
      </c>
      <c r="D446" s="94">
        <v>215.3</v>
      </c>
      <c r="E446" s="94">
        <v>554.20000000000005</v>
      </c>
      <c r="F446" s="94">
        <v>122.1</v>
      </c>
      <c r="G446" s="94">
        <v>122.1</v>
      </c>
      <c r="H446" s="94">
        <v>1219.0999999999999</v>
      </c>
      <c r="I446" s="94">
        <v>1000</v>
      </c>
      <c r="J446" s="94">
        <v>-219.1</v>
      </c>
      <c r="K446" s="94">
        <v>-21.91</v>
      </c>
      <c r="R446" s="93" t="s">
        <v>871</v>
      </c>
      <c r="S446" s="94">
        <v>55.4</v>
      </c>
      <c r="T446" s="94">
        <v>33.799999999999997</v>
      </c>
      <c r="U446" s="94">
        <v>567.4</v>
      </c>
      <c r="V446" s="94">
        <v>104.8</v>
      </c>
      <c r="W446" s="94">
        <v>8.1</v>
      </c>
      <c r="X446" s="94">
        <v>8.1</v>
      </c>
      <c r="Y446" s="94">
        <v>777.5</v>
      </c>
      <c r="Z446" s="94">
        <v>1000</v>
      </c>
      <c r="AA446" s="94">
        <v>222.5</v>
      </c>
      <c r="AB446" s="94">
        <v>22.25</v>
      </c>
    </row>
    <row r="447" spans="1:28" ht="15" thickBot="1" x14ac:dyDescent="0.35">
      <c r="A447" s="93" t="s">
        <v>872</v>
      </c>
      <c r="B447" s="94">
        <v>140.9</v>
      </c>
      <c r="C447" s="94">
        <v>120.1</v>
      </c>
      <c r="D447" s="94">
        <v>236.2</v>
      </c>
      <c r="E447" s="94">
        <v>546.29999999999995</v>
      </c>
      <c r="F447" s="94">
        <v>122.1</v>
      </c>
      <c r="G447" s="94">
        <v>122.1</v>
      </c>
      <c r="H447" s="94">
        <v>1287.5999999999999</v>
      </c>
      <c r="I447" s="94">
        <v>1000</v>
      </c>
      <c r="J447" s="94">
        <v>-287.60000000000002</v>
      </c>
      <c r="K447" s="94">
        <v>-28.76</v>
      </c>
      <c r="R447" s="93" t="s">
        <v>872</v>
      </c>
      <c r="S447" s="94">
        <v>5</v>
      </c>
      <c r="T447" s="94">
        <v>27.7</v>
      </c>
      <c r="U447" s="94">
        <v>546.20000000000005</v>
      </c>
      <c r="V447" s="94">
        <v>112.9</v>
      </c>
      <c r="W447" s="94">
        <v>8.1</v>
      </c>
      <c r="X447" s="94">
        <v>8.1</v>
      </c>
      <c r="Y447" s="94">
        <v>708</v>
      </c>
      <c r="Z447" s="94">
        <v>1000</v>
      </c>
      <c r="AA447" s="94">
        <v>292</v>
      </c>
      <c r="AB447" s="94">
        <v>29.2</v>
      </c>
    </row>
    <row r="448" spans="1:28" ht="15" thickBot="1" x14ac:dyDescent="0.35">
      <c r="A448" s="93" t="s">
        <v>873</v>
      </c>
      <c r="B448" s="94">
        <v>48.6</v>
      </c>
      <c r="C448" s="94">
        <v>1</v>
      </c>
      <c r="D448" s="94">
        <v>119.1</v>
      </c>
      <c r="E448" s="94">
        <v>423.7</v>
      </c>
      <c r="F448" s="94">
        <v>34.700000000000003</v>
      </c>
      <c r="G448" s="94">
        <v>34.700000000000003</v>
      </c>
      <c r="H448" s="94">
        <v>661.9</v>
      </c>
      <c r="I448" s="94">
        <v>1000</v>
      </c>
      <c r="J448" s="94">
        <v>338.1</v>
      </c>
      <c r="K448" s="94">
        <v>33.81</v>
      </c>
      <c r="R448" s="93" t="s">
        <v>873</v>
      </c>
      <c r="S448" s="94">
        <v>98.8</v>
      </c>
      <c r="T448" s="94">
        <v>149.69999999999999</v>
      </c>
      <c r="U448" s="94">
        <v>665.2</v>
      </c>
      <c r="V448" s="94">
        <v>236.3</v>
      </c>
      <c r="W448" s="94">
        <v>96.8</v>
      </c>
      <c r="X448" s="94">
        <v>96.8</v>
      </c>
      <c r="Y448" s="94">
        <v>1343.4</v>
      </c>
      <c r="Z448" s="94">
        <v>1000</v>
      </c>
      <c r="AA448" s="94">
        <v>-343.4</v>
      </c>
      <c r="AB448" s="94">
        <v>-34.340000000000003</v>
      </c>
    </row>
    <row r="449" spans="1:28" ht="15" thickBot="1" x14ac:dyDescent="0.35">
      <c r="A449" s="93" t="s">
        <v>874</v>
      </c>
      <c r="B449" s="94">
        <v>87.3</v>
      </c>
      <c r="C449" s="94">
        <v>49.6</v>
      </c>
      <c r="D449" s="94">
        <v>165.7</v>
      </c>
      <c r="E449" s="94">
        <v>489.7</v>
      </c>
      <c r="F449" s="94">
        <v>83.4</v>
      </c>
      <c r="G449" s="94">
        <v>83.4</v>
      </c>
      <c r="H449" s="94">
        <v>959.1</v>
      </c>
      <c r="I449" s="94">
        <v>1000</v>
      </c>
      <c r="J449" s="94">
        <v>40.9</v>
      </c>
      <c r="K449" s="94">
        <v>4.09</v>
      </c>
      <c r="R449" s="93" t="s">
        <v>874</v>
      </c>
      <c r="S449" s="94">
        <v>59.5</v>
      </c>
      <c r="T449" s="94">
        <v>99.3</v>
      </c>
      <c r="U449" s="94">
        <v>617.79999999999995</v>
      </c>
      <c r="V449" s="94">
        <v>170.3</v>
      </c>
      <c r="W449" s="94">
        <v>47.4</v>
      </c>
      <c r="X449" s="94">
        <v>47.4</v>
      </c>
      <c r="Y449" s="94">
        <v>1041.5999999999999</v>
      </c>
      <c r="Z449" s="94">
        <v>1000</v>
      </c>
      <c r="AA449" s="94">
        <v>-41.6</v>
      </c>
      <c r="AB449" s="94">
        <v>-4.16</v>
      </c>
    </row>
    <row r="450" spans="1:28" ht="15" thickBot="1" x14ac:dyDescent="0.35">
      <c r="A450" s="93" t="s">
        <v>875</v>
      </c>
      <c r="B450" s="94">
        <v>57.6</v>
      </c>
      <c r="C450" s="94">
        <v>64.5</v>
      </c>
      <c r="D450" s="94">
        <v>166.7</v>
      </c>
      <c r="E450" s="94">
        <v>511.6</v>
      </c>
      <c r="F450" s="94">
        <v>83.4</v>
      </c>
      <c r="G450" s="94">
        <v>83.4</v>
      </c>
      <c r="H450" s="94">
        <v>967</v>
      </c>
      <c r="I450" s="94">
        <v>1000</v>
      </c>
      <c r="J450" s="94">
        <v>33</v>
      </c>
      <c r="K450" s="94">
        <v>3.3</v>
      </c>
      <c r="R450" s="93" t="s">
        <v>875</v>
      </c>
      <c r="S450" s="94">
        <v>89.7</v>
      </c>
      <c r="T450" s="94">
        <v>84.2</v>
      </c>
      <c r="U450" s="94">
        <v>616.79999999999995</v>
      </c>
      <c r="V450" s="94">
        <v>148.19999999999999</v>
      </c>
      <c r="W450" s="94">
        <v>47.4</v>
      </c>
      <c r="X450" s="94">
        <v>47.4</v>
      </c>
      <c r="Y450" s="94">
        <v>1033.5</v>
      </c>
      <c r="Z450" s="94">
        <v>1000</v>
      </c>
      <c r="AA450" s="94">
        <v>-33.5</v>
      </c>
      <c r="AB450" s="94">
        <v>-3.35</v>
      </c>
    </row>
    <row r="451" spans="1:28" ht="15" thickBot="1" x14ac:dyDescent="0.35">
      <c r="A451" s="93" t="s">
        <v>876</v>
      </c>
      <c r="B451" s="94">
        <v>57.6</v>
      </c>
      <c r="C451" s="94">
        <v>37.700000000000003</v>
      </c>
      <c r="D451" s="94">
        <v>159.80000000000001</v>
      </c>
      <c r="E451" s="94">
        <v>476.8</v>
      </c>
      <c r="F451" s="94">
        <v>34.700000000000003</v>
      </c>
      <c r="G451" s="94">
        <v>34.700000000000003</v>
      </c>
      <c r="H451" s="94">
        <v>801.3</v>
      </c>
      <c r="I451" s="94">
        <v>1000</v>
      </c>
      <c r="J451" s="94">
        <v>198.7</v>
      </c>
      <c r="K451" s="94">
        <v>19.87</v>
      </c>
      <c r="R451" s="93" t="s">
        <v>876</v>
      </c>
      <c r="S451" s="94">
        <v>89.7</v>
      </c>
      <c r="T451" s="94">
        <v>111.4</v>
      </c>
      <c r="U451" s="94">
        <v>623.9</v>
      </c>
      <c r="V451" s="94">
        <v>183.4</v>
      </c>
      <c r="W451" s="94">
        <v>96.8</v>
      </c>
      <c r="X451" s="94">
        <v>96.8</v>
      </c>
      <c r="Y451" s="94">
        <v>1201.8</v>
      </c>
      <c r="Z451" s="94">
        <v>1000</v>
      </c>
      <c r="AA451" s="94">
        <v>-201.8</v>
      </c>
      <c r="AB451" s="94">
        <v>-20.18</v>
      </c>
    </row>
    <row r="452" spans="1:28" ht="15" thickBot="1" x14ac:dyDescent="0.35">
      <c r="A452" s="93" t="s">
        <v>877</v>
      </c>
      <c r="B452" s="94">
        <v>21.8</v>
      </c>
      <c r="C452" s="94">
        <v>8.9</v>
      </c>
      <c r="D452" s="94">
        <v>117.1</v>
      </c>
      <c r="E452" s="94">
        <v>455</v>
      </c>
      <c r="F452" s="94">
        <v>34.700000000000003</v>
      </c>
      <c r="G452" s="94">
        <v>34.700000000000003</v>
      </c>
      <c r="H452" s="94">
        <v>672.3</v>
      </c>
      <c r="I452" s="94">
        <v>1000</v>
      </c>
      <c r="J452" s="94">
        <v>327.7</v>
      </c>
      <c r="K452" s="94">
        <v>32.770000000000003</v>
      </c>
      <c r="R452" s="93" t="s">
        <v>877</v>
      </c>
      <c r="S452" s="94">
        <v>126</v>
      </c>
      <c r="T452" s="94">
        <v>140.6</v>
      </c>
      <c r="U452" s="94">
        <v>667.2</v>
      </c>
      <c r="V452" s="94">
        <v>205.6</v>
      </c>
      <c r="W452" s="94">
        <v>96.8</v>
      </c>
      <c r="X452" s="94">
        <v>96.8</v>
      </c>
      <c r="Y452" s="94">
        <v>1332.9</v>
      </c>
      <c r="Z452" s="94">
        <v>1000</v>
      </c>
      <c r="AA452" s="94">
        <v>-332.9</v>
      </c>
      <c r="AB452" s="94">
        <v>-33.29</v>
      </c>
    </row>
    <row r="453" spans="1:28" ht="15" thickBot="1" x14ac:dyDescent="0.35">
      <c r="A453" s="93" t="s">
        <v>878</v>
      </c>
      <c r="B453" s="94">
        <v>121.1</v>
      </c>
      <c r="C453" s="94">
        <v>124</v>
      </c>
      <c r="D453" s="94">
        <v>209.4</v>
      </c>
      <c r="E453" s="94">
        <v>600.4</v>
      </c>
      <c r="F453" s="94">
        <v>129</v>
      </c>
      <c r="G453" s="94">
        <v>130</v>
      </c>
      <c r="H453" s="94">
        <v>1313.9</v>
      </c>
      <c r="I453" s="94">
        <v>1000</v>
      </c>
      <c r="J453" s="94">
        <v>-313.89999999999998</v>
      </c>
      <c r="K453" s="94">
        <v>-31.39</v>
      </c>
      <c r="R453" s="93" t="s">
        <v>878</v>
      </c>
      <c r="S453" s="94">
        <v>25.2</v>
      </c>
      <c r="T453" s="94">
        <v>23.7</v>
      </c>
      <c r="U453" s="94">
        <v>573.5</v>
      </c>
      <c r="V453" s="94">
        <v>58</v>
      </c>
      <c r="W453" s="94">
        <v>1</v>
      </c>
      <c r="X453" s="94">
        <v>0</v>
      </c>
      <c r="Y453" s="94">
        <v>681.3</v>
      </c>
      <c r="Z453" s="94">
        <v>1000</v>
      </c>
      <c r="AA453" s="94">
        <v>318.7</v>
      </c>
      <c r="AB453" s="94">
        <v>31.87</v>
      </c>
    </row>
    <row r="454" spans="1:28" ht="15" thickBot="1" x14ac:dyDescent="0.35">
      <c r="A454" s="93" t="s">
        <v>879</v>
      </c>
      <c r="B454" s="94">
        <v>66.5</v>
      </c>
      <c r="C454" s="94">
        <v>72.400000000000006</v>
      </c>
      <c r="D454" s="94">
        <v>151.80000000000001</v>
      </c>
      <c r="E454" s="94">
        <v>532.4</v>
      </c>
      <c r="F454" s="94">
        <v>122.1</v>
      </c>
      <c r="G454" s="94">
        <v>122.1</v>
      </c>
      <c r="H454" s="94">
        <v>1067.3</v>
      </c>
      <c r="I454" s="94">
        <v>1000</v>
      </c>
      <c r="J454" s="94">
        <v>-67.3</v>
      </c>
      <c r="K454" s="94">
        <v>-6.73</v>
      </c>
      <c r="R454" s="93" t="s">
        <v>879</v>
      </c>
      <c r="S454" s="94">
        <v>80.599999999999994</v>
      </c>
      <c r="T454" s="94">
        <v>76.099999999999994</v>
      </c>
      <c r="U454" s="94">
        <v>631.9</v>
      </c>
      <c r="V454" s="94">
        <v>127</v>
      </c>
      <c r="W454" s="94">
        <v>8.1</v>
      </c>
      <c r="X454" s="94">
        <v>8.1</v>
      </c>
      <c r="Y454" s="94">
        <v>931.7</v>
      </c>
      <c r="Z454" s="94">
        <v>1000</v>
      </c>
      <c r="AA454" s="94">
        <v>68.3</v>
      </c>
      <c r="AB454" s="94">
        <v>6.83</v>
      </c>
    </row>
    <row r="455" spans="1:28" ht="15" thickBot="1" x14ac:dyDescent="0.35">
      <c r="A455" s="93" t="s">
        <v>880</v>
      </c>
      <c r="B455" s="94">
        <v>125</v>
      </c>
      <c r="C455" s="94">
        <v>123.1</v>
      </c>
      <c r="D455" s="94">
        <v>228.2</v>
      </c>
      <c r="E455" s="94">
        <v>555.20000000000005</v>
      </c>
      <c r="F455" s="94">
        <v>122.1</v>
      </c>
      <c r="G455" s="94">
        <v>122.1</v>
      </c>
      <c r="H455" s="94">
        <v>1275.7</v>
      </c>
      <c r="I455" s="94">
        <v>1000</v>
      </c>
      <c r="J455" s="94">
        <v>-275.7</v>
      </c>
      <c r="K455" s="94">
        <v>-27.57</v>
      </c>
      <c r="R455" s="93" t="s">
        <v>880</v>
      </c>
      <c r="S455" s="94">
        <v>21.2</v>
      </c>
      <c r="T455" s="94">
        <v>24.7</v>
      </c>
      <c r="U455" s="94">
        <v>554.29999999999995</v>
      </c>
      <c r="V455" s="94">
        <v>103.8</v>
      </c>
      <c r="W455" s="94">
        <v>8.1</v>
      </c>
      <c r="X455" s="94">
        <v>8.1</v>
      </c>
      <c r="Y455" s="94">
        <v>720.1</v>
      </c>
      <c r="Z455" s="94">
        <v>1000</v>
      </c>
      <c r="AA455" s="94">
        <v>279.89999999999998</v>
      </c>
      <c r="AB455" s="94">
        <v>27.99</v>
      </c>
    </row>
    <row r="456" spans="1:28" ht="15" thickBot="1" x14ac:dyDescent="0.35">
      <c r="A456" s="93" t="s">
        <v>881</v>
      </c>
      <c r="B456" s="94">
        <v>97.2</v>
      </c>
      <c r="C456" s="94">
        <v>94.3</v>
      </c>
      <c r="D456" s="94">
        <v>217.3</v>
      </c>
      <c r="E456" s="94">
        <v>524.5</v>
      </c>
      <c r="F456" s="94">
        <v>83.4</v>
      </c>
      <c r="G456" s="94">
        <v>83.4</v>
      </c>
      <c r="H456" s="94">
        <v>1100</v>
      </c>
      <c r="I456" s="94">
        <v>1000</v>
      </c>
      <c r="J456" s="94">
        <v>-100</v>
      </c>
      <c r="K456" s="94">
        <v>-10</v>
      </c>
      <c r="R456" s="93" t="s">
        <v>881</v>
      </c>
      <c r="S456" s="94">
        <v>49.4</v>
      </c>
      <c r="T456" s="94">
        <v>53.9</v>
      </c>
      <c r="U456" s="94">
        <v>565.4</v>
      </c>
      <c r="V456" s="94">
        <v>135.1</v>
      </c>
      <c r="W456" s="94">
        <v>47.4</v>
      </c>
      <c r="X456" s="94">
        <v>47.4</v>
      </c>
      <c r="Y456" s="94">
        <v>898.5</v>
      </c>
      <c r="Z456" s="94">
        <v>1000</v>
      </c>
      <c r="AA456" s="94">
        <v>101.5</v>
      </c>
      <c r="AB456" s="94">
        <v>10.15</v>
      </c>
    </row>
    <row r="457" spans="1:28" ht="15" thickBot="1" x14ac:dyDescent="0.35">
      <c r="A457" s="93" t="s">
        <v>882</v>
      </c>
      <c r="B457" s="94">
        <v>55.6</v>
      </c>
      <c r="C457" s="94">
        <v>40.700000000000003</v>
      </c>
      <c r="D457" s="94">
        <v>153.80000000000001</v>
      </c>
      <c r="E457" s="94">
        <v>487.7</v>
      </c>
      <c r="F457" s="94">
        <v>83.4</v>
      </c>
      <c r="G457" s="94">
        <v>83.4</v>
      </c>
      <c r="H457" s="94">
        <v>904.5</v>
      </c>
      <c r="I457" s="94">
        <v>1000</v>
      </c>
      <c r="J457" s="94">
        <v>95.5</v>
      </c>
      <c r="K457" s="94">
        <v>9.5500000000000007</v>
      </c>
      <c r="R457" s="93" t="s">
        <v>882</v>
      </c>
      <c r="S457" s="94">
        <v>91.7</v>
      </c>
      <c r="T457" s="94">
        <v>108.3</v>
      </c>
      <c r="U457" s="94">
        <v>629.9</v>
      </c>
      <c r="V457" s="94">
        <v>172.3</v>
      </c>
      <c r="W457" s="94">
        <v>47.4</v>
      </c>
      <c r="X457" s="94">
        <v>47.4</v>
      </c>
      <c r="Y457" s="94">
        <v>1097</v>
      </c>
      <c r="Z457" s="94">
        <v>1000</v>
      </c>
      <c r="AA457" s="94">
        <v>-97</v>
      </c>
      <c r="AB457" s="94">
        <v>-9.6999999999999993</v>
      </c>
    </row>
    <row r="458" spans="1:28" ht="15" thickBot="1" x14ac:dyDescent="0.35">
      <c r="A458" s="93" t="s">
        <v>883</v>
      </c>
      <c r="B458" s="94">
        <v>41.7</v>
      </c>
      <c r="C458" s="94">
        <v>5</v>
      </c>
      <c r="D458" s="94">
        <v>123.1</v>
      </c>
      <c r="E458" s="94">
        <v>448</v>
      </c>
      <c r="F458" s="94">
        <v>34.700000000000003</v>
      </c>
      <c r="G458" s="94">
        <v>34.700000000000003</v>
      </c>
      <c r="H458" s="94">
        <v>687.2</v>
      </c>
      <c r="I458" s="94">
        <v>1000</v>
      </c>
      <c r="J458" s="94">
        <v>312.8</v>
      </c>
      <c r="K458" s="94">
        <v>31.28</v>
      </c>
      <c r="R458" s="93" t="s">
        <v>883</v>
      </c>
      <c r="S458" s="94">
        <v>105.8</v>
      </c>
      <c r="T458" s="94">
        <v>144.6</v>
      </c>
      <c r="U458" s="94">
        <v>661.1</v>
      </c>
      <c r="V458" s="94">
        <v>212.7</v>
      </c>
      <c r="W458" s="94">
        <v>96.8</v>
      </c>
      <c r="X458" s="94">
        <v>96.8</v>
      </c>
      <c r="Y458" s="94">
        <v>1317.7</v>
      </c>
      <c r="Z458" s="94">
        <v>1000</v>
      </c>
      <c r="AA458" s="94">
        <v>-317.7</v>
      </c>
      <c r="AB458" s="94">
        <v>-31.77</v>
      </c>
    </row>
    <row r="459" spans="1:28" ht="15" thickBot="1" x14ac:dyDescent="0.35">
      <c r="A459" s="93" t="s">
        <v>884</v>
      </c>
      <c r="B459" s="94">
        <v>76.400000000000006</v>
      </c>
      <c r="C459" s="94">
        <v>96.3</v>
      </c>
      <c r="D459" s="94">
        <v>190.5</v>
      </c>
      <c r="E459" s="94">
        <v>550.29999999999995</v>
      </c>
      <c r="F459" s="94">
        <v>122.1</v>
      </c>
      <c r="G459" s="94">
        <v>122.1</v>
      </c>
      <c r="H459" s="94">
        <v>1157.5999999999999</v>
      </c>
      <c r="I459" s="94">
        <v>1000</v>
      </c>
      <c r="J459" s="94">
        <v>-157.6</v>
      </c>
      <c r="K459" s="94">
        <v>-15.76</v>
      </c>
      <c r="R459" s="93" t="s">
        <v>884</v>
      </c>
      <c r="S459" s="94">
        <v>70.5</v>
      </c>
      <c r="T459" s="94">
        <v>51.9</v>
      </c>
      <c r="U459" s="94">
        <v>592.6</v>
      </c>
      <c r="V459" s="94">
        <v>108.8</v>
      </c>
      <c r="W459" s="94">
        <v>8.1</v>
      </c>
      <c r="X459" s="94">
        <v>8.1</v>
      </c>
      <c r="Y459" s="94">
        <v>840</v>
      </c>
      <c r="Z459" s="94">
        <v>1000</v>
      </c>
      <c r="AA459" s="94">
        <v>160</v>
      </c>
      <c r="AB459" s="94">
        <v>16</v>
      </c>
    </row>
    <row r="460" spans="1:28" ht="15" thickBot="1" x14ac:dyDescent="0.35">
      <c r="A460" s="93" t="s">
        <v>885</v>
      </c>
      <c r="B460" s="94">
        <v>117.1</v>
      </c>
      <c r="C460" s="94">
        <v>127</v>
      </c>
      <c r="D460" s="94">
        <v>235.2</v>
      </c>
      <c r="E460" s="94">
        <v>569.1</v>
      </c>
      <c r="F460" s="94">
        <v>129</v>
      </c>
      <c r="G460" s="94">
        <v>130</v>
      </c>
      <c r="H460" s="94">
        <v>1307.4000000000001</v>
      </c>
      <c r="I460" s="94">
        <v>1000</v>
      </c>
      <c r="J460" s="94">
        <v>-307.39999999999998</v>
      </c>
      <c r="K460" s="94">
        <v>-30.74</v>
      </c>
      <c r="R460" s="93" t="s">
        <v>885</v>
      </c>
      <c r="S460" s="94">
        <v>29.2</v>
      </c>
      <c r="T460" s="94">
        <v>20.7</v>
      </c>
      <c r="U460" s="94">
        <v>547.29999999999995</v>
      </c>
      <c r="V460" s="94">
        <v>89.7</v>
      </c>
      <c r="W460" s="94">
        <v>1</v>
      </c>
      <c r="X460" s="94">
        <v>0</v>
      </c>
      <c r="Y460" s="94">
        <v>687.8</v>
      </c>
      <c r="Z460" s="94">
        <v>1000</v>
      </c>
      <c r="AA460" s="94">
        <v>312.2</v>
      </c>
      <c r="AB460" s="94">
        <v>31.22</v>
      </c>
    </row>
    <row r="461" spans="1:28" ht="15" thickBot="1" x14ac:dyDescent="0.35">
      <c r="A461" s="93" t="s">
        <v>886</v>
      </c>
      <c r="B461" s="94">
        <v>52.6</v>
      </c>
      <c r="C461" s="94">
        <v>28.8</v>
      </c>
      <c r="D461" s="94">
        <v>136</v>
      </c>
      <c r="E461" s="94">
        <v>470.9</v>
      </c>
      <c r="F461" s="94">
        <v>34.700000000000003</v>
      </c>
      <c r="G461" s="94">
        <v>34.700000000000003</v>
      </c>
      <c r="H461" s="94">
        <v>757.7</v>
      </c>
      <c r="I461" s="94">
        <v>1000</v>
      </c>
      <c r="J461" s="94">
        <v>242.3</v>
      </c>
      <c r="K461" s="94">
        <v>24.23</v>
      </c>
      <c r="R461" s="93" t="s">
        <v>886</v>
      </c>
      <c r="S461" s="94">
        <v>94.7</v>
      </c>
      <c r="T461" s="94">
        <v>120.4</v>
      </c>
      <c r="U461" s="94">
        <v>648</v>
      </c>
      <c r="V461" s="94">
        <v>189.5</v>
      </c>
      <c r="W461" s="94">
        <v>96.8</v>
      </c>
      <c r="X461" s="94">
        <v>96.8</v>
      </c>
      <c r="Y461" s="94">
        <v>1246.2</v>
      </c>
      <c r="Z461" s="94">
        <v>1000</v>
      </c>
      <c r="AA461" s="94">
        <v>-246.2</v>
      </c>
      <c r="AB461" s="94">
        <v>-24.62</v>
      </c>
    </row>
    <row r="462" spans="1:28" ht="15" thickBot="1" x14ac:dyDescent="0.35">
      <c r="A462" s="93" t="s">
        <v>887</v>
      </c>
      <c r="B462" s="94">
        <v>87.3</v>
      </c>
      <c r="C462" s="94">
        <v>101.2</v>
      </c>
      <c r="D462" s="94">
        <v>211.4</v>
      </c>
      <c r="E462" s="94">
        <v>533.4</v>
      </c>
      <c r="F462" s="94">
        <v>122.1</v>
      </c>
      <c r="G462" s="94">
        <v>122.1</v>
      </c>
      <c r="H462" s="94">
        <v>1177.4000000000001</v>
      </c>
      <c r="I462" s="94">
        <v>1000</v>
      </c>
      <c r="J462" s="94">
        <v>-177.4</v>
      </c>
      <c r="K462" s="94">
        <v>-17.739999999999998</v>
      </c>
      <c r="R462" s="93" t="s">
        <v>887</v>
      </c>
      <c r="S462" s="94">
        <v>59.5</v>
      </c>
      <c r="T462" s="94">
        <v>46.9</v>
      </c>
      <c r="U462" s="94">
        <v>571.4</v>
      </c>
      <c r="V462" s="94">
        <v>126</v>
      </c>
      <c r="W462" s="94">
        <v>8.1</v>
      </c>
      <c r="X462" s="94">
        <v>8.1</v>
      </c>
      <c r="Y462" s="94">
        <v>819.9</v>
      </c>
      <c r="Z462" s="94">
        <v>1000</v>
      </c>
      <c r="AA462" s="94">
        <v>180.1</v>
      </c>
      <c r="AB462" s="94">
        <v>18.010000000000002</v>
      </c>
    </row>
    <row r="463" spans="1:28" ht="15" thickBot="1" x14ac:dyDescent="0.35">
      <c r="A463" s="93" t="s">
        <v>888</v>
      </c>
      <c r="B463" s="94">
        <v>59.5</v>
      </c>
      <c r="C463" s="94">
        <v>87.3</v>
      </c>
      <c r="D463" s="94">
        <v>173.7</v>
      </c>
      <c r="E463" s="94">
        <v>551.20000000000005</v>
      </c>
      <c r="F463" s="94">
        <v>122.1</v>
      </c>
      <c r="G463" s="94">
        <v>122.1</v>
      </c>
      <c r="H463" s="94">
        <v>1115.9000000000001</v>
      </c>
      <c r="I463" s="94">
        <v>1000</v>
      </c>
      <c r="J463" s="94">
        <v>-115.9</v>
      </c>
      <c r="K463" s="94">
        <v>-11.59</v>
      </c>
      <c r="R463" s="93" t="s">
        <v>888</v>
      </c>
      <c r="S463" s="94">
        <v>87.7</v>
      </c>
      <c r="T463" s="94">
        <v>61</v>
      </c>
      <c r="U463" s="94">
        <v>609.70000000000005</v>
      </c>
      <c r="V463" s="94">
        <v>107.8</v>
      </c>
      <c r="W463" s="94">
        <v>8.1</v>
      </c>
      <c r="X463" s="94">
        <v>8.1</v>
      </c>
      <c r="Y463" s="94">
        <v>882.4</v>
      </c>
      <c r="Z463" s="94">
        <v>1000</v>
      </c>
      <c r="AA463" s="94">
        <v>117.6</v>
      </c>
      <c r="AB463" s="94">
        <v>11.76</v>
      </c>
    </row>
    <row r="464" spans="1:28" ht="15" thickBot="1" x14ac:dyDescent="0.35">
      <c r="A464" s="93" t="s">
        <v>889</v>
      </c>
      <c r="B464" s="94">
        <v>43.7</v>
      </c>
      <c r="C464" s="94">
        <v>26.8</v>
      </c>
      <c r="D464" s="94">
        <v>138.9</v>
      </c>
      <c r="E464" s="94">
        <v>461.9</v>
      </c>
      <c r="F464" s="94">
        <v>34.700000000000003</v>
      </c>
      <c r="G464" s="94">
        <v>34.700000000000003</v>
      </c>
      <c r="H464" s="94">
        <v>740.8</v>
      </c>
      <c r="I464" s="94">
        <v>1000</v>
      </c>
      <c r="J464" s="94">
        <v>259.2</v>
      </c>
      <c r="K464" s="94">
        <v>25.92</v>
      </c>
      <c r="R464" s="93" t="s">
        <v>889</v>
      </c>
      <c r="S464" s="94">
        <v>103.8</v>
      </c>
      <c r="T464" s="94">
        <v>122.5</v>
      </c>
      <c r="U464" s="94">
        <v>645</v>
      </c>
      <c r="V464" s="94">
        <v>198.5</v>
      </c>
      <c r="W464" s="94">
        <v>96.8</v>
      </c>
      <c r="X464" s="94">
        <v>96.8</v>
      </c>
      <c r="Y464" s="94">
        <v>1263.3</v>
      </c>
      <c r="Z464" s="94">
        <v>1000</v>
      </c>
      <c r="AA464" s="94">
        <v>-263.3</v>
      </c>
      <c r="AB464" s="94">
        <v>-26.33</v>
      </c>
    </row>
    <row r="465" spans="1:28" ht="15" thickBot="1" x14ac:dyDescent="0.35">
      <c r="A465" s="93" t="s">
        <v>890</v>
      </c>
      <c r="B465" s="94">
        <v>24.8</v>
      </c>
      <c r="C465" s="94">
        <v>4</v>
      </c>
      <c r="D465" s="94">
        <v>116.1</v>
      </c>
      <c r="E465" s="94">
        <v>446.1</v>
      </c>
      <c r="F465" s="94">
        <v>34.700000000000003</v>
      </c>
      <c r="G465" s="94">
        <v>34.700000000000003</v>
      </c>
      <c r="H465" s="94">
        <v>660.4</v>
      </c>
      <c r="I465" s="94">
        <v>1000</v>
      </c>
      <c r="J465" s="94">
        <v>339.6</v>
      </c>
      <c r="K465" s="94">
        <v>33.96</v>
      </c>
      <c r="R465" s="93" t="s">
        <v>890</v>
      </c>
      <c r="S465" s="94">
        <v>123</v>
      </c>
      <c r="T465" s="94">
        <v>145.6</v>
      </c>
      <c r="U465" s="94">
        <v>668.2</v>
      </c>
      <c r="V465" s="94">
        <v>214.7</v>
      </c>
      <c r="W465" s="94">
        <v>96.8</v>
      </c>
      <c r="X465" s="94">
        <v>96.8</v>
      </c>
      <c r="Y465" s="94">
        <v>1345</v>
      </c>
      <c r="Z465" s="94">
        <v>1000</v>
      </c>
      <c r="AA465" s="94">
        <v>-345</v>
      </c>
      <c r="AB465" s="94">
        <v>-34.5</v>
      </c>
    </row>
    <row r="466" spans="1:28" ht="15" thickBot="1" x14ac:dyDescent="0.35">
      <c r="A466" s="93" t="s">
        <v>891</v>
      </c>
      <c r="B466" s="94">
        <v>28.8</v>
      </c>
      <c r="C466" s="94">
        <v>9.9</v>
      </c>
      <c r="D466" s="94">
        <v>120.1</v>
      </c>
      <c r="E466" s="94">
        <v>457</v>
      </c>
      <c r="F466" s="94">
        <v>34.700000000000003</v>
      </c>
      <c r="G466" s="94">
        <v>34.700000000000003</v>
      </c>
      <c r="H466" s="94">
        <v>685.2</v>
      </c>
      <c r="I466" s="94">
        <v>1000</v>
      </c>
      <c r="J466" s="94">
        <v>314.8</v>
      </c>
      <c r="K466" s="94">
        <v>31.48</v>
      </c>
      <c r="R466" s="93" t="s">
        <v>891</v>
      </c>
      <c r="S466" s="94">
        <v>118.9</v>
      </c>
      <c r="T466" s="94">
        <v>139.6</v>
      </c>
      <c r="U466" s="94">
        <v>664.2</v>
      </c>
      <c r="V466" s="94">
        <v>203.6</v>
      </c>
      <c r="W466" s="94">
        <v>96.8</v>
      </c>
      <c r="X466" s="94">
        <v>96.8</v>
      </c>
      <c r="Y466" s="94">
        <v>1319.8</v>
      </c>
      <c r="Z466" s="94">
        <v>1000</v>
      </c>
      <c r="AA466" s="94">
        <v>-319.8</v>
      </c>
      <c r="AB466" s="94">
        <v>-31.98</v>
      </c>
    </row>
    <row r="467" spans="1:28" ht="15" thickBot="1" x14ac:dyDescent="0.35">
      <c r="A467" s="93" t="s">
        <v>892</v>
      </c>
      <c r="B467" s="94">
        <v>76.400000000000006</v>
      </c>
      <c r="C467" s="94">
        <v>37.700000000000003</v>
      </c>
      <c r="D467" s="94">
        <v>165.7</v>
      </c>
      <c r="E467" s="94">
        <v>472.9</v>
      </c>
      <c r="F467" s="94">
        <v>34.700000000000003</v>
      </c>
      <c r="G467" s="94">
        <v>34.700000000000003</v>
      </c>
      <c r="H467" s="94">
        <v>822.2</v>
      </c>
      <c r="I467" s="94">
        <v>1000</v>
      </c>
      <c r="J467" s="94">
        <v>177.8</v>
      </c>
      <c r="K467" s="94">
        <v>17.78</v>
      </c>
      <c r="R467" s="93" t="s">
        <v>892</v>
      </c>
      <c r="S467" s="94">
        <v>70.5</v>
      </c>
      <c r="T467" s="94">
        <v>111.4</v>
      </c>
      <c r="U467" s="94">
        <v>617.79999999999995</v>
      </c>
      <c r="V467" s="94">
        <v>187.5</v>
      </c>
      <c r="W467" s="94">
        <v>96.8</v>
      </c>
      <c r="X467" s="94">
        <v>96.8</v>
      </c>
      <c r="Y467" s="94">
        <v>1180.7</v>
      </c>
      <c r="Z467" s="94">
        <v>1000</v>
      </c>
      <c r="AA467" s="94">
        <v>-180.7</v>
      </c>
      <c r="AB467" s="94">
        <v>-18.07</v>
      </c>
    </row>
    <row r="468" spans="1:28" ht="15" thickBot="1" x14ac:dyDescent="0.35">
      <c r="A468" s="93" t="s">
        <v>893</v>
      </c>
      <c r="B468" s="94">
        <v>45.6</v>
      </c>
      <c r="C468" s="94">
        <v>27.8</v>
      </c>
      <c r="D468" s="94">
        <v>137.9</v>
      </c>
      <c r="E468" s="94">
        <v>464.9</v>
      </c>
      <c r="F468" s="94">
        <v>34.700000000000003</v>
      </c>
      <c r="G468" s="94">
        <v>34.700000000000003</v>
      </c>
      <c r="H468" s="94">
        <v>745.7</v>
      </c>
      <c r="I468" s="94">
        <v>1000</v>
      </c>
      <c r="J468" s="94">
        <v>254.3</v>
      </c>
      <c r="K468" s="94">
        <v>25.43</v>
      </c>
      <c r="R468" s="93" t="s">
        <v>893</v>
      </c>
      <c r="S468" s="94">
        <v>101.8</v>
      </c>
      <c r="T468" s="94">
        <v>121.4</v>
      </c>
      <c r="U468" s="94">
        <v>646</v>
      </c>
      <c r="V468" s="94">
        <v>195.5</v>
      </c>
      <c r="W468" s="94">
        <v>96.8</v>
      </c>
      <c r="X468" s="94">
        <v>96.8</v>
      </c>
      <c r="Y468" s="94">
        <v>1258.3</v>
      </c>
      <c r="Z468" s="94">
        <v>1000</v>
      </c>
      <c r="AA468" s="94">
        <v>-258.3</v>
      </c>
      <c r="AB468" s="94">
        <v>-25.83</v>
      </c>
    </row>
    <row r="469" spans="1:28" ht="15" thickBot="1" x14ac:dyDescent="0.35">
      <c r="A469" s="93" t="s">
        <v>894</v>
      </c>
      <c r="B469" s="94">
        <v>133</v>
      </c>
      <c r="C469" s="94">
        <v>102.2</v>
      </c>
      <c r="D469" s="94">
        <v>232.2</v>
      </c>
      <c r="E469" s="94">
        <v>527.4</v>
      </c>
      <c r="F469" s="94">
        <v>122.1</v>
      </c>
      <c r="G469" s="94">
        <v>122.1</v>
      </c>
      <c r="H469" s="94">
        <v>1238.9000000000001</v>
      </c>
      <c r="I469" s="94">
        <v>1000</v>
      </c>
      <c r="J469" s="94">
        <v>-238.9</v>
      </c>
      <c r="K469" s="94">
        <v>-23.89</v>
      </c>
      <c r="R469" s="93" t="s">
        <v>894</v>
      </c>
      <c r="S469" s="94">
        <v>13.1</v>
      </c>
      <c r="T469" s="94">
        <v>45.9</v>
      </c>
      <c r="U469" s="94">
        <v>550.29999999999995</v>
      </c>
      <c r="V469" s="94">
        <v>132</v>
      </c>
      <c r="W469" s="94">
        <v>8.1</v>
      </c>
      <c r="X469" s="94">
        <v>8.1</v>
      </c>
      <c r="Y469" s="94">
        <v>757.4</v>
      </c>
      <c r="Z469" s="94">
        <v>1000</v>
      </c>
      <c r="AA469" s="94">
        <v>242.6</v>
      </c>
      <c r="AB469" s="94">
        <v>24.26</v>
      </c>
    </row>
    <row r="470" spans="1:28" ht="15" thickBot="1" x14ac:dyDescent="0.35">
      <c r="A470" s="93" t="s">
        <v>895</v>
      </c>
      <c r="B470" s="94">
        <v>112.1</v>
      </c>
      <c r="C470" s="94">
        <v>107.2</v>
      </c>
      <c r="D470" s="94">
        <v>201.4</v>
      </c>
      <c r="E470" s="94">
        <v>557.20000000000005</v>
      </c>
      <c r="F470" s="94">
        <v>122.1</v>
      </c>
      <c r="G470" s="94">
        <v>122.1</v>
      </c>
      <c r="H470" s="94">
        <v>1222.0999999999999</v>
      </c>
      <c r="I470" s="94">
        <v>1000</v>
      </c>
      <c r="J470" s="94">
        <v>-222.1</v>
      </c>
      <c r="K470" s="94">
        <v>-22.21</v>
      </c>
      <c r="R470" s="93" t="s">
        <v>895</v>
      </c>
      <c r="S470" s="94">
        <v>34.299999999999997</v>
      </c>
      <c r="T470" s="94">
        <v>40.799999999999997</v>
      </c>
      <c r="U470" s="94">
        <v>581.5</v>
      </c>
      <c r="V470" s="94">
        <v>101.8</v>
      </c>
      <c r="W470" s="94">
        <v>8.1</v>
      </c>
      <c r="X470" s="94">
        <v>8.1</v>
      </c>
      <c r="Y470" s="94">
        <v>774.5</v>
      </c>
      <c r="Z470" s="94">
        <v>1000</v>
      </c>
      <c r="AA470" s="94">
        <v>225.5</v>
      </c>
      <c r="AB470" s="94">
        <v>22.55</v>
      </c>
    </row>
    <row r="471" spans="1:28" ht="15" thickBot="1" x14ac:dyDescent="0.35">
      <c r="A471" s="93" t="s">
        <v>896</v>
      </c>
      <c r="B471" s="94">
        <v>145.9</v>
      </c>
      <c r="C471" s="94">
        <v>128</v>
      </c>
      <c r="D471" s="94">
        <v>239.2</v>
      </c>
      <c r="E471" s="94">
        <v>570.1</v>
      </c>
      <c r="F471" s="94">
        <v>129</v>
      </c>
      <c r="G471" s="94">
        <v>130</v>
      </c>
      <c r="H471" s="94">
        <v>1342.1</v>
      </c>
      <c r="I471" s="94">
        <v>1000</v>
      </c>
      <c r="J471" s="94">
        <v>-342.1</v>
      </c>
      <c r="K471" s="94">
        <v>-34.21</v>
      </c>
      <c r="R471" s="93" t="s">
        <v>896</v>
      </c>
      <c r="S471" s="94">
        <v>0</v>
      </c>
      <c r="T471" s="94">
        <v>19.7</v>
      </c>
      <c r="U471" s="94">
        <v>543.20000000000005</v>
      </c>
      <c r="V471" s="94">
        <v>88.7</v>
      </c>
      <c r="W471" s="94">
        <v>1</v>
      </c>
      <c r="X471" s="94">
        <v>0</v>
      </c>
      <c r="Y471" s="94">
        <v>652.6</v>
      </c>
      <c r="Z471" s="94">
        <v>1000</v>
      </c>
      <c r="AA471" s="94">
        <v>347.4</v>
      </c>
      <c r="AB471" s="94">
        <v>34.74</v>
      </c>
    </row>
    <row r="472" spans="1:28" ht="15" thickBot="1" x14ac:dyDescent="0.35">
      <c r="A472" s="93" t="s">
        <v>897</v>
      </c>
      <c r="B472" s="94">
        <v>50.6</v>
      </c>
      <c r="C472" s="94">
        <v>43.7</v>
      </c>
      <c r="D472" s="94">
        <v>149.80000000000001</v>
      </c>
      <c r="E472" s="94">
        <v>499.6</v>
      </c>
      <c r="F472" s="94">
        <v>83.4</v>
      </c>
      <c r="G472" s="94">
        <v>83.4</v>
      </c>
      <c r="H472" s="94">
        <v>910.5</v>
      </c>
      <c r="I472" s="94">
        <v>1000</v>
      </c>
      <c r="J472" s="94">
        <v>89.5</v>
      </c>
      <c r="K472" s="94">
        <v>8.9499999999999993</v>
      </c>
      <c r="R472" s="93" t="s">
        <v>897</v>
      </c>
      <c r="S472" s="94">
        <v>96.8</v>
      </c>
      <c r="T472" s="94">
        <v>105.3</v>
      </c>
      <c r="U472" s="94">
        <v>633.9</v>
      </c>
      <c r="V472" s="94">
        <v>160.19999999999999</v>
      </c>
      <c r="W472" s="94">
        <v>47.4</v>
      </c>
      <c r="X472" s="94">
        <v>47.4</v>
      </c>
      <c r="Y472" s="94">
        <v>1091</v>
      </c>
      <c r="Z472" s="94">
        <v>1000</v>
      </c>
      <c r="AA472" s="94">
        <v>-91</v>
      </c>
      <c r="AB472" s="94">
        <v>-9.1</v>
      </c>
    </row>
    <row r="473" spans="1:28" ht="15" thickBot="1" x14ac:dyDescent="0.35">
      <c r="A473" s="93" t="s">
        <v>898</v>
      </c>
      <c r="B473" s="94">
        <v>70.5</v>
      </c>
      <c r="C473" s="94">
        <v>78.400000000000006</v>
      </c>
      <c r="D473" s="94">
        <v>177.6</v>
      </c>
      <c r="E473" s="94">
        <v>519.5</v>
      </c>
      <c r="F473" s="94">
        <v>83.4</v>
      </c>
      <c r="G473" s="94">
        <v>83.4</v>
      </c>
      <c r="H473" s="94">
        <v>1012.7</v>
      </c>
      <c r="I473" s="94">
        <v>1000</v>
      </c>
      <c r="J473" s="94">
        <v>-12.7</v>
      </c>
      <c r="K473" s="94">
        <v>-1.27</v>
      </c>
      <c r="R473" s="93" t="s">
        <v>898</v>
      </c>
      <c r="S473" s="94">
        <v>76.599999999999994</v>
      </c>
      <c r="T473" s="94">
        <v>70</v>
      </c>
      <c r="U473" s="94">
        <v>605.70000000000005</v>
      </c>
      <c r="V473" s="94">
        <v>140.1</v>
      </c>
      <c r="W473" s="94">
        <v>47.4</v>
      </c>
      <c r="X473" s="94">
        <v>47.4</v>
      </c>
      <c r="Y473" s="94">
        <v>987.2</v>
      </c>
      <c r="Z473" s="94">
        <v>1000</v>
      </c>
      <c r="AA473" s="94">
        <v>12.8</v>
      </c>
      <c r="AB473" s="94">
        <v>1.28</v>
      </c>
    </row>
    <row r="474" spans="1:28" ht="15" thickBot="1" x14ac:dyDescent="0.35">
      <c r="A474" s="93" t="s">
        <v>899</v>
      </c>
      <c r="B474" s="94">
        <v>76.400000000000006</v>
      </c>
      <c r="C474" s="94">
        <v>31.8</v>
      </c>
      <c r="D474" s="94">
        <v>142.9</v>
      </c>
      <c r="E474" s="94">
        <v>468.9</v>
      </c>
      <c r="F474" s="94">
        <v>34.700000000000003</v>
      </c>
      <c r="G474" s="94">
        <v>34.700000000000003</v>
      </c>
      <c r="H474" s="94">
        <v>789.4</v>
      </c>
      <c r="I474" s="94">
        <v>1000</v>
      </c>
      <c r="J474" s="94">
        <v>210.6</v>
      </c>
      <c r="K474" s="94">
        <v>21.06</v>
      </c>
      <c r="R474" s="93" t="s">
        <v>899</v>
      </c>
      <c r="S474" s="94">
        <v>70.5</v>
      </c>
      <c r="T474" s="94">
        <v>117.4</v>
      </c>
      <c r="U474" s="94">
        <v>641</v>
      </c>
      <c r="V474" s="94">
        <v>191.5</v>
      </c>
      <c r="W474" s="94">
        <v>96.8</v>
      </c>
      <c r="X474" s="94">
        <v>96.8</v>
      </c>
      <c r="Y474" s="94">
        <v>1213.9000000000001</v>
      </c>
      <c r="Z474" s="94">
        <v>1000</v>
      </c>
      <c r="AA474" s="94">
        <v>-213.9</v>
      </c>
      <c r="AB474" s="94">
        <v>-21.39</v>
      </c>
    </row>
    <row r="475" spans="1:28" ht="15" thickBot="1" x14ac:dyDescent="0.35">
      <c r="A475" s="93" t="s">
        <v>900</v>
      </c>
      <c r="B475" s="94">
        <v>133</v>
      </c>
      <c r="C475" s="94">
        <v>120.1</v>
      </c>
      <c r="D475" s="94">
        <v>229.2</v>
      </c>
      <c r="E475" s="94">
        <v>549.29999999999995</v>
      </c>
      <c r="F475" s="94">
        <v>122.1</v>
      </c>
      <c r="G475" s="94">
        <v>122.1</v>
      </c>
      <c r="H475" s="94">
        <v>1275.7</v>
      </c>
      <c r="I475" s="94">
        <v>1000</v>
      </c>
      <c r="J475" s="94">
        <v>-275.7</v>
      </c>
      <c r="K475" s="94">
        <v>-27.57</v>
      </c>
      <c r="R475" s="93" t="s">
        <v>900</v>
      </c>
      <c r="S475" s="94">
        <v>13.1</v>
      </c>
      <c r="T475" s="94">
        <v>27.7</v>
      </c>
      <c r="U475" s="94">
        <v>553.29999999999995</v>
      </c>
      <c r="V475" s="94">
        <v>109.9</v>
      </c>
      <c r="W475" s="94">
        <v>8.1</v>
      </c>
      <c r="X475" s="94">
        <v>8.1</v>
      </c>
      <c r="Y475" s="94">
        <v>720.1</v>
      </c>
      <c r="Z475" s="94">
        <v>1000</v>
      </c>
      <c r="AA475" s="94">
        <v>279.89999999999998</v>
      </c>
      <c r="AB475" s="94">
        <v>27.99</v>
      </c>
    </row>
    <row r="476" spans="1:28" ht="15" thickBot="1" x14ac:dyDescent="0.35">
      <c r="A476" s="93" t="s">
        <v>901</v>
      </c>
      <c r="B476" s="94">
        <v>97.2</v>
      </c>
      <c r="C476" s="94">
        <v>107.2</v>
      </c>
      <c r="D476" s="94">
        <v>216.3</v>
      </c>
      <c r="E476" s="94">
        <v>536.4</v>
      </c>
      <c r="F476" s="94">
        <v>122.1</v>
      </c>
      <c r="G476" s="94">
        <v>122.1</v>
      </c>
      <c r="H476" s="94">
        <v>1201.2</v>
      </c>
      <c r="I476" s="94">
        <v>1000</v>
      </c>
      <c r="J476" s="94">
        <v>-201.2</v>
      </c>
      <c r="K476" s="94">
        <v>-20.12</v>
      </c>
      <c r="R476" s="93" t="s">
        <v>901</v>
      </c>
      <c r="S476" s="94">
        <v>49.4</v>
      </c>
      <c r="T476" s="94">
        <v>40.799999999999997</v>
      </c>
      <c r="U476" s="94">
        <v>566.4</v>
      </c>
      <c r="V476" s="94">
        <v>123</v>
      </c>
      <c r="W476" s="94">
        <v>8.1</v>
      </c>
      <c r="X476" s="94">
        <v>8.1</v>
      </c>
      <c r="Y476" s="94">
        <v>795.7</v>
      </c>
      <c r="Z476" s="94">
        <v>1000</v>
      </c>
      <c r="AA476" s="94">
        <v>204.3</v>
      </c>
      <c r="AB476" s="94">
        <v>20.43</v>
      </c>
    </row>
    <row r="477" spans="1:28" ht="15" thickBot="1" x14ac:dyDescent="0.35">
      <c r="A477" s="93" t="s">
        <v>902</v>
      </c>
      <c r="B477" s="94">
        <v>97.2</v>
      </c>
      <c r="C477" s="94">
        <v>92.3</v>
      </c>
      <c r="D477" s="94">
        <v>215.3</v>
      </c>
      <c r="E477" s="94">
        <v>520.5</v>
      </c>
      <c r="F477" s="94">
        <v>83.4</v>
      </c>
      <c r="G477" s="94">
        <v>83.4</v>
      </c>
      <c r="H477" s="94">
        <v>1092.0999999999999</v>
      </c>
      <c r="I477" s="94">
        <v>1000</v>
      </c>
      <c r="J477" s="94">
        <v>-92.1</v>
      </c>
      <c r="K477" s="94">
        <v>-9.2100000000000009</v>
      </c>
      <c r="R477" s="93" t="s">
        <v>902</v>
      </c>
      <c r="S477" s="94">
        <v>49.4</v>
      </c>
      <c r="T477" s="94">
        <v>55.9</v>
      </c>
      <c r="U477" s="94">
        <v>567.4</v>
      </c>
      <c r="V477" s="94">
        <v>139.1</v>
      </c>
      <c r="W477" s="94">
        <v>47.4</v>
      </c>
      <c r="X477" s="94">
        <v>47.4</v>
      </c>
      <c r="Y477" s="94">
        <v>906.5</v>
      </c>
      <c r="Z477" s="94">
        <v>1000</v>
      </c>
      <c r="AA477" s="94">
        <v>93.5</v>
      </c>
      <c r="AB477" s="94">
        <v>9.35</v>
      </c>
    </row>
    <row r="478" spans="1:28" ht="15" thickBot="1" x14ac:dyDescent="0.35">
      <c r="A478" s="93" t="s">
        <v>903</v>
      </c>
      <c r="B478" s="94">
        <v>104.2</v>
      </c>
      <c r="C478" s="94">
        <v>62.5</v>
      </c>
      <c r="D478" s="94">
        <v>147.9</v>
      </c>
      <c r="E478" s="94">
        <v>522.5</v>
      </c>
      <c r="F478" s="94">
        <v>83.4</v>
      </c>
      <c r="G478" s="94">
        <v>83.4</v>
      </c>
      <c r="H478" s="94">
        <v>1003.8</v>
      </c>
      <c r="I478" s="94">
        <v>1000</v>
      </c>
      <c r="J478" s="94">
        <v>-3.8</v>
      </c>
      <c r="K478" s="94">
        <v>-0.38</v>
      </c>
      <c r="R478" s="93" t="s">
        <v>903</v>
      </c>
      <c r="S478" s="94">
        <v>42.3</v>
      </c>
      <c r="T478" s="94">
        <v>86.2</v>
      </c>
      <c r="U478" s="94">
        <v>635.9</v>
      </c>
      <c r="V478" s="94">
        <v>137.1</v>
      </c>
      <c r="W478" s="94">
        <v>47.4</v>
      </c>
      <c r="X478" s="94">
        <v>47.4</v>
      </c>
      <c r="Y478" s="94">
        <v>996.2</v>
      </c>
      <c r="Z478" s="94">
        <v>1000</v>
      </c>
      <c r="AA478" s="94">
        <v>3.8</v>
      </c>
      <c r="AB478" s="94">
        <v>0.38</v>
      </c>
    </row>
    <row r="479" spans="1:28" ht="15" thickBot="1" x14ac:dyDescent="0.35">
      <c r="A479" s="93" t="s">
        <v>904</v>
      </c>
      <c r="B479" s="94">
        <v>97.2</v>
      </c>
      <c r="C479" s="94">
        <v>109.2</v>
      </c>
      <c r="D479" s="94">
        <v>220.3</v>
      </c>
      <c r="E479" s="94">
        <v>541.29999999999995</v>
      </c>
      <c r="F479" s="94">
        <v>122.1</v>
      </c>
      <c r="G479" s="94">
        <v>122.1</v>
      </c>
      <c r="H479" s="94">
        <v>1212.0999999999999</v>
      </c>
      <c r="I479" s="94">
        <v>1000</v>
      </c>
      <c r="J479" s="94">
        <v>-212.1</v>
      </c>
      <c r="K479" s="94">
        <v>-21.21</v>
      </c>
      <c r="R479" s="93" t="s">
        <v>904</v>
      </c>
      <c r="S479" s="94">
        <v>49.4</v>
      </c>
      <c r="T479" s="94">
        <v>38.799999999999997</v>
      </c>
      <c r="U479" s="94">
        <v>562.4</v>
      </c>
      <c r="V479" s="94">
        <v>117.9</v>
      </c>
      <c r="W479" s="94">
        <v>8.1</v>
      </c>
      <c r="X479" s="94">
        <v>8.1</v>
      </c>
      <c r="Y479" s="94">
        <v>784.6</v>
      </c>
      <c r="Z479" s="94">
        <v>1000</v>
      </c>
      <c r="AA479" s="94">
        <v>215.4</v>
      </c>
      <c r="AB479" s="94">
        <v>21.54</v>
      </c>
    </row>
    <row r="480" spans="1:28" ht="15" thickBot="1" x14ac:dyDescent="0.35">
      <c r="A480" s="93" t="s">
        <v>905</v>
      </c>
      <c r="B480" s="94">
        <v>121.1</v>
      </c>
      <c r="C480" s="94">
        <v>68.5</v>
      </c>
      <c r="D480" s="94">
        <v>159.80000000000001</v>
      </c>
      <c r="E480" s="94">
        <v>521.5</v>
      </c>
      <c r="F480" s="94">
        <v>83.4</v>
      </c>
      <c r="G480" s="94">
        <v>83.4</v>
      </c>
      <c r="H480" s="94">
        <v>1037.5</v>
      </c>
      <c r="I480" s="94">
        <v>1000</v>
      </c>
      <c r="J480" s="94">
        <v>-37.5</v>
      </c>
      <c r="K480" s="94">
        <v>-3.75</v>
      </c>
      <c r="R480" s="93" t="s">
        <v>905</v>
      </c>
      <c r="S480" s="94">
        <v>25.2</v>
      </c>
      <c r="T480" s="94">
        <v>80.099999999999994</v>
      </c>
      <c r="U480" s="94">
        <v>623.9</v>
      </c>
      <c r="V480" s="94">
        <v>138.1</v>
      </c>
      <c r="W480" s="94">
        <v>47.4</v>
      </c>
      <c r="X480" s="94">
        <v>47.4</v>
      </c>
      <c r="Y480" s="94">
        <v>962</v>
      </c>
      <c r="Z480" s="94">
        <v>1000</v>
      </c>
      <c r="AA480" s="94">
        <v>38</v>
      </c>
      <c r="AB480" s="94">
        <v>3.8</v>
      </c>
    </row>
    <row r="481" spans="1:28" ht="15" thickBot="1" x14ac:dyDescent="0.35">
      <c r="A481" s="93" t="s">
        <v>906</v>
      </c>
      <c r="B481" s="94">
        <v>121.1</v>
      </c>
      <c r="C481" s="94">
        <v>92.3</v>
      </c>
      <c r="D481" s="94">
        <v>188.5</v>
      </c>
      <c r="E481" s="94">
        <v>544.29999999999995</v>
      </c>
      <c r="F481" s="94">
        <v>122.1</v>
      </c>
      <c r="G481" s="94">
        <v>122.1</v>
      </c>
      <c r="H481" s="94">
        <v>1190.3</v>
      </c>
      <c r="I481" s="94">
        <v>1000</v>
      </c>
      <c r="J481" s="94">
        <v>-190.3</v>
      </c>
      <c r="K481" s="94">
        <v>-19.03</v>
      </c>
      <c r="R481" s="93" t="s">
        <v>906</v>
      </c>
      <c r="S481" s="94">
        <v>25.2</v>
      </c>
      <c r="T481" s="94">
        <v>55.9</v>
      </c>
      <c r="U481" s="94">
        <v>594.6</v>
      </c>
      <c r="V481" s="94">
        <v>114.9</v>
      </c>
      <c r="W481" s="94">
        <v>8.1</v>
      </c>
      <c r="X481" s="94">
        <v>8.1</v>
      </c>
      <c r="Y481" s="94">
        <v>806.8</v>
      </c>
      <c r="Z481" s="94">
        <v>1000</v>
      </c>
      <c r="AA481" s="94">
        <v>193.2</v>
      </c>
      <c r="AB481" s="94">
        <v>19.32</v>
      </c>
    </row>
    <row r="482" spans="1:28" ht="15" thickBot="1" x14ac:dyDescent="0.35">
      <c r="A482" s="93" t="s">
        <v>907</v>
      </c>
      <c r="B482" s="94">
        <v>136.9</v>
      </c>
      <c r="C482" s="94">
        <v>113.1</v>
      </c>
      <c r="D482" s="94">
        <v>223.3</v>
      </c>
      <c r="E482" s="94">
        <v>542.29999999999995</v>
      </c>
      <c r="F482" s="94">
        <v>122.1</v>
      </c>
      <c r="G482" s="94">
        <v>122.1</v>
      </c>
      <c r="H482" s="94">
        <v>1259.8</v>
      </c>
      <c r="I482" s="94">
        <v>1000</v>
      </c>
      <c r="J482" s="94">
        <v>-259.8</v>
      </c>
      <c r="K482" s="94">
        <v>-25.98</v>
      </c>
      <c r="R482" s="93" t="s">
        <v>907</v>
      </c>
      <c r="S482" s="94">
        <v>9.1</v>
      </c>
      <c r="T482" s="94">
        <v>34.799999999999997</v>
      </c>
      <c r="U482" s="94">
        <v>559.29999999999995</v>
      </c>
      <c r="V482" s="94">
        <v>116.9</v>
      </c>
      <c r="W482" s="94">
        <v>8.1</v>
      </c>
      <c r="X482" s="94">
        <v>8.1</v>
      </c>
      <c r="Y482" s="94">
        <v>736.2</v>
      </c>
      <c r="Z482" s="94">
        <v>1000</v>
      </c>
      <c r="AA482" s="94">
        <v>263.8</v>
      </c>
      <c r="AB482" s="94">
        <v>26.38</v>
      </c>
    </row>
    <row r="483" spans="1:28" ht="15" thickBot="1" x14ac:dyDescent="0.35">
      <c r="A483" s="93" t="s">
        <v>908</v>
      </c>
      <c r="B483" s="94">
        <v>145.9</v>
      </c>
      <c r="C483" s="94">
        <v>49.6</v>
      </c>
      <c r="D483" s="94">
        <v>195.5</v>
      </c>
      <c r="E483" s="94">
        <v>474.8</v>
      </c>
      <c r="F483" s="94">
        <v>34.700000000000003</v>
      </c>
      <c r="G483" s="94">
        <v>34.700000000000003</v>
      </c>
      <c r="H483" s="94">
        <v>935.3</v>
      </c>
      <c r="I483" s="94">
        <v>1000</v>
      </c>
      <c r="J483" s="94">
        <v>64.7</v>
      </c>
      <c r="K483" s="94">
        <v>6.47</v>
      </c>
      <c r="R483" s="93" t="s">
        <v>908</v>
      </c>
      <c r="S483" s="94">
        <v>0</v>
      </c>
      <c r="T483" s="94">
        <v>99.3</v>
      </c>
      <c r="U483" s="94">
        <v>587.6</v>
      </c>
      <c r="V483" s="94">
        <v>185.4</v>
      </c>
      <c r="W483" s="94">
        <v>96.8</v>
      </c>
      <c r="X483" s="94">
        <v>96.8</v>
      </c>
      <c r="Y483" s="94">
        <v>1065.8</v>
      </c>
      <c r="Z483" s="94">
        <v>1000</v>
      </c>
      <c r="AA483" s="94">
        <v>-65.8</v>
      </c>
      <c r="AB483" s="94">
        <v>-6.58</v>
      </c>
    </row>
    <row r="484" spans="1:28" ht="15" thickBot="1" x14ac:dyDescent="0.35">
      <c r="A484" s="93" t="s">
        <v>909</v>
      </c>
      <c r="B484" s="94">
        <v>80.400000000000006</v>
      </c>
      <c r="C484" s="94">
        <v>49.6</v>
      </c>
      <c r="D484" s="94">
        <v>157.80000000000001</v>
      </c>
      <c r="E484" s="94">
        <v>495.7</v>
      </c>
      <c r="F484" s="94">
        <v>83.4</v>
      </c>
      <c r="G484" s="94">
        <v>83.4</v>
      </c>
      <c r="H484" s="94">
        <v>950.2</v>
      </c>
      <c r="I484" s="94">
        <v>1000</v>
      </c>
      <c r="J484" s="94">
        <v>49.8</v>
      </c>
      <c r="K484" s="94">
        <v>4.9800000000000004</v>
      </c>
      <c r="R484" s="93" t="s">
        <v>909</v>
      </c>
      <c r="S484" s="94">
        <v>66.5</v>
      </c>
      <c r="T484" s="94">
        <v>99.3</v>
      </c>
      <c r="U484" s="94">
        <v>625.9</v>
      </c>
      <c r="V484" s="94">
        <v>164.3</v>
      </c>
      <c r="W484" s="94">
        <v>47.4</v>
      </c>
      <c r="X484" s="94">
        <v>47.4</v>
      </c>
      <c r="Y484" s="94">
        <v>1050.7</v>
      </c>
      <c r="Z484" s="94">
        <v>1000</v>
      </c>
      <c r="AA484" s="94">
        <v>-50.7</v>
      </c>
      <c r="AB484" s="94">
        <v>-5.07</v>
      </c>
    </row>
    <row r="485" spans="1:28" ht="15" thickBot="1" x14ac:dyDescent="0.35">
      <c r="A485" s="93" t="s">
        <v>910</v>
      </c>
      <c r="B485" s="94">
        <v>22.8</v>
      </c>
      <c r="C485" s="94">
        <v>16.899999999999999</v>
      </c>
      <c r="D485" s="94">
        <v>118.1</v>
      </c>
      <c r="E485" s="94">
        <v>466.9</v>
      </c>
      <c r="F485" s="94">
        <v>34.700000000000003</v>
      </c>
      <c r="G485" s="94">
        <v>34.700000000000003</v>
      </c>
      <c r="H485" s="94">
        <v>694.1</v>
      </c>
      <c r="I485" s="94">
        <v>1000</v>
      </c>
      <c r="J485" s="94">
        <v>305.89999999999998</v>
      </c>
      <c r="K485" s="94">
        <v>30.59</v>
      </c>
      <c r="R485" s="93" t="s">
        <v>910</v>
      </c>
      <c r="S485" s="94">
        <v>125</v>
      </c>
      <c r="T485" s="94">
        <v>132.5</v>
      </c>
      <c r="U485" s="94">
        <v>666.2</v>
      </c>
      <c r="V485" s="94">
        <v>193.5</v>
      </c>
      <c r="W485" s="94">
        <v>96.8</v>
      </c>
      <c r="X485" s="94">
        <v>96.8</v>
      </c>
      <c r="Y485" s="94">
        <v>1310.7</v>
      </c>
      <c r="Z485" s="94">
        <v>1000</v>
      </c>
      <c r="AA485" s="94">
        <v>-310.7</v>
      </c>
      <c r="AB485" s="94">
        <v>-31.07</v>
      </c>
    </row>
    <row r="486" spans="1:28" ht="15" thickBot="1" x14ac:dyDescent="0.35">
      <c r="A486" s="93" t="s">
        <v>911</v>
      </c>
      <c r="B486" s="94">
        <v>104.2</v>
      </c>
      <c r="C486" s="94">
        <v>123.1</v>
      </c>
      <c r="D486" s="94">
        <v>206.4</v>
      </c>
      <c r="E486" s="94">
        <v>599.4</v>
      </c>
      <c r="F486" s="94">
        <v>129</v>
      </c>
      <c r="G486" s="94">
        <v>130</v>
      </c>
      <c r="H486" s="94">
        <v>1292</v>
      </c>
      <c r="I486" s="94">
        <v>1000</v>
      </c>
      <c r="J486" s="94">
        <v>-292</v>
      </c>
      <c r="K486" s="94">
        <v>-29.2</v>
      </c>
      <c r="R486" s="93" t="s">
        <v>911</v>
      </c>
      <c r="S486" s="94">
        <v>42.3</v>
      </c>
      <c r="T486" s="94">
        <v>24.7</v>
      </c>
      <c r="U486" s="94">
        <v>576.5</v>
      </c>
      <c r="V486" s="94">
        <v>59</v>
      </c>
      <c r="W486" s="94">
        <v>1</v>
      </c>
      <c r="X486" s="94">
        <v>0</v>
      </c>
      <c r="Y486" s="94">
        <v>703.5</v>
      </c>
      <c r="Z486" s="94">
        <v>1000</v>
      </c>
      <c r="AA486" s="94">
        <v>296.5</v>
      </c>
      <c r="AB486" s="94">
        <v>29.65</v>
      </c>
    </row>
    <row r="487" spans="1:28" ht="15" thickBot="1" x14ac:dyDescent="0.35">
      <c r="A487" s="93" t="s">
        <v>912</v>
      </c>
      <c r="B487" s="94">
        <v>140.9</v>
      </c>
      <c r="C487" s="94">
        <v>101.2</v>
      </c>
      <c r="D487" s="94">
        <v>218.3</v>
      </c>
      <c r="E487" s="94">
        <v>529.4</v>
      </c>
      <c r="F487" s="94">
        <v>122.1</v>
      </c>
      <c r="G487" s="94">
        <v>122.1</v>
      </c>
      <c r="H487" s="94">
        <v>1234</v>
      </c>
      <c r="I487" s="94">
        <v>1000</v>
      </c>
      <c r="J487" s="94">
        <v>-234</v>
      </c>
      <c r="K487" s="94">
        <v>-23.4</v>
      </c>
      <c r="R487" s="93" t="s">
        <v>912</v>
      </c>
      <c r="S487" s="94">
        <v>5</v>
      </c>
      <c r="T487" s="94">
        <v>46.9</v>
      </c>
      <c r="U487" s="94">
        <v>564.4</v>
      </c>
      <c r="V487" s="94">
        <v>130</v>
      </c>
      <c r="W487" s="94">
        <v>8.1</v>
      </c>
      <c r="X487" s="94">
        <v>8.1</v>
      </c>
      <c r="Y487" s="94">
        <v>762.4</v>
      </c>
      <c r="Z487" s="94">
        <v>1000</v>
      </c>
      <c r="AA487" s="94">
        <v>237.6</v>
      </c>
      <c r="AB487" s="94">
        <v>23.76</v>
      </c>
    </row>
    <row r="488" spans="1:28" ht="15" thickBot="1" x14ac:dyDescent="0.35">
      <c r="A488" s="93" t="s">
        <v>913</v>
      </c>
      <c r="B488" s="94">
        <v>21.8</v>
      </c>
      <c r="C488" s="94">
        <v>20.8</v>
      </c>
      <c r="D488" s="94">
        <v>113.1</v>
      </c>
      <c r="E488" s="94">
        <v>484.8</v>
      </c>
      <c r="F488" s="94">
        <v>83.4</v>
      </c>
      <c r="G488" s="94">
        <v>83.4</v>
      </c>
      <c r="H488" s="94">
        <v>807.3</v>
      </c>
      <c r="I488" s="94">
        <v>1000</v>
      </c>
      <c r="J488" s="94">
        <v>192.7</v>
      </c>
      <c r="K488" s="94">
        <v>19.27</v>
      </c>
      <c r="R488" s="93" t="s">
        <v>913</v>
      </c>
      <c r="S488" s="94">
        <v>126</v>
      </c>
      <c r="T488" s="94">
        <v>128.5</v>
      </c>
      <c r="U488" s="94">
        <v>671.2</v>
      </c>
      <c r="V488" s="94">
        <v>175.4</v>
      </c>
      <c r="W488" s="94">
        <v>47.4</v>
      </c>
      <c r="X488" s="94">
        <v>47.4</v>
      </c>
      <c r="Y488" s="94">
        <v>1195.8</v>
      </c>
      <c r="Z488" s="94">
        <v>1000</v>
      </c>
      <c r="AA488" s="94">
        <v>-195.8</v>
      </c>
      <c r="AB488" s="94">
        <v>-19.579999999999998</v>
      </c>
    </row>
    <row r="489" spans="1:28" ht="15" thickBot="1" x14ac:dyDescent="0.35">
      <c r="A489" s="93" t="s">
        <v>914</v>
      </c>
      <c r="B489" s="94">
        <v>87.3</v>
      </c>
      <c r="C489" s="94">
        <v>30.8</v>
      </c>
      <c r="D489" s="94">
        <v>163.69999999999999</v>
      </c>
      <c r="E489" s="94">
        <v>460.9</v>
      </c>
      <c r="F489" s="94">
        <v>34.700000000000003</v>
      </c>
      <c r="G489" s="94">
        <v>34.700000000000003</v>
      </c>
      <c r="H489" s="94">
        <v>812.2</v>
      </c>
      <c r="I489" s="94">
        <v>1000</v>
      </c>
      <c r="J489" s="94">
        <v>187.8</v>
      </c>
      <c r="K489" s="94">
        <v>18.78</v>
      </c>
      <c r="R489" s="93" t="s">
        <v>914</v>
      </c>
      <c r="S489" s="94">
        <v>59.5</v>
      </c>
      <c r="T489" s="94">
        <v>118.4</v>
      </c>
      <c r="U489" s="94">
        <v>619.79999999999995</v>
      </c>
      <c r="V489" s="94">
        <v>199.6</v>
      </c>
      <c r="W489" s="94">
        <v>96.8</v>
      </c>
      <c r="X489" s="94">
        <v>96.8</v>
      </c>
      <c r="Y489" s="94">
        <v>1190.8</v>
      </c>
      <c r="Z489" s="94">
        <v>1000</v>
      </c>
      <c r="AA489" s="94">
        <v>-190.8</v>
      </c>
      <c r="AB489" s="94">
        <v>-19.079999999999998</v>
      </c>
    </row>
    <row r="490" spans="1:28" ht="15" thickBot="1" x14ac:dyDescent="0.35">
      <c r="A490" s="93" t="s">
        <v>915</v>
      </c>
      <c r="B490" s="94">
        <v>32.700000000000003</v>
      </c>
      <c r="C490" s="94">
        <v>3</v>
      </c>
      <c r="D490" s="94">
        <v>110.2</v>
      </c>
      <c r="E490" s="94">
        <v>447.1</v>
      </c>
      <c r="F490" s="94">
        <v>34.700000000000003</v>
      </c>
      <c r="G490" s="94">
        <v>34.700000000000003</v>
      </c>
      <c r="H490" s="94">
        <v>662.4</v>
      </c>
      <c r="I490" s="94">
        <v>1000</v>
      </c>
      <c r="J490" s="94">
        <v>337.6</v>
      </c>
      <c r="K490" s="94">
        <v>33.76</v>
      </c>
      <c r="R490" s="93" t="s">
        <v>915</v>
      </c>
      <c r="S490" s="94">
        <v>114.9</v>
      </c>
      <c r="T490" s="94">
        <v>146.6</v>
      </c>
      <c r="U490" s="94">
        <v>674.2</v>
      </c>
      <c r="V490" s="94">
        <v>213.7</v>
      </c>
      <c r="W490" s="94">
        <v>96.8</v>
      </c>
      <c r="X490" s="94">
        <v>96.8</v>
      </c>
      <c r="Y490" s="94">
        <v>1342.9</v>
      </c>
      <c r="Z490" s="94">
        <v>1000</v>
      </c>
      <c r="AA490" s="94">
        <v>-342.9</v>
      </c>
      <c r="AB490" s="94">
        <v>-34.29</v>
      </c>
    </row>
    <row r="491" spans="1:28" ht="15" thickBot="1" x14ac:dyDescent="0.35">
      <c r="A491" s="93" t="s">
        <v>916</v>
      </c>
      <c r="B491" s="94">
        <v>117.1</v>
      </c>
      <c r="C491" s="94">
        <v>92.3</v>
      </c>
      <c r="D491" s="94">
        <v>219.3</v>
      </c>
      <c r="E491" s="94">
        <v>516.5</v>
      </c>
      <c r="F491" s="94">
        <v>83.4</v>
      </c>
      <c r="G491" s="94">
        <v>83.4</v>
      </c>
      <c r="H491" s="94">
        <v>1111.9000000000001</v>
      </c>
      <c r="I491" s="94">
        <v>1000</v>
      </c>
      <c r="J491" s="94">
        <v>-111.9</v>
      </c>
      <c r="K491" s="94">
        <v>-11.19</v>
      </c>
      <c r="R491" s="93" t="s">
        <v>916</v>
      </c>
      <c r="S491" s="94">
        <v>29.2</v>
      </c>
      <c r="T491" s="94">
        <v>55.9</v>
      </c>
      <c r="U491" s="94">
        <v>563.4</v>
      </c>
      <c r="V491" s="94">
        <v>143.1</v>
      </c>
      <c r="W491" s="94">
        <v>47.4</v>
      </c>
      <c r="X491" s="94">
        <v>47.4</v>
      </c>
      <c r="Y491" s="94">
        <v>886.4</v>
      </c>
      <c r="Z491" s="94">
        <v>1000</v>
      </c>
      <c r="AA491" s="94">
        <v>113.6</v>
      </c>
      <c r="AB491" s="94">
        <v>11.36</v>
      </c>
    </row>
    <row r="492" spans="1:28" ht="15" thickBot="1" x14ac:dyDescent="0.35">
      <c r="A492" s="93" t="s">
        <v>917</v>
      </c>
      <c r="B492" s="94">
        <v>72.400000000000006</v>
      </c>
      <c r="C492" s="94">
        <v>57.6</v>
      </c>
      <c r="D492" s="94">
        <v>172.7</v>
      </c>
      <c r="E492" s="94">
        <v>501.6</v>
      </c>
      <c r="F492" s="94">
        <v>83.4</v>
      </c>
      <c r="G492" s="94">
        <v>83.4</v>
      </c>
      <c r="H492" s="94">
        <v>971</v>
      </c>
      <c r="I492" s="94">
        <v>1000</v>
      </c>
      <c r="J492" s="94">
        <v>29</v>
      </c>
      <c r="K492" s="94">
        <v>2.9</v>
      </c>
      <c r="R492" s="93" t="s">
        <v>917</v>
      </c>
      <c r="S492" s="94">
        <v>74.599999999999994</v>
      </c>
      <c r="T492" s="94">
        <v>91.2</v>
      </c>
      <c r="U492" s="94">
        <v>610.70000000000005</v>
      </c>
      <c r="V492" s="94">
        <v>158.19999999999999</v>
      </c>
      <c r="W492" s="94">
        <v>47.4</v>
      </c>
      <c r="X492" s="94">
        <v>47.4</v>
      </c>
      <c r="Y492" s="94">
        <v>1029.5</v>
      </c>
      <c r="Z492" s="94">
        <v>1000</v>
      </c>
      <c r="AA492" s="94">
        <v>-29.5</v>
      </c>
      <c r="AB492" s="94">
        <v>-2.95</v>
      </c>
    </row>
    <row r="493" spans="1:28" ht="15" thickBot="1" x14ac:dyDescent="0.35">
      <c r="A493" s="93" t="s">
        <v>918</v>
      </c>
      <c r="B493" s="94">
        <v>70.5</v>
      </c>
      <c r="C493" s="94">
        <v>85.3</v>
      </c>
      <c r="D493" s="94">
        <v>168.7</v>
      </c>
      <c r="E493" s="94">
        <v>547.29999999999995</v>
      </c>
      <c r="F493" s="94">
        <v>122.1</v>
      </c>
      <c r="G493" s="94">
        <v>122.1</v>
      </c>
      <c r="H493" s="94">
        <v>1115.9000000000001</v>
      </c>
      <c r="I493" s="94">
        <v>1000</v>
      </c>
      <c r="J493" s="94">
        <v>-115.9</v>
      </c>
      <c r="K493" s="94">
        <v>-11.59</v>
      </c>
      <c r="R493" s="93" t="s">
        <v>918</v>
      </c>
      <c r="S493" s="94">
        <v>76.599999999999994</v>
      </c>
      <c r="T493" s="94">
        <v>63</v>
      </c>
      <c r="U493" s="94">
        <v>614.79999999999995</v>
      </c>
      <c r="V493" s="94">
        <v>111.9</v>
      </c>
      <c r="W493" s="94">
        <v>8.1</v>
      </c>
      <c r="X493" s="94">
        <v>8.1</v>
      </c>
      <c r="Y493" s="94">
        <v>882.4</v>
      </c>
      <c r="Z493" s="94">
        <v>1000</v>
      </c>
      <c r="AA493" s="94">
        <v>117.6</v>
      </c>
      <c r="AB493" s="94">
        <v>11.76</v>
      </c>
    </row>
    <row r="494" spans="1:28" ht="15" thickBot="1" x14ac:dyDescent="0.35">
      <c r="A494" s="93" t="s">
        <v>919</v>
      </c>
      <c r="B494" s="94">
        <v>80.400000000000006</v>
      </c>
      <c r="C494" s="94">
        <v>83.4</v>
      </c>
      <c r="D494" s="94">
        <v>156.80000000000001</v>
      </c>
      <c r="E494" s="94">
        <v>562.20000000000005</v>
      </c>
      <c r="F494" s="94">
        <v>122.1</v>
      </c>
      <c r="G494" s="94">
        <v>122.1</v>
      </c>
      <c r="H494" s="94">
        <v>1126.8</v>
      </c>
      <c r="I494" s="94">
        <v>1000</v>
      </c>
      <c r="J494" s="94">
        <v>-126.8</v>
      </c>
      <c r="K494" s="94">
        <v>-12.68</v>
      </c>
      <c r="R494" s="93" t="s">
        <v>919</v>
      </c>
      <c r="S494" s="94">
        <v>66.5</v>
      </c>
      <c r="T494" s="94">
        <v>65</v>
      </c>
      <c r="U494" s="94">
        <v>626.9</v>
      </c>
      <c r="V494" s="94">
        <v>96.8</v>
      </c>
      <c r="W494" s="94">
        <v>8.1</v>
      </c>
      <c r="X494" s="94">
        <v>8.1</v>
      </c>
      <c r="Y494" s="94">
        <v>871.3</v>
      </c>
      <c r="Z494" s="94">
        <v>1000</v>
      </c>
      <c r="AA494" s="94">
        <v>128.69999999999999</v>
      </c>
      <c r="AB494" s="94">
        <v>12.87</v>
      </c>
    </row>
    <row r="495" spans="1:28" ht="15" thickBot="1" x14ac:dyDescent="0.35">
      <c r="A495" s="93" t="s">
        <v>920</v>
      </c>
      <c r="B495" s="94">
        <v>108.2</v>
      </c>
      <c r="C495" s="94">
        <v>94.3</v>
      </c>
      <c r="D495" s="94">
        <v>199.5</v>
      </c>
      <c r="E495" s="94">
        <v>540.29999999999995</v>
      </c>
      <c r="F495" s="94">
        <v>122.1</v>
      </c>
      <c r="G495" s="94">
        <v>122.1</v>
      </c>
      <c r="H495" s="94">
        <v>1186.3</v>
      </c>
      <c r="I495" s="94">
        <v>1000</v>
      </c>
      <c r="J495" s="94">
        <v>-186.3</v>
      </c>
      <c r="K495" s="94">
        <v>-18.63</v>
      </c>
      <c r="R495" s="93" t="s">
        <v>920</v>
      </c>
      <c r="S495" s="94">
        <v>38.299999999999997</v>
      </c>
      <c r="T495" s="94">
        <v>53.9</v>
      </c>
      <c r="U495" s="94">
        <v>583.5</v>
      </c>
      <c r="V495" s="94">
        <v>118.9</v>
      </c>
      <c r="W495" s="94">
        <v>8.1</v>
      </c>
      <c r="X495" s="94">
        <v>8.1</v>
      </c>
      <c r="Y495" s="94">
        <v>810.8</v>
      </c>
      <c r="Z495" s="94">
        <v>1000</v>
      </c>
      <c r="AA495" s="94">
        <v>189.2</v>
      </c>
      <c r="AB495" s="94">
        <v>18.920000000000002</v>
      </c>
    </row>
    <row r="496" spans="1:28" ht="15" thickBot="1" x14ac:dyDescent="0.35">
      <c r="A496" s="93" t="s">
        <v>921</v>
      </c>
      <c r="B496" s="94">
        <v>112.1</v>
      </c>
      <c r="C496" s="94">
        <v>22.8</v>
      </c>
      <c r="D496" s="94">
        <v>145.9</v>
      </c>
      <c r="E496" s="94">
        <v>456</v>
      </c>
      <c r="F496" s="94">
        <v>34.700000000000003</v>
      </c>
      <c r="G496" s="94">
        <v>34.700000000000003</v>
      </c>
      <c r="H496" s="94">
        <v>806.3</v>
      </c>
      <c r="I496" s="94">
        <v>1000</v>
      </c>
      <c r="J496" s="94">
        <v>193.7</v>
      </c>
      <c r="K496" s="94">
        <v>19.37</v>
      </c>
      <c r="R496" s="93" t="s">
        <v>921</v>
      </c>
      <c r="S496" s="94">
        <v>34.299999999999997</v>
      </c>
      <c r="T496" s="94">
        <v>126.5</v>
      </c>
      <c r="U496" s="94">
        <v>638</v>
      </c>
      <c r="V496" s="94">
        <v>204.6</v>
      </c>
      <c r="W496" s="94">
        <v>96.8</v>
      </c>
      <c r="X496" s="94">
        <v>96.8</v>
      </c>
      <c r="Y496" s="94">
        <v>1196.8</v>
      </c>
      <c r="Z496" s="94">
        <v>1000</v>
      </c>
      <c r="AA496" s="94">
        <v>-196.8</v>
      </c>
      <c r="AB496" s="94">
        <v>-19.68</v>
      </c>
    </row>
    <row r="497" spans="1:28" ht="15" thickBot="1" x14ac:dyDescent="0.35">
      <c r="A497" s="93" t="s">
        <v>922</v>
      </c>
      <c r="B497" s="94">
        <v>21.8</v>
      </c>
      <c r="C497" s="94">
        <v>11.9</v>
      </c>
      <c r="D497" s="94">
        <v>114.1</v>
      </c>
      <c r="E497" s="94">
        <v>459</v>
      </c>
      <c r="F497" s="94">
        <v>34.700000000000003</v>
      </c>
      <c r="G497" s="94">
        <v>34.700000000000003</v>
      </c>
      <c r="H497" s="94">
        <v>676.3</v>
      </c>
      <c r="I497" s="94">
        <v>1000</v>
      </c>
      <c r="J497" s="94">
        <v>323.7</v>
      </c>
      <c r="K497" s="94">
        <v>32.369999999999997</v>
      </c>
      <c r="R497" s="93" t="s">
        <v>922</v>
      </c>
      <c r="S497" s="94">
        <v>126</v>
      </c>
      <c r="T497" s="94">
        <v>137.6</v>
      </c>
      <c r="U497" s="94">
        <v>670.2</v>
      </c>
      <c r="V497" s="94">
        <v>201.6</v>
      </c>
      <c r="W497" s="94">
        <v>96.8</v>
      </c>
      <c r="X497" s="94">
        <v>96.8</v>
      </c>
      <c r="Y497" s="94">
        <v>1328.8</v>
      </c>
      <c r="Z497" s="94">
        <v>1000</v>
      </c>
      <c r="AA497" s="94">
        <v>-328.8</v>
      </c>
      <c r="AB497" s="94">
        <v>-32.880000000000003</v>
      </c>
    </row>
    <row r="498" spans="1:28" ht="15" thickBot="1" x14ac:dyDescent="0.35">
      <c r="A498" s="93" t="s">
        <v>923</v>
      </c>
      <c r="B498" s="94">
        <v>46.6</v>
      </c>
      <c r="C498" s="94">
        <v>14.9</v>
      </c>
      <c r="D498" s="94">
        <v>132</v>
      </c>
      <c r="E498" s="94">
        <v>454</v>
      </c>
      <c r="F498" s="94">
        <v>34.700000000000003</v>
      </c>
      <c r="G498" s="94">
        <v>34.700000000000003</v>
      </c>
      <c r="H498" s="94">
        <v>717</v>
      </c>
      <c r="I498" s="94">
        <v>1000</v>
      </c>
      <c r="J498" s="94">
        <v>283</v>
      </c>
      <c r="K498" s="94">
        <v>28.3</v>
      </c>
      <c r="R498" s="93" t="s">
        <v>923</v>
      </c>
      <c r="S498" s="94">
        <v>100.8</v>
      </c>
      <c r="T498" s="94">
        <v>134.5</v>
      </c>
      <c r="U498" s="94">
        <v>652.1</v>
      </c>
      <c r="V498" s="94">
        <v>206.6</v>
      </c>
      <c r="W498" s="94">
        <v>96.8</v>
      </c>
      <c r="X498" s="94">
        <v>96.8</v>
      </c>
      <c r="Y498" s="94">
        <v>1287.5</v>
      </c>
      <c r="Z498" s="94">
        <v>1000</v>
      </c>
      <c r="AA498" s="94">
        <v>-287.5</v>
      </c>
      <c r="AB498" s="94">
        <v>-28.75</v>
      </c>
    </row>
    <row r="499" spans="1:28" ht="15" thickBot="1" x14ac:dyDescent="0.35">
      <c r="A499" s="93" t="s">
        <v>924</v>
      </c>
      <c r="B499" s="94">
        <v>47.6</v>
      </c>
      <c r="C499" s="94">
        <v>33.700000000000003</v>
      </c>
      <c r="D499" s="94">
        <v>139.9</v>
      </c>
      <c r="E499" s="94">
        <v>483.8</v>
      </c>
      <c r="F499" s="94">
        <v>83.4</v>
      </c>
      <c r="G499" s="94">
        <v>83.4</v>
      </c>
      <c r="H499" s="94">
        <v>871.8</v>
      </c>
      <c r="I499" s="94">
        <v>1000</v>
      </c>
      <c r="J499" s="94">
        <v>128.19999999999999</v>
      </c>
      <c r="K499" s="94">
        <v>12.82</v>
      </c>
      <c r="R499" s="93" t="s">
        <v>924</v>
      </c>
      <c r="S499" s="94">
        <v>99.8</v>
      </c>
      <c r="T499" s="94">
        <v>115.4</v>
      </c>
      <c r="U499" s="94">
        <v>644</v>
      </c>
      <c r="V499" s="94">
        <v>176.4</v>
      </c>
      <c r="W499" s="94">
        <v>47.4</v>
      </c>
      <c r="X499" s="94">
        <v>47.4</v>
      </c>
      <c r="Y499" s="94">
        <v>1130.3</v>
      </c>
      <c r="Z499" s="94">
        <v>1000</v>
      </c>
      <c r="AA499" s="94">
        <v>-130.30000000000001</v>
      </c>
      <c r="AB499" s="94">
        <v>-13.03</v>
      </c>
    </row>
    <row r="500" spans="1:28" ht="15" thickBot="1" x14ac:dyDescent="0.35">
      <c r="A500" s="93" t="s">
        <v>925</v>
      </c>
      <c r="B500" s="94">
        <v>43.7</v>
      </c>
      <c r="C500" s="94">
        <v>24.8</v>
      </c>
      <c r="D500" s="94">
        <v>135</v>
      </c>
      <c r="E500" s="94">
        <v>462.9</v>
      </c>
      <c r="F500" s="94">
        <v>34.700000000000003</v>
      </c>
      <c r="G500" s="94">
        <v>34.700000000000003</v>
      </c>
      <c r="H500" s="94">
        <v>735.8</v>
      </c>
      <c r="I500" s="94">
        <v>1000</v>
      </c>
      <c r="J500" s="94">
        <v>264.2</v>
      </c>
      <c r="K500" s="94">
        <v>26.42</v>
      </c>
      <c r="R500" s="93" t="s">
        <v>925</v>
      </c>
      <c r="S500" s="94">
        <v>103.8</v>
      </c>
      <c r="T500" s="94">
        <v>124.5</v>
      </c>
      <c r="U500" s="94">
        <v>649</v>
      </c>
      <c r="V500" s="94">
        <v>197.5</v>
      </c>
      <c r="W500" s="94">
        <v>96.8</v>
      </c>
      <c r="X500" s="94">
        <v>96.8</v>
      </c>
      <c r="Y500" s="94">
        <v>1268.4000000000001</v>
      </c>
      <c r="Z500" s="94">
        <v>1000</v>
      </c>
      <c r="AA500" s="94">
        <v>-268.39999999999998</v>
      </c>
      <c r="AB500" s="94">
        <v>-26.84</v>
      </c>
    </row>
    <row r="501" spans="1:28" ht="15" thickBot="1" x14ac:dyDescent="0.35">
      <c r="A501" s="93" t="s">
        <v>926</v>
      </c>
      <c r="B501" s="94">
        <v>136.9</v>
      </c>
      <c r="C501" s="94">
        <v>116.1</v>
      </c>
      <c r="D501" s="94">
        <v>232.2</v>
      </c>
      <c r="E501" s="94">
        <v>545.29999999999995</v>
      </c>
      <c r="F501" s="94">
        <v>122.1</v>
      </c>
      <c r="G501" s="94">
        <v>122.1</v>
      </c>
      <c r="H501" s="94">
        <v>1274.7</v>
      </c>
      <c r="I501" s="94">
        <v>1000</v>
      </c>
      <c r="J501" s="94">
        <v>-274.7</v>
      </c>
      <c r="K501" s="94">
        <v>-27.47</v>
      </c>
      <c r="R501" s="93" t="s">
        <v>926</v>
      </c>
      <c r="S501" s="94">
        <v>9.1</v>
      </c>
      <c r="T501" s="94">
        <v>31.7</v>
      </c>
      <c r="U501" s="94">
        <v>550.29999999999995</v>
      </c>
      <c r="V501" s="94">
        <v>113.9</v>
      </c>
      <c r="W501" s="94">
        <v>8.1</v>
      </c>
      <c r="X501" s="94">
        <v>8.1</v>
      </c>
      <c r="Y501" s="94">
        <v>721.1</v>
      </c>
      <c r="Z501" s="94">
        <v>1000</v>
      </c>
      <c r="AA501" s="94">
        <v>278.89999999999998</v>
      </c>
      <c r="AB501" s="94">
        <v>27.89</v>
      </c>
    </row>
    <row r="502" spans="1:28" ht="15" thickBot="1" x14ac:dyDescent="0.35">
      <c r="A502" s="93" t="s">
        <v>927</v>
      </c>
      <c r="B502" s="94">
        <v>133</v>
      </c>
      <c r="C502" s="94">
        <v>143.4</v>
      </c>
      <c r="D502" s="94">
        <v>225.3</v>
      </c>
      <c r="E502" s="94">
        <v>567.1</v>
      </c>
      <c r="F502" s="94">
        <v>129</v>
      </c>
      <c r="G502" s="94">
        <v>130</v>
      </c>
      <c r="H502" s="94">
        <v>1327.8</v>
      </c>
      <c r="I502" s="94">
        <v>1000</v>
      </c>
      <c r="J502" s="94">
        <v>-327.8</v>
      </c>
      <c r="K502" s="94">
        <v>-32.78</v>
      </c>
      <c r="R502" s="93" t="s">
        <v>927</v>
      </c>
      <c r="S502" s="94">
        <v>13.1</v>
      </c>
      <c r="T502" s="94">
        <v>4</v>
      </c>
      <c r="U502" s="94">
        <v>557.29999999999995</v>
      </c>
      <c r="V502" s="94">
        <v>91.7</v>
      </c>
      <c r="W502" s="94">
        <v>1</v>
      </c>
      <c r="X502" s="94">
        <v>0</v>
      </c>
      <c r="Y502" s="94">
        <v>667.2</v>
      </c>
      <c r="Z502" s="94">
        <v>1000</v>
      </c>
      <c r="AA502" s="94">
        <v>332.8</v>
      </c>
      <c r="AB502" s="94">
        <v>33.28</v>
      </c>
    </row>
    <row r="503" spans="1:28" ht="15" thickBot="1" x14ac:dyDescent="0.35">
      <c r="A503" s="93" t="s">
        <v>928</v>
      </c>
      <c r="B503" s="94">
        <v>45.6</v>
      </c>
      <c r="C503" s="94">
        <v>39.700000000000003</v>
      </c>
      <c r="D503" s="94">
        <v>144.9</v>
      </c>
      <c r="E503" s="94">
        <v>490.7</v>
      </c>
      <c r="F503" s="94">
        <v>83.4</v>
      </c>
      <c r="G503" s="94">
        <v>83.4</v>
      </c>
      <c r="H503" s="94">
        <v>887.7</v>
      </c>
      <c r="I503" s="94">
        <v>1000</v>
      </c>
      <c r="J503" s="94">
        <v>112.3</v>
      </c>
      <c r="K503" s="94">
        <v>11.23</v>
      </c>
      <c r="R503" s="93" t="s">
        <v>928</v>
      </c>
      <c r="S503" s="94">
        <v>101.8</v>
      </c>
      <c r="T503" s="94">
        <v>109.4</v>
      </c>
      <c r="U503" s="94">
        <v>639</v>
      </c>
      <c r="V503" s="94">
        <v>169.3</v>
      </c>
      <c r="W503" s="94">
        <v>47.4</v>
      </c>
      <c r="X503" s="94">
        <v>47.4</v>
      </c>
      <c r="Y503" s="94">
        <v>1114.2</v>
      </c>
      <c r="Z503" s="94">
        <v>1000</v>
      </c>
      <c r="AA503" s="94">
        <v>-114.2</v>
      </c>
      <c r="AB503" s="94">
        <v>-11.42</v>
      </c>
    </row>
    <row r="504" spans="1:28" ht="15" thickBot="1" x14ac:dyDescent="0.35">
      <c r="A504" s="93" t="s">
        <v>929</v>
      </c>
      <c r="B504" s="94">
        <v>35.700000000000003</v>
      </c>
      <c r="C504" s="94">
        <v>22.8</v>
      </c>
      <c r="D504" s="94">
        <v>125</v>
      </c>
      <c r="E504" s="94">
        <v>467.9</v>
      </c>
      <c r="F504" s="94">
        <v>34.700000000000003</v>
      </c>
      <c r="G504" s="94">
        <v>34.700000000000003</v>
      </c>
      <c r="H504" s="94">
        <v>720.9</v>
      </c>
      <c r="I504" s="94">
        <v>1000</v>
      </c>
      <c r="J504" s="94">
        <v>279.10000000000002</v>
      </c>
      <c r="K504" s="94">
        <v>27.91</v>
      </c>
      <c r="R504" s="93" t="s">
        <v>929</v>
      </c>
      <c r="S504" s="94">
        <v>111.9</v>
      </c>
      <c r="T504" s="94">
        <v>126.5</v>
      </c>
      <c r="U504" s="94">
        <v>659.1</v>
      </c>
      <c r="V504" s="94">
        <v>192.5</v>
      </c>
      <c r="W504" s="94">
        <v>96.8</v>
      </c>
      <c r="X504" s="94">
        <v>96.8</v>
      </c>
      <c r="Y504" s="94">
        <v>1283.5</v>
      </c>
      <c r="Z504" s="94">
        <v>1000</v>
      </c>
      <c r="AA504" s="94">
        <v>-283.5</v>
      </c>
      <c r="AB504" s="94">
        <v>-28.35</v>
      </c>
    </row>
    <row r="505" spans="1:28" ht="15" thickBot="1" x14ac:dyDescent="0.35">
      <c r="A505" s="93" t="s">
        <v>930</v>
      </c>
      <c r="B505" s="94">
        <v>140.9</v>
      </c>
      <c r="C505" s="94">
        <v>126</v>
      </c>
      <c r="D505" s="94">
        <v>238.2</v>
      </c>
      <c r="E505" s="94">
        <v>558.20000000000005</v>
      </c>
      <c r="F505" s="94">
        <v>122.1</v>
      </c>
      <c r="G505" s="94">
        <v>122.1</v>
      </c>
      <c r="H505" s="94">
        <v>1307.4000000000001</v>
      </c>
      <c r="I505" s="94">
        <v>1000</v>
      </c>
      <c r="J505" s="94">
        <v>-307.39999999999998</v>
      </c>
      <c r="K505" s="94">
        <v>-30.74</v>
      </c>
      <c r="R505" s="93" t="s">
        <v>930</v>
      </c>
      <c r="S505" s="94">
        <v>5</v>
      </c>
      <c r="T505" s="94">
        <v>21.7</v>
      </c>
      <c r="U505" s="94">
        <v>544.20000000000005</v>
      </c>
      <c r="V505" s="94">
        <v>100.8</v>
      </c>
      <c r="W505" s="94">
        <v>8.1</v>
      </c>
      <c r="X505" s="94">
        <v>8.1</v>
      </c>
      <c r="Y505" s="94">
        <v>687.8</v>
      </c>
      <c r="Z505" s="94">
        <v>1000</v>
      </c>
      <c r="AA505" s="94">
        <v>312.2</v>
      </c>
      <c r="AB505" s="94">
        <v>31.22</v>
      </c>
    </row>
    <row r="506" spans="1:28" ht="15" thickBot="1" x14ac:dyDescent="0.35">
      <c r="A506" s="93" t="s">
        <v>931</v>
      </c>
      <c r="B506" s="94">
        <v>129</v>
      </c>
      <c r="C506" s="94">
        <v>62.5</v>
      </c>
      <c r="D506" s="94">
        <v>197.5</v>
      </c>
      <c r="E506" s="94">
        <v>486.7</v>
      </c>
      <c r="F506" s="94">
        <v>83.4</v>
      </c>
      <c r="G506" s="94">
        <v>83.4</v>
      </c>
      <c r="H506" s="94">
        <v>1042.5</v>
      </c>
      <c r="I506" s="94">
        <v>1000</v>
      </c>
      <c r="J506" s="94">
        <v>-42.5</v>
      </c>
      <c r="K506" s="94">
        <v>-4.25</v>
      </c>
      <c r="R506" s="93" t="s">
        <v>931</v>
      </c>
      <c r="S506" s="94">
        <v>17.100000000000001</v>
      </c>
      <c r="T506" s="94">
        <v>86.2</v>
      </c>
      <c r="U506" s="94">
        <v>585.6</v>
      </c>
      <c r="V506" s="94">
        <v>173.3</v>
      </c>
      <c r="W506" s="94">
        <v>47.4</v>
      </c>
      <c r="X506" s="94">
        <v>47.4</v>
      </c>
      <c r="Y506" s="94">
        <v>956.9</v>
      </c>
      <c r="Z506" s="94">
        <v>1000</v>
      </c>
      <c r="AA506" s="94">
        <v>43.1</v>
      </c>
      <c r="AB506" s="94">
        <v>4.3099999999999996</v>
      </c>
    </row>
    <row r="507" spans="1:28" ht="15" thickBot="1" x14ac:dyDescent="0.35">
      <c r="A507" s="93" t="s">
        <v>932</v>
      </c>
      <c r="B507" s="94">
        <v>24.8</v>
      </c>
      <c r="C507" s="94">
        <v>6.9</v>
      </c>
      <c r="D507" s="94">
        <v>124</v>
      </c>
      <c r="E507" s="94">
        <v>449</v>
      </c>
      <c r="F507" s="94">
        <v>34.700000000000003</v>
      </c>
      <c r="G507" s="94">
        <v>34.700000000000003</v>
      </c>
      <c r="H507" s="94">
        <v>674.3</v>
      </c>
      <c r="I507" s="94">
        <v>1000</v>
      </c>
      <c r="J507" s="94">
        <v>325.7</v>
      </c>
      <c r="K507" s="94">
        <v>32.57</v>
      </c>
      <c r="R507" s="93" t="s">
        <v>932</v>
      </c>
      <c r="S507" s="94">
        <v>123</v>
      </c>
      <c r="T507" s="94">
        <v>142.6</v>
      </c>
      <c r="U507" s="94">
        <v>660.1</v>
      </c>
      <c r="V507" s="94">
        <v>211.6</v>
      </c>
      <c r="W507" s="94">
        <v>96.8</v>
      </c>
      <c r="X507" s="94">
        <v>96.8</v>
      </c>
      <c r="Y507" s="94">
        <v>1330.8</v>
      </c>
      <c r="Z507" s="94">
        <v>1000</v>
      </c>
      <c r="AA507" s="94">
        <v>-330.8</v>
      </c>
      <c r="AB507" s="94">
        <v>-33.08</v>
      </c>
    </row>
    <row r="508" spans="1:28" ht="15" thickBot="1" x14ac:dyDescent="0.35">
      <c r="A508" s="93" t="s">
        <v>933</v>
      </c>
      <c r="B508" s="94">
        <v>50.6</v>
      </c>
      <c r="C508" s="94">
        <v>68.5</v>
      </c>
      <c r="D508" s="94">
        <v>189.5</v>
      </c>
      <c r="E508" s="94">
        <v>500.6</v>
      </c>
      <c r="F508" s="94">
        <v>83.4</v>
      </c>
      <c r="G508" s="94">
        <v>83.4</v>
      </c>
      <c r="H508" s="94">
        <v>976</v>
      </c>
      <c r="I508" s="94">
        <v>1000</v>
      </c>
      <c r="J508" s="94">
        <v>24</v>
      </c>
      <c r="K508" s="94">
        <v>2.4</v>
      </c>
      <c r="R508" s="93" t="s">
        <v>933</v>
      </c>
      <c r="S508" s="94">
        <v>96.8</v>
      </c>
      <c r="T508" s="94">
        <v>80.099999999999994</v>
      </c>
      <c r="U508" s="94">
        <v>593.6</v>
      </c>
      <c r="V508" s="94">
        <v>159.19999999999999</v>
      </c>
      <c r="W508" s="94">
        <v>47.4</v>
      </c>
      <c r="X508" s="94">
        <v>47.4</v>
      </c>
      <c r="Y508" s="94">
        <v>1024.5</v>
      </c>
      <c r="Z508" s="94">
        <v>1000</v>
      </c>
      <c r="AA508" s="94">
        <v>-24.5</v>
      </c>
      <c r="AB508" s="94">
        <v>-2.4500000000000002</v>
      </c>
    </row>
    <row r="509" spans="1:28" ht="15" thickBot="1" x14ac:dyDescent="0.35">
      <c r="A509" s="93" t="s">
        <v>934</v>
      </c>
      <c r="B509" s="94">
        <v>64.5</v>
      </c>
      <c r="C509" s="94">
        <v>49.6</v>
      </c>
      <c r="D509" s="94">
        <v>160.80000000000001</v>
      </c>
      <c r="E509" s="94">
        <v>494.7</v>
      </c>
      <c r="F509" s="94">
        <v>83.4</v>
      </c>
      <c r="G509" s="94">
        <v>83.4</v>
      </c>
      <c r="H509" s="94">
        <v>936.3</v>
      </c>
      <c r="I509" s="94">
        <v>1000</v>
      </c>
      <c r="J509" s="94">
        <v>63.7</v>
      </c>
      <c r="K509" s="94">
        <v>6.37</v>
      </c>
      <c r="R509" s="93" t="s">
        <v>934</v>
      </c>
      <c r="S509" s="94">
        <v>82.6</v>
      </c>
      <c r="T509" s="94">
        <v>99.3</v>
      </c>
      <c r="U509" s="94">
        <v>622.79999999999995</v>
      </c>
      <c r="V509" s="94">
        <v>165.3</v>
      </c>
      <c r="W509" s="94">
        <v>47.4</v>
      </c>
      <c r="X509" s="94">
        <v>47.4</v>
      </c>
      <c r="Y509" s="94">
        <v>1064.8</v>
      </c>
      <c r="Z509" s="94">
        <v>1000</v>
      </c>
      <c r="AA509" s="94">
        <v>-64.8</v>
      </c>
      <c r="AB509" s="94">
        <v>-6.48</v>
      </c>
    </row>
    <row r="510" spans="1:28" ht="15" thickBot="1" x14ac:dyDescent="0.35">
      <c r="A510" s="93" t="s">
        <v>935</v>
      </c>
      <c r="B510" s="94">
        <v>66.5</v>
      </c>
      <c r="C510" s="94">
        <v>68.5</v>
      </c>
      <c r="D510" s="94">
        <v>174.7</v>
      </c>
      <c r="E510" s="94">
        <v>510.6</v>
      </c>
      <c r="F510" s="94">
        <v>83.4</v>
      </c>
      <c r="G510" s="94">
        <v>83.4</v>
      </c>
      <c r="H510" s="94">
        <v>986.9</v>
      </c>
      <c r="I510" s="94">
        <v>1000</v>
      </c>
      <c r="J510" s="94">
        <v>13.1</v>
      </c>
      <c r="K510" s="94">
        <v>1.31</v>
      </c>
      <c r="R510" s="93" t="s">
        <v>935</v>
      </c>
      <c r="S510" s="94">
        <v>80.599999999999994</v>
      </c>
      <c r="T510" s="94">
        <v>80.099999999999994</v>
      </c>
      <c r="U510" s="94">
        <v>608.70000000000005</v>
      </c>
      <c r="V510" s="94">
        <v>149.19999999999999</v>
      </c>
      <c r="W510" s="94">
        <v>47.4</v>
      </c>
      <c r="X510" s="94">
        <v>47.4</v>
      </c>
      <c r="Y510" s="94">
        <v>1013.4</v>
      </c>
      <c r="Z510" s="94">
        <v>1000</v>
      </c>
      <c r="AA510" s="94">
        <v>-13.4</v>
      </c>
      <c r="AB510" s="94">
        <v>-1.34</v>
      </c>
    </row>
    <row r="511" spans="1:28" ht="15" thickBot="1" x14ac:dyDescent="0.35">
      <c r="A511" s="93" t="s">
        <v>936</v>
      </c>
      <c r="B511" s="94">
        <v>82.4</v>
      </c>
      <c r="C511" s="94">
        <v>52.6</v>
      </c>
      <c r="D511" s="94">
        <v>147.9</v>
      </c>
      <c r="E511" s="94">
        <v>509.6</v>
      </c>
      <c r="F511" s="94">
        <v>83.4</v>
      </c>
      <c r="G511" s="94">
        <v>83.4</v>
      </c>
      <c r="H511" s="94">
        <v>959.1</v>
      </c>
      <c r="I511" s="94">
        <v>1000</v>
      </c>
      <c r="J511" s="94">
        <v>40.9</v>
      </c>
      <c r="K511" s="94">
        <v>4.09</v>
      </c>
      <c r="R511" s="93" t="s">
        <v>936</v>
      </c>
      <c r="S511" s="94">
        <v>64.5</v>
      </c>
      <c r="T511" s="94">
        <v>96.2</v>
      </c>
      <c r="U511" s="94">
        <v>635.9</v>
      </c>
      <c r="V511" s="94">
        <v>150.19999999999999</v>
      </c>
      <c r="W511" s="94">
        <v>47.4</v>
      </c>
      <c r="X511" s="94">
        <v>47.4</v>
      </c>
      <c r="Y511" s="94">
        <v>1041.5999999999999</v>
      </c>
      <c r="Z511" s="94">
        <v>1000</v>
      </c>
      <c r="AA511" s="94">
        <v>-41.6</v>
      </c>
      <c r="AB511" s="94">
        <v>-4.16</v>
      </c>
    </row>
    <row r="512" spans="1:28" ht="15" thickBot="1" x14ac:dyDescent="0.35">
      <c r="A512" s="93" t="s">
        <v>937</v>
      </c>
      <c r="B512" s="94">
        <v>91.3</v>
      </c>
      <c r="C512" s="94">
        <v>113.1</v>
      </c>
      <c r="D512" s="94">
        <v>210.4</v>
      </c>
      <c r="E512" s="94">
        <v>552.20000000000005</v>
      </c>
      <c r="F512" s="94">
        <v>122.1</v>
      </c>
      <c r="G512" s="94">
        <v>122.1</v>
      </c>
      <c r="H512" s="94">
        <v>1211.2</v>
      </c>
      <c r="I512" s="94">
        <v>1000</v>
      </c>
      <c r="J512" s="94">
        <v>-211.2</v>
      </c>
      <c r="K512" s="94">
        <v>-21.12</v>
      </c>
      <c r="R512" s="93" t="s">
        <v>937</v>
      </c>
      <c r="S512" s="94">
        <v>55.4</v>
      </c>
      <c r="T512" s="94">
        <v>34.799999999999997</v>
      </c>
      <c r="U512" s="94">
        <v>572.5</v>
      </c>
      <c r="V512" s="94">
        <v>106.8</v>
      </c>
      <c r="W512" s="94">
        <v>8.1</v>
      </c>
      <c r="X512" s="94">
        <v>8.1</v>
      </c>
      <c r="Y512" s="94">
        <v>785.6</v>
      </c>
      <c r="Z512" s="94">
        <v>1000</v>
      </c>
      <c r="AA512" s="94">
        <v>214.4</v>
      </c>
      <c r="AB512" s="94">
        <v>21.44</v>
      </c>
    </row>
    <row r="513" spans="1:28" ht="15" thickBot="1" x14ac:dyDescent="0.35">
      <c r="A513" s="93" t="s">
        <v>938</v>
      </c>
      <c r="B513" s="94">
        <v>91.3</v>
      </c>
      <c r="C513" s="94">
        <v>81.400000000000006</v>
      </c>
      <c r="D513" s="94">
        <v>205.4</v>
      </c>
      <c r="E513" s="94">
        <v>507.6</v>
      </c>
      <c r="F513" s="94">
        <v>83.4</v>
      </c>
      <c r="G513" s="94">
        <v>83.4</v>
      </c>
      <c r="H513" s="94">
        <v>1052.4000000000001</v>
      </c>
      <c r="I513" s="94">
        <v>1000</v>
      </c>
      <c r="J513" s="94">
        <v>-52.4</v>
      </c>
      <c r="K513" s="94">
        <v>-5.24</v>
      </c>
      <c r="R513" s="93" t="s">
        <v>938</v>
      </c>
      <c r="S513" s="94">
        <v>55.4</v>
      </c>
      <c r="T513" s="94">
        <v>67</v>
      </c>
      <c r="U513" s="94">
        <v>577.5</v>
      </c>
      <c r="V513" s="94">
        <v>152.19999999999999</v>
      </c>
      <c r="W513" s="94">
        <v>47.4</v>
      </c>
      <c r="X513" s="94">
        <v>47.4</v>
      </c>
      <c r="Y513" s="94">
        <v>946.9</v>
      </c>
      <c r="Z513" s="94">
        <v>1000</v>
      </c>
      <c r="AA513" s="94">
        <v>53.1</v>
      </c>
      <c r="AB513" s="94">
        <v>5.31</v>
      </c>
    </row>
    <row r="514" spans="1:28" ht="15" thickBot="1" x14ac:dyDescent="0.35">
      <c r="A514" s="93" t="s">
        <v>939</v>
      </c>
      <c r="B514" s="94">
        <v>145.9</v>
      </c>
      <c r="C514" s="94">
        <v>55.6</v>
      </c>
      <c r="D514" s="94">
        <v>204.4</v>
      </c>
      <c r="E514" s="94">
        <v>475.8</v>
      </c>
      <c r="F514" s="94">
        <v>34.700000000000003</v>
      </c>
      <c r="G514" s="94">
        <v>34.700000000000003</v>
      </c>
      <c r="H514" s="94">
        <v>951.2</v>
      </c>
      <c r="I514" s="94">
        <v>1000</v>
      </c>
      <c r="J514" s="94">
        <v>48.8</v>
      </c>
      <c r="K514" s="94">
        <v>4.88</v>
      </c>
      <c r="R514" s="93" t="s">
        <v>939</v>
      </c>
      <c r="S514" s="94">
        <v>0</v>
      </c>
      <c r="T514" s="94">
        <v>93.2</v>
      </c>
      <c r="U514" s="94">
        <v>578.5</v>
      </c>
      <c r="V514" s="94">
        <v>184.4</v>
      </c>
      <c r="W514" s="94">
        <v>96.8</v>
      </c>
      <c r="X514" s="94">
        <v>96.8</v>
      </c>
      <c r="Y514" s="94">
        <v>1049.7</v>
      </c>
      <c r="Z514" s="94">
        <v>1000</v>
      </c>
      <c r="AA514" s="94">
        <v>-49.7</v>
      </c>
      <c r="AB514" s="94">
        <v>-4.97</v>
      </c>
    </row>
    <row r="515" spans="1:28" ht="15" thickBot="1" x14ac:dyDescent="0.35">
      <c r="A515" s="93" t="s">
        <v>940</v>
      </c>
      <c r="B515" s="94">
        <v>104.2</v>
      </c>
      <c r="C515" s="94">
        <v>101.2</v>
      </c>
      <c r="D515" s="94">
        <v>192.5</v>
      </c>
      <c r="E515" s="94">
        <v>556.20000000000005</v>
      </c>
      <c r="F515" s="94">
        <v>122.1</v>
      </c>
      <c r="G515" s="94">
        <v>122.1</v>
      </c>
      <c r="H515" s="94">
        <v>1198.3</v>
      </c>
      <c r="I515" s="94">
        <v>1000</v>
      </c>
      <c r="J515" s="94">
        <v>-198.3</v>
      </c>
      <c r="K515" s="94">
        <v>-19.829999999999998</v>
      </c>
      <c r="R515" s="93" t="s">
        <v>940</v>
      </c>
      <c r="S515" s="94">
        <v>42.3</v>
      </c>
      <c r="T515" s="94">
        <v>46.9</v>
      </c>
      <c r="U515" s="94">
        <v>590.6</v>
      </c>
      <c r="V515" s="94">
        <v>102.8</v>
      </c>
      <c r="W515" s="94">
        <v>8.1</v>
      </c>
      <c r="X515" s="94">
        <v>8.1</v>
      </c>
      <c r="Y515" s="94">
        <v>798.7</v>
      </c>
      <c r="Z515" s="94">
        <v>1000</v>
      </c>
      <c r="AA515" s="94">
        <v>201.3</v>
      </c>
      <c r="AB515" s="94">
        <v>20.13</v>
      </c>
    </row>
    <row r="516" spans="1:28" ht="15" thickBot="1" x14ac:dyDescent="0.35">
      <c r="A516" s="93" t="s">
        <v>941</v>
      </c>
      <c r="B516" s="94">
        <v>117.1</v>
      </c>
      <c r="C516" s="94">
        <v>101.2</v>
      </c>
      <c r="D516" s="94">
        <v>184.6</v>
      </c>
      <c r="E516" s="94">
        <v>564.1</v>
      </c>
      <c r="F516" s="94">
        <v>122.1</v>
      </c>
      <c r="G516" s="94">
        <v>122.1</v>
      </c>
      <c r="H516" s="94">
        <v>1211.2</v>
      </c>
      <c r="I516" s="94">
        <v>1000</v>
      </c>
      <c r="J516" s="94">
        <v>-211.2</v>
      </c>
      <c r="K516" s="94">
        <v>-21.12</v>
      </c>
      <c r="R516" s="93" t="s">
        <v>941</v>
      </c>
      <c r="S516" s="94">
        <v>29.2</v>
      </c>
      <c r="T516" s="94">
        <v>46.9</v>
      </c>
      <c r="U516" s="94">
        <v>598.70000000000005</v>
      </c>
      <c r="V516" s="94">
        <v>94.7</v>
      </c>
      <c r="W516" s="94">
        <v>8.1</v>
      </c>
      <c r="X516" s="94">
        <v>8.1</v>
      </c>
      <c r="Y516" s="94">
        <v>785.6</v>
      </c>
      <c r="Z516" s="94">
        <v>1000</v>
      </c>
      <c r="AA516" s="94">
        <v>214.4</v>
      </c>
      <c r="AB516" s="94">
        <v>21.44</v>
      </c>
    </row>
    <row r="517" spans="1:28" ht="15" thickBot="1" x14ac:dyDescent="0.35">
      <c r="A517" s="93" t="s">
        <v>942</v>
      </c>
      <c r="B517" s="94">
        <v>31.8</v>
      </c>
      <c r="C517" s="94">
        <v>24.8</v>
      </c>
      <c r="D517" s="94">
        <v>127</v>
      </c>
      <c r="E517" s="94">
        <v>469.9</v>
      </c>
      <c r="F517" s="94">
        <v>34.700000000000003</v>
      </c>
      <c r="G517" s="94">
        <v>34.700000000000003</v>
      </c>
      <c r="H517" s="94">
        <v>722.9</v>
      </c>
      <c r="I517" s="94">
        <v>1000</v>
      </c>
      <c r="J517" s="94">
        <v>277.10000000000002</v>
      </c>
      <c r="K517" s="94">
        <v>27.71</v>
      </c>
      <c r="R517" s="93" t="s">
        <v>942</v>
      </c>
      <c r="S517" s="94">
        <v>115.9</v>
      </c>
      <c r="T517" s="94">
        <v>124.5</v>
      </c>
      <c r="U517" s="94">
        <v>657.1</v>
      </c>
      <c r="V517" s="94">
        <v>190.5</v>
      </c>
      <c r="W517" s="94">
        <v>96.8</v>
      </c>
      <c r="X517" s="94">
        <v>96.8</v>
      </c>
      <c r="Y517" s="94">
        <v>1281.5</v>
      </c>
      <c r="Z517" s="94">
        <v>1000</v>
      </c>
      <c r="AA517" s="94">
        <v>-281.5</v>
      </c>
      <c r="AB517" s="94">
        <v>-28.15</v>
      </c>
    </row>
    <row r="518" spans="1:28" ht="15" thickBot="1" x14ac:dyDescent="0.35">
      <c r="A518" s="93" t="s">
        <v>943</v>
      </c>
      <c r="B518" s="94">
        <v>145.9</v>
      </c>
      <c r="C518" s="94">
        <v>64.5</v>
      </c>
      <c r="D518" s="94">
        <v>208.4</v>
      </c>
      <c r="E518" s="94">
        <v>482.8</v>
      </c>
      <c r="F518" s="94">
        <v>83.4</v>
      </c>
      <c r="G518" s="94">
        <v>83.4</v>
      </c>
      <c r="H518" s="94">
        <v>1068.3</v>
      </c>
      <c r="I518" s="94">
        <v>1000</v>
      </c>
      <c r="J518" s="94">
        <v>-68.3</v>
      </c>
      <c r="K518" s="94">
        <v>-6.83</v>
      </c>
      <c r="R518" s="93" t="s">
        <v>943</v>
      </c>
      <c r="S518" s="94">
        <v>0</v>
      </c>
      <c r="T518" s="94">
        <v>84.2</v>
      </c>
      <c r="U518" s="94">
        <v>574.5</v>
      </c>
      <c r="V518" s="94">
        <v>177.4</v>
      </c>
      <c r="W518" s="94">
        <v>47.4</v>
      </c>
      <c r="X518" s="94">
        <v>47.4</v>
      </c>
      <c r="Y518" s="94">
        <v>930.7</v>
      </c>
      <c r="Z518" s="94">
        <v>1000</v>
      </c>
      <c r="AA518" s="94">
        <v>69.3</v>
      </c>
      <c r="AB518" s="94">
        <v>6.93</v>
      </c>
    </row>
    <row r="519" spans="1:28" ht="15" thickBot="1" x14ac:dyDescent="0.35">
      <c r="A519" s="93" t="s">
        <v>944</v>
      </c>
      <c r="B519" s="94">
        <v>87.3</v>
      </c>
      <c r="C519" s="94">
        <v>82.4</v>
      </c>
      <c r="D519" s="94">
        <v>186.6</v>
      </c>
      <c r="E519" s="94">
        <v>525.4</v>
      </c>
      <c r="F519" s="94">
        <v>83.4</v>
      </c>
      <c r="G519" s="94">
        <v>83.4</v>
      </c>
      <c r="H519" s="94">
        <v>1048.4000000000001</v>
      </c>
      <c r="I519" s="94">
        <v>1000</v>
      </c>
      <c r="J519" s="94">
        <v>-48.4</v>
      </c>
      <c r="K519" s="94">
        <v>-4.84</v>
      </c>
      <c r="R519" s="93" t="s">
        <v>944</v>
      </c>
      <c r="S519" s="94">
        <v>59.5</v>
      </c>
      <c r="T519" s="94">
        <v>66</v>
      </c>
      <c r="U519" s="94">
        <v>596.6</v>
      </c>
      <c r="V519" s="94">
        <v>134</v>
      </c>
      <c r="W519" s="94">
        <v>47.4</v>
      </c>
      <c r="X519" s="94">
        <v>47.4</v>
      </c>
      <c r="Y519" s="94">
        <v>950.9</v>
      </c>
      <c r="Z519" s="94">
        <v>1000</v>
      </c>
      <c r="AA519" s="94">
        <v>49.1</v>
      </c>
      <c r="AB519" s="94">
        <v>4.91</v>
      </c>
    </row>
    <row r="520" spans="1:28" ht="15" thickBot="1" x14ac:dyDescent="0.35">
      <c r="A520" s="93" t="s">
        <v>945</v>
      </c>
      <c r="B520" s="94">
        <v>97.2</v>
      </c>
      <c r="C520" s="94">
        <v>68.5</v>
      </c>
      <c r="D520" s="94">
        <v>193.5</v>
      </c>
      <c r="E520" s="94">
        <v>496.7</v>
      </c>
      <c r="F520" s="94">
        <v>83.4</v>
      </c>
      <c r="G520" s="94">
        <v>83.4</v>
      </c>
      <c r="H520" s="94">
        <v>1022.6</v>
      </c>
      <c r="I520" s="94">
        <v>1000</v>
      </c>
      <c r="J520" s="94">
        <v>-22.6</v>
      </c>
      <c r="K520" s="94">
        <v>-2.2599999999999998</v>
      </c>
      <c r="R520" s="93" t="s">
        <v>945</v>
      </c>
      <c r="S520" s="94">
        <v>49.4</v>
      </c>
      <c r="T520" s="94">
        <v>80.099999999999994</v>
      </c>
      <c r="U520" s="94">
        <v>589.6</v>
      </c>
      <c r="V520" s="94">
        <v>163.30000000000001</v>
      </c>
      <c r="W520" s="94">
        <v>47.4</v>
      </c>
      <c r="X520" s="94">
        <v>47.4</v>
      </c>
      <c r="Y520" s="94">
        <v>977.1</v>
      </c>
      <c r="Z520" s="94">
        <v>1000</v>
      </c>
      <c r="AA520" s="94">
        <v>22.9</v>
      </c>
      <c r="AB520" s="94">
        <v>2.29</v>
      </c>
    </row>
    <row r="521" spans="1:28" ht="15" thickBot="1" x14ac:dyDescent="0.35">
      <c r="A521" s="93" t="s">
        <v>946</v>
      </c>
      <c r="B521" s="94">
        <v>125</v>
      </c>
      <c r="C521" s="94">
        <v>113.1</v>
      </c>
      <c r="D521" s="94">
        <v>227.2</v>
      </c>
      <c r="E521" s="94">
        <v>537.4</v>
      </c>
      <c r="F521" s="94">
        <v>122.1</v>
      </c>
      <c r="G521" s="94">
        <v>122.1</v>
      </c>
      <c r="H521" s="94">
        <v>1246.9000000000001</v>
      </c>
      <c r="I521" s="94">
        <v>1000</v>
      </c>
      <c r="J521" s="94">
        <v>-246.9</v>
      </c>
      <c r="K521" s="94">
        <v>-24.69</v>
      </c>
      <c r="R521" s="93" t="s">
        <v>946</v>
      </c>
      <c r="S521" s="94">
        <v>21.2</v>
      </c>
      <c r="T521" s="94">
        <v>34.799999999999997</v>
      </c>
      <c r="U521" s="94">
        <v>555.29999999999995</v>
      </c>
      <c r="V521" s="94">
        <v>121.9</v>
      </c>
      <c r="W521" s="94">
        <v>8.1</v>
      </c>
      <c r="X521" s="94">
        <v>8.1</v>
      </c>
      <c r="Y521" s="94">
        <v>749.3</v>
      </c>
      <c r="Z521" s="94">
        <v>1000</v>
      </c>
      <c r="AA521" s="94">
        <v>250.7</v>
      </c>
      <c r="AB521" s="94">
        <v>25.07</v>
      </c>
    </row>
    <row r="522" spans="1:28" ht="15" thickBot="1" x14ac:dyDescent="0.35">
      <c r="A522" s="93" t="s">
        <v>947</v>
      </c>
      <c r="B522" s="94">
        <v>97.2</v>
      </c>
      <c r="C522" s="94">
        <v>107.2</v>
      </c>
      <c r="D522" s="94">
        <v>203.4</v>
      </c>
      <c r="E522" s="94">
        <v>553.20000000000005</v>
      </c>
      <c r="F522" s="94">
        <v>122.1</v>
      </c>
      <c r="G522" s="94">
        <v>122.1</v>
      </c>
      <c r="H522" s="94">
        <v>1205.2</v>
      </c>
      <c r="I522" s="94">
        <v>1000</v>
      </c>
      <c r="J522" s="94">
        <v>-205.2</v>
      </c>
      <c r="K522" s="94">
        <v>-20.52</v>
      </c>
      <c r="R522" s="93" t="s">
        <v>947</v>
      </c>
      <c r="S522" s="94">
        <v>49.4</v>
      </c>
      <c r="T522" s="94">
        <v>40.799999999999997</v>
      </c>
      <c r="U522" s="94">
        <v>579.5</v>
      </c>
      <c r="V522" s="94">
        <v>105.8</v>
      </c>
      <c r="W522" s="94">
        <v>8.1</v>
      </c>
      <c r="X522" s="94">
        <v>8.1</v>
      </c>
      <c r="Y522" s="94">
        <v>791.7</v>
      </c>
      <c r="Z522" s="94">
        <v>1000</v>
      </c>
      <c r="AA522" s="94">
        <v>208.3</v>
      </c>
      <c r="AB522" s="94">
        <v>20.83</v>
      </c>
    </row>
    <row r="523" spans="1:28" ht="15" thickBot="1" x14ac:dyDescent="0.35">
      <c r="A523" s="93" t="s">
        <v>948</v>
      </c>
      <c r="B523" s="94">
        <v>108.2</v>
      </c>
      <c r="C523" s="94">
        <v>120.1</v>
      </c>
      <c r="D523" s="94">
        <v>222.3</v>
      </c>
      <c r="E523" s="94">
        <v>559.20000000000005</v>
      </c>
      <c r="F523" s="94">
        <v>122.1</v>
      </c>
      <c r="G523" s="94">
        <v>122.1</v>
      </c>
      <c r="H523" s="94">
        <v>1253.8</v>
      </c>
      <c r="I523" s="94">
        <v>1000</v>
      </c>
      <c r="J523" s="94">
        <v>-253.8</v>
      </c>
      <c r="K523" s="94">
        <v>-25.38</v>
      </c>
      <c r="R523" s="93" t="s">
        <v>948</v>
      </c>
      <c r="S523" s="94">
        <v>38.299999999999997</v>
      </c>
      <c r="T523" s="94">
        <v>27.7</v>
      </c>
      <c r="U523" s="94">
        <v>560.4</v>
      </c>
      <c r="V523" s="94">
        <v>99.8</v>
      </c>
      <c r="W523" s="94">
        <v>8.1</v>
      </c>
      <c r="X523" s="94">
        <v>8.1</v>
      </c>
      <c r="Y523" s="94">
        <v>742.3</v>
      </c>
      <c r="Z523" s="94">
        <v>1000</v>
      </c>
      <c r="AA523" s="94">
        <v>257.7</v>
      </c>
      <c r="AB523" s="94">
        <v>25.77</v>
      </c>
    </row>
    <row r="524" spans="1:28" ht="15" thickBot="1" x14ac:dyDescent="0.35">
      <c r="A524" s="93" t="s">
        <v>949</v>
      </c>
      <c r="B524" s="94">
        <v>64.5</v>
      </c>
      <c r="C524" s="94">
        <v>39.700000000000003</v>
      </c>
      <c r="D524" s="94">
        <v>148.9</v>
      </c>
      <c r="E524" s="94">
        <v>485.8</v>
      </c>
      <c r="F524" s="94">
        <v>83.4</v>
      </c>
      <c r="G524" s="94">
        <v>83.4</v>
      </c>
      <c r="H524" s="94">
        <v>905.5</v>
      </c>
      <c r="I524" s="94">
        <v>1000</v>
      </c>
      <c r="J524" s="94">
        <v>94.5</v>
      </c>
      <c r="K524" s="94">
        <v>9.4499999999999993</v>
      </c>
      <c r="R524" s="93" t="s">
        <v>949</v>
      </c>
      <c r="S524" s="94">
        <v>82.6</v>
      </c>
      <c r="T524" s="94">
        <v>109.4</v>
      </c>
      <c r="U524" s="94">
        <v>634.9</v>
      </c>
      <c r="V524" s="94">
        <v>174.4</v>
      </c>
      <c r="W524" s="94">
        <v>47.4</v>
      </c>
      <c r="X524" s="94">
        <v>47.4</v>
      </c>
      <c r="Y524" s="94">
        <v>1096</v>
      </c>
      <c r="Z524" s="94">
        <v>1000</v>
      </c>
      <c r="AA524" s="94">
        <v>-96</v>
      </c>
      <c r="AB524" s="94">
        <v>-9.6</v>
      </c>
    </row>
    <row r="525" spans="1:28" ht="15" thickBot="1" x14ac:dyDescent="0.35">
      <c r="A525" s="93" t="s">
        <v>950</v>
      </c>
      <c r="B525" s="94">
        <v>133</v>
      </c>
      <c r="C525" s="94">
        <v>113.1</v>
      </c>
      <c r="D525" s="94">
        <v>235.2</v>
      </c>
      <c r="E525" s="94">
        <v>535.4</v>
      </c>
      <c r="F525" s="94">
        <v>122.1</v>
      </c>
      <c r="G525" s="94">
        <v>122.1</v>
      </c>
      <c r="H525" s="94">
        <v>1260.8</v>
      </c>
      <c r="I525" s="94">
        <v>1000</v>
      </c>
      <c r="J525" s="94">
        <v>-260.8</v>
      </c>
      <c r="K525" s="94">
        <v>-26.08</v>
      </c>
      <c r="R525" s="93" t="s">
        <v>950</v>
      </c>
      <c r="S525" s="94">
        <v>13.1</v>
      </c>
      <c r="T525" s="94">
        <v>34.799999999999997</v>
      </c>
      <c r="U525" s="94">
        <v>547.29999999999995</v>
      </c>
      <c r="V525" s="94">
        <v>124</v>
      </c>
      <c r="W525" s="94">
        <v>8.1</v>
      </c>
      <c r="X525" s="94">
        <v>8.1</v>
      </c>
      <c r="Y525" s="94">
        <v>735.2</v>
      </c>
      <c r="Z525" s="94">
        <v>1000</v>
      </c>
      <c r="AA525" s="94">
        <v>264.8</v>
      </c>
      <c r="AB525" s="94">
        <v>26.48</v>
      </c>
    </row>
    <row r="526" spans="1:28" ht="15" thickBot="1" x14ac:dyDescent="0.35">
      <c r="A526" s="93" t="s">
        <v>951</v>
      </c>
      <c r="B526" s="94">
        <v>136.9</v>
      </c>
      <c r="C526" s="94">
        <v>120.1</v>
      </c>
      <c r="D526" s="94">
        <v>238.2</v>
      </c>
      <c r="E526" s="94">
        <v>543.29999999999995</v>
      </c>
      <c r="F526" s="94">
        <v>122.1</v>
      </c>
      <c r="G526" s="94">
        <v>122.1</v>
      </c>
      <c r="H526" s="94">
        <v>1282.5999999999999</v>
      </c>
      <c r="I526" s="94">
        <v>1000</v>
      </c>
      <c r="J526" s="94">
        <v>-282.60000000000002</v>
      </c>
      <c r="K526" s="94">
        <v>-28.26</v>
      </c>
      <c r="R526" s="93" t="s">
        <v>951</v>
      </c>
      <c r="S526" s="94">
        <v>9.1</v>
      </c>
      <c r="T526" s="94">
        <v>27.7</v>
      </c>
      <c r="U526" s="94">
        <v>544.20000000000005</v>
      </c>
      <c r="V526" s="94">
        <v>115.9</v>
      </c>
      <c r="W526" s="94">
        <v>8.1</v>
      </c>
      <c r="X526" s="94">
        <v>8.1</v>
      </c>
      <c r="Y526" s="94">
        <v>713</v>
      </c>
      <c r="Z526" s="94">
        <v>1000</v>
      </c>
      <c r="AA526" s="94">
        <v>287</v>
      </c>
      <c r="AB526" s="94">
        <v>28.7</v>
      </c>
    </row>
    <row r="527" spans="1:28" ht="15" thickBot="1" x14ac:dyDescent="0.35">
      <c r="A527" s="93" t="s">
        <v>952</v>
      </c>
      <c r="B527" s="94">
        <v>108.2</v>
      </c>
      <c r="C527" s="94">
        <v>55.6</v>
      </c>
      <c r="D527" s="94">
        <v>176.6</v>
      </c>
      <c r="E527" s="94">
        <v>493.7</v>
      </c>
      <c r="F527" s="94">
        <v>83.4</v>
      </c>
      <c r="G527" s="94">
        <v>83.4</v>
      </c>
      <c r="H527" s="94">
        <v>1000.8</v>
      </c>
      <c r="I527" s="94">
        <v>1000</v>
      </c>
      <c r="J527" s="94">
        <v>-0.8</v>
      </c>
      <c r="K527" s="94">
        <v>-0.08</v>
      </c>
      <c r="R527" s="93" t="s">
        <v>952</v>
      </c>
      <c r="S527" s="94">
        <v>38.299999999999997</v>
      </c>
      <c r="T527" s="94">
        <v>93.2</v>
      </c>
      <c r="U527" s="94">
        <v>606.70000000000005</v>
      </c>
      <c r="V527" s="94">
        <v>166.3</v>
      </c>
      <c r="W527" s="94">
        <v>47.4</v>
      </c>
      <c r="X527" s="94">
        <v>47.4</v>
      </c>
      <c r="Y527" s="94">
        <v>999.3</v>
      </c>
      <c r="Z527" s="94">
        <v>1000</v>
      </c>
      <c r="AA527" s="94">
        <v>0.7</v>
      </c>
      <c r="AB527" s="94">
        <v>7.0000000000000007E-2</v>
      </c>
    </row>
    <row r="528" spans="1:28" ht="15" thickBot="1" x14ac:dyDescent="0.35">
      <c r="A528" s="93" t="s">
        <v>953</v>
      </c>
      <c r="B528" s="94">
        <v>31.8</v>
      </c>
      <c r="C528" s="94">
        <v>34.700000000000003</v>
      </c>
      <c r="D528" s="94">
        <v>136.9</v>
      </c>
      <c r="E528" s="94">
        <v>497.7</v>
      </c>
      <c r="F528" s="94">
        <v>83.4</v>
      </c>
      <c r="G528" s="94">
        <v>83.4</v>
      </c>
      <c r="H528" s="94">
        <v>867.8</v>
      </c>
      <c r="I528" s="94">
        <v>1000</v>
      </c>
      <c r="J528" s="94">
        <v>132.19999999999999</v>
      </c>
      <c r="K528" s="94">
        <v>13.22</v>
      </c>
      <c r="R528" s="93" t="s">
        <v>953</v>
      </c>
      <c r="S528" s="94">
        <v>115.9</v>
      </c>
      <c r="T528" s="94">
        <v>114.4</v>
      </c>
      <c r="U528" s="94">
        <v>647</v>
      </c>
      <c r="V528" s="94">
        <v>162.30000000000001</v>
      </c>
      <c r="W528" s="94">
        <v>47.4</v>
      </c>
      <c r="X528" s="94">
        <v>47.4</v>
      </c>
      <c r="Y528" s="94">
        <v>1134.3</v>
      </c>
      <c r="Z528" s="94">
        <v>1000</v>
      </c>
      <c r="AA528" s="94">
        <v>-134.30000000000001</v>
      </c>
      <c r="AB528" s="94">
        <v>-13.43</v>
      </c>
    </row>
    <row r="529" spans="1:28" ht="15" thickBot="1" x14ac:dyDescent="0.35">
      <c r="A529" s="93" t="s">
        <v>954</v>
      </c>
      <c r="B529" s="94">
        <v>33.700000000000003</v>
      </c>
      <c r="C529" s="94">
        <v>20.8</v>
      </c>
      <c r="D529" s="94">
        <v>126</v>
      </c>
      <c r="E529" s="94">
        <v>463.9</v>
      </c>
      <c r="F529" s="94">
        <v>34.700000000000003</v>
      </c>
      <c r="G529" s="94">
        <v>34.700000000000003</v>
      </c>
      <c r="H529" s="94">
        <v>714</v>
      </c>
      <c r="I529" s="94">
        <v>1000</v>
      </c>
      <c r="J529" s="94">
        <v>286</v>
      </c>
      <c r="K529" s="94">
        <v>28.6</v>
      </c>
      <c r="R529" s="93" t="s">
        <v>954</v>
      </c>
      <c r="S529" s="94">
        <v>113.9</v>
      </c>
      <c r="T529" s="94">
        <v>128.5</v>
      </c>
      <c r="U529" s="94">
        <v>658.1</v>
      </c>
      <c r="V529" s="94">
        <v>196.5</v>
      </c>
      <c r="W529" s="94">
        <v>96.8</v>
      </c>
      <c r="X529" s="94">
        <v>96.8</v>
      </c>
      <c r="Y529" s="94">
        <v>1290.5</v>
      </c>
      <c r="Z529" s="94">
        <v>1000</v>
      </c>
      <c r="AA529" s="94">
        <v>-290.5</v>
      </c>
      <c r="AB529" s="94">
        <v>-29.05</v>
      </c>
    </row>
    <row r="530" spans="1:28" ht="15" thickBot="1" x14ac:dyDescent="0.35">
      <c r="A530" s="93" t="s">
        <v>955</v>
      </c>
      <c r="B530" s="94">
        <v>87.3</v>
      </c>
      <c r="C530" s="94">
        <v>78.400000000000006</v>
      </c>
      <c r="D530" s="94">
        <v>179.6</v>
      </c>
      <c r="E530" s="94">
        <v>515.5</v>
      </c>
      <c r="F530" s="94">
        <v>83.4</v>
      </c>
      <c r="G530" s="94">
        <v>83.4</v>
      </c>
      <c r="H530" s="94">
        <v>1027.5999999999999</v>
      </c>
      <c r="I530" s="94">
        <v>1000</v>
      </c>
      <c r="J530" s="94">
        <v>-27.6</v>
      </c>
      <c r="K530" s="94">
        <v>-2.76</v>
      </c>
      <c r="R530" s="93" t="s">
        <v>955</v>
      </c>
      <c r="S530" s="94">
        <v>59.5</v>
      </c>
      <c r="T530" s="94">
        <v>70</v>
      </c>
      <c r="U530" s="94">
        <v>603.70000000000005</v>
      </c>
      <c r="V530" s="94">
        <v>144.1</v>
      </c>
      <c r="W530" s="94">
        <v>47.4</v>
      </c>
      <c r="X530" s="94">
        <v>47.4</v>
      </c>
      <c r="Y530" s="94">
        <v>972.1</v>
      </c>
      <c r="Z530" s="94">
        <v>1000</v>
      </c>
      <c r="AA530" s="94">
        <v>27.9</v>
      </c>
      <c r="AB530" s="94">
        <v>2.79</v>
      </c>
    </row>
    <row r="531" spans="1:28" ht="15" thickBot="1" x14ac:dyDescent="0.35">
      <c r="A531" s="93" t="s">
        <v>956</v>
      </c>
      <c r="B531" s="94">
        <v>55.6</v>
      </c>
      <c r="C531" s="94">
        <v>49.6</v>
      </c>
      <c r="D531" s="94">
        <v>155.80000000000001</v>
      </c>
      <c r="E531" s="94">
        <v>498.7</v>
      </c>
      <c r="F531" s="94">
        <v>83.4</v>
      </c>
      <c r="G531" s="94">
        <v>83.4</v>
      </c>
      <c r="H531" s="94">
        <v>926.4</v>
      </c>
      <c r="I531" s="94">
        <v>1000</v>
      </c>
      <c r="J531" s="94">
        <v>73.599999999999994</v>
      </c>
      <c r="K531" s="94">
        <v>7.36</v>
      </c>
      <c r="R531" s="93" t="s">
        <v>956</v>
      </c>
      <c r="S531" s="94">
        <v>91.7</v>
      </c>
      <c r="T531" s="94">
        <v>99.3</v>
      </c>
      <c r="U531" s="94">
        <v>627.9</v>
      </c>
      <c r="V531" s="94">
        <v>161.30000000000001</v>
      </c>
      <c r="W531" s="94">
        <v>47.4</v>
      </c>
      <c r="X531" s="94">
        <v>47.4</v>
      </c>
      <c r="Y531" s="94">
        <v>1074.9000000000001</v>
      </c>
      <c r="Z531" s="94">
        <v>1000</v>
      </c>
      <c r="AA531" s="94">
        <v>-74.900000000000006</v>
      </c>
      <c r="AB531" s="94">
        <v>-7.49</v>
      </c>
    </row>
    <row r="532" spans="1:28" ht="15" thickBot="1" x14ac:dyDescent="0.35">
      <c r="A532" s="93" t="s">
        <v>957</v>
      </c>
      <c r="B532" s="94">
        <v>91.3</v>
      </c>
      <c r="C532" s="94">
        <v>52.6</v>
      </c>
      <c r="D532" s="94">
        <v>196.5</v>
      </c>
      <c r="E532" s="94">
        <v>478.8</v>
      </c>
      <c r="F532" s="94">
        <v>83.4</v>
      </c>
      <c r="G532" s="94">
        <v>83.4</v>
      </c>
      <c r="H532" s="94">
        <v>985.9</v>
      </c>
      <c r="I532" s="94">
        <v>1000</v>
      </c>
      <c r="J532" s="94">
        <v>14.1</v>
      </c>
      <c r="K532" s="94">
        <v>1.41</v>
      </c>
      <c r="R532" s="93" t="s">
        <v>957</v>
      </c>
      <c r="S532" s="94">
        <v>55.4</v>
      </c>
      <c r="T532" s="94">
        <v>96.2</v>
      </c>
      <c r="U532" s="94">
        <v>586.6</v>
      </c>
      <c r="V532" s="94">
        <v>181.4</v>
      </c>
      <c r="W532" s="94">
        <v>47.4</v>
      </c>
      <c r="X532" s="94">
        <v>47.4</v>
      </c>
      <c r="Y532" s="94">
        <v>1014.4</v>
      </c>
      <c r="Z532" s="94">
        <v>1000</v>
      </c>
      <c r="AA532" s="94">
        <v>-14.4</v>
      </c>
      <c r="AB532" s="94">
        <v>-1.44</v>
      </c>
    </row>
    <row r="533" spans="1:28" ht="15" thickBot="1" x14ac:dyDescent="0.35">
      <c r="A533" s="93" t="s">
        <v>958</v>
      </c>
      <c r="B533" s="94">
        <v>59.5</v>
      </c>
      <c r="C533" s="94">
        <v>55.6</v>
      </c>
      <c r="D533" s="94">
        <v>141.9</v>
      </c>
      <c r="E533" s="94">
        <v>526.4</v>
      </c>
      <c r="F533" s="94">
        <v>83.4</v>
      </c>
      <c r="G533" s="94">
        <v>83.4</v>
      </c>
      <c r="H533" s="94">
        <v>950.2</v>
      </c>
      <c r="I533" s="94">
        <v>1000</v>
      </c>
      <c r="J533" s="94">
        <v>49.8</v>
      </c>
      <c r="K533" s="94">
        <v>4.9800000000000004</v>
      </c>
      <c r="R533" s="93" t="s">
        <v>958</v>
      </c>
      <c r="S533" s="94">
        <v>87.7</v>
      </c>
      <c r="T533" s="94">
        <v>93.2</v>
      </c>
      <c r="U533" s="94">
        <v>642</v>
      </c>
      <c r="V533" s="94">
        <v>133</v>
      </c>
      <c r="W533" s="94">
        <v>47.4</v>
      </c>
      <c r="X533" s="94">
        <v>47.4</v>
      </c>
      <c r="Y533" s="94">
        <v>1050.7</v>
      </c>
      <c r="Z533" s="94">
        <v>1000</v>
      </c>
      <c r="AA533" s="94">
        <v>-50.7</v>
      </c>
      <c r="AB533" s="94">
        <v>-5.07</v>
      </c>
    </row>
    <row r="534" spans="1:28" ht="15" thickBot="1" x14ac:dyDescent="0.35">
      <c r="A534" s="93" t="s">
        <v>959</v>
      </c>
      <c r="B534" s="94">
        <v>76.400000000000006</v>
      </c>
      <c r="C534" s="94">
        <v>96.3</v>
      </c>
      <c r="D534" s="94">
        <v>167.7</v>
      </c>
      <c r="E534" s="94">
        <v>657.4</v>
      </c>
      <c r="F534" s="94">
        <v>130</v>
      </c>
      <c r="G534" s="94">
        <v>130</v>
      </c>
      <c r="H534" s="94">
        <v>1257.8</v>
      </c>
      <c r="I534" s="94">
        <v>1000</v>
      </c>
      <c r="J534" s="94">
        <v>-257.8</v>
      </c>
      <c r="K534" s="94">
        <v>-25.78</v>
      </c>
      <c r="R534" s="93" t="s">
        <v>959</v>
      </c>
      <c r="S534" s="94">
        <v>70.5</v>
      </c>
      <c r="T534" s="94">
        <v>51.9</v>
      </c>
      <c r="U534" s="94">
        <v>615.79999999999995</v>
      </c>
      <c r="V534" s="94">
        <v>0</v>
      </c>
      <c r="W534" s="94">
        <v>0</v>
      </c>
      <c r="X534" s="94">
        <v>0</v>
      </c>
      <c r="Y534" s="94">
        <v>738.2</v>
      </c>
      <c r="Z534" s="94">
        <v>1000</v>
      </c>
      <c r="AA534" s="94">
        <v>261.8</v>
      </c>
      <c r="AB534" s="94">
        <v>26.18</v>
      </c>
    </row>
    <row r="535" spans="1:28" ht="15" thickBot="1" x14ac:dyDescent="0.35">
      <c r="A535" s="93" t="s">
        <v>960</v>
      </c>
      <c r="B535" s="94">
        <v>121.1</v>
      </c>
      <c r="C535" s="94">
        <v>123.1</v>
      </c>
      <c r="D535" s="94">
        <v>225.3</v>
      </c>
      <c r="E535" s="94">
        <v>561.20000000000005</v>
      </c>
      <c r="F535" s="94">
        <v>122.1</v>
      </c>
      <c r="G535" s="94">
        <v>122.1</v>
      </c>
      <c r="H535" s="94">
        <v>1274.7</v>
      </c>
      <c r="I535" s="94">
        <v>1000</v>
      </c>
      <c r="J535" s="94">
        <v>-274.7</v>
      </c>
      <c r="K535" s="94">
        <v>-27.47</v>
      </c>
      <c r="R535" s="93" t="s">
        <v>960</v>
      </c>
      <c r="S535" s="94">
        <v>25.2</v>
      </c>
      <c r="T535" s="94">
        <v>24.7</v>
      </c>
      <c r="U535" s="94">
        <v>557.29999999999995</v>
      </c>
      <c r="V535" s="94">
        <v>97.8</v>
      </c>
      <c r="W535" s="94">
        <v>8.1</v>
      </c>
      <c r="X535" s="94">
        <v>8.1</v>
      </c>
      <c r="Y535" s="94">
        <v>721.1</v>
      </c>
      <c r="Z535" s="94">
        <v>1000</v>
      </c>
      <c r="AA535" s="94">
        <v>278.89999999999998</v>
      </c>
      <c r="AB535" s="94">
        <v>27.89</v>
      </c>
    </row>
    <row r="536" spans="1:28" ht="15" thickBot="1" x14ac:dyDescent="0.35">
      <c r="A536" s="93" t="s">
        <v>961</v>
      </c>
      <c r="B536" s="94">
        <v>108.2</v>
      </c>
      <c r="C536" s="94">
        <v>78.400000000000006</v>
      </c>
      <c r="D536" s="94">
        <v>199.5</v>
      </c>
      <c r="E536" s="94">
        <v>506.6</v>
      </c>
      <c r="F536" s="94">
        <v>83.4</v>
      </c>
      <c r="G536" s="94">
        <v>83.4</v>
      </c>
      <c r="H536" s="94">
        <v>1059.3</v>
      </c>
      <c r="I536" s="94">
        <v>1000</v>
      </c>
      <c r="J536" s="94">
        <v>-59.3</v>
      </c>
      <c r="K536" s="94">
        <v>-5.93</v>
      </c>
      <c r="R536" s="93" t="s">
        <v>961</v>
      </c>
      <c r="S536" s="94">
        <v>38.299999999999997</v>
      </c>
      <c r="T536" s="94">
        <v>70</v>
      </c>
      <c r="U536" s="94">
        <v>583.5</v>
      </c>
      <c r="V536" s="94">
        <v>153.19999999999999</v>
      </c>
      <c r="W536" s="94">
        <v>47.4</v>
      </c>
      <c r="X536" s="94">
        <v>47.4</v>
      </c>
      <c r="Y536" s="94">
        <v>939.8</v>
      </c>
      <c r="Z536" s="94">
        <v>1000</v>
      </c>
      <c r="AA536" s="94">
        <v>60.2</v>
      </c>
      <c r="AB536" s="94">
        <v>6.02</v>
      </c>
    </row>
    <row r="537" spans="1:28" ht="15" thickBot="1" x14ac:dyDescent="0.35">
      <c r="A537" s="93" t="s">
        <v>962</v>
      </c>
      <c r="B537" s="94">
        <v>104.2</v>
      </c>
      <c r="C537" s="94">
        <v>74.400000000000006</v>
      </c>
      <c r="D537" s="94">
        <v>154.80000000000001</v>
      </c>
      <c r="E537" s="94">
        <v>534.4</v>
      </c>
      <c r="F537" s="94">
        <v>122.1</v>
      </c>
      <c r="G537" s="94">
        <v>122.1</v>
      </c>
      <c r="H537" s="94">
        <v>1111.9000000000001</v>
      </c>
      <c r="I537" s="94">
        <v>1000</v>
      </c>
      <c r="J537" s="94">
        <v>-111.9</v>
      </c>
      <c r="K537" s="94">
        <v>-11.19</v>
      </c>
      <c r="R537" s="93" t="s">
        <v>962</v>
      </c>
      <c r="S537" s="94">
        <v>42.3</v>
      </c>
      <c r="T537" s="94">
        <v>74.099999999999994</v>
      </c>
      <c r="U537" s="94">
        <v>628.9</v>
      </c>
      <c r="V537" s="94">
        <v>125</v>
      </c>
      <c r="W537" s="94">
        <v>8.1</v>
      </c>
      <c r="X537" s="94">
        <v>8.1</v>
      </c>
      <c r="Y537" s="94">
        <v>886.4</v>
      </c>
      <c r="Z537" s="94">
        <v>1000</v>
      </c>
      <c r="AA537" s="94">
        <v>113.6</v>
      </c>
      <c r="AB537" s="94">
        <v>11.36</v>
      </c>
    </row>
    <row r="538" spans="1:28" ht="15" thickBot="1" x14ac:dyDescent="0.35">
      <c r="A538" s="93" t="s">
        <v>963</v>
      </c>
      <c r="B538" s="94">
        <v>41.7</v>
      </c>
      <c r="C538" s="94">
        <v>30.8</v>
      </c>
      <c r="D538" s="94">
        <v>134</v>
      </c>
      <c r="E538" s="94">
        <v>480.8</v>
      </c>
      <c r="F538" s="94">
        <v>83.4</v>
      </c>
      <c r="G538" s="94">
        <v>83.4</v>
      </c>
      <c r="H538" s="94">
        <v>853.9</v>
      </c>
      <c r="I538" s="94">
        <v>1000</v>
      </c>
      <c r="J538" s="94">
        <v>146.1</v>
      </c>
      <c r="K538" s="94">
        <v>14.61</v>
      </c>
      <c r="R538" s="93" t="s">
        <v>963</v>
      </c>
      <c r="S538" s="94">
        <v>105.8</v>
      </c>
      <c r="T538" s="94">
        <v>118.4</v>
      </c>
      <c r="U538" s="94">
        <v>650.1</v>
      </c>
      <c r="V538" s="94">
        <v>179.4</v>
      </c>
      <c r="W538" s="94">
        <v>47.4</v>
      </c>
      <c r="X538" s="94">
        <v>47.4</v>
      </c>
      <c r="Y538" s="94">
        <v>1148.4000000000001</v>
      </c>
      <c r="Z538" s="94">
        <v>1000</v>
      </c>
      <c r="AA538" s="94">
        <v>-148.4</v>
      </c>
      <c r="AB538" s="94">
        <v>-14.84</v>
      </c>
    </row>
    <row r="539" spans="1:28" ht="15" thickBot="1" x14ac:dyDescent="0.35">
      <c r="A539" s="93" t="s">
        <v>964</v>
      </c>
      <c r="B539" s="94">
        <v>64.5</v>
      </c>
      <c r="C539" s="94">
        <v>49.6</v>
      </c>
      <c r="D539" s="94">
        <v>163.69999999999999</v>
      </c>
      <c r="E539" s="94">
        <v>492.7</v>
      </c>
      <c r="F539" s="94">
        <v>83.4</v>
      </c>
      <c r="G539" s="94">
        <v>83.4</v>
      </c>
      <c r="H539" s="94">
        <v>937.3</v>
      </c>
      <c r="I539" s="94">
        <v>1000</v>
      </c>
      <c r="J539" s="94">
        <v>62.7</v>
      </c>
      <c r="K539" s="94">
        <v>6.27</v>
      </c>
      <c r="R539" s="93" t="s">
        <v>964</v>
      </c>
      <c r="S539" s="94">
        <v>82.6</v>
      </c>
      <c r="T539" s="94">
        <v>99.3</v>
      </c>
      <c r="U539" s="94">
        <v>619.79999999999995</v>
      </c>
      <c r="V539" s="94">
        <v>167.3</v>
      </c>
      <c r="W539" s="94">
        <v>47.4</v>
      </c>
      <c r="X539" s="94">
        <v>47.4</v>
      </c>
      <c r="Y539" s="94">
        <v>1063.8</v>
      </c>
      <c r="Z539" s="94">
        <v>1000</v>
      </c>
      <c r="AA539" s="94">
        <v>-63.8</v>
      </c>
      <c r="AB539" s="94">
        <v>-6.38</v>
      </c>
    </row>
    <row r="540" spans="1:28" ht="15" thickBot="1" x14ac:dyDescent="0.35">
      <c r="A540" s="93" t="s">
        <v>965</v>
      </c>
      <c r="B540" s="94">
        <v>29.8</v>
      </c>
      <c r="C540" s="94">
        <v>32.700000000000003</v>
      </c>
      <c r="D540" s="94">
        <v>130</v>
      </c>
      <c r="E540" s="94">
        <v>502.6</v>
      </c>
      <c r="F540" s="94">
        <v>83.4</v>
      </c>
      <c r="G540" s="94">
        <v>83.4</v>
      </c>
      <c r="H540" s="94">
        <v>861.8</v>
      </c>
      <c r="I540" s="94">
        <v>1000</v>
      </c>
      <c r="J540" s="94">
        <v>138.19999999999999</v>
      </c>
      <c r="K540" s="94">
        <v>13.82</v>
      </c>
      <c r="R540" s="93" t="s">
        <v>965</v>
      </c>
      <c r="S540" s="94">
        <v>117.9</v>
      </c>
      <c r="T540" s="94">
        <v>116.4</v>
      </c>
      <c r="U540" s="94">
        <v>654.1</v>
      </c>
      <c r="V540" s="94">
        <v>157.19999999999999</v>
      </c>
      <c r="W540" s="94">
        <v>47.4</v>
      </c>
      <c r="X540" s="94">
        <v>47.4</v>
      </c>
      <c r="Y540" s="94">
        <v>1140.4000000000001</v>
      </c>
      <c r="Z540" s="94">
        <v>1000</v>
      </c>
      <c r="AA540" s="94">
        <v>-140.4</v>
      </c>
      <c r="AB540" s="94">
        <v>-14.04</v>
      </c>
    </row>
    <row r="541" spans="1:28" ht="15" thickBot="1" x14ac:dyDescent="0.35">
      <c r="A541" s="93" t="s">
        <v>966</v>
      </c>
      <c r="B541" s="94">
        <v>34.700000000000003</v>
      </c>
      <c r="C541" s="94">
        <v>37.700000000000003</v>
      </c>
      <c r="D541" s="94">
        <v>131</v>
      </c>
      <c r="E541" s="94">
        <v>518.5</v>
      </c>
      <c r="F541" s="94">
        <v>83.4</v>
      </c>
      <c r="G541" s="94">
        <v>83.4</v>
      </c>
      <c r="H541" s="94">
        <v>888.6</v>
      </c>
      <c r="I541" s="94">
        <v>1000</v>
      </c>
      <c r="J541" s="94">
        <v>111.4</v>
      </c>
      <c r="K541" s="94">
        <v>11.14</v>
      </c>
      <c r="R541" s="93" t="s">
        <v>966</v>
      </c>
      <c r="S541" s="94">
        <v>112.9</v>
      </c>
      <c r="T541" s="94">
        <v>111.4</v>
      </c>
      <c r="U541" s="94">
        <v>653.1</v>
      </c>
      <c r="V541" s="94">
        <v>141.1</v>
      </c>
      <c r="W541" s="94">
        <v>47.4</v>
      </c>
      <c r="X541" s="94">
        <v>47.4</v>
      </c>
      <c r="Y541" s="94">
        <v>1113.2</v>
      </c>
      <c r="Z541" s="94">
        <v>1000</v>
      </c>
      <c r="AA541" s="94">
        <v>-113.2</v>
      </c>
      <c r="AB541" s="94">
        <v>-11.32</v>
      </c>
    </row>
    <row r="542" spans="1:28" ht="15" thickBot="1" x14ac:dyDescent="0.35"/>
    <row r="543" spans="1:28" ht="15" thickBot="1" x14ac:dyDescent="0.35">
      <c r="A543" s="95" t="s">
        <v>2017</v>
      </c>
      <c r="B543" s="96">
        <v>1449.9</v>
      </c>
      <c r="R543" s="95" t="s">
        <v>2017</v>
      </c>
      <c r="S543" s="96">
        <v>1474.5</v>
      </c>
    </row>
    <row r="544" spans="1:28" ht="15" thickBot="1" x14ac:dyDescent="0.35">
      <c r="A544" s="95" t="s">
        <v>2018</v>
      </c>
      <c r="B544" s="96">
        <v>532.9</v>
      </c>
      <c r="R544" s="95" t="s">
        <v>2018</v>
      </c>
      <c r="S544" s="96">
        <v>543.20000000000005</v>
      </c>
    </row>
    <row r="545" spans="1:19" ht="15" thickBot="1" x14ac:dyDescent="0.35">
      <c r="A545" s="95" t="s">
        <v>2019</v>
      </c>
      <c r="B545" s="96">
        <v>132008.5</v>
      </c>
      <c r="R545" s="95" t="s">
        <v>2019</v>
      </c>
      <c r="S545" s="96">
        <v>132000</v>
      </c>
    </row>
    <row r="546" spans="1:19" ht="15" thickBot="1" x14ac:dyDescent="0.35">
      <c r="A546" s="95" t="s">
        <v>2020</v>
      </c>
      <c r="B546" s="96">
        <v>132000</v>
      </c>
      <c r="R546" s="95" t="s">
        <v>2020</v>
      </c>
      <c r="S546" s="96">
        <v>132000</v>
      </c>
    </row>
    <row r="547" spans="1:19" ht="15" thickBot="1" x14ac:dyDescent="0.35">
      <c r="A547" s="95" t="s">
        <v>2021</v>
      </c>
      <c r="B547" s="96">
        <v>8.5</v>
      </c>
      <c r="R547" s="95" t="s">
        <v>2021</v>
      </c>
      <c r="S547" s="96">
        <v>0</v>
      </c>
    </row>
    <row r="548" spans="1:19" ht="15" thickBot="1" x14ac:dyDescent="0.35">
      <c r="A548" s="95" t="s">
        <v>2022</v>
      </c>
      <c r="B548" s="96"/>
      <c r="R548" s="95" t="s">
        <v>2022</v>
      </c>
      <c r="S548" s="96"/>
    </row>
    <row r="549" spans="1:19" ht="15" thickBot="1" x14ac:dyDescent="0.35">
      <c r="A549" s="95" t="s">
        <v>2023</v>
      </c>
      <c r="B549" s="96"/>
      <c r="R549" s="95" t="s">
        <v>2023</v>
      </c>
      <c r="S549" s="96"/>
    </row>
    <row r="550" spans="1:19" ht="15" thickBot="1" x14ac:dyDescent="0.35">
      <c r="A550" s="95" t="s">
        <v>2024</v>
      </c>
      <c r="B550" s="96">
        <v>0</v>
      </c>
      <c r="R550" s="95" t="s">
        <v>2024</v>
      </c>
      <c r="S550" s="96">
        <v>0</v>
      </c>
    </row>
    <row r="552" spans="1:19" x14ac:dyDescent="0.3">
      <c r="A552" s="97" t="s">
        <v>2025</v>
      </c>
      <c r="R552" s="97" t="s">
        <v>2025</v>
      </c>
    </row>
    <row r="554" spans="1:19" x14ac:dyDescent="0.3">
      <c r="A554" s="98" t="s">
        <v>3064</v>
      </c>
      <c r="R554" s="98" t="s">
        <v>3064</v>
      </c>
    </row>
    <row r="555" spans="1:19" x14ac:dyDescent="0.3">
      <c r="A555" s="98" t="s">
        <v>3065</v>
      </c>
      <c r="R555" s="98" t="s">
        <v>3066</v>
      </c>
    </row>
  </sheetData>
  <hyperlinks>
    <hyperlink ref="A552" r:id="rId1" display="https://miau.my-x.hu/myx-free/coco/test/603659020251014190900.html" xr:uid="{57210D8E-5182-4D08-813C-12D2D460572D}"/>
    <hyperlink ref="R552" r:id="rId2" display="https://miau.my-x.hu/myx-free/coco/test/974933320251014191036.html" xr:uid="{1CA40FEE-D494-4993-9162-601FB220841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C9261-6165-4E82-9AF8-29E67E4BC02F}">
  <dimension ref="A1:D308"/>
  <sheetViews>
    <sheetView workbookViewId="0"/>
  </sheetViews>
  <sheetFormatPr defaultRowHeight="14.4" x14ac:dyDescent="0.3"/>
  <cols>
    <col min="1" max="1" width="27.6640625" bestFit="1" customWidth="1"/>
    <col min="2" max="2" width="29.5546875" bestFit="1" customWidth="1"/>
    <col min="4" max="4" width="12" style="22" bestFit="1" customWidth="1"/>
  </cols>
  <sheetData>
    <row r="1" spans="1:4" x14ac:dyDescent="0.3">
      <c r="A1" t="s">
        <v>201</v>
      </c>
      <c r="B1" t="s">
        <v>6</v>
      </c>
      <c r="C1">
        <v>2010</v>
      </c>
      <c r="D1" s="22">
        <v>15.674371470000001</v>
      </c>
    </row>
    <row r="2" spans="1:4" x14ac:dyDescent="0.3">
      <c r="A2" t="s">
        <v>201</v>
      </c>
      <c r="B2" t="s">
        <v>6</v>
      </c>
      <c r="C2">
        <v>2011</v>
      </c>
      <c r="D2" s="22">
        <v>15.78880653</v>
      </c>
    </row>
    <row r="3" spans="1:4" x14ac:dyDescent="0.3">
      <c r="A3" t="s">
        <v>201</v>
      </c>
      <c r="B3" t="s">
        <v>6</v>
      </c>
      <c r="C3">
        <v>2012</v>
      </c>
      <c r="D3" s="22">
        <v>15.848238179999999</v>
      </c>
    </row>
    <row r="4" spans="1:4" x14ac:dyDescent="0.3">
      <c r="A4" t="s">
        <v>201</v>
      </c>
      <c r="B4" t="s">
        <v>6</v>
      </c>
      <c r="C4">
        <v>2013</v>
      </c>
      <c r="D4" s="22">
        <v>16.175329560000002</v>
      </c>
    </row>
    <row r="5" spans="1:4" x14ac:dyDescent="0.3">
      <c r="A5" t="s">
        <v>201</v>
      </c>
      <c r="B5" t="s">
        <v>6</v>
      </c>
      <c r="C5">
        <v>2014</v>
      </c>
      <c r="D5" s="22">
        <v>16.24687698</v>
      </c>
    </row>
    <row r="6" spans="1:4" x14ac:dyDescent="0.3">
      <c r="A6" t="s">
        <v>201</v>
      </c>
      <c r="B6" t="s">
        <v>6</v>
      </c>
      <c r="C6">
        <v>2015</v>
      </c>
      <c r="D6" s="22">
        <v>16.334179039999999</v>
      </c>
    </row>
    <row r="7" spans="1:4" x14ac:dyDescent="0.3">
      <c r="A7" t="s">
        <v>201</v>
      </c>
      <c r="B7" t="s">
        <v>6</v>
      </c>
      <c r="C7">
        <v>2016</v>
      </c>
      <c r="D7" s="22">
        <v>16.393763539999998</v>
      </c>
    </row>
    <row r="8" spans="1:4" x14ac:dyDescent="0.3">
      <c r="A8" t="s">
        <v>201</v>
      </c>
      <c r="B8" t="s">
        <v>6</v>
      </c>
      <c r="C8">
        <v>2017</v>
      </c>
      <c r="D8" s="22">
        <v>16.4195116</v>
      </c>
    </row>
    <row r="9" spans="1:4" x14ac:dyDescent="0.3">
      <c r="A9" t="s">
        <v>201</v>
      </c>
      <c r="B9" t="s">
        <v>6</v>
      </c>
      <c r="C9">
        <v>2018</v>
      </c>
      <c r="D9" s="22">
        <v>16.465351869999999</v>
      </c>
    </row>
    <row r="10" spans="1:4" x14ac:dyDescent="0.3">
      <c r="A10" t="s">
        <v>201</v>
      </c>
      <c r="B10" t="s">
        <v>6</v>
      </c>
      <c r="C10">
        <v>2019</v>
      </c>
      <c r="D10" s="22">
        <v>16.537636590000002</v>
      </c>
    </row>
    <row r="11" spans="1:4" x14ac:dyDescent="0.3">
      <c r="A11" t="s">
        <v>201</v>
      </c>
      <c r="B11" t="s">
        <v>6</v>
      </c>
      <c r="C11">
        <v>2020</v>
      </c>
      <c r="D11" s="22">
        <v>16.38298795</v>
      </c>
    </row>
    <row r="12" spans="1:4" x14ac:dyDescent="0.3">
      <c r="A12" t="s">
        <v>201</v>
      </c>
      <c r="B12" t="s">
        <v>6</v>
      </c>
      <c r="C12">
        <v>2021</v>
      </c>
      <c r="D12" s="22">
        <v>16.448332180000001</v>
      </c>
    </row>
    <row r="13" spans="1:4" x14ac:dyDescent="0.3">
      <c r="A13" t="s">
        <v>201</v>
      </c>
      <c r="B13" t="s">
        <v>6</v>
      </c>
      <c r="C13">
        <v>2022</v>
      </c>
      <c r="D13" s="22">
        <v>16.376599559999999</v>
      </c>
    </row>
    <row r="14" spans="1:4" x14ac:dyDescent="0.3">
      <c r="A14" t="s">
        <v>201</v>
      </c>
      <c r="B14" t="s">
        <v>6</v>
      </c>
      <c r="C14">
        <v>2023</v>
      </c>
      <c r="D14" s="22">
        <v>16.377017500000001</v>
      </c>
    </row>
    <row r="15" spans="1:4" x14ac:dyDescent="0.3">
      <c r="A15" t="s">
        <v>201</v>
      </c>
      <c r="B15" t="s">
        <v>8</v>
      </c>
      <c r="C15">
        <v>2010</v>
      </c>
      <c r="D15" s="22">
        <v>11.75916071</v>
      </c>
    </row>
    <row r="16" spans="1:4" x14ac:dyDescent="0.3">
      <c r="A16" t="s">
        <v>201</v>
      </c>
      <c r="B16" t="s">
        <v>8</v>
      </c>
      <c r="C16">
        <v>2011</v>
      </c>
      <c r="D16" s="22">
        <v>11.822560319999999</v>
      </c>
    </row>
    <row r="17" spans="1:4" x14ac:dyDescent="0.3">
      <c r="A17" t="s">
        <v>201</v>
      </c>
      <c r="B17" t="s">
        <v>8</v>
      </c>
      <c r="C17">
        <v>2012</v>
      </c>
      <c r="D17" s="22">
        <v>11.891033820000001</v>
      </c>
    </row>
    <row r="18" spans="1:4" x14ac:dyDescent="0.3">
      <c r="A18" t="s">
        <v>201</v>
      </c>
      <c r="B18" t="s">
        <v>8</v>
      </c>
      <c r="C18">
        <v>2013</v>
      </c>
      <c r="D18" s="22">
        <v>11.92566341</v>
      </c>
    </row>
    <row r="19" spans="1:4" x14ac:dyDescent="0.3">
      <c r="A19" t="s">
        <v>201</v>
      </c>
      <c r="B19" t="s">
        <v>8</v>
      </c>
      <c r="C19">
        <v>2014</v>
      </c>
      <c r="D19" s="22">
        <v>11.97723002</v>
      </c>
    </row>
    <row r="20" spans="1:4" x14ac:dyDescent="0.3">
      <c r="A20" t="s">
        <v>201</v>
      </c>
      <c r="B20" t="s">
        <v>8</v>
      </c>
      <c r="C20">
        <v>2015</v>
      </c>
      <c r="D20" s="22">
        <v>12.039427209999999</v>
      </c>
    </row>
    <row r="21" spans="1:4" x14ac:dyDescent="0.3">
      <c r="A21" t="s">
        <v>201</v>
      </c>
      <c r="B21" t="s">
        <v>8</v>
      </c>
      <c r="C21">
        <v>2016</v>
      </c>
      <c r="D21" s="22">
        <v>12.102041850000001</v>
      </c>
    </row>
    <row r="22" spans="1:4" x14ac:dyDescent="0.3">
      <c r="A22" t="s">
        <v>201</v>
      </c>
      <c r="B22" t="s">
        <v>8</v>
      </c>
      <c r="C22">
        <v>2017</v>
      </c>
      <c r="D22" s="22">
        <v>12.16772939</v>
      </c>
    </row>
    <row r="23" spans="1:4" x14ac:dyDescent="0.3">
      <c r="A23" t="s">
        <v>201</v>
      </c>
      <c r="B23" t="s">
        <v>8</v>
      </c>
      <c r="C23">
        <v>2018</v>
      </c>
      <c r="D23" s="22">
        <v>12.240840820000001</v>
      </c>
    </row>
    <row r="24" spans="1:4" x14ac:dyDescent="0.3">
      <c r="A24" t="s">
        <v>201</v>
      </c>
      <c r="B24" t="s">
        <v>8</v>
      </c>
      <c r="C24">
        <v>2019</v>
      </c>
      <c r="D24" s="22">
        <v>12.325457220000001</v>
      </c>
    </row>
    <row r="25" spans="1:4" x14ac:dyDescent="0.3">
      <c r="A25" t="s">
        <v>201</v>
      </c>
      <c r="B25" t="s">
        <v>8</v>
      </c>
      <c r="C25">
        <v>2020</v>
      </c>
      <c r="D25" s="22">
        <v>12.41196476</v>
      </c>
    </row>
    <row r="26" spans="1:4" x14ac:dyDescent="0.3">
      <c r="A26" t="s">
        <v>201</v>
      </c>
      <c r="B26" t="s">
        <v>8</v>
      </c>
      <c r="C26">
        <v>2021</v>
      </c>
      <c r="D26" s="22">
        <v>12.45117877</v>
      </c>
    </row>
    <row r="27" spans="1:4" x14ac:dyDescent="0.3">
      <c r="A27" t="s">
        <v>201</v>
      </c>
      <c r="B27" t="s">
        <v>8</v>
      </c>
      <c r="C27">
        <v>2022</v>
      </c>
      <c r="D27" s="22">
        <v>12.52760271</v>
      </c>
    </row>
    <row r="28" spans="1:4" x14ac:dyDescent="0.3">
      <c r="A28" t="s">
        <v>201</v>
      </c>
      <c r="B28" t="s">
        <v>8</v>
      </c>
      <c r="C28">
        <v>2023</v>
      </c>
      <c r="D28" s="22">
        <v>12.52676962</v>
      </c>
    </row>
    <row r="29" spans="1:4" x14ac:dyDescent="0.3">
      <c r="A29" t="s">
        <v>202</v>
      </c>
      <c r="B29" t="s">
        <v>8</v>
      </c>
      <c r="C29">
        <v>2010</v>
      </c>
      <c r="D29" s="22">
        <v>7.5209908390000004</v>
      </c>
    </row>
    <row r="30" spans="1:4" x14ac:dyDescent="0.3">
      <c r="A30" t="s">
        <v>202</v>
      </c>
      <c r="B30" t="s">
        <v>8</v>
      </c>
      <c r="C30">
        <v>2011</v>
      </c>
      <c r="D30" s="22">
        <v>7.6240015379999999</v>
      </c>
    </row>
    <row r="31" spans="1:4" x14ac:dyDescent="0.3">
      <c r="A31" t="s">
        <v>202</v>
      </c>
      <c r="B31" t="s">
        <v>8</v>
      </c>
      <c r="C31">
        <v>2012</v>
      </c>
      <c r="D31" s="22">
        <v>7.7389235019999996</v>
      </c>
    </row>
    <row r="32" spans="1:4" x14ac:dyDescent="0.3">
      <c r="A32" t="s">
        <v>202</v>
      </c>
      <c r="B32" t="s">
        <v>8</v>
      </c>
      <c r="C32">
        <v>2013</v>
      </c>
      <c r="D32" s="22">
        <v>7.8305725080000004</v>
      </c>
    </row>
    <row r="33" spans="1:4" x14ac:dyDescent="0.3">
      <c r="A33" t="s">
        <v>202</v>
      </c>
      <c r="B33" t="s">
        <v>8</v>
      </c>
      <c r="C33">
        <v>2014</v>
      </c>
      <c r="D33" s="22">
        <v>7.918142359</v>
      </c>
    </row>
    <row r="34" spans="1:4" x14ac:dyDescent="0.3">
      <c r="A34" t="s">
        <v>202</v>
      </c>
      <c r="B34" t="s">
        <v>8</v>
      </c>
      <c r="C34">
        <v>2015</v>
      </c>
      <c r="D34" s="22">
        <v>8.0138621370000003</v>
      </c>
    </row>
    <row r="35" spans="1:4" x14ac:dyDescent="0.3">
      <c r="A35" t="s">
        <v>202</v>
      </c>
      <c r="B35" t="s">
        <v>8</v>
      </c>
      <c r="C35">
        <v>2016</v>
      </c>
      <c r="D35" s="22">
        <v>8.1164649999999998</v>
      </c>
    </row>
    <row r="36" spans="1:4" x14ac:dyDescent="0.3">
      <c r="A36" t="s">
        <v>202</v>
      </c>
      <c r="B36" t="s">
        <v>8</v>
      </c>
      <c r="C36">
        <v>2017</v>
      </c>
      <c r="D36" s="22">
        <v>8.2172855160000005</v>
      </c>
    </row>
    <row r="37" spans="1:4" x14ac:dyDescent="0.3">
      <c r="A37" t="s">
        <v>202</v>
      </c>
      <c r="B37" t="s">
        <v>8</v>
      </c>
      <c r="C37">
        <v>2018</v>
      </c>
      <c r="D37" s="22">
        <v>8.3213512430000005</v>
      </c>
    </row>
    <row r="38" spans="1:4" x14ac:dyDescent="0.3">
      <c r="A38" t="s">
        <v>202</v>
      </c>
      <c r="B38" t="s">
        <v>8</v>
      </c>
      <c r="C38">
        <v>2019</v>
      </c>
      <c r="D38" s="22">
        <v>8.4397206909999998</v>
      </c>
    </row>
    <row r="39" spans="1:4" x14ac:dyDescent="0.3">
      <c r="A39" t="s">
        <v>202</v>
      </c>
      <c r="B39" t="s">
        <v>8</v>
      </c>
      <c r="C39">
        <v>2020</v>
      </c>
      <c r="D39" s="22">
        <v>8.5214837079999999</v>
      </c>
    </row>
    <row r="40" spans="1:4" x14ac:dyDescent="0.3">
      <c r="A40" t="s">
        <v>202</v>
      </c>
      <c r="B40" t="s">
        <v>8</v>
      </c>
      <c r="C40">
        <v>2021</v>
      </c>
      <c r="D40" s="22">
        <v>8.6611684560000004</v>
      </c>
    </row>
    <row r="41" spans="1:4" x14ac:dyDescent="0.3">
      <c r="A41" t="s">
        <v>202</v>
      </c>
      <c r="B41" t="s">
        <v>8</v>
      </c>
      <c r="C41">
        <v>2022</v>
      </c>
      <c r="D41" s="22">
        <v>8.6867420949999996</v>
      </c>
    </row>
    <row r="42" spans="1:4" x14ac:dyDescent="0.3">
      <c r="A42" t="s">
        <v>202</v>
      </c>
      <c r="B42" t="s">
        <v>8</v>
      </c>
      <c r="C42">
        <v>2023</v>
      </c>
      <c r="D42" s="22">
        <v>8.6878574539999995</v>
      </c>
    </row>
    <row r="43" spans="1:4" x14ac:dyDescent="0.3">
      <c r="A43" t="s">
        <v>202</v>
      </c>
      <c r="B43" t="s">
        <v>6</v>
      </c>
      <c r="C43">
        <v>2010</v>
      </c>
      <c r="D43" s="22">
        <v>13.09463712</v>
      </c>
    </row>
    <row r="44" spans="1:4" x14ac:dyDescent="0.3">
      <c r="A44" t="s">
        <v>202</v>
      </c>
      <c r="B44" t="s">
        <v>6</v>
      </c>
      <c r="C44">
        <v>2011</v>
      </c>
      <c r="D44" s="22">
        <v>13.23270497</v>
      </c>
    </row>
    <row r="45" spans="1:4" x14ac:dyDescent="0.3">
      <c r="A45" t="s">
        <v>202</v>
      </c>
      <c r="B45" t="s">
        <v>6</v>
      </c>
      <c r="C45">
        <v>2012</v>
      </c>
      <c r="D45" s="22">
        <v>13.419760699999999</v>
      </c>
    </row>
    <row r="46" spans="1:4" x14ac:dyDescent="0.3">
      <c r="A46" t="s">
        <v>202</v>
      </c>
      <c r="B46" t="s">
        <v>6</v>
      </c>
      <c r="C46">
        <v>2013</v>
      </c>
      <c r="D46" s="22">
        <v>13.576052130000001</v>
      </c>
    </row>
    <row r="47" spans="1:4" x14ac:dyDescent="0.3">
      <c r="A47" t="s">
        <v>202</v>
      </c>
      <c r="B47" t="s">
        <v>6</v>
      </c>
      <c r="C47">
        <v>2014</v>
      </c>
      <c r="D47" s="22">
        <v>13.763243640000001</v>
      </c>
    </row>
    <row r="48" spans="1:4" x14ac:dyDescent="0.3">
      <c r="A48" t="s">
        <v>202</v>
      </c>
      <c r="B48" t="s">
        <v>6</v>
      </c>
      <c r="C48">
        <v>2015</v>
      </c>
      <c r="D48" s="22">
        <v>13.9129775</v>
      </c>
    </row>
    <row r="49" spans="1:4" x14ac:dyDescent="0.3">
      <c r="A49" t="s">
        <v>202</v>
      </c>
      <c r="B49" t="s">
        <v>6</v>
      </c>
      <c r="C49">
        <v>2016</v>
      </c>
      <c r="D49" s="22">
        <v>14.034874520000001</v>
      </c>
    </row>
    <row r="50" spans="1:4" x14ac:dyDescent="0.3">
      <c r="A50" t="s">
        <v>202</v>
      </c>
      <c r="B50" t="s">
        <v>6</v>
      </c>
      <c r="C50">
        <v>2017</v>
      </c>
      <c r="D50" s="22">
        <v>14.17917596</v>
      </c>
    </row>
    <row r="51" spans="1:4" x14ac:dyDescent="0.3">
      <c r="A51" t="s">
        <v>202</v>
      </c>
      <c r="B51" t="s">
        <v>6</v>
      </c>
      <c r="C51">
        <v>2018</v>
      </c>
      <c r="D51" s="22">
        <v>14.30840268</v>
      </c>
    </row>
    <row r="52" spans="1:4" x14ac:dyDescent="0.3">
      <c r="A52" t="s">
        <v>202</v>
      </c>
      <c r="B52" t="s">
        <v>6</v>
      </c>
      <c r="C52">
        <v>2019</v>
      </c>
      <c r="D52" s="22">
        <v>14.36775832</v>
      </c>
    </row>
    <row r="53" spans="1:4" x14ac:dyDescent="0.3">
      <c r="A53" t="s">
        <v>202</v>
      </c>
      <c r="B53" t="s">
        <v>6</v>
      </c>
      <c r="C53">
        <v>2020</v>
      </c>
      <c r="D53" s="22">
        <v>14.469441789999999</v>
      </c>
    </row>
    <row r="54" spans="1:4" x14ac:dyDescent="0.3">
      <c r="A54" t="s">
        <v>202</v>
      </c>
      <c r="B54" t="s">
        <v>6</v>
      </c>
      <c r="C54">
        <v>2021</v>
      </c>
      <c r="D54" s="22">
        <v>14.589124200000001</v>
      </c>
    </row>
    <row r="55" spans="1:4" x14ac:dyDescent="0.3">
      <c r="A55" t="s">
        <v>202</v>
      </c>
      <c r="B55" t="s">
        <v>6</v>
      </c>
      <c r="C55">
        <v>2022</v>
      </c>
      <c r="D55" s="22">
        <v>14.615700909999999</v>
      </c>
    </row>
    <row r="56" spans="1:4" x14ac:dyDescent="0.3">
      <c r="A56" t="s">
        <v>202</v>
      </c>
      <c r="B56" t="s">
        <v>6</v>
      </c>
      <c r="C56">
        <v>2023</v>
      </c>
      <c r="D56" s="22">
        <v>14.61213957</v>
      </c>
    </row>
    <row r="57" spans="1:4" x14ac:dyDescent="0.3">
      <c r="A57" t="s">
        <v>203</v>
      </c>
      <c r="B57" t="s">
        <v>6</v>
      </c>
      <c r="C57">
        <v>2010</v>
      </c>
      <c r="D57" s="22">
        <v>10.531211600000001</v>
      </c>
    </row>
    <row r="58" spans="1:4" x14ac:dyDescent="0.3">
      <c r="A58" t="s">
        <v>203</v>
      </c>
      <c r="B58" t="s">
        <v>6</v>
      </c>
      <c r="C58">
        <v>2011</v>
      </c>
      <c r="D58" s="22">
        <v>10.958197180000001</v>
      </c>
    </row>
    <row r="59" spans="1:4" x14ac:dyDescent="0.3">
      <c r="A59" t="s">
        <v>203</v>
      </c>
      <c r="B59" t="s">
        <v>6</v>
      </c>
      <c r="C59">
        <v>2012</v>
      </c>
      <c r="D59" s="22">
        <v>11.066289100000001</v>
      </c>
    </row>
    <row r="60" spans="1:4" x14ac:dyDescent="0.3">
      <c r="A60" t="s">
        <v>203</v>
      </c>
      <c r="B60" t="s">
        <v>6</v>
      </c>
      <c r="C60">
        <v>2013</v>
      </c>
      <c r="D60" s="22">
        <v>11.094399060000001</v>
      </c>
    </row>
    <row r="61" spans="1:4" x14ac:dyDescent="0.3">
      <c r="A61" t="s">
        <v>203</v>
      </c>
      <c r="B61" t="s">
        <v>6</v>
      </c>
      <c r="C61">
        <v>2014</v>
      </c>
      <c r="D61" s="22">
        <v>11.35415793</v>
      </c>
    </row>
    <row r="62" spans="1:4" x14ac:dyDescent="0.3">
      <c r="A62" t="s">
        <v>203</v>
      </c>
      <c r="B62" t="s">
        <v>6</v>
      </c>
      <c r="C62">
        <v>2015</v>
      </c>
      <c r="D62" s="22">
        <v>11.467729930000001</v>
      </c>
    </row>
    <row r="63" spans="1:4" x14ac:dyDescent="0.3">
      <c r="A63" t="s">
        <v>203</v>
      </c>
      <c r="B63" t="s">
        <v>6</v>
      </c>
      <c r="C63">
        <v>2016</v>
      </c>
      <c r="D63" s="22">
        <v>11.753577119999999</v>
      </c>
    </row>
    <row r="64" spans="1:4" x14ac:dyDescent="0.3">
      <c r="A64" t="s">
        <v>203</v>
      </c>
      <c r="B64" t="s">
        <v>6</v>
      </c>
      <c r="C64">
        <v>2017</v>
      </c>
      <c r="D64" s="22">
        <v>11.653207159999999</v>
      </c>
    </row>
    <row r="65" spans="1:4" x14ac:dyDescent="0.3">
      <c r="A65" t="s">
        <v>203</v>
      </c>
      <c r="B65" t="s">
        <v>6</v>
      </c>
      <c r="C65">
        <v>2018</v>
      </c>
      <c r="D65" s="22">
        <v>11.339467340000001</v>
      </c>
    </row>
    <row r="66" spans="1:4" x14ac:dyDescent="0.3">
      <c r="A66" t="s">
        <v>203</v>
      </c>
      <c r="B66" t="s">
        <v>6</v>
      </c>
      <c r="C66">
        <v>2019</v>
      </c>
      <c r="D66" s="22">
        <v>11.36165727</v>
      </c>
    </row>
    <row r="67" spans="1:4" x14ac:dyDescent="0.3">
      <c r="A67" t="s">
        <v>203</v>
      </c>
      <c r="B67" t="s">
        <v>6</v>
      </c>
      <c r="C67">
        <v>2020</v>
      </c>
      <c r="D67" s="22">
        <v>11.61457433</v>
      </c>
    </row>
    <row r="68" spans="1:4" x14ac:dyDescent="0.3">
      <c r="A68" t="s">
        <v>203</v>
      </c>
      <c r="B68" t="s">
        <v>6</v>
      </c>
      <c r="C68">
        <v>2021</v>
      </c>
      <c r="D68" s="22">
        <v>11.78008713</v>
      </c>
    </row>
    <row r="69" spans="1:4" x14ac:dyDescent="0.3">
      <c r="A69" t="s">
        <v>203</v>
      </c>
      <c r="B69" t="s">
        <v>6</v>
      </c>
      <c r="C69">
        <v>2022</v>
      </c>
      <c r="D69" s="22">
        <v>12.078114149999999</v>
      </c>
    </row>
    <row r="70" spans="1:4" x14ac:dyDescent="0.3">
      <c r="A70" t="s">
        <v>203</v>
      </c>
      <c r="B70" t="s">
        <v>6</v>
      </c>
      <c r="C70">
        <v>2023</v>
      </c>
      <c r="D70" s="22">
        <v>12.10085988</v>
      </c>
    </row>
    <row r="71" spans="1:4" x14ac:dyDescent="0.3">
      <c r="A71" t="s">
        <v>203</v>
      </c>
      <c r="B71" t="s">
        <v>8</v>
      </c>
      <c r="C71">
        <v>2010</v>
      </c>
      <c r="D71" s="22">
        <v>5.1528975450000001</v>
      </c>
    </row>
    <row r="72" spans="1:4" x14ac:dyDescent="0.3">
      <c r="A72" t="s">
        <v>203</v>
      </c>
      <c r="B72" t="s">
        <v>8</v>
      </c>
      <c r="C72">
        <v>2011</v>
      </c>
      <c r="D72" s="22">
        <v>5.3379385900000003</v>
      </c>
    </row>
    <row r="73" spans="1:4" x14ac:dyDescent="0.3">
      <c r="A73" t="s">
        <v>203</v>
      </c>
      <c r="B73" t="s">
        <v>8</v>
      </c>
      <c r="C73">
        <v>2012</v>
      </c>
      <c r="D73" s="22">
        <v>5.4326031800000001</v>
      </c>
    </row>
    <row r="74" spans="1:4" x14ac:dyDescent="0.3">
      <c r="A74" t="s">
        <v>203</v>
      </c>
      <c r="B74" t="s">
        <v>8</v>
      </c>
      <c r="C74">
        <v>2013</v>
      </c>
      <c r="D74" s="22">
        <v>5.5030876859999998</v>
      </c>
    </row>
    <row r="75" spans="1:4" x14ac:dyDescent="0.3">
      <c r="A75" t="s">
        <v>203</v>
      </c>
      <c r="B75" t="s">
        <v>8</v>
      </c>
      <c r="C75">
        <v>2014</v>
      </c>
      <c r="D75" s="22">
        <v>5.6181179290000003</v>
      </c>
    </row>
    <row r="76" spans="1:4" x14ac:dyDescent="0.3">
      <c r="A76" t="s">
        <v>203</v>
      </c>
      <c r="B76" t="s">
        <v>8</v>
      </c>
      <c r="C76">
        <v>2015</v>
      </c>
      <c r="D76" s="22">
        <v>5.7831875110000004</v>
      </c>
    </row>
    <row r="77" spans="1:4" x14ac:dyDescent="0.3">
      <c r="A77" t="s">
        <v>203</v>
      </c>
      <c r="B77" t="s">
        <v>8</v>
      </c>
      <c r="C77">
        <v>2016</v>
      </c>
      <c r="D77" s="22">
        <v>5.8926197089999999</v>
      </c>
    </row>
    <row r="78" spans="1:4" x14ac:dyDescent="0.3">
      <c r="A78" t="s">
        <v>203</v>
      </c>
      <c r="B78" t="s">
        <v>8</v>
      </c>
      <c r="C78">
        <v>2017</v>
      </c>
      <c r="D78" s="22">
        <v>6.082035114</v>
      </c>
    </row>
    <row r="79" spans="1:4" x14ac:dyDescent="0.3">
      <c r="A79" t="s">
        <v>203</v>
      </c>
      <c r="B79" t="s">
        <v>8</v>
      </c>
      <c r="C79">
        <v>2018</v>
      </c>
      <c r="D79" s="22">
        <v>6.2692691409999997</v>
      </c>
    </row>
    <row r="80" spans="1:4" x14ac:dyDescent="0.3">
      <c r="A80" t="s">
        <v>203</v>
      </c>
      <c r="B80" t="s">
        <v>8</v>
      </c>
      <c r="C80">
        <v>2019</v>
      </c>
      <c r="D80" s="22">
        <v>6.3646963359999997</v>
      </c>
    </row>
    <row r="81" spans="1:4" x14ac:dyDescent="0.3">
      <c r="A81" t="s">
        <v>203</v>
      </c>
      <c r="B81" t="s">
        <v>8</v>
      </c>
      <c r="C81">
        <v>2020</v>
      </c>
      <c r="D81" s="22">
        <v>6.5630050129999997</v>
      </c>
    </row>
    <row r="82" spans="1:4" x14ac:dyDescent="0.3">
      <c r="A82" t="s">
        <v>203</v>
      </c>
      <c r="B82" t="s">
        <v>8</v>
      </c>
      <c r="C82">
        <v>2021</v>
      </c>
      <c r="D82" s="22">
        <v>6.6029838669999998</v>
      </c>
    </row>
    <row r="83" spans="1:4" x14ac:dyDescent="0.3">
      <c r="A83" t="s">
        <v>203</v>
      </c>
      <c r="B83" t="s">
        <v>8</v>
      </c>
      <c r="C83">
        <v>2022</v>
      </c>
      <c r="D83" s="22">
        <v>6.6429353439999996</v>
      </c>
    </row>
    <row r="84" spans="1:4" x14ac:dyDescent="0.3">
      <c r="A84" t="s">
        <v>203</v>
      </c>
      <c r="B84" t="s">
        <v>8</v>
      </c>
      <c r="C84">
        <v>2023</v>
      </c>
      <c r="D84" s="22">
        <v>6.8432781780000003</v>
      </c>
    </row>
    <row r="85" spans="1:4" x14ac:dyDescent="0.3">
      <c r="A85" t="s">
        <v>204</v>
      </c>
      <c r="B85" t="s">
        <v>8</v>
      </c>
      <c r="C85">
        <v>2010</v>
      </c>
      <c r="D85" s="22">
        <v>3.6381579469999998</v>
      </c>
    </row>
    <row r="86" spans="1:4" x14ac:dyDescent="0.3">
      <c r="A86" t="s">
        <v>204</v>
      </c>
      <c r="B86" t="s">
        <v>8</v>
      </c>
      <c r="C86">
        <v>2011</v>
      </c>
      <c r="D86" s="22">
        <v>3.7381548580000001</v>
      </c>
    </row>
    <row r="87" spans="1:4" x14ac:dyDescent="0.3">
      <c r="A87" t="s">
        <v>204</v>
      </c>
      <c r="B87" t="s">
        <v>8</v>
      </c>
      <c r="C87">
        <v>2012</v>
      </c>
      <c r="D87" s="22">
        <v>3.8171123009999999</v>
      </c>
    </row>
    <row r="88" spans="1:4" x14ac:dyDescent="0.3">
      <c r="A88" t="s">
        <v>204</v>
      </c>
      <c r="B88" t="s">
        <v>8</v>
      </c>
      <c r="C88">
        <v>2013</v>
      </c>
      <c r="D88" s="22">
        <v>3.888527555</v>
      </c>
    </row>
    <row r="89" spans="1:4" x14ac:dyDescent="0.3">
      <c r="A89" t="s">
        <v>204</v>
      </c>
      <c r="B89" t="s">
        <v>8</v>
      </c>
      <c r="C89">
        <v>2014</v>
      </c>
      <c r="D89" s="22">
        <v>4.0074349890000001</v>
      </c>
    </row>
    <row r="90" spans="1:4" x14ac:dyDescent="0.3">
      <c r="A90" t="s">
        <v>204</v>
      </c>
      <c r="B90" t="s">
        <v>8</v>
      </c>
      <c r="C90">
        <v>2015</v>
      </c>
      <c r="D90" s="22">
        <v>4.0701512390000003</v>
      </c>
    </row>
    <row r="91" spans="1:4" x14ac:dyDescent="0.3">
      <c r="A91" t="s">
        <v>204</v>
      </c>
      <c r="B91" t="s">
        <v>8</v>
      </c>
      <c r="C91">
        <v>2016</v>
      </c>
      <c r="D91" s="22">
        <v>4.1269647039999997</v>
      </c>
    </row>
    <row r="92" spans="1:4" x14ac:dyDescent="0.3">
      <c r="A92" t="s">
        <v>204</v>
      </c>
      <c r="B92" t="s">
        <v>8</v>
      </c>
      <c r="C92">
        <v>2017</v>
      </c>
      <c r="D92" s="22">
        <v>4.1483546230000004</v>
      </c>
    </row>
    <row r="93" spans="1:4" x14ac:dyDescent="0.3">
      <c r="A93" t="s">
        <v>204</v>
      </c>
      <c r="B93" t="s">
        <v>8</v>
      </c>
      <c r="C93">
        <v>2018</v>
      </c>
      <c r="D93" s="22">
        <v>4.080768763</v>
      </c>
    </row>
    <row r="94" spans="1:4" x14ac:dyDescent="0.3">
      <c r="A94" t="s">
        <v>204</v>
      </c>
      <c r="B94" t="s">
        <v>8</v>
      </c>
      <c r="C94">
        <v>2019</v>
      </c>
      <c r="D94" s="22">
        <v>4.0456438229999998</v>
      </c>
    </row>
    <row r="95" spans="1:4" x14ac:dyDescent="0.3">
      <c r="A95" t="s">
        <v>204</v>
      </c>
      <c r="B95" t="s">
        <v>8</v>
      </c>
      <c r="C95">
        <v>2020</v>
      </c>
      <c r="D95" s="22">
        <v>4.0407163830000004</v>
      </c>
    </row>
    <row r="96" spans="1:4" x14ac:dyDescent="0.3">
      <c r="A96" t="s">
        <v>204</v>
      </c>
      <c r="B96" t="s">
        <v>8</v>
      </c>
      <c r="C96">
        <v>2021</v>
      </c>
      <c r="D96" s="22">
        <v>4.065326711</v>
      </c>
    </row>
    <row r="97" spans="1:4" x14ac:dyDescent="0.3">
      <c r="A97" t="s">
        <v>204</v>
      </c>
      <c r="B97" t="s">
        <v>8</v>
      </c>
      <c r="C97">
        <v>2022</v>
      </c>
      <c r="D97" s="22">
        <v>4.0275202590000001</v>
      </c>
    </row>
    <row r="98" spans="1:4" x14ac:dyDescent="0.3">
      <c r="A98" t="s">
        <v>204</v>
      </c>
      <c r="B98" t="s">
        <v>8</v>
      </c>
      <c r="C98">
        <v>2023</v>
      </c>
      <c r="D98" s="22">
        <v>4.0340710189999998</v>
      </c>
    </row>
    <row r="99" spans="1:4" x14ac:dyDescent="0.3">
      <c r="A99" t="s">
        <v>204</v>
      </c>
      <c r="B99" t="s">
        <v>6</v>
      </c>
      <c r="C99">
        <v>2010</v>
      </c>
      <c r="D99" s="22">
        <v>7.6014191479999997</v>
      </c>
    </row>
    <row r="100" spans="1:4" x14ac:dyDescent="0.3">
      <c r="A100" t="s">
        <v>204</v>
      </c>
      <c r="B100" t="s">
        <v>6</v>
      </c>
      <c r="C100">
        <v>2011</v>
      </c>
      <c r="D100" s="22">
        <v>7.7337888960000001</v>
      </c>
    </row>
    <row r="101" spans="1:4" x14ac:dyDescent="0.3">
      <c r="A101" t="s">
        <v>204</v>
      </c>
      <c r="B101" t="s">
        <v>6</v>
      </c>
      <c r="C101">
        <v>2012</v>
      </c>
      <c r="D101" s="22">
        <v>7.8283543809999996</v>
      </c>
    </row>
    <row r="102" spans="1:4" x14ac:dyDescent="0.3">
      <c r="A102" t="s">
        <v>204</v>
      </c>
      <c r="B102" t="s">
        <v>6</v>
      </c>
      <c r="C102">
        <v>2013</v>
      </c>
      <c r="D102" s="22">
        <v>7.9691408069999996</v>
      </c>
    </row>
    <row r="103" spans="1:4" x14ac:dyDescent="0.3">
      <c r="A103" t="s">
        <v>204</v>
      </c>
      <c r="B103" t="s">
        <v>6</v>
      </c>
      <c r="C103">
        <v>2014</v>
      </c>
      <c r="D103" s="22">
        <v>8.1361642809999992</v>
      </c>
    </row>
    <row r="104" spans="1:4" x14ac:dyDescent="0.3">
      <c r="A104" t="s">
        <v>204</v>
      </c>
      <c r="B104" t="s">
        <v>6</v>
      </c>
      <c r="C104">
        <v>2015</v>
      </c>
      <c r="D104" s="22">
        <v>8.2663639750000009</v>
      </c>
    </row>
    <row r="105" spans="1:4" x14ac:dyDescent="0.3">
      <c r="A105" t="s">
        <v>204</v>
      </c>
      <c r="B105" t="s">
        <v>6</v>
      </c>
      <c r="C105">
        <v>2016</v>
      </c>
      <c r="D105" s="22">
        <v>8.4158660839999992</v>
      </c>
    </row>
    <row r="106" spans="1:4" x14ac:dyDescent="0.3">
      <c r="A106" t="s">
        <v>204</v>
      </c>
      <c r="B106" t="s">
        <v>6</v>
      </c>
      <c r="C106">
        <v>2017</v>
      </c>
      <c r="D106" s="22">
        <v>8.4639685799999995</v>
      </c>
    </row>
    <row r="107" spans="1:4" x14ac:dyDescent="0.3">
      <c r="A107" t="s">
        <v>204</v>
      </c>
      <c r="B107" t="s">
        <v>6</v>
      </c>
      <c r="C107">
        <v>2018</v>
      </c>
      <c r="D107" s="22">
        <v>8.6022052749999993</v>
      </c>
    </row>
    <row r="108" spans="1:4" x14ac:dyDescent="0.3">
      <c r="A108" t="s">
        <v>204</v>
      </c>
      <c r="B108" t="s">
        <v>6</v>
      </c>
      <c r="C108">
        <v>2019</v>
      </c>
      <c r="D108" s="22">
        <v>8.7519411680000001</v>
      </c>
    </row>
    <row r="109" spans="1:4" x14ac:dyDescent="0.3">
      <c r="A109" t="s">
        <v>204</v>
      </c>
      <c r="B109" t="s">
        <v>6</v>
      </c>
      <c r="C109">
        <v>2020</v>
      </c>
      <c r="D109" s="22">
        <v>8.8898637849999993</v>
      </c>
    </row>
    <row r="110" spans="1:4" x14ac:dyDescent="0.3">
      <c r="A110" t="s">
        <v>204</v>
      </c>
      <c r="B110" t="s">
        <v>6</v>
      </c>
      <c r="C110">
        <v>2021</v>
      </c>
      <c r="D110" s="22">
        <v>8.9662895440000003</v>
      </c>
    </row>
    <row r="111" spans="1:4" x14ac:dyDescent="0.3">
      <c r="A111" t="s">
        <v>204</v>
      </c>
      <c r="B111" t="s">
        <v>6</v>
      </c>
      <c r="C111">
        <v>2022</v>
      </c>
      <c r="D111" s="22">
        <v>8.9416677579999995</v>
      </c>
    </row>
    <row r="112" spans="1:4" x14ac:dyDescent="0.3">
      <c r="A112" t="s">
        <v>204</v>
      </c>
      <c r="B112" t="s">
        <v>6</v>
      </c>
      <c r="C112">
        <v>2023</v>
      </c>
      <c r="D112" s="22">
        <v>8.9453444579999992</v>
      </c>
    </row>
    <row r="113" spans="1:4" x14ac:dyDescent="0.3">
      <c r="A113" t="s">
        <v>205</v>
      </c>
      <c r="B113" t="s">
        <v>6</v>
      </c>
      <c r="C113">
        <v>2010</v>
      </c>
      <c r="D113" s="22">
        <v>11.07333369</v>
      </c>
    </row>
    <row r="114" spans="1:4" x14ac:dyDescent="0.3">
      <c r="A114" t="s">
        <v>205</v>
      </c>
      <c r="B114" t="s">
        <v>6</v>
      </c>
      <c r="C114">
        <v>2011</v>
      </c>
      <c r="D114" s="22">
        <v>11.16924923</v>
      </c>
    </row>
    <row r="115" spans="1:4" x14ac:dyDescent="0.3">
      <c r="A115" t="s">
        <v>205</v>
      </c>
      <c r="B115" t="s">
        <v>6</v>
      </c>
      <c r="C115">
        <v>2012</v>
      </c>
      <c r="D115" s="22">
        <v>11.35777558</v>
      </c>
    </row>
    <row r="116" spans="1:4" x14ac:dyDescent="0.3">
      <c r="A116" t="s">
        <v>205</v>
      </c>
      <c r="B116" t="s">
        <v>6</v>
      </c>
      <c r="C116">
        <v>2013</v>
      </c>
      <c r="D116" s="22">
        <v>11.238067190000001</v>
      </c>
    </row>
    <row r="117" spans="1:4" x14ac:dyDescent="0.3">
      <c r="A117" t="s">
        <v>205</v>
      </c>
      <c r="B117" t="s">
        <v>6</v>
      </c>
      <c r="C117">
        <v>2014</v>
      </c>
      <c r="D117" s="22">
        <v>11.30110878</v>
      </c>
    </row>
    <row r="118" spans="1:4" x14ac:dyDescent="0.3">
      <c r="A118" t="s">
        <v>205</v>
      </c>
      <c r="B118" t="s">
        <v>6</v>
      </c>
      <c r="C118">
        <v>2015</v>
      </c>
      <c r="D118" s="22">
        <v>11.395007850000001</v>
      </c>
    </row>
    <row r="119" spans="1:4" x14ac:dyDescent="0.3">
      <c r="A119" t="s">
        <v>205</v>
      </c>
      <c r="B119" t="s">
        <v>6</v>
      </c>
      <c r="C119">
        <v>2016</v>
      </c>
      <c r="D119" s="22">
        <v>11.482471459999999</v>
      </c>
    </row>
    <row r="120" spans="1:4" x14ac:dyDescent="0.3">
      <c r="A120" t="s">
        <v>205</v>
      </c>
      <c r="B120" t="s">
        <v>6</v>
      </c>
      <c r="C120">
        <v>2017</v>
      </c>
      <c r="D120" s="22">
        <v>11.57225935</v>
      </c>
    </row>
    <row r="121" spans="1:4" x14ac:dyDescent="0.3">
      <c r="A121" t="s">
        <v>205</v>
      </c>
      <c r="B121" t="s">
        <v>6</v>
      </c>
      <c r="C121">
        <v>2018</v>
      </c>
      <c r="D121" s="22">
        <v>11.68575154</v>
      </c>
    </row>
    <row r="122" spans="1:4" x14ac:dyDescent="0.3">
      <c r="A122" t="s">
        <v>205</v>
      </c>
      <c r="B122" t="s">
        <v>6</v>
      </c>
      <c r="C122">
        <v>2019</v>
      </c>
      <c r="D122" s="22">
        <v>11.81425104</v>
      </c>
    </row>
    <row r="123" spans="1:4" x14ac:dyDescent="0.3">
      <c r="A123" t="s">
        <v>205</v>
      </c>
      <c r="B123" t="s">
        <v>6</v>
      </c>
      <c r="C123">
        <v>2020</v>
      </c>
      <c r="D123" s="22">
        <v>11.9055558</v>
      </c>
    </row>
    <row r="124" spans="1:4" x14ac:dyDescent="0.3">
      <c r="A124" t="s">
        <v>205</v>
      </c>
      <c r="B124" t="s">
        <v>6</v>
      </c>
      <c r="C124">
        <v>2021</v>
      </c>
      <c r="D124" s="22">
        <v>12.00836539</v>
      </c>
    </row>
    <row r="125" spans="1:4" x14ac:dyDescent="0.3">
      <c r="A125" t="s">
        <v>205</v>
      </c>
      <c r="B125" t="s">
        <v>6</v>
      </c>
      <c r="C125">
        <v>2022</v>
      </c>
      <c r="D125" s="22">
        <v>11.92478813</v>
      </c>
    </row>
    <row r="126" spans="1:4" x14ac:dyDescent="0.3">
      <c r="A126" t="s">
        <v>205</v>
      </c>
      <c r="B126" t="s">
        <v>6</v>
      </c>
      <c r="C126">
        <v>2023</v>
      </c>
      <c r="D126" s="22">
        <v>11.965759670000001</v>
      </c>
    </row>
    <row r="127" spans="1:4" x14ac:dyDescent="0.3">
      <c r="A127" t="s">
        <v>205</v>
      </c>
      <c r="B127" t="s">
        <v>8</v>
      </c>
      <c r="C127">
        <v>2010</v>
      </c>
      <c r="D127" s="22">
        <v>6.3873651469999997</v>
      </c>
    </row>
    <row r="128" spans="1:4" x14ac:dyDescent="0.3">
      <c r="A128" t="s">
        <v>205</v>
      </c>
      <c r="B128" t="s">
        <v>8</v>
      </c>
      <c r="C128">
        <v>2011</v>
      </c>
      <c r="D128" s="22">
        <v>6.5300633499999998</v>
      </c>
    </row>
    <row r="129" spans="1:4" x14ac:dyDescent="0.3">
      <c r="A129" t="s">
        <v>205</v>
      </c>
      <c r="B129" t="s">
        <v>8</v>
      </c>
      <c r="C129">
        <v>2012</v>
      </c>
      <c r="D129" s="22">
        <v>6.7154787809999998</v>
      </c>
    </row>
    <row r="130" spans="1:4" x14ac:dyDescent="0.3">
      <c r="A130" t="s">
        <v>205</v>
      </c>
      <c r="B130" t="s">
        <v>8</v>
      </c>
      <c r="C130">
        <v>2013</v>
      </c>
      <c r="D130" s="22">
        <v>6.9001085089999998</v>
      </c>
    </row>
    <row r="131" spans="1:4" x14ac:dyDescent="0.3">
      <c r="A131" t="s">
        <v>205</v>
      </c>
      <c r="B131" t="s">
        <v>8</v>
      </c>
      <c r="C131">
        <v>2014</v>
      </c>
      <c r="D131" s="22">
        <v>7.0850466150000004</v>
      </c>
    </row>
    <row r="132" spans="1:4" x14ac:dyDescent="0.3">
      <c r="A132" t="s">
        <v>205</v>
      </c>
      <c r="B132" t="s">
        <v>8</v>
      </c>
      <c r="C132">
        <v>2015</v>
      </c>
      <c r="D132" s="22">
        <v>7.2658796729999997</v>
      </c>
    </row>
    <row r="133" spans="1:4" x14ac:dyDescent="0.3">
      <c r="A133" t="s">
        <v>205</v>
      </c>
      <c r="B133" t="s">
        <v>8</v>
      </c>
      <c r="C133">
        <v>2016</v>
      </c>
      <c r="D133" s="22">
        <v>7.4180458939999996</v>
      </c>
    </row>
    <row r="134" spans="1:4" x14ac:dyDescent="0.3">
      <c r="A134" t="s">
        <v>205</v>
      </c>
      <c r="B134" t="s">
        <v>8</v>
      </c>
      <c r="C134">
        <v>2017</v>
      </c>
      <c r="D134" s="22">
        <v>7.5919841159999999</v>
      </c>
    </row>
    <row r="135" spans="1:4" x14ac:dyDescent="0.3">
      <c r="A135" t="s">
        <v>205</v>
      </c>
      <c r="B135" t="s">
        <v>8</v>
      </c>
      <c r="C135">
        <v>2018</v>
      </c>
      <c r="D135" s="22">
        <v>7.7468503279999998</v>
      </c>
    </row>
    <row r="136" spans="1:4" x14ac:dyDescent="0.3">
      <c r="A136" t="s">
        <v>205</v>
      </c>
      <c r="B136" t="s">
        <v>8</v>
      </c>
      <c r="C136">
        <v>2019</v>
      </c>
      <c r="D136" s="22">
        <v>7.8828742700000003</v>
      </c>
    </row>
    <row r="137" spans="1:4" x14ac:dyDescent="0.3">
      <c r="A137" t="s">
        <v>205</v>
      </c>
      <c r="B137" t="s">
        <v>8</v>
      </c>
      <c r="C137">
        <v>2020</v>
      </c>
      <c r="D137" s="22">
        <v>8.0378003319999998</v>
      </c>
    </row>
    <row r="138" spans="1:4" x14ac:dyDescent="0.3">
      <c r="A138" t="s">
        <v>205</v>
      </c>
      <c r="B138" t="s">
        <v>8</v>
      </c>
      <c r="C138">
        <v>2021</v>
      </c>
      <c r="D138" s="22">
        <v>8.1914420729999993</v>
      </c>
    </row>
    <row r="139" spans="1:4" x14ac:dyDescent="0.3">
      <c r="A139" t="s">
        <v>205</v>
      </c>
      <c r="B139" t="s">
        <v>8</v>
      </c>
      <c r="C139">
        <v>2022</v>
      </c>
      <c r="D139" s="22">
        <v>8.0541844089999994</v>
      </c>
    </row>
    <row r="140" spans="1:4" x14ac:dyDescent="0.3">
      <c r="A140" t="s">
        <v>205</v>
      </c>
      <c r="B140" t="s">
        <v>8</v>
      </c>
      <c r="C140">
        <v>2023</v>
      </c>
      <c r="D140" s="22">
        <v>8.0715741770000005</v>
      </c>
    </row>
    <row r="141" spans="1:4" x14ac:dyDescent="0.3">
      <c r="A141" t="s">
        <v>206</v>
      </c>
      <c r="B141" t="s">
        <v>8</v>
      </c>
      <c r="C141">
        <v>2010</v>
      </c>
      <c r="D141" s="22">
        <v>7.1540594889999998</v>
      </c>
    </row>
    <row r="142" spans="1:4" x14ac:dyDescent="0.3">
      <c r="A142" t="s">
        <v>206</v>
      </c>
      <c r="B142" t="s">
        <v>8</v>
      </c>
      <c r="C142">
        <v>2011</v>
      </c>
      <c r="D142" s="22">
        <v>7.2512429249999997</v>
      </c>
    </row>
    <row r="143" spans="1:4" x14ac:dyDescent="0.3">
      <c r="A143" t="s">
        <v>206</v>
      </c>
      <c r="B143" t="s">
        <v>8</v>
      </c>
      <c r="C143">
        <v>2012</v>
      </c>
      <c r="D143" s="22">
        <v>7.3477186479999999</v>
      </c>
    </row>
    <row r="144" spans="1:4" x14ac:dyDescent="0.3">
      <c r="A144" t="s">
        <v>206</v>
      </c>
      <c r="B144" t="s">
        <v>8</v>
      </c>
      <c r="C144">
        <v>2013</v>
      </c>
      <c r="D144" s="22">
        <v>7.4445008760000002</v>
      </c>
    </row>
    <row r="145" spans="1:4" x14ac:dyDescent="0.3">
      <c r="A145" t="s">
        <v>206</v>
      </c>
      <c r="B145" t="s">
        <v>8</v>
      </c>
      <c r="C145">
        <v>2014</v>
      </c>
      <c r="D145" s="22">
        <v>7.5304479610000001</v>
      </c>
    </row>
    <row r="146" spans="1:4" x14ac:dyDescent="0.3">
      <c r="A146" t="s">
        <v>206</v>
      </c>
      <c r="B146" t="s">
        <v>8</v>
      </c>
      <c r="C146">
        <v>2015</v>
      </c>
      <c r="D146" s="22">
        <v>7.6186332429999997</v>
      </c>
    </row>
    <row r="147" spans="1:4" x14ac:dyDescent="0.3">
      <c r="A147" t="s">
        <v>206</v>
      </c>
      <c r="B147" t="s">
        <v>8</v>
      </c>
      <c r="C147">
        <v>2016</v>
      </c>
      <c r="D147" s="22">
        <v>7.7010071099999999</v>
      </c>
    </row>
    <row r="148" spans="1:4" x14ac:dyDescent="0.3">
      <c r="A148" t="s">
        <v>206</v>
      </c>
      <c r="B148" t="s">
        <v>8</v>
      </c>
      <c r="C148">
        <v>2017</v>
      </c>
      <c r="D148" s="22">
        <v>7.8085228320000004</v>
      </c>
    </row>
    <row r="149" spans="1:4" x14ac:dyDescent="0.3">
      <c r="A149" t="s">
        <v>206</v>
      </c>
      <c r="B149" t="s">
        <v>8</v>
      </c>
      <c r="C149">
        <v>2018</v>
      </c>
      <c r="D149" s="22">
        <v>7.9032135050000001</v>
      </c>
    </row>
    <row r="150" spans="1:4" x14ac:dyDescent="0.3">
      <c r="A150" t="s">
        <v>206</v>
      </c>
      <c r="B150" t="s">
        <v>8</v>
      </c>
      <c r="C150">
        <v>2019</v>
      </c>
      <c r="D150" s="22">
        <v>8.0193206969999995</v>
      </c>
    </row>
    <row r="151" spans="1:4" x14ac:dyDescent="0.3">
      <c r="A151" t="s">
        <v>206</v>
      </c>
      <c r="B151" t="s">
        <v>8</v>
      </c>
      <c r="C151">
        <v>2020</v>
      </c>
      <c r="D151" s="22">
        <v>8.1021752100000004</v>
      </c>
    </row>
    <row r="152" spans="1:4" x14ac:dyDescent="0.3">
      <c r="A152" t="s">
        <v>206</v>
      </c>
      <c r="B152" t="s">
        <v>8</v>
      </c>
      <c r="C152">
        <v>2021</v>
      </c>
      <c r="D152" s="22">
        <v>8.2185082200000004</v>
      </c>
    </row>
    <row r="153" spans="1:4" x14ac:dyDescent="0.3">
      <c r="A153" t="s">
        <v>206</v>
      </c>
      <c r="B153" t="s">
        <v>8</v>
      </c>
      <c r="C153">
        <v>2022</v>
      </c>
      <c r="D153" s="22">
        <v>8.2560303899999994</v>
      </c>
    </row>
    <row r="154" spans="1:4" x14ac:dyDescent="0.3">
      <c r="A154" t="s">
        <v>206</v>
      </c>
      <c r="B154" t="s">
        <v>8</v>
      </c>
      <c r="C154">
        <v>2023</v>
      </c>
      <c r="D154" s="22">
        <v>8.2582278779999996</v>
      </c>
    </row>
    <row r="155" spans="1:4" x14ac:dyDescent="0.3">
      <c r="A155" t="s">
        <v>206</v>
      </c>
      <c r="B155" t="s">
        <v>6</v>
      </c>
      <c r="C155">
        <v>2010</v>
      </c>
      <c r="D155" s="22">
        <v>12.714461050000001</v>
      </c>
    </row>
    <row r="156" spans="1:4" x14ac:dyDescent="0.3">
      <c r="A156" t="s">
        <v>206</v>
      </c>
      <c r="B156" t="s">
        <v>6</v>
      </c>
      <c r="C156">
        <v>2011</v>
      </c>
      <c r="D156" s="22">
        <v>12.863598290000001</v>
      </c>
    </row>
    <row r="157" spans="1:4" x14ac:dyDescent="0.3">
      <c r="A157" t="s">
        <v>206</v>
      </c>
      <c r="B157" t="s">
        <v>6</v>
      </c>
      <c r="C157">
        <v>2012</v>
      </c>
      <c r="D157" s="22">
        <v>13.01786534</v>
      </c>
    </row>
    <row r="158" spans="1:4" x14ac:dyDescent="0.3">
      <c r="A158" t="s">
        <v>206</v>
      </c>
      <c r="B158" t="s">
        <v>6</v>
      </c>
      <c r="C158">
        <v>2013</v>
      </c>
      <c r="D158" s="22">
        <v>13.193007980000001</v>
      </c>
    </row>
    <row r="159" spans="1:4" x14ac:dyDescent="0.3">
      <c r="A159" t="s">
        <v>206</v>
      </c>
      <c r="B159" t="s">
        <v>6</v>
      </c>
      <c r="C159">
        <v>2014</v>
      </c>
      <c r="D159" s="22">
        <v>13.442319940000001</v>
      </c>
    </row>
    <row r="160" spans="1:4" x14ac:dyDescent="0.3">
      <c r="A160" t="s">
        <v>206</v>
      </c>
      <c r="B160" t="s">
        <v>6</v>
      </c>
      <c r="C160">
        <v>2015</v>
      </c>
      <c r="D160" s="22">
        <v>13.6684821</v>
      </c>
    </row>
    <row r="161" spans="1:4" x14ac:dyDescent="0.3">
      <c r="A161" t="s">
        <v>206</v>
      </c>
      <c r="B161" t="s">
        <v>6</v>
      </c>
      <c r="C161">
        <v>2016</v>
      </c>
      <c r="D161" s="22">
        <v>13.82500278</v>
      </c>
    </row>
    <row r="162" spans="1:4" x14ac:dyDescent="0.3">
      <c r="A162" t="s">
        <v>206</v>
      </c>
      <c r="B162" t="s">
        <v>6</v>
      </c>
      <c r="C162">
        <v>2017</v>
      </c>
      <c r="D162" s="22">
        <v>14.01852879</v>
      </c>
    </row>
    <row r="163" spans="1:4" x14ac:dyDescent="0.3">
      <c r="A163" t="s">
        <v>206</v>
      </c>
      <c r="B163" t="s">
        <v>6</v>
      </c>
      <c r="C163">
        <v>2018</v>
      </c>
      <c r="D163" s="22">
        <v>14.18933309</v>
      </c>
    </row>
    <row r="164" spans="1:4" x14ac:dyDescent="0.3">
      <c r="A164" t="s">
        <v>206</v>
      </c>
      <c r="B164" t="s">
        <v>6</v>
      </c>
      <c r="C164">
        <v>2019</v>
      </c>
      <c r="D164" s="22">
        <v>14.259591090000001</v>
      </c>
    </row>
    <row r="165" spans="1:4" x14ac:dyDescent="0.3">
      <c r="A165" t="s">
        <v>206</v>
      </c>
      <c r="B165" t="s">
        <v>6</v>
      </c>
      <c r="C165">
        <v>2020</v>
      </c>
      <c r="D165" s="22">
        <v>14.424790339999999</v>
      </c>
    </row>
    <row r="166" spans="1:4" x14ac:dyDescent="0.3">
      <c r="A166" t="s">
        <v>206</v>
      </c>
      <c r="B166" t="s">
        <v>6</v>
      </c>
      <c r="C166">
        <v>2021</v>
      </c>
      <c r="D166" s="22">
        <v>14.602795889999999</v>
      </c>
    </row>
    <row r="167" spans="1:4" x14ac:dyDescent="0.3">
      <c r="A167" t="s">
        <v>206</v>
      </c>
      <c r="B167" t="s">
        <v>6</v>
      </c>
      <c r="C167">
        <v>2022</v>
      </c>
      <c r="D167" s="22">
        <v>14.600523689999999</v>
      </c>
    </row>
    <row r="168" spans="1:4" x14ac:dyDescent="0.3">
      <c r="A168" t="s">
        <v>206</v>
      </c>
      <c r="B168" t="s">
        <v>6</v>
      </c>
      <c r="C168">
        <v>2023</v>
      </c>
      <c r="D168" s="22">
        <v>14.5900055</v>
      </c>
    </row>
    <row r="169" spans="1:4" x14ac:dyDescent="0.3">
      <c r="A169" t="s">
        <v>207</v>
      </c>
      <c r="B169" t="s">
        <v>6</v>
      </c>
      <c r="C169">
        <v>2010</v>
      </c>
      <c r="D169" s="22">
        <v>13.38106013</v>
      </c>
    </row>
    <row r="170" spans="1:4" x14ac:dyDescent="0.3">
      <c r="A170" t="s">
        <v>207</v>
      </c>
      <c r="B170" t="s">
        <v>6</v>
      </c>
      <c r="C170">
        <v>2011</v>
      </c>
      <c r="D170" s="22">
        <v>13.60704262</v>
      </c>
    </row>
    <row r="171" spans="1:4" x14ac:dyDescent="0.3">
      <c r="A171" t="s">
        <v>207</v>
      </c>
      <c r="B171" t="s">
        <v>6</v>
      </c>
      <c r="C171">
        <v>2012</v>
      </c>
      <c r="D171" s="22">
        <v>13.74126214</v>
      </c>
    </row>
    <row r="172" spans="1:4" x14ac:dyDescent="0.3">
      <c r="A172" t="s">
        <v>207</v>
      </c>
      <c r="B172" t="s">
        <v>6</v>
      </c>
      <c r="C172">
        <v>2013</v>
      </c>
      <c r="D172" s="22">
        <v>14.48587156</v>
      </c>
    </row>
    <row r="173" spans="1:4" x14ac:dyDescent="0.3">
      <c r="A173" t="s">
        <v>207</v>
      </c>
      <c r="B173" t="s">
        <v>6</v>
      </c>
      <c r="C173">
        <v>2014</v>
      </c>
      <c r="D173" s="22">
        <v>14.705505260000001</v>
      </c>
    </row>
    <row r="174" spans="1:4" x14ac:dyDescent="0.3">
      <c r="A174" t="s">
        <v>207</v>
      </c>
      <c r="B174" t="s">
        <v>6</v>
      </c>
      <c r="C174">
        <v>2015</v>
      </c>
      <c r="D174" s="22">
        <v>14.744995339999999</v>
      </c>
    </row>
    <row r="175" spans="1:4" x14ac:dyDescent="0.3">
      <c r="A175" t="s">
        <v>207</v>
      </c>
      <c r="B175" t="s">
        <v>6</v>
      </c>
      <c r="C175">
        <v>2016</v>
      </c>
      <c r="D175" s="22">
        <v>14.93520545</v>
      </c>
    </row>
    <row r="176" spans="1:4" x14ac:dyDescent="0.3">
      <c r="A176" t="s">
        <v>207</v>
      </c>
      <c r="B176" t="s">
        <v>6</v>
      </c>
      <c r="C176">
        <v>2017</v>
      </c>
      <c r="D176" s="22">
        <v>15.1208688</v>
      </c>
    </row>
    <row r="177" spans="1:4" x14ac:dyDescent="0.3">
      <c r="A177" t="s">
        <v>207</v>
      </c>
      <c r="B177" t="s">
        <v>6</v>
      </c>
      <c r="C177">
        <v>2018</v>
      </c>
      <c r="D177" s="22">
        <v>15.24836595</v>
      </c>
    </row>
    <row r="178" spans="1:4" x14ac:dyDescent="0.3">
      <c r="A178" t="s">
        <v>207</v>
      </c>
      <c r="B178" t="s">
        <v>6</v>
      </c>
      <c r="C178">
        <v>2019</v>
      </c>
      <c r="D178" s="22">
        <v>15.389016160000001</v>
      </c>
    </row>
    <row r="179" spans="1:4" x14ac:dyDescent="0.3">
      <c r="A179" t="s">
        <v>207</v>
      </c>
      <c r="B179" t="s">
        <v>6</v>
      </c>
      <c r="C179">
        <v>2020</v>
      </c>
      <c r="D179" s="22">
        <v>15.34599834</v>
      </c>
    </row>
    <row r="180" spans="1:4" x14ac:dyDescent="0.3">
      <c r="A180" t="s">
        <v>207</v>
      </c>
      <c r="B180" t="s">
        <v>6</v>
      </c>
      <c r="C180">
        <v>2021</v>
      </c>
      <c r="D180" s="22">
        <v>15.44349115</v>
      </c>
    </row>
    <row r="181" spans="1:4" x14ac:dyDescent="0.3">
      <c r="A181" t="s">
        <v>207</v>
      </c>
      <c r="B181" t="s">
        <v>6</v>
      </c>
      <c r="C181">
        <v>2022</v>
      </c>
      <c r="D181" s="22">
        <v>15.57602539</v>
      </c>
    </row>
    <row r="182" spans="1:4" x14ac:dyDescent="0.3">
      <c r="A182" t="s">
        <v>207</v>
      </c>
      <c r="B182" t="s">
        <v>6</v>
      </c>
      <c r="C182">
        <v>2023</v>
      </c>
      <c r="D182" s="22">
        <v>15.55734509</v>
      </c>
    </row>
    <row r="183" spans="1:4" x14ac:dyDescent="0.3">
      <c r="A183" t="s">
        <v>207</v>
      </c>
      <c r="B183" t="s">
        <v>8</v>
      </c>
      <c r="C183">
        <v>2010</v>
      </c>
      <c r="D183" s="22">
        <v>9.8429923759999998</v>
      </c>
    </row>
    <row r="184" spans="1:4" x14ac:dyDescent="0.3">
      <c r="A184" t="s">
        <v>207</v>
      </c>
      <c r="B184" t="s">
        <v>8</v>
      </c>
      <c r="C184">
        <v>2011</v>
      </c>
      <c r="D184" s="22">
        <v>9.9496993410000005</v>
      </c>
    </row>
    <row r="185" spans="1:4" x14ac:dyDescent="0.3">
      <c r="A185" t="s">
        <v>207</v>
      </c>
      <c r="B185" t="s">
        <v>8</v>
      </c>
      <c r="C185">
        <v>2012</v>
      </c>
      <c r="D185" s="22">
        <v>10.01896301</v>
      </c>
    </row>
    <row r="186" spans="1:4" x14ac:dyDescent="0.3">
      <c r="A186" t="s">
        <v>207</v>
      </c>
      <c r="B186" t="s">
        <v>8</v>
      </c>
      <c r="C186">
        <v>2013</v>
      </c>
      <c r="D186" s="22">
        <v>10.081681769999999</v>
      </c>
    </row>
    <row r="187" spans="1:4" x14ac:dyDescent="0.3">
      <c r="A187" t="s">
        <v>207</v>
      </c>
      <c r="B187" t="s">
        <v>8</v>
      </c>
      <c r="C187">
        <v>2014</v>
      </c>
      <c r="D187" s="22">
        <v>10.157157270000001</v>
      </c>
    </row>
    <row r="188" spans="1:4" x14ac:dyDescent="0.3">
      <c r="A188" t="s">
        <v>207</v>
      </c>
      <c r="B188" t="s">
        <v>8</v>
      </c>
      <c r="C188">
        <v>2015</v>
      </c>
      <c r="D188" s="22">
        <v>10.216993990000001</v>
      </c>
    </row>
    <row r="189" spans="1:4" x14ac:dyDescent="0.3">
      <c r="A189" t="s">
        <v>207</v>
      </c>
      <c r="B189" t="s">
        <v>8</v>
      </c>
      <c r="C189">
        <v>2016</v>
      </c>
      <c r="D189" s="22">
        <v>10.317144580000001</v>
      </c>
    </row>
    <row r="190" spans="1:4" x14ac:dyDescent="0.3">
      <c r="A190" t="s">
        <v>207</v>
      </c>
      <c r="B190" t="s">
        <v>8</v>
      </c>
      <c r="C190">
        <v>2017</v>
      </c>
      <c r="D190" s="22">
        <v>10.3802798</v>
      </c>
    </row>
    <row r="191" spans="1:4" x14ac:dyDescent="0.3">
      <c r="A191" t="s">
        <v>207</v>
      </c>
      <c r="B191" t="s">
        <v>8</v>
      </c>
      <c r="C191">
        <v>2018</v>
      </c>
      <c r="D191" s="22">
        <v>10.45487385</v>
      </c>
    </row>
    <row r="192" spans="1:4" x14ac:dyDescent="0.3">
      <c r="A192" t="s">
        <v>207</v>
      </c>
      <c r="B192" t="s">
        <v>8</v>
      </c>
      <c r="C192">
        <v>2019</v>
      </c>
      <c r="D192" s="22">
        <v>10.54059971</v>
      </c>
    </row>
    <row r="193" spans="1:4" x14ac:dyDescent="0.3">
      <c r="A193" t="s">
        <v>207</v>
      </c>
      <c r="B193" t="s">
        <v>8</v>
      </c>
      <c r="C193">
        <v>2020</v>
      </c>
      <c r="D193" s="22">
        <v>10.616870049999999</v>
      </c>
    </row>
    <row r="194" spans="1:4" x14ac:dyDescent="0.3">
      <c r="A194" t="s">
        <v>207</v>
      </c>
      <c r="B194" t="s">
        <v>8</v>
      </c>
      <c r="C194">
        <v>2021</v>
      </c>
      <c r="D194" s="22">
        <v>10.6989453</v>
      </c>
    </row>
    <row r="195" spans="1:4" x14ac:dyDescent="0.3">
      <c r="A195" t="s">
        <v>207</v>
      </c>
      <c r="B195" t="s">
        <v>8</v>
      </c>
      <c r="C195">
        <v>2022</v>
      </c>
      <c r="D195" s="22">
        <v>10.70074552</v>
      </c>
    </row>
    <row r="196" spans="1:4" x14ac:dyDescent="0.3">
      <c r="A196" t="s">
        <v>207</v>
      </c>
      <c r="B196" t="s">
        <v>8</v>
      </c>
      <c r="C196">
        <v>2023</v>
      </c>
      <c r="D196" s="22">
        <v>10.696732320000001</v>
      </c>
    </row>
    <row r="197" spans="1:4" x14ac:dyDescent="0.3">
      <c r="A197" t="s">
        <v>208</v>
      </c>
      <c r="B197" t="s">
        <v>8</v>
      </c>
      <c r="C197">
        <v>2010</v>
      </c>
      <c r="D197" s="22">
        <v>7.8194934700000003</v>
      </c>
    </row>
    <row r="198" spans="1:4" x14ac:dyDescent="0.3">
      <c r="A198" t="s">
        <v>208</v>
      </c>
      <c r="B198" t="s">
        <v>8</v>
      </c>
      <c r="C198">
        <v>2011</v>
      </c>
      <c r="D198" s="22">
        <v>7.9568242749999998</v>
      </c>
    </row>
    <row r="199" spans="1:4" x14ac:dyDescent="0.3">
      <c r="A199" t="s">
        <v>208</v>
      </c>
      <c r="B199" t="s">
        <v>8</v>
      </c>
      <c r="C199">
        <v>2012</v>
      </c>
      <c r="D199" s="22">
        <v>8.1353528940000004</v>
      </c>
    </row>
    <row r="200" spans="1:4" x14ac:dyDescent="0.3">
      <c r="A200" t="s">
        <v>208</v>
      </c>
      <c r="B200" t="s">
        <v>8</v>
      </c>
      <c r="C200">
        <v>2013</v>
      </c>
      <c r="D200" s="22">
        <v>8.1960876139999996</v>
      </c>
    </row>
    <row r="201" spans="1:4" x14ac:dyDescent="0.3">
      <c r="A201" t="s">
        <v>208</v>
      </c>
      <c r="B201" t="s">
        <v>8</v>
      </c>
      <c r="C201">
        <v>2014</v>
      </c>
      <c r="D201" s="22">
        <v>8.2905094800000008</v>
      </c>
    </row>
    <row r="202" spans="1:4" x14ac:dyDescent="0.3">
      <c r="A202" t="s">
        <v>208</v>
      </c>
      <c r="B202" t="s">
        <v>8</v>
      </c>
      <c r="C202">
        <v>2015</v>
      </c>
      <c r="D202" s="22">
        <v>8.3854924799999999</v>
      </c>
    </row>
    <row r="203" spans="1:4" x14ac:dyDescent="0.3">
      <c r="A203" t="s">
        <v>208</v>
      </c>
      <c r="B203" t="s">
        <v>8</v>
      </c>
      <c r="C203">
        <v>2016</v>
      </c>
      <c r="D203" s="22">
        <v>8.5534817820000004</v>
      </c>
    </row>
    <row r="204" spans="1:4" x14ac:dyDescent="0.3">
      <c r="A204" t="s">
        <v>208</v>
      </c>
      <c r="B204" t="s">
        <v>8</v>
      </c>
      <c r="C204">
        <v>2017</v>
      </c>
      <c r="D204" s="22">
        <v>8.6559256060000003</v>
      </c>
    </row>
    <row r="205" spans="1:4" x14ac:dyDescent="0.3">
      <c r="A205" t="s">
        <v>208</v>
      </c>
      <c r="B205" t="s">
        <v>8</v>
      </c>
      <c r="C205">
        <v>2018</v>
      </c>
      <c r="D205" s="22">
        <v>8.7689647839999996</v>
      </c>
    </row>
    <row r="206" spans="1:4" x14ac:dyDescent="0.3">
      <c r="A206" t="s">
        <v>208</v>
      </c>
      <c r="B206" t="s">
        <v>8</v>
      </c>
      <c r="C206">
        <v>2019</v>
      </c>
      <c r="D206" s="22">
        <v>8.8840183009999993</v>
      </c>
    </row>
    <row r="207" spans="1:4" x14ac:dyDescent="0.3">
      <c r="A207" t="s">
        <v>208</v>
      </c>
      <c r="B207" t="s">
        <v>8</v>
      </c>
      <c r="C207">
        <v>2020</v>
      </c>
      <c r="D207" s="22">
        <v>8.9991940689999996</v>
      </c>
    </row>
    <row r="208" spans="1:4" x14ac:dyDescent="0.3">
      <c r="A208" t="s">
        <v>208</v>
      </c>
      <c r="B208" t="s">
        <v>8</v>
      </c>
      <c r="C208">
        <v>2021</v>
      </c>
      <c r="D208" s="22">
        <v>9.1318117579999996</v>
      </c>
    </row>
    <row r="209" spans="1:4" x14ac:dyDescent="0.3">
      <c r="A209" t="s">
        <v>208</v>
      </c>
      <c r="B209" t="s">
        <v>8</v>
      </c>
      <c r="C209">
        <v>2022</v>
      </c>
      <c r="D209" s="22">
        <v>9.1311632429999996</v>
      </c>
    </row>
    <row r="210" spans="1:4" x14ac:dyDescent="0.3">
      <c r="A210" t="s">
        <v>208</v>
      </c>
      <c r="B210" t="s">
        <v>8</v>
      </c>
      <c r="C210">
        <v>2023</v>
      </c>
      <c r="D210" s="22">
        <v>9.1295179530000006</v>
      </c>
    </row>
    <row r="211" spans="1:4" x14ac:dyDescent="0.3">
      <c r="A211" t="s">
        <v>208</v>
      </c>
      <c r="B211" t="s">
        <v>6</v>
      </c>
      <c r="C211">
        <v>2010</v>
      </c>
      <c r="D211" s="22">
        <v>14.195918470000001</v>
      </c>
    </row>
    <row r="212" spans="1:4" x14ac:dyDescent="0.3">
      <c r="A212" t="s">
        <v>208</v>
      </c>
      <c r="B212" t="s">
        <v>6</v>
      </c>
      <c r="C212">
        <v>2011</v>
      </c>
      <c r="D212" s="22">
        <v>14.24995698</v>
      </c>
    </row>
    <row r="213" spans="1:4" x14ac:dyDescent="0.3">
      <c r="A213" t="s">
        <v>208</v>
      </c>
      <c r="B213" t="s">
        <v>6</v>
      </c>
      <c r="C213">
        <v>2012</v>
      </c>
      <c r="D213" s="22">
        <v>14.28669783</v>
      </c>
    </row>
    <row r="214" spans="1:4" x14ac:dyDescent="0.3">
      <c r="A214" t="s">
        <v>208</v>
      </c>
      <c r="B214" t="s">
        <v>6</v>
      </c>
      <c r="C214">
        <v>2013</v>
      </c>
      <c r="D214" s="22">
        <v>14.39474439</v>
      </c>
    </row>
    <row r="215" spans="1:4" x14ac:dyDescent="0.3">
      <c r="A215" t="s">
        <v>208</v>
      </c>
      <c r="B215" t="s">
        <v>6</v>
      </c>
      <c r="C215">
        <v>2014</v>
      </c>
      <c r="D215" s="22">
        <v>14.46972811</v>
      </c>
    </row>
    <row r="216" spans="1:4" x14ac:dyDescent="0.3">
      <c r="A216" t="s">
        <v>208</v>
      </c>
      <c r="B216" t="s">
        <v>6</v>
      </c>
      <c r="C216">
        <v>2015</v>
      </c>
      <c r="D216" s="22">
        <v>14.49233647</v>
      </c>
    </row>
    <row r="217" spans="1:4" x14ac:dyDescent="0.3">
      <c r="A217" t="s">
        <v>208</v>
      </c>
      <c r="B217" t="s">
        <v>6</v>
      </c>
      <c r="C217">
        <v>2016</v>
      </c>
      <c r="D217" s="22">
        <v>14.6413437</v>
      </c>
    </row>
    <row r="218" spans="1:4" x14ac:dyDescent="0.3">
      <c r="A218" t="s">
        <v>208</v>
      </c>
      <c r="B218" t="s">
        <v>6</v>
      </c>
      <c r="C218">
        <v>2017</v>
      </c>
      <c r="D218" s="22">
        <v>14.68566526</v>
      </c>
    </row>
    <row r="219" spans="1:4" x14ac:dyDescent="0.3">
      <c r="A219" t="s">
        <v>208</v>
      </c>
      <c r="B219" t="s">
        <v>6</v>
      </c>
      <c r="C219">
        <v>2018</v>
      </c>
      <c r="D219" s="22">
        <v>14.72788446</v>
      </c>
    </row>
    <row r="220" spans="1:4" x14ac:dyDescent="0.3">
      <c r="A220" t="s">
        <v>208</v>
      </c>
      <c r="B220" t="s">
        <v>6</v>
      </c>
      <c r="C220">
        <v>2019</v>
      </c>
      <c r="D220" s="22">
        <v>14.72696008</v>
      </c>
    </row>
    <row r="221" spans="1:4" x14ac:dyDescent="0.3">
      <c r="A221" t="s">
        <v>208</v>
      </c>
      <c r="B221" t="s">
        <v>6</v>
      </c>
      <c r="C221">
        <v>2020</v>
      </c>
      <c r="D221" s="22">
        <v>14.711303689999999</v>
      </c>
    </row>
    <row r="222" spans="1:4" x14ac:dyDescent="0.3">
      <c r="A222" t="s">
        <v>208</v>
      </c>
      <c r="B222" t="s">
        <v>6</v>
      </c>
      <c r="C222">
        <v>2021</v>
      </c>
      <c r="D222" s="22">
        <v>14.74004526</v>
      </c>
    </row>
    <row r="223" spans="1:4" x14ac:dyDescent="0.3">
      <c r="A223" t="s">
        <v>208</v>
      </c>
      <c r="B223" t="s">
        <v>6</v>
      </c>
      <c r="C223">
        <v>2022</v>
      </c>
      <c r="D223" s="22">
        <v>14.77967072</v>
      </c>
    </row>
    <row r="224" spans="1:4" x14ac:dyDescent="0.3">
      <c r="A224" t="s">
        <v>208</v>
      </c>
      <c r="B224" t="s">
        <v>6</v>
      </c>
      <c r="C224">
        <v>2023</v>
      </c>
      <c r="D224" s="22">
        <v>14.772934080000001</v>
      </c>
    </row>
    <row r="225" spans="1:4" x14ac:dyDescent="0.3">
      <c r="A225" t="s">
        <v>209</v>
      </c>
      <c r="B225" t="s">
        <v>6</v>
      </c>
      <c r="C225">
        <v>2010</v>
      </c>
      <c r="D225" s="22">
        <v>10.392808329999999</v>
      </c>
    </row>
    <row r="226" spans="1:4" x14ac:dyDescent="0.3">
      <c r="A226" t="s">
        <v>209</v>
      </c>
      <c r="B226" t="s">
        <v>6</v>
      </c>
      <c r="C226">
        <v>2011</v>
      </c>
      <c r="D226" s="22">
        <v>10.852319720000001</v>
      </c>
    </row>
    <row r="227" spans="1:4" x14ac:dyDescent="0.3">
      <c r="A227" t="s">
        <v>209</v>
      </c>
      <c r="B227" t="s">
        <v>6</v>
      </c>
      <c r="C227">
        <v>2012</v>
      </c>
      <c r="D227" s="22">
        <v>10.99985216</v>
      </c>
    </row>
    <row r="228" spans="1:4" x14ac:dyDescent="0.3">
      <c r="A228" t="s">
        <v>209</v>
      </c>
      <c r="B228" t="s">
        <v>6</v>
      </c>
      <c r="C228">
        <v>2013</v>
      </c>
      <c r="D228" s="22">
        <v>11.063670500000001</v>
      </c>
    </row>
    <row r="229" spans="1:4" x14ac:dyDescent="0.3">
      <c r="A229" t="s">
        <v>209</v>
      </c>
      <c r="B229" t="s">
        <v>6</v>
      </c>
      <c r="C229">
        <v>2014</v>
      </c>
      <c r="D229" s="22">
        <v>11.37087155</v>
      </c>
    </row>
    <row r="230" spans="1:4" x14ac:dyDescent="0.3">
      <c r="A230" t="s">
        <v>209</v>
      </c>
      <c r="B230" t="s">
        <v>6</v>
      </c>
      <c r="C230">
        <v>2015</v>
      </c>
      <c r="D230" s="22">
        <v>11.491385060000001</v>
      </c>
    </row>
    <row r="231" spans="1:4" x14ac:dyDescent="0.3">
      <c r="A231" t="s">
        <v>209</v>
      </c>
      <c r="B231" t="s">
        <v>6</v>
      </c>
      <c r="C231">
        <v>2016</v>
      </c>
      <c r="D231" s="22">
        <v>11.83566779</v>
      </c>
    </row>
    <row r="232" spans="1:4" x14ac:dyDescent="0.3">
      <c r="A232" t="s">
        <v>209</v>
      </c>
      <c r="B232" t="s">
        <v>6</v>
      </c>
      <c r="C232">
        <v>2017</v>
      </c>
      <c r="D232" s="22">
        <v>11.652839589999999</v>
      </c>
    </row>
    <row r="233" spans="1:4" x14ac:dyDescent="0.3">
      <c r="A233" t="s">
        <v>209</v>
      </c>
      <c r="B233" t="s">
        <v>6</v>
      </c>
      <c r="C233">
        <v>2018</v>
      </c>
      <c r="D233" s="22">
        <v>11.24839046</v>
      </c>
    </row>
    <row r="234" spans="1:4" x14ac:dyDescent="0.3">
      <c r="A234" t="s">
        <v>209</v>
      </c>
      <c r="B234" t="s">
        <v>6</v>
      </c>
      <c r="C234">
        <v>2019</v>
      </c>
      <c r="D234" s="22">
        <v>11.26593096</v>
      </c>
    </row>
    <row r="235" spans="1:4" x14ac:dyDescent="0.3">
      <c r="A235" t="s">
        <v>209</v>
      </c>
      <c r="B235" t="s">
        <v>6</v>
      </c>
      <c r="C235">
        <v>2020</v>
      </c>
      <c r="D235" s="22">
        <v>11.56755686</v>
      </c>
    </row>
    <row r="236" spans="1:4" x14ac:dyDescent="0.3">
      <c r="A236" t="s">
        <v>209</v>
      </c>
      <c r="B236" t="s">
        <v>6</v>
      </c>
      <c r="C236">
        <v>2021</v>
      </c>
      <c r="D236" s="22">
        <v>11.754416170000001</v>
      </c>
    </row>
    <row r="237" spans="1:4" x14ac:dyDescent="0.3">
      <c r="A237" t="s">
        <v>209</v>
      </c>
      <c r="B237" t="s">
        <v>6</v>
      </c>
      <c r="C237">
        <v>2022</v>
      </c>
      <c r="D237" s="22">
        <v>12.138517869999999</v>
      </c>
    </row>
    <row r="238" spans="1:4" x14ac:dyDescent="0.3">
      <c r="A238" t="s">
        <v>209</v>
      </c>
      <c r="B238" t="s">
        <v>6</v>
      </c>
      <c r="C238">
        <v>2023</v>
      </c>
      <c r="D238" s="22">
        <v>12.148221230000001</v>
      </c>
    </row>
    <row r="239" spans="1:4" x14ac:dyDescent="0.3">
      <c r="A239" t="s">
        <v>209</v>
      </c>
      <c r="B239" t="s">
        <v>8</v>
      </c>
      <c r="C239">
        <v>2010</v>
      </c>
      <c r="D239" s="22">
        <v>5.2866184580000004</v>
      </c>
    </row>
    <row r="240" spans="1:4" x14ac:dyDescent="0.3">
      <c r="A240" t="s">
        <v>209</v>
      </c>
      <c r="B240" t="s">
        <v>8</v>
      </c>
      <c r="C240">
        <v>2011</v>
      </c>
      <c r="D240" s="22">
        <v>5.4859438750000002</v>
      </c>
    </row>
    <row r="241" spans="1:4" x14ac:dyDescent="0.3">
      <c r="A241" t="s">
        <v>209</v>
      </c>
      <c r="B241" t="s">
        <v>8</v>
      </c>
      <c r="C241">
        <v>2012</v>
      </c>
      <c r="D241" s="22">
        <v>5.5804512989999999</v>
      </c>
    </row>
    <row r="242" spans="1:4" x14ac:dyDescent="0.3">
      <c r="A242" t="s">
        <v>209</v>
      </c>
      <c r="B242" t="s">
        <v>8</v>
      </c>
      <c r="C242">
        <v>2013</v>
      </c>
      <c r="D242" s="22">
        <v>5.6495530760000001</v>
      </c>
    </row>
    <row r="243" spans="1:4" x14ac:dyDescent="0.3">
      <c r="A243" t="s">
        <v>209</v>
      </c>
      <c r="B243" t="s">
        <v>8</v>
      </c>
      <c r="C243">
        <v>2014</v>
      </c>
      <c r="D243" s="22">
        <v>5.7565760409999998</v>
      </c>
    </row>
    <row r="244" spans="1:4" x14ac:dyDescent="0.3">
      <c r="A244" t="s">
        <v>209</v>
      </c>
      <c r="B244" t="s">
        <v>8</v>
      </c>
      <c r="C244">
        <v>2015</v>
      </c>
      <c r="D244" s="22">
        <v>5.8992388230000001</v>
      </c>
    </row>
    <row r="245" spans="1:4" x14ac:dyDescent="0.3">
      <c r="A245" t="s">
        <v>209</v>
      </c>
      <c r="B245" t="s">
        <v>8</v>
      </c>
      <c r="C245">
        <v>2016</v>
      </c>
      <c r="D245" s="22">
        <v>5.9870342470000004</v>
      </c>
    </row>
    <row r="246" spans="1:4" x14ac:dyDescent="0.3">
      <c r="A246" t="s">
        <v>209</v>
      </c>
      <c r="B246" t="s">
        <v>8</v>
      </c>
      <c r="C246">
        <v>2017</v>
      </c>
      <c r="D246" s="22">
        <v>6.175209809</v>
      </c>
    </row>
    <row r="247" spans="1:4" x14ac:dyDescent="0.3">
      <c r="A247" t="s">
        <v>209</v>
      </c>
      <c r="B247" t="s">
        <v>8</v>
      </c>
      <c r="C247">
        <v>2018</v>
      </c>
      <c r="D247" s="22">
        <v>6.3277775780000001</v>
      </c>
    </row>
    <row r="248" spans="1:4" x14ac:dyDescent="0.3">
      <c r="A248" t="s">
        <v>209</v>
      </c>
      <c r="B248" t="s">
        <v>8</v>
      </c>
      <c r="C248">
        <v>2019</v>
      </c>
      <c r="D248" s="22">
        <v>6.3568441360000003</v>
      </c>
    </row>
    <row r="249" spans="1:4" x14ac:dyDescent="0.3">
      <c r="A249" t="s">
        <v>209</v>
      </c>
      <c r="B249" t="s">
        <v>8</v>
      </c>
      <c r="C249">
        <v>2020</v>
      </c>
      <c r="D249" s="22">
        <v>6.5502795469999997</v>
      </c>
    </row>
    <row r="250" spans="1:4" x14ac:dyDescent="0.3">
      <c r="A250" t="s">
        <v>209</v>
      </c>
      <c r="B250" t="s">
        <v>8</v>
      </c>
      <c r="C250">
        <v>2021</v>
      </c>
      <c r="D250" s="22">
        <v>6.5474642809999999</v>
      </c>
    </row>
    <row r="251" spans="1:4" x14ac:dyDescent="0.3">
      <c r="A251" t="s">
        <v>209</v>
      </c>
      <c r="B251" t="s">
        <v>8</v>
      </c>
      <c r="C251">
        <v>2022</v>
      </c>
      <c r="D251" s="22">
        <v>6.568632408</v>
      </c>
    </row>
    <row r="252" spans="1:4" x14ac:dyDescent="0.3">
      <c r="A252" t="s">
        <v>209</v>
      </c>
      <c r="B252" t="s">
        <v>8</v>
      </c>
      <c r="C252">
        <v>2023</v>
      </c>
      <c r="D252" s="22">
        <v>6.7935855920000003</v>
      </c>
    </row>
    <row r="253" spans="1:4" x14ac:dyDescent="0.3">
      <c r="A253" t="s">
        <v>210</v>
      </c>
      <c r="B253" t="s">
        <v>8</v>
      </c>
      <c r="C253">
        <v>2010</v>
      </c>
      <c r="D253" s="22">
        <v>5.0401279609999996</v>
      </c>
    </row>
    <row r="254" spans="1:4" x14ac:dyDescent="0.3">
      <c r="A254" t="s">
        <v>210</v>
      </c>
      <c r="B254" t="s">
        <v>8</v>
      </c>
      <c r="C254">
        <v>2011</v>
      </c>
      <c r="D254" s="22">
        <v>5.1099472349999999</v>
      </c>
    </row>
    <row r="255" spans="1:4" x14ac:dyDescent="0.3">
      <c r="A255" t="s">
        <v>210</v>
      </c>
      <c r="B255" t="s">
        <v>8</v>
      </c>
      <c r="C255">
        <v>2012</v>
      </c>
      <c r="D255" s="22">
        <v>5.1972244830000003</v>
      </c>
    </row>
    <row r="256" spans="1:4" x14ac:dyDescent="0.3">
      <c r="A256" t="s">
        <v>210</v>
      </c>
      <c r="B256" t="s">
        <v>8</v>
      </c>
      <c r="C256">
        <v>2013</v>
      </c>
      <c r="D256" s="22">
        <v>5.2743390940000001</v>
      </c>
    </row>
    <row r="257" spans="1:4" x14ac:dyDescent="0.3">
      <c r="A257" t="s">
        <v>210</v>
      </c>
      <c r="B257" t="s">
        <v>8</v>
      </c>
      <c r="C257">
        <v>2014</v>
      </c>
      <c r="D257" s="22">
        <v>5.3925156769999996</v>
      </c>
    </row>
    <row r="258" spans="1:4" x14ac:dyDescent="0.3">
      <c r="A258" t="s">
        <v>210</v>
      </c>
      <c r="B258" t="s">
        <v>8</v>
      </c>
      <c r="C258">
        <v>2015</v>
      </c>
      <c r="D258" s="22">
        <v>5.5546666220000001</v>
      </c>
    </row>
    <row r="259" spans="1:4" x14ac:dyDescent="0.3">
      <c r="A259" t="s">
        <v>210</v>
      </c>
      <c r="B259" t="s">
        <v>8</v>
      </c>
      <c r="C259">
        <v>2016</v>
      </c>
      <c r="D259" s="22">
        <v>5.6613273270000004</v>
      </c>
    </row>
    <row r="260" spans="1:4" x14ac:dyDescent="0.3">
      <c r="A260" t="s">
        <v>210</v>
      </c>
      <c r="B260" t="s">
        <v>8</v>
      </c>
      <c r="C260">
        <v>2017</v>
      </c>
      <c r="D260" s="22">
        <v>5.688085418</v>
      </c>
    </row>
    <row r="261" spans="1:4" x14ac:dyDescent="0.3">
      <c r="A261" t="s">
        <v>210</v>
      </c>
      <c r="B261" t="s">
        <v>8</v>
      </c>
      <c r="C261">
        <v>2018</v>
      </c>
      <c r="D261" s="22">
        <v>5.7894517199999997</v>
      </c>
    </row>
    <row r="262" spans="1:4" x14ac:dyDescent="0.3">
      <c r="A262" t="s">
        <v>210</v>
      </c>
      <c r="B262" t="s">
        <v>8</v>
      </c>
      <c r="C262">
        <v>2019</v>
      </c>
      <c r="D262" s="22">
        <v>5.948868515</v>
      </c>
    </row>
    <row r="263" spans="1:4" x14ac:dyDescent="0.3">
      <c r="A263" t="s">
        <v>210</v>
      </c>
      <c r="B263" t="s">
        <v>8</v>
      </c>
      <c r="C263">
        <v>2020</v>
      </c>
      <c r="D263" s="22">
        <v>5.9443399909999997</v>
      </c>
    </row>
    <row r="264" spans="1:4" x14ac:dyDescent="0.3">
      <c r="A264" t="s">
        <v>210</v>
      </c>
      <c r="B264" t="s">
        <v>8</v>
      </c>
      <c r="C264">
        <v>2021</v>
      </c>
      <c r="D264" s="22">
        <v>6.1402678030000004</v>
      </c>
    </row>
    <row r="265" spans="1:4" x14ac:dyDescent="0.3">
      <c r="A265" t="s">
        <v>210</v>
      </c>
      <c r="B265" t="s">
        <v>8</v>
      </c>
      <c r="C265">
        <v>2022</v>
      </c>
      <c r="D265" s="22">
        <v>6.1757073980000001</v>
      </c>
    </row>
    <row r="266" spans="1:4" x14ac:dyDescent="0.3">
      <c r="A266" t="s">
        <v>210</v>
      </c>
      <c r="B266" t="s">
        <v>8</v>
      </c>
      <c r="C266">
        <v>2023</v>
      </c>
      <c r="D266" s="22">
        <v>6.1634141910000002</v>
      </c>
    </row>
    <row r="267" spans="1:4" x14ac:dyDescent="0.3">
      <c r="A267" t="s">
        <v>210</v>
      </c>
      <c r="B267" t="s">
        <v>6</v>
      </c>
      <c r="C267">
        <v>2010</v>
      </c>
      <c r="D267" s="22">
        <v>9.1229301090000003</v>
      </c>
    </row>
    <row r="268" spans="1:4" x14ac:dyDescent="0.3">
      <c r="A268" t="s">
        <v>210</v>
      </c>
      <c r="B268" t="s">
        <v>6</v>
      </c>
      <c r="C268">
        <v>2011</v>
      </c>
      <c r="D268" s="22">
        <v>9.322487679</v>
      </c>
    </row>
    <row r="269" spans="1:4" x14ac:dyDescent="0.3">
      <c r="A269" t="s">
        <v>210</v>
      </c>
      <c r="B269" t="s">
        <v>6</v>
      </c>
      <c r="C269">
        <v>2012</v>
      </c>
      <c r="D269" s="22">
        <v>9.4330819740000003</v>
      </c>
    </row>
    <row r="270" spans="1:4" x14ac:dyDescent="0.3">
      <c r="A270" t="s">
        <v>210</v>
      </c>
      <c r="B270" t="s">
        <v>6</v>
      </c>
      <c r="C270">
        <v>2013</v>
      </c>
      <c r="D270" s="22">
        <v>9.5436911010000003</v>
      </c>
    </row>
    <row r="271" spans="1:4" x14ac:dyDescent="0.3">
      <c r="A271" t="s">
        <v>210</v>
      </c>
      <c r="B271" t="s">
        <v>6</v>
      </c>
      <c r="C271">
        <v>2014</v>
      </c>
      <c r="D271" s="22">
        <v>9.6692580069999998</v>
      </c>
    </row>
    <row r="272" spans="1:4" x14ac:dyDescent="0.3">
      <c r="A272" t="s">
        <v>210</v>
      </c>
      <c r="B272" t="s">
        <v>6</v>
      </c>
      <c r="C272">
        <v>2015</v>
      </c>
      <c r="D272" s="22">
        <v>9.7756376389999993</v>
      </c>
    </row>
    <row r="273" spans="1:4" x14ac:dyDescent="0.3">
      <c r="A273" t="s">
        <v>210</v>
      </c>
      <c r="B273" t="s">
        <v>6</v>
      </c>
      <c r="C273">
        <v>2016</v>
      </c>
      <c r="D273" s="22">
        <v>9.8481974969999992</v>
      </c>
    </row>
    <row r="274" spans="1:4" x14ac:dyDescent="0.3">
      <c r="A274" t="s">
        <v>210</v>
      </c>
      <c r="B274" t="s">
        <v>6</v>
      </c>
      <c r="C274">
        <v>2017</v>
      </c>
      <c r="D274" s="22">
        <v>9.956312681</v>
      </c>
    </row>
    <row r="275" spans="1:4" x14ac:dyDescent="0.3">
      <c r="A275" t="s">
        <v>210</v>
      </c>
      <c r="B275" t="s">
        <v>6</v>
      </c>
      <c r="C275">
        <v>2018</v>
      </c>
      <c r="D275" s="22">
        <v>10.051162529999999</v>
      </c>
    </row>
    <row r="276" spans="1:4" x14ac:dyDescent="0.3">
      <c r="A276" t="s">
        <v>210</v>
      </c>
      <c r="B276" t="s">
        <v>6</v>
      </c>
      <c r="C276">
        <v>2019</v>
      </c>
      <c r="D276" s="22">
        <v>10.16166744</v>
      </c>
    </row>
    <row r="277" spans="1:4" x14ac:dyDescent="0.3">
      <c r="A277" t="s">
        <v>210</v>
      </c>
      <c r="B277" t="s">
        <v>6</v>
      </c>
      <c r="C277">
        <v>2020</v>
      </c>
      <c r="D277" s="22">
        <v>10.257374240000001</v>
      </c>
    </row>
    <row r="278" spans="1:4" x14ac:dyDescent="0.3">
      <c r="A278" t="s">
        <v>210</v>
      </c>
      <c r="B278" t="s">
        <v>6</v>
      </c>
      <c r="C278">
        <v>2021</v>
      </c>
      <c r="D278" s="22">
        <v>10.328101330000001</v>
      </c>
    </row>
    <row r="279" spans="1:4" x14ac:dyDescent="0.3">
      <c r="A279" t="s">
        <v>210</v>
      </c>
      <c r="B279" t="s">
        <v>6</v>
      </c>
      <c r="C279">
        <v>2022</v>
      </c>
      <c r="D279" s="22">
        <v>10.31415732</v>
      </c>
    </row>
    <row r="280" spans="1:4" x14ac:dyDescent="0.3">
      <c r="A280" t="s">
        <v>210</v>
      </c>
      <c r="B280" t="s">
        <v>6</v>
      </c>
      <c r="C280">
        <v>2023</v>
      </c>
      <c r="D280" s="22">
        <v>10.345609700000001</v>
      </c>
    </row>
    <row r="281" spans="1:4" x14ac:dyDescent="0.3">
      <c r="A281" t="s">
        <v>211</v>
      </c>
      <c r="B281" t="s">
        <v>6</v>
      </c>
      <c r="C281">
        <v>2010</v>
      </c>
      <c r="D281" s="22">
        <v>11.91762028</v>
      </c>
    </row>
    <row r="282" spans="1:4" x14ac:dyDescent="0.3">
      <c r="A282" t="s">
        <v>211</v>
      </c>
      <c r="B282" t="s">
        <v>6</v>
      </c>
      <c r="C282">
        <v>2011</v>
      </c>
      <c r="D282" s="22">
        <v>12.127040539999999</v>
      </c>
    </row>
    <row r="283" spans="1:4" x14ac:dyDescent="0.3">
      <c r="A283" t="s">
        <v>211</v>
      </c>
      <c r="B283" t="s">
        <v>6</v>
      </c>
      <c r="C283">
        <v>2012</v>
      </c>
      <c r="D283" s="22">
        <v>12.229140170000001</v>
      </c>
    </row>
    <row r="284" spans="1:4" x14ac:dyDescent="0.3">
      <c r="A284" t="s">
        <v>211</v>
      </c>
      <c r="B284" t="s">
        <v>6</v>
      </c>
      <c r="C284">
        <v>2013</v>
      </c>
      <c r="D284" s="22">
        <v>12.33934284</v>
      </c>
    </row>
    <row r="285" spans="1:4" x14ac:dyDescent="0.3">
      <c r="A285" t="s">
        <v>211</v>
      </c>
      <c r="B285" t="s">
        <v>6</v>
      </c>
      <c r="C285">
        <v>2014</v>
      </c>
      <c r="D285" s="22">
        <v>12.50856151</v>
      </c>
    </row>
    <row r="286" spans="1:4" x14ac:dyDescent="0.3">
      <c r="A286" t="s">
        <v>211</v>
      </c>
      <c r="B286" t="s">
        <v>6</v>
      </c>
      <c r="C286">
        <v>2015</v>
      </c>
      <c r="D286" s="22">
        <v>12.60974086</v>
      </c>
    </row>
    <row r="287" spans="1:4" x14ac:dyDescent="0.3">
      <c r="A287" t="s">
        <v>211</v>
      </c>
      <c r="B287" t="s">
        <v>6</v>
      </c>
      <c r="C287">
        <v>2016</v>
      </c>
      <c r="D287" s="22">
        <v>12.764809359999999</v>
      </c>
    </row>
    <row r="288" spans="1:4" x14ac:dyDescent="0.3">
      <c r="A288" t="s">
        <v>211</v>
      </c>
      <c r="B288" t="s">
        <v>6</v>
      </c>
      <c r="C288">
        <v>2017</v>
      </c>
      <c r="D288" s="22">
        <v>12.77045171</v>
      </c>
    </row>
    <row r="289" spans="1:4" x14ac:dyDescent="0.3">
      <c r="A289" t="s">
        <v>211</v>
      </c>
      <c r="B289" t="s">
        <v>6</v>
      </c>
      <c r="C289">
        <v>2018</v>
      </c>
      <c r="D289" s="22">
        <v>12.71006523</v>
      </c>
    </row>
    <row r="290" spans="1:4" x14ac:dyDescent="0.3">
      <c r="A290" t="s">
        <v>211</v>
      </c>
      <c r="B290" t="s">
        <v>6</v>
      </c>
      <c r="C290">
        <v>2019</v>
      </c>
      <c r="D290" s="22">
        <v>12.755361219999999</v>
      </c>
    </row>
    <row r="291" spans="1:4" x14ac:dyDescent="0.3">
      <c r="A291" t="s">
        <v>211</v>
      </c>
      <c r="B291" t="s">
        <v>6</v>
      </c>
      <c r="C291">
        <v>2020</v>
      </c>
      <c r="D291" s="22">
        <v>12.864484470000001</v>
      </c>
    </row>
    <row r="292" spans="1:4" x14ac:dyDescent="0.3">
      <c r="A292" t="s">
        <v>211</v>
      </c>
      <c r="B292" t="s">
        <v>6</v>
      </c>
      <c r="C292">
        <v>2021</v>
      </c>
      <c r="D292" s="22">
        <v>12.97114861</v>
      </c>
    </row>
    <row r="293" spans="1:4" x14ac:dyDescent="0.3">
      <c r="A293" t="s">
        <v>211</v>
      </c>
      <c r="B293" t="s">
        <v>6</v>
      </c>
      <c r="C293">
        <v>2022</v>
      </c>
      <c r="D293" s="22">
        <v>13.04754601</v>
      </c>
    </row>
    <row r="294" spans="1:4" x14ac:dyDescent="0.3">
      <c r="A294" t="s">
        <v>211</v>
      </c>
      <c r="B294" t="s">
        <v>6</v>
      </c>
      <c r="C294">
        <v>2023</v>
      </c>
      <c r="D294" s="22">
        <v>13.040365960000001</v>
      </c>
    </row>
    <row r="295" spans="1:4" x14ac:dyDescent="0.3">
      <c r="A295" t="s">
        <v>211</v>
      </c>
      <c r="B295" t="s">
        <v>8</v>
      </c>
      <c r="C295">
        <v>2010</v>
      </c>
      <c r="D295" s="22">
        <v>7.8381846810000004</v>
      </c>
    </row>
    <row r="296" spans="1:4" x14ac:dyDescent="0.3">
      <c r="A296" t="s">
        <v>211</v>
      </c>
      <c r="B296" t="s">
        <v>8</v>
      </c>
      <c r="C296">
        <v>2011</v>
      </c>
      <c r="D296" s="22">
        <v>7.9337909619999998</v>
      </c>
    </row>
    <row r="297" spans="1:4" x14ac:dyDescent="0.3">
      <c r="A297" t="s">
        <v>211</v>
      </c>
      <c r="B297" t="s">
        <v>8</v>
      </c>
      <c r="C297">
        <v>2012</v>
      </c>
      <c r="D297" s="22">
        <v>8.0133487530000007</v>
      </c>
    </row>
    <row r="298" spans="1:4" x14ac:dyDescent="0.3">
      <c r="A298" t="s">
        <v>211</v>
      </c>
      <c r="B298" t="s">
        <v>8</v>
      </c>
      <c r="C298">
        <v>2013</v>
      </c>
      <c r="D298" s="22">
        <v>8.0684418430000004</v>
      </c>
    </row>
    <row r="299" spans="1:4" x14ac:dyDescent="0.3">
      <c r="A299" t="s">
        <v>211</v>
      </c>
      <c r="B299" t="s">
        <v>8</v>
      </c>
      <c r="C299">
        <v>2014</v>
      </c>
      <c r="D299" s="22">
        <v>8.1411880439999997</v>
      </c>
    </row>
    <row r="300" spans="1:4" x14ac:dyDescent="0.3">
      <c r="A300" t="s">
        <v>211</v>
      </c>
      <c r="B300" t="s">
        <v>8</v>
      </c>
      <c r="C300">
        <v>2015</v>
      </c>
      <c r="D300" s="22">
        <v>8.2301399269999997</v>
      </c>
    </row>
    <row r="301" spans="1:4" x14ac:dyDescent="0.3">
      <c r="A301" t="s">
        <v>211</v>
      </c>
      <c r="B301" t="s">
        <v>8</v>
      </c>
      <c r="C301">
        <v>2016</v>
      </c>
      <c r="D301" s="22">
        <v>8.3073575700000006</v>
      </c>
    </row>
    <row r="302" spans="1:4" x14ac:dyDescent="0.3">
      <c r="A302" t="s">
        <v>211</v>
      </c>
      <c r="B302" t="s">
        <v>8</v>
      </c>
      <c r="C302">
        <v>2017</v>
      </c>
      <c r="D302" s="22">
        <v>8.4014095399999995</v>
      </c>
    </row>
    <row r="303" spans="1:4" x14ac:dyDescent="0.3">
      <c r="A303" t="s">
        <v>211</v>
      </c>
      <c r="B303" t="s">
        <v>8</v>
      </c>
      <c r="C303">
        <v>2018</v>
      </c>
      <c r="D303" s="22">
        <v>8.4915721630000007</v>
      </c>
    </row>
    <row r="304" spans="1:4" x14ac:dyDescent="0.3">
      <c r="A304" t="s">
        <v>211</v>
      </c>
      <c r="B304" t="s">
        <v>8</v>
      </c>
      <c r="C304">
        <v>2019</v>
      </c>
      <c r="D304" s="22">
        <v>8.5687560769999997</v>
      </c>
    </row>
    <row r="305" spans="1:4" x14ac:dyDescent="0.3">
      <c r="A305" t="s">
        <v>211</v>
      </c>
      <c r="B305" t="s">
        <v>8</v>
      </c>
      <c r="C305">
        <v>2020</v>
      </c>
      <c r="D305" s="22">
        <v>8.6580518340000001</v>
      </c>
    </row>
    <row r="306" spans="1:4" x14ac:dyDescent="0.3">
      <c r="A306" t="s">
        <v>211</v>
      </c>
      <c r="B306" t="s">
        <v>8</v>
      </c>
      <c r="C306">
        <v>2021</v>
      </c>
      <c r="D306" s="22">
        <v>8.720693872</v>
      </c>
    </row>
    <row r="307" spans="1:4" x14ac:dyDescent="0.3">
      <c r="A307" t="s">
        <v>211</v>
      </c>
      <c r="B307" t="s">
        <v>8</v>
      </c>
      <c r="C307">
        <v>2022</v>
      </c>
      <c r="D307" s="22">
        <v>8.7363448439999996</v>
      </c>
    </row>
    <row r="308" spans="1:4" x14ac:dyDescent="0.3">
      <c r="A308" t="s">
        <v>211</v>
      </c>
      <c r="B308" t="s">
        <v>8</v>
      </c>
      <c r="C308">
        <v>2023</v>
      </c>
      <c r="D308" s="22">
        <v>8.7752091520000004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22CB1-A187-46E4-A557-2B1A6CB9E879}">
  <dimension ref="A1:BQ270"/>
  <sheetViews>
    <sheetView workbookViewId="0"/>
  </sheetViews>
  <sheetFormatPr defaultRowHeight="14.4" x14ac:dyDescent="0.3"/>
  <cols>
    <col min="1" max="1" width="60.109375" bestFit="1" customWidth="1"/>
    <col min="2" max="2" width="25.6640625" bestFit="1" customWidth="1"/>
    <col min="3" max="3" width="38.6640625" bestFit="1" customWidth="1"/>
    <col min="4" max="4" width="13.33203125" bestFit="1" customWidth="1"/>
    <col min="5" max="34" width="5" bestFit="1" customWidth="1"/>
    <col min="35" max="35" width="7.44140625" bestFit="1" customWidth="1"/>
    <col min="36" max="36" width="9.44140625" bestFit="1" customWidth="1"/>
    <col min="37" max="39" width="8.44140625" bestFit="1" customWidth="1"/>
    <col min="40" max="40" width="9.44140625" bestFit="1" customWidth="1"/>
    <col min="41" max="44" width="8.44140625" bestFit="1" customWidth="1"/>
    <col min="45" max="45" width="10.44140625" bestFit="1" customWidth="1"/>
    <col min="46" max="47" width="11.44140625" bestFit="1" customWidth="1"/>
    <col min="48" max="50" width="9.44140625" bestFit="1" customWidth="1"/>
    <col min="51" max="52" width="8.44140625" bestFit="1" customWidth="1"/>
    <col min="53" max="69" width="7.44140625" bestFit="1" customWidth="1"/>
    <col min="257" max="257" width="60.109375" bestFit="1" customWidth="1"/>
    <col min="258" max="258" width="25.6640625" bestFit="1" customWidth="1"/>
    <col min="259" max="259" width="38.6640625" bestFit="1" customWidth="1"/>
    <col min="260" max="260" width="13.33203125" bestFit="1" customWidth="1"/>
    <col min="261" max="290" width="5" bestFit="1" customWidth="1"/>
    <col min="291" max="291" width="7.44140625" bestFit="1" customWidth="1"/>
    <col min="292" max="292" width="9.44140625" bestFit="1" customWidth="1"/>
    <col min="293" max="295" width="8.44140625" bestFit="1" customWidth="1"/>
    <col min="296" max="296" width="9.44140625" bestFit="1" customWidth="1"/>
    <col min="297" max="300" width="8.44140625" bestFit="1" customWidth="1"/>
    <col min="301" max="301" width="10.44140625" bestFit="1" customWidth="1"/>
    <col min="302" max="303" width="11.44140625" bestFit="1" customWidth="1"/>
    <col min="304" max="306" width="9.44140625" bestFit="1" customWidth="1"/>
    <col min="307" max="308" width="8.44140625" bestFit="1" customWidth="1"/>
    <col min="309" max="325" width="7.44140625" bestFit="1" customWidth="1"/>
    <col min="513" max="513" width="60.109375" bestFit="1" customWidth="1"/>
    <col min="514" max="514" width="25.6640625" bestFit="1" customWidth="1"/>
    <col min="515" max="515" width="38.6640625" bestFit="1" customWidth="1"/>
    <col min="516" max="516" width="13.33203125" bestFit="1" customWidth="1"/>
    <col min="517" max="546" width="5" bestFit="1" customWidth="1"/>
    <col min="547" max="547" width="7.44140625" bestFit="1" customWidth="1"/>
    <col min="548" max="548" width="9.44140625" bestFit="1" customWidth="1"/>
    <col min="549" max="551" width="8.44140625" bestFit="1" customWidth="1"/>
    <col min="552" max="552" width="9.44140625" bestFit="1" customWidth="1"/>
    <col min="553" max="556" width="8.44140625" bestFit="1" customWidth="1"/>
    <col min="557" max="557" width="10.44140625" bestFit="1" customWidth="1"/>
    <col min="558" max="559" width="11.44140625" bestFit="1" customWidth="1"/>
    <col min="560" max="562" width="9.44140625" bestFit="1" customWidth="1"/>
    <col min="563" max="564" width="8.44140625" bestFit="1" customWidth="1"/>
    <col min="565" max="581" width="7.44140625" bestFit="1" customWidth="1"/>
    <col min="769" max="769" width="60.109375" bestFit="1" customWidth="1"/>
    <col min="770" max="770" width="25.6640625" bestFit="1" customWidth="1"/>
    <col min="771" max="771" width="38.6640625" bestFit="1" customWidth="1"/>
    <col min="772" max="772" width="13.33203125" bestFit="1" customWidth="1"/>
    <col min="773" max="802" width="5" bestFit="1" customWidth="1"/>
    <col min="803" max="803" width="7.44140625" bestFit="1" customWidth="1"/>
    <col min="804" max="804" width="9.44140625" bestFit="1" customWidth="1"/>
    <col min="805" max="807" width="8.44140625" bestFit="1" customWidth="1"/>
    <col min="808" max="808" width="9.44140625" bestFit="1" customWidth="1"/>
    <col min="809" max="812" width="8.44140625" bestFit="1" customWidth="1"/>
    <col min="813" max="813" width="10.44140625" bestFit="1" customWidth="1"/>
    <col min="814" max="815" width="11.44140625" bestFit="1" customWidth="1"/>
    <col min="816" max="818" width="9.44140625" bestFit="1" customWidth="1"/>
    <col min="819" max="820" width="8.44140625" bestFit="1" customWidth="1"/>
    <col min="821" max="837" width="7.44140625" bestFit="1" customWidth="1"/>
    <col min="1025" max="1025" width="60.109375" bestFit="1" customWidth="1"/>
    <col min="1026" max="1026" width="25.6640625" bestFit="1" customWidth="1"/>
    <col min="1027" max="1027" width="38.6640625" bestFit="1" customWidth="1"/>
    <col min="1028" max="1028" width="13.33203125" bestFit="1" customWidth="1"/>
    <col min="1029" max="1058" width="5" bestFit="1" customWidth="1"/>
    <col min="1059" max="1059" width="7.44140625" bestFit="1" customWidth="1"/>
    <col min="1060" max="1060" width="9.44140625" bestFit="1" customWidth="1"/>
    <col min="1061" max="1063" width="8.44140625" bestFit="1" customWidth="1"/>
    <col min="1064" max="1064" width="9.44140625" bestFit="1" customWidth="1"/>
    <col min="1065" max="1068" width="8.44140625" bestFit="1" customWidth="1"/>
    <col min="1069" max="1069" width="10.44140625" bestFit="1" customWidth="1"/>
    <col min="1070" max="1071" width="11.44140625" bestFit="1" customWidth="1"/>
    <col min="1072" max="1074" width="9.44140625" bestFit="1" customWidth="1"/>
    <col min="1075" max="1076" width="8.44140625" bestFit="1" customWidth="1"/>
    <col min="1077" max="1093" width="7.44140625" bestFit="1" customWidth="1"/>
    <col min="1281" max="1281" width="60.109375" bestFit="1" customWidth="1"/>
    <col min="1282" max="1282" width="25.6640625" bestFit="1" customWidth="1"/>
    <col min="1283" max="1283" width="38.6640625" bestFit="1" customWidth="1"/>
    <col min="1284" max="1284" width="13.33203125" bestFit="1" customWidth="1"/>
    <col min="1285" max="1314" width="5" bestFit="1" customWidth="1"/>
    <col min="1315" max="1315" width="7.44140625" bestFit="1" customWidth="1"/>
    <col min="1316" max="1316" width="9.44140625" bestFit="1" customWidth="1"/>
    <col min="1317" max="1319" width="8.44140625" bestFit="1" customWidth="1"/>
    <col min="1320" max="1320" width="9.44140625" bestFit="1" customWidth="1"/>
    <col min="1321" max="1324" width="8.44140625" bestFit="1" customWidth="1"/>
    <col min="1325" max="1325" width="10.44140625" bestFit="1" customWidth="1"/>
    <col min="1326" max="1327" width="11.44140625" bestFit="1" customWidth="1"/>
    <col min="1328" max="1330" width="9.44140625" bestFit="1" customWidth="1"/>
    <col min="1331" max="1332" width="8.44140625" bestFit="1" customWidth="1"/>
    <col min="1333" max="1349" width="7.44140625" bestFit="1" customWidth="1"/>
    <col min="1537" max="1537" width="60.109375" bestFit="1" customWidth="1"/>
    <col min="1538" max="1538" width="25.6640625" bestFit="1" customWidth="1"/>
    <col min="1539" max="1539" width="38.6640625" bestFit="1" customWidth="1"/>
    <col min="1540" max="1540" width="13.33203125" bestFit="1" customWidth="1"/>
    <col min="1541" max="1570" width="5" bestFit="1" customWidth="1"/>
    <col min="1571" max="1571" width="7.44140625" bestFit="1" customWidth="1"/>
    <col min="1572" max="1572" width="9.44140625" bestFit="1" customWidth="1"/>
    <col min="1573" max="1575" width="8.44140625" bestFit="1" customWidth="1"/>
    <col min="1576" max="1576" width="9.44140625" bestFit="1" customWidth="1"/>
    <col min="1577" max="1580" width="8.44140625" bestFit="1" customWidth="1"/>
    <col min="1581" max="1581" width="10.44140625" bestFit="1" customWidth="1"/>
    <col min="1582" max="1583" width="11.44140625" bestFit="1" customWidth="1"/>
    <col min="1584" max="1586" width="9.44140625" bestFit="1" customWidth="1"/>
    <col min="1587" max="1588" width="8.44140625" bestFit="1" customWidth="1"/>
    <col min="1589" max="1605" width="7.44140625" bestFit="1" customWidth="1"/>
    <col min="1793" max="1793" width="60.109375" bestFit="1" customWidth="1"/>
    <col min="1794" max="1794" width="25.6640625" bestFit="1" customWidth="1"/>
    <col min="1795" max="1795" width="38.6640625" bestFit="1" customWidth="1"/>
    <col min="1796" max="1796" width="13.33203125" bestFit="1" customWidth="1"/>
    <col min="1797" max="1826" width="5" bestFit="1" customWidth="1"/>
    <col min="1827" max="1827" width="7.44140625" bestFit="1" customWidth="1"/>
    <col min="1828" max="1828" width="9.44140625" bestFit="1" customWidth="1"/>
    <col min="1829" max="1831" width="8.44140625" bestFit="1" customWidth="1"/>
    <col min="1832" max="1832" width="9.44140625" bestFit="1" customWidth="1"/>
    <col min="1833" max="1836" width="8.44140625" bestFit="1" customWidth="1"/>
    <col min="1837" max="1837" width="10.44140625" bestFit="1" customWidth="1"/>
    <col min="1838" max="1839" width="11.44140625" bestFit="1" customWidth="1"/>
    <col min="1840" max="1842" width="9.44140625" bestFit="1" customWidth="1"/>
    <col min="1843" max="1844" width="8.44140625" bestFit="1" customWidth="1"/>
    <col min="1845" max="1861" width="7.44140625" bestFit="1" customWidth="1"/>
    <col min="2049" max="2049" width="60.109375" bestFit="1" customWidth="1"/>
    <col min="2050" max="2050" width="25.6640625" bestFit="1" customWidth="1"/>
    <col min="2051" max="2051" width="38.6640625" bestFit="1" customWidth="1"/>
    <col min="2052" max="2052" width="13.33203125" bestFit="1" customWidth="1"/>
    <col min="2053" max="2082" width="5" bestFit="1" customWidth="1"/>
    <col min="2083" max="2083" width="7.44140625" bestFit="1" customWidth="1"/>
    <col min="2084" max="2084" width="9.44140625" bestFit="1" customWidth="1"/>
    <col min="2085" max="2087" width="8.44140625" bestFit="1" customWidth="1"/>
    <col min="2088" max="2088" width="9.44140625" bestFit="1" customWidth="1"/>
    <col min="2089" max="2092" width="8.44140625" bestFit="1" customWidth="1"/>
    <col min="2093" max="2093" width="10.44140625" bestFit="1" customWidth="1"/>
    <col min="2094" max="2095" width="11.44140625" bestFit="1" customWidth="1"/>
    <col min="2096" max="2098" width="9.44140625" bestFit="1" customWidth="1"/>
    <col min="2099" max="2100" width="8.44140625" bestFit="1" customWidth="1"/>
    <col min="2101" max="2117" width="7.44140625" bestFit="1" customWidth="1"/>
    <col min="2305" max="2305" width="60.109375" bestFit="1" customWidth="1"/>
    <col min="2306" max="2306" width="25.6640625" bestFit="1" customWidth="1"/>
    <col min="2307" max="2307" width="38.6640625" bestFit="1" customWidth="1"/>
    <col min="2308" max="2308" width="13.33203125" bestFit="1" customWidth="1"/>
    <col min="2309" max="2338" width="5" bestFit="1" customWidth="1"/>
    <col min="2339" max="2339" width="7.44140625" bestFit="1" customWidth="1"/>
    <col min="2340" max="2340" width="9.44140625" bestFit="1" customWidth="1"/>
    <col min="2341" max="2343" width="8.44140625" bestFit="1" customWidth="1"/>
    <col min="2344" max="2344" width="9.44140625" bestFit="1" customWidth="1"/>
    <col min="2345" max="2348" width="8.44140625" bestFit="1" customWidth="1"/>
    <col min="2349" max="2349" width="10.44140625" bestFit="1" customWidth="1"/>
    <col min="2350" max="2351" width="11.44140625" bestFit="1" customWidth="1"/>
    <col min="2352" max="2354" width="9.44140625" bestFit="1" customWidth="1"/>
    <col min="2355" max="2356" width="8.44140625" bestFit="1" customWidth="1"/>
    <col min="2357" max="2373" width="7.44140625" bestFit="1" customWidth="1"/>
    <col min="2561" max="2561" width="60.109375" bestFit="1" customWidth="1"/>
    <col min="2562" max="2562" width="25.6640625" bestFit="1" customWidth="1"/>
    <col min="2563" max="2563" width="38.6640625" bestFit="1" customWidth="1"/>
    <col min="2564" max="2564" width="13.33203125" bestFit="1" customWidth="1"/>
    <col min="2565" max="2594" width="5" bestFit="1" customWidth="1"/>
    <col min="2595" max="2595" width="7.44140625" bestFit="1" customWidth="1"/>
    <col min="2596" max="2596" width="9.44140625" bestFit="1" customWidth="1"/>
    <col min="2597" max="2599" width="8.44140625" bestFit="1" customWidth="1"/>
    <col min="2600" max="2600" width="9.44140625" bestFit="1" customWidth="1"/>
    <col min="2601" max="2604" width="8.44140625" bestFit="1" customWidth="1"/>
    <col min="2605" max="2605" width="10.44140625" bestFit="1" customWidth="1"/>
    <col min="2606" max="2607" width="11.44140625" bestFit="1" customWidth="1"/>
    <col min="2608" max="2610" width="9.44140625" bestFit="1" customWidth="1"/>
    <col min="2611" max="2612" width="8.44140625" bestFit="1" customWidth="1"/>
    <col min="2613" max="2629" width="7.44140625" bestFit="1" customWidth="1"/>
    <col min="2817" max="2817" width="60.109375" bestFit="1" customWidth="1"/>
    <col min="2818" max="2818" width="25.6640625" bestFit="1" customWidth="1"/>
    <col min="2819" max="2819" width="38.6640625" bestFit="1" customWidth="1"/>
    <col min="2820" max="2820" width="13.33203125" bestFit="1" customWidth="1"/>
    <col min="2821" max="2850" width="5" bestFit="1" customWidth="1"/>
    <col min="2851" max="2851" width="7.44140625" bestFit="1" customWidth="1"/>
    <col min="2852" max="2852" width="9.44140625" bestFit="1" customWidth="1"/>
    <col min="2853" max="2855" width="8.44140625" bestFit="1" customWidth="1"/>
    <col min="2856" max="2856" width="9.44140625" bestFit="1" customWidth="1"/>
    <col min="2857" max="2860" width="8.44140625" bestFit="1" customWidth="1"/>
    <col min="2861" max="2861" width="10.44140625" bestFit="1" customWidth="1"/>
    <col min="2862" max="2863" width="11.44140625" bestFit="1" customWidth="1"/>
    <col min="2864" max="2866" width="9.44140625" bestFit="1" customWidth="1"/>
    <col min="2867" max="2868" width="8.44140625" bestFit="1" customWidth="1"/>
    <col min="2869" max="2885" width="7.44140625" bestFit="1" customWidth="1"/>
    <col min="3073" max="3073" width="60.109375" bestFit="1" customWidth="1"/>
    <col min="3074" max="3074" width="25.6640625" bestFit="1" customWidth="1"/>
    <col min="3075" max="3075" width="38.6640625" bestFit="1" customWidth="1"/>
    <col min="3076" max="3076" width="13.33203125" bestFit="1" customWidth="1"/>
    <col min="3077" max="3106" width="5" bestFit="1" customWidth="1"/>
    <col min="3107" max="3107" width="7.44140625" bestFit="1" customWidth="1"/>
    <col min="3108" max="3108" width="9.44140625" bestFit="1" customWidth="1"/>
    <col min="3109" max="3111" width="8.44140625" bestFit="1" customWidth="1"/>
    <col min="3112" max="3112" width="9.44140625" bestFit="1" customWidth="1"/>
    <col min="3113" max="3116" width="8.44140625" bestFit="1" customWidth="1"/>
    <col min="3117" max="3117" width="10.44140625" bestFit="1" customWidth="1"/>
    <col min="3118" max="3119" width="11.44140625" bestFit="1" customWidth="1"/>
    <col min="3120" max="3122" width="9.44140625" bestFit="1" customWidth="1"/>
    <col min="3123" max="3124" width="8.44140625" bestFit="1" customWidth="1"/>
    <col min="3125" max="3141" width="7.44140625" bestFit="1" customWidth="1"/>
    <col min="3329" max="3329" width="60.109375" bestFit="1" customWidth="1"/>
    <col min="3330" max="3330" width="25.6640625" bestFit="1" customWidth="1"/>
    <col min="3331" max="3331" width="38.6640625" bestFit="1" customWidth="1"/>
    <col min="3332" max="3332" width="13.33203125" bestFit="1" customWidth="1"/>
    <col min="3333" max="3362" width="5" bestFit="1" customWidth="1"/>
    <col min="3363" max="3363" width="7.44140625" bestFit="1" customWidth="1"/>
    <col min="3364" max="3364" width="9.44140625" bestFit="1" customWidth="1"/>
    <col min="3365" max="3367" width="8.44140625" bestFit="1" customWidth="1"/>
    <col min="3368" max="3368" width="9.44140625" bestFit="1" customWidth="1"/>
    <col min="3369" max="3372" width="8.44140625" bestFit="1" customWidth="1"/>
    <col min="3373" max="3373" width="10.44140625" bestFit="1" customWidth="1"/>
    <col min="3374" max="3375" width="11.44140625" bestFit="1" customWidth="1"/>
    <col min="3376" max="3378" width="9.44140625" bestFit="1" customWidth="1"/>
    <col min="3379" max="3380" width="8.44140625" bestFit="1" customWidth="1"/>
    <col min="3381" max="3397" width="7.44140625" bestFit="1" customWidth="1"/>
    <col min="3585" max="3585" width="60.109375" bestFit="1" customWidth="1"/>
    <col min="3586" max="3586" width="25.6640625" bestFit="1" customWidth="1"/>
    <col min="3587" max="3587" width="38.6640625" bestFit="1" customWidth="1"/>
    <col min="3588" max="3588" width="13.33203125" bestFit="1" customWidth="1"/>
    <col min="3589" max="3618" width="5" bestFit="1" customWidth="1"/>
    <col min="3619" max="3619" width="7.44140625" bestFit="1" customWidth="1"/>
    <col min="3620" max="3620" width="9.44140625" bestFit="1" customWidth="1"/>
    <col min="3621" max="3623" width="8.44140625" bestFit="1" customWidth="1"/>
    <col min="3624" max="3624" width="9.44140625" bestFit="1" customWidth="1"/>
    <col min="3625" max="3628" width="8.44140625" bestFit="1" customWidth="1"/>
    <col min="3629" max="3629" width="10.44140625" bestFit="1" customWidth="1"/>
    <col min="3630" max="3631" width="11.44140625" bestFit="1" customWidth="1"/>
    <col min="3632" max="3634" width="9.44140625" bestFit="1" customWidth="1"/>
    <col min="3635" max="3636" width="8.44140625" bestFit="1" customWidth="1"/>
    <col min="3637" max="3653" width="7.44140625" bestFit="1" customWidth="1"/>
    <col min="3841" max="3841" width="60.109375" bestFit="1" customWidth="1"/>
    <col min="3842" max="3842" width="25.6640625" bestFit="1" customWidth="1"/>
    <col min="3843" max="3843" width="38.6640625" bestFit="1" customWidth="1"/>
    <col min="3844" max="3844" width="13.33203125" bestFit="1" customWidth="1"/>
    <col min="3845" max="3874" width="5" bestFit="1" customWidth="1"/>
    <col min="3875" max="3875" width="7.44140625" bestFit="1" customWidth="1"/>
    <col min="3876" max="3876" width="9.44140625" bestFit="1" customWidth="1"/>
    <col min="3877" max="3879" width="8.44140625" bestFit="1" customWidth="1"/>
    <col min="3880" max="3880" width="9.44140625" bestFit="1" customWidth="1"/>
    <col min="3881" max="3884" width="8.44140625" bestFit="1" customWidth="1"/>
    <col min="3885" max="3885" width="10.44140625" bestFit="1" customWidth="1"/>
    <col min="3886" max="3887" width="11.44140625" bestFit="1" customWidth="1"/>
    <col min="3888" max="3890" width="9.44140625" bestFit="1" customWidth="1"/>
    <col min="3891" max="3892" width="8.44140625" bestFit="1" customWidth="1"/>
    <col min="3893" max="3909" width="7.44140625" bestFit="1" customWidth="1"/>
    <col min="4097" max="4097" width="60.109375" bestFit="1" customWidth="1"/>
    <col min="4098" max="4098" width="25.6640625" bestFit="1" customWidth="1"/>
    <col min="4099" max="4099" width="38.6640625" bestFit="1" customWidth="1"/>
    <col min="4100" max="4100" width="13.33203125" bestFit="1" customWidth="1"/>
    <col min="4101" max="4130" width="5" bestFit="1" customWidth="1"/>
    <col min="4131" max="4131" width="7.44140625" bestFit="1" customWidth="1"/>
    <col min="4132" max="4132" width="9.44140625" bestFit="1" customWidth="1"/>
    <col min="4133" max="4135" width="8.44140625" bestFit="1" customWidth="1"/>
    <col min="4136" max="4136" width="9.44140625" bestFit="1" customWidth="1"/>
    <col min="4137" max="4140" width="8.44140625" bestFit="1" customWidth="1"/>
    <col min="4141" max="4141" width="10.44140625" bestFit="1" customWidth="1"/>
    <col min="4142" max="4143" width="11.44140625" bestFit="1" customWidth="1"/>
    <col min="4144" max="4146" width="9.44140625" bestFit="1" customWidth="1"/>
    <col min="4147" max="4148" width="8.44140625" bestFit="1" customWidth="1"/>
    <col min="4149" max="4165" width="7.44140625" bestFit="1" customWidth="1"/>
    <col min="4353" max="4353" width="60.109375" bestFit="1" customWidth="1"/>
    <col min="4354" max="4354" width="25.6640625" bestFit="1" customWidth="1"/>
    <col min="4355" max="4355" width="38.6640625" bestFit="1" customWidth="1"/>
    <col min="4356" max="4356" width="13.33203125" bestFit="1" customWidth="1"/>
    <col min="4357" max="4386" width="5" bestFit="1" customWidth="1"/>
    <col min="4387" max="4387" width="7.44140625" bestFit="1" customWidth="1"/>
    <col min="4388" max="4388" width="9.44140625" bestFit="1" customWidth="1"/>
    <col min="4389" max="4391" width="8.44140625" bestFit="1" customWidth="1"/>
    <col min="4392" max="4392" width="9.44140625" bestFit="1" customWidth="1"/>
    <col min="4393" max="4396" width="8.44140625" bestFit="1" customWidth="1"/>
    <col min="4397" max="4397" width="10.44140625" bestFit="1" customWidth="1"/>
    <col min="4398" max="4399" width="11.44140625" bestFit="1" customWidth="1"/>
    <col min="4400" max="4402" width="9.44140625" bestFit="1" customWidth="1"/>
    <col min="4403" max="4404" width="8.44140625" bestFit="1" customWidth="1"/>
    <col min="4405" max="4421" width="7.44140625" bestFit="1" customWidth="1"/>
    <col min="4609" max="4609" width="60.109375" bestFit="1" customWidth="1"/>
    <col min="4610" max="4610" width="25.6640625" bestFit="1" customWidth="1"/>
    <col min="4611" max="4611" width="38.6640625" bestFit="1" customWidth="1"/>
    <col min="4612" max="4612" width="13.33203125" bestFit="1" customWidth="1"/>
    <col min="4613" max="4642" width="5" bestFit="1" customWidth="1"/>
    <col min="4643" max="4643" width="7.44140625" bestFit="1" customWidth="1"/>
    <col min="4644" max="4644" width="9.44140625" bestFit="1" customWidth="1"/>
    <col min="4645" max="4647" width="8.44140625" bestFit="1" customWidth="1"/>
    <col min="4648" max="4648" width="9.44140625" bestFit="1" customWidth="1"/>
    <col min="4649" max="4652" width="8.44140625" bestFit="1" customWidth="1"/>
    <col min="4653" max="4653" width="10.44140625" bestFit="1" customWidth="1"/>
    <col min="4654" max="4655" width="11.44140625" bestFit="1" customWidth="1"/>
    <col min="4656" max="4658" width="9.44140625" bestFit="1" customWidth="1"/>
    <col min="4659" max="4660" width="8.44140625" bestFit="1" customWidth="1"/>
    <col min="4661" max="4677" width="7.44140625" bestFit="1" customWidth="1"/>
    <col min="4865" max="4865" width="60.109375" bestFit="1" customWidth="1"/>
    <col min="4866" max="4866" width="25.6640625" bestFit="1" customWidth="1"/>
    <col min="4867" max="4867" width="38.6640625" bestFit="1" customWidth="1"/>
    <col min="4868" max="4868" width="13.33203125" bestFit="1" customWidth="1"/>
    <col min="4869" max="4898" width="5" bestFit="1" customWidth="1"/>
    <col min="4899" max="4899" width="7.44140625" bestFit="1" customWidth="1"/>
    <col min="4900" max="4900" width="9.44140625" bestFit="1" customWidth="1"/>
    <col min="4901" max="4903" width="8.44140625" bestFit="1" customWidth="1"/>
    <col min="4904" max="4904" width="9.44140625" bestFit="1" customWidth="1"/>
    <col min="4905" max="4908" width="8.44140625" bestFit="1" customWidth="1"/>
    <col min="4909" max="4909" width="10.44140625" bestFit="1" customWidth="1"/>
    <col min="4910" max="4911" width="11.44140625" bestFit="1" customWidth="1"/>
    <col min="4912" max="4914" width="9.44140625" bestFit="1" customWidth="1"/>
    <col min="4915" max="4916" width="8.44140625" bestFit="1" customWidth="1"/>
    <col min="4917" max="4933" width="7.44140625" bestFit="1" customWidth="1"/>
    <col min="5121" max="5121" width="60.109375" bestFit="1" customWidth="1"/>
    <col min="5122" max="5122" width="25.6640625" bestFit="1" customWidth="1"/>
    <col min="5123" max="5123" width="38.6640625" bestFit="1" customWidth="1"/>
    <col min="5124" max="5124" width="13.33203125" bestFit="1" customWidth="1"/>
    <col min="5125" max="5154" width="5" bestFit="1" customWidth="1"/>
    <col min="5155" max="5155" width="7.44140625" bestFit="1" customWidth="1"/>
    <col min="5156" max="5156" width="9.44140625" bestFit="1" customWidth="1"/>
    <col min="5157" max="5159" width="8.44140625" bestFit="1" customWidth="1"/>
    <col min="5160" max="5160" width="9.44140625" bestFit="1" customWidth="1"/>
    <col min="5161" max="5164" width="8.44140625" bestFit="1" customWidth="1"/>
    <col min="5165" max="5165" width="10.44140625" bestFit="1" customWidth="1"/>
    <col min="5166" max="5167" width="11.44140625" bestFit="1" customWidth="1"/>
    <col min="5168" max="5170" width="9.44140625" bestFit="1" customWidth="1"/>
    <col min="5171" max="5172" width="8.44140625" bestFit="1" customWidth="1"/>
    <col min="5173" max="5189" width="7.44140625" bestFit="1" customWidth="1"/>
    <col min="5377" max="5377" width="60.109375" bestFit="1" customWidth="1"/>
    <col min="5378" max="5378" width="25.6640625" bestFit="1" customWidth="1"/>
    <col min="5379" max="5379" width="38.6640625" bestFit="1" customWidth="1"/>
    <col min="5380" max="5380" width="13.33203125" bestFit="1" customWidth="1"/>
    <col min="5381" max="5410" width="5" bestFit="1" customWidth="1"/>
    <col min="5411" max="5411" width="7.44140625" bestFit="1" customWidth="1"/>
    <col min="5412" max="5412" width="9.44140625" bestFit="1" customWidth="1"/>
    <col min="5413" max="5415" width="8.44140625" bestFit="1" customWidth="1"/>
    <col min="5416" max="5416" width="9.44140625" bestFit="1" customWidth="1"/>
    <col min="5417" max="5420" width="8.44140625" bestFit="1" customWidth="1"/>
    <col min="5421" max="5421" width="10.44140625" bestFit="1" customWidth="1"/>
    <col min="5422" max="5423" width="11.44140625" bestFit="1" customWidth="1"/>
    <col min="5424" max="5426" width="9.44140625" bestFit="1" customWidth="1"/>
    <col min="5427" max="5428" width="8.44140625" bestFit="1" customWidth="1"/>
    <col min="5429" max="5445" width="7.44140625" bestFit="1" customWidth="1"/>
    <col min="5633" max="5633" width="60.109375" bestFit="1" customWidth="1"/>
    <col min="5634" max="5634" width="25.6640625" bestFit="1" customWidth="1"/>
    <col min="5635" max="5635" width="38.6640625" bestFit="1" customWidth="1"/>
    <col min="5636" max="5636" width="13.33203125" bestFit="1" customWidth="1"/>
    <col min="5637" max="5666" width="5" bestFit="1" customWidth="1"/>
    <col min="5667" max="5667" width="7.44140625" bestFit="1" customWidth="1"/>
    <col min="5668" max="5668" width="9.44140625" bestFit="1" customWidth="1"/>
    <col min="5669" max="5671" width="8.44140625" bestFit="1" customWidth="1"/>
    <col min="5672" max="5672" width="9.44140625" bestFit="1" customWidth="1"/>
    <col min="5673" max="5676" width="8.44140625" bestFit="1" customWidth="1"/>
    <col min="5677" max="5677" width="10.44140625" bestFit="1" customWidth="1"/>
    <col min="5678" max="5679" width="11.44140625" bestFit="1" customWidth="1"/>
    <col min="5680" max="5682" width="9.44140625" bestFit="1" customWidth="1"/>
    <col min="5683" max="5684" width="8.44140625" bestFit="1" customWidth="1"/>
    <col min="5685" max="5701" width="7.44140625" bestFit="1" customWidth="1"/>
    <col min="5889" max="5889" width="60.109375" bestFit="1" customWidth="1"/>
    <col min="5890" max="5890" width="25.6640625" bestFit="1" customWidth="1"/>
    <col min="5891" max="5891" width="38.6640625" bestFit="1" customWidth="1"/>
    <col min="5892" max="5892" width="13.33203125" bestFit="1" customWidth="1"/>
    <col min="5893" max="5922" width="5" bestFit="1" customWidth="1"/>
    <col min="5923" max="5923" width="7.44140625" bestFit="1" customWidth="1"/>
    <col min="5924" max="5924" width="9.44140625" bestFit="1" customWidth="1"/>
    <col min="5925" max="5927" width="8.44140625" bestFit="1" customWidth="1"/>
    <col min="5928" max="5928" width="9.44140625" bestFit="1" customWidth="1"/>
    <col min="5929" max="5932" width="8.44140625" bestFit="1" customWidth="1"/>
    <col min="5933" max="5933" width="10.44140625" bestFit="1" customWidth="1"/>
    <col min="5934" max="5935" width="11.44140625" bestFit="1" customWidth="1"/>
    <col min="5936" max="5938" width="9.44140625" bestFit="1" customWidth="1"/>
    <col min="5939" max="5940" width="8.44140625" bestFit="1" customWidth="1"/>
    <col min="5941" max="5957" width="7.44140625" bestFit="1" customWidth="1"/>
    <col min="6145" max="6145" width="60.109375" bestFit="1" customWidth="1"/>
    <col min="6146" max="6146" width="25.6640625" bestFit="1" customWidth="1"/>
    <col min="6147" max="6147" width="38.6640625" bestFit="1" customWidth="1"/>
    <col min="6148" max="6148" width="13.33203125" bestFit="1" customWidth="1"/>
    <col min="6149" max="6178" width="5" bestFit="1" customWidth="1"/>
    <col min="6179" max="6179" width="7.44140625" bestFit="1" customWidth="1"/>
    <col min="6180" max="6180" width="9.44140625" bestFit="1" customWidth="1"/>
    <col min="6181" max="6183" width="8.44140625" bestFit="1" customWidth="1"/>
    <col min="6184" max="6184" width="9.44140625" bestFit="1" customWidth="1"/>
    <col min="6185" max="6188" width="8.44140625" bestFit="1" customWidth="1"/>
    <col min="6189" max="6189" width="10.44140625" bestFit="1" customWidth="1"/>
    <col min="6190" max="6191" width="11.44140625" bestFit="1" customWidth="1"/>
    <col min="6192" max="6194" width="9.44140625" bestFit="1" customWidth="1"/>
    <col min="6195" max="6196" width="8.44140625" bestFit="1" customWidth="1"/>
    <col min="6197" max="6213" width="7.44140625" bestFit="1" customWidth="1"/>
    <col min="6401" max="6401" width="60.109375" bestFit="1" customWidth="1"/>
    <col min="6402" max="6402" width="25.6640625" bestFit="1" customWidth="1"/>
    <col min="6403" max="6403" width="38.6640625" bestFit="1" customWidth="1"/>
    <col min="6404" max="6404" width="13.33203125" bestFit="1" customWidth="1"/>
    <col min="6405" max="6434" width="5" bestFit="1" customWidth="1"/>
    <col min="6435" max="6435" width="7.44140625" bestFit="1" customWidth="1"/>
    <col min="6436" max="6436" width="9.44140625" bestFit="1" customWidth="1"/>
    <col min="6437" max="6439" width="8.44140625" bestFit="1" customWidth="1"/>
    <col min="6440" max="6440" width="9.44140625" bestFit="1" customWidth="1"/>
    <col min="6441" max="6444" width="8.44140625" bestFit="1" customWidth="1"/>
    <col min="6445" max="6445" width="10.44140625" bestFit="1" customWidth="1"/>
    <col min="6446" max="6447" width="11.44140625" bestFit="1" customWidth="1"/>
    <col min="6448" max="6450" width="9.44140625" bestFit="1" customWidth="1"/>
    <col min="6451" max="6452" width="8.44140625" bestFit="1" customWidth="1"/>
    <col min="6453" max="6469" width="7.44140625" bestFit="1" customWidth="1"/>
    <col min="6657" max="6657" width="60.109375" bestFit="1" customWidth="1"/>
    <col min="6658" max="6658" width="25.6640625" bestFit="1" customWidth="1"/>
    <col min="6659" max="6659" width="38.6640625" bestFit="1" customWidth="1"/>
    <col min="6660" max="6660" width="13.33203125" bestFit="1" customWidth="1"/>
    <col min="6661" max="6690" width="5" bestFit="1" customWidth="1"/>
    <col min="6691" max="6691" width="7.44140625" bestFit="1" customWidth="1"/>
    <col min="6692" max="6692" width="9.44140625" bestFit="1" customWidth="1"/>
    <col min="6693" max="6695" width="8.44140625" bestFit="1" customWidth="1"/>
    <col min="6696" max="6696" width="9.44140625" bestFit="1" customWidth="1"/>
    <col min="6697" max="6700" width="8.44140625" bestFit="1" customWidth="1"/>
    <col min="6701" max="6701" width="10.44140625" bestFit="1" customWidth="1"/>
    <col min="6702" max="6703" width="11.44140625" bestFit="1" customWidth="1"/>
    <col min="6704" max="6706" width="9.44140625" bestFit="1" customWidth="1"/>
    <col min="6707" max="6708" width="8.44140625" bestFit="1" customWidth="1"/>
    <col min="6709" max="6725" width="7.44140625" bestFit="1" customWidth="1"/>
    <col min="6913" max="6913" width="60.109375" bestFit="1" customWidth="1"/>
    <col min="6914" max="6914" width="25.6640625" bestFit="1" customWidth="1"/>
    <col min="6915" max="6915" width="38.6640625" bestFit="1" customWidth="1"/>
    <col min="6916" max="6916" width="13.33203125" bestFit="1" customWidth="1"/>
    <col min="6917" max="6946" width="5" bestFit="1" customWidth="1"/>
    <col min="6947" max="6947" width="7.44140625" bestFit="1" customWidth="1"/>
    <col min="6948" max="6948" width="9.44140625" bestFit="1" customWidth="1"/>
    <col min="6949" max="6951" width="8.44140625" bestFit="1" customWidth="1"/>
    <col min="6952" max="6952" width="9.44140625" bestFit="1" customWidth="1"/>
    <col min="6953" max="6956" width="8.44140625" bestFit="1" customWidth="1"/>
    <col min="6957" max="6957" width="10.44140625" bestFit="1" customWidth="1"/>
    <col min="6958" max="6959" width="11.44140625" bestFit="1" customWidth="1"/>
    <col min="6960" max="6962" width="9.44140625" bestFit="1" customWidth="1"/>
    <col min="6963" max="6964" width="8.44140625" bestFit="1" customWidth="1"/>
    <col min="6965" max="6981" width="7.44140625" bestFit="1" customWidth="1"/>
    <col min="7169" max="7169" width="60.109375" bestFit="1" customWidth="1"/>
    <col min="7170" max="7170" width="25.6640625" bestFit="1" customWidth="1"/>
    <col min="7171" max="7171" width="38.6640625" bestFit="1" customWidth="1"/>
    <col min="7172" max="7172" width="13.33203125" bestFit="1" customWidth="1"/>
    <col min="7173" max="7202" width="5" bestFit="1" customWidth="1"/>
    <col min="7203" max="7203" width="7.44140625" bestFit="1" customWidth="1"/>
    <col min="7204" max="7204" width="9.44140625" bestFit="1" customWidth="1"/>
    <col min="7205" max="7207" width="8.44140625" bestFit="1" customWidth="1"/>
    <col min="7208" max="7208" width="9.44140625" bestFit="1" customWidth="1"/>
    <col min="7209" max="7212" width="8.44140625" bestFit="1" customWidth="1"/>
    <col min="7213" max="7213" width="10.44140625" bestFit="1" customWidth="1"/>
    <col min="7214" max="7215" width="11.44140625" bestFit="1" customWidth="1"/>
    <col min="7216" max="7218" width="9.44140625" bestFit="1" customWidth="1"/>
    <col min="7219" max="7220" width="8.44140625" bestFit="1" customWidth="1"/>
    <col min="7221" max="7237" width="7.44140625" bestFit="1" customWidth="1"/>
    <col min="7425" max="7425" width="60.109375" bestFit="1" customWidth="1"/>
    <col min="7426" max="7426" width="25.6640625" bestFit="1" customWidth="1"/>
    <col min="7427" max="7427" width="38.6640625" bestFit="1" customWidth="1"/>
    <col min="7428" max="7428" width="13.33203125" bestFit="1" customWidth="1"/>
    <col min="7429" max="7458" width="5" bestFit="1" customWidth="1"/>
    <col min="7459" max="7459" width="7.44140625" bestFit="1" customWidth="1"/>
    <col min="7460" max="7460" width="9.44140625" bestFit="1" customWidth="1"/>
    <col min="7461" max="7463" width="8.44140625" bestFit="1" customWidth="1"/>
    <col min="7464" max="7464" width="9.44140625" bestFit="1" customWidth="1"/>
    <col min="7465" max="7468" width="8.44140625" bestFit="1" customWidth="1"/>
    <col min="7469" max="7469" width="10.44140625" bestFit="1" customWidth="1"/>
    <col min="7470" max="7471" width="11.44140625" bestFit="1" customWidth="1"/>
    <col min="7472" max="7474" width="9.44140625" bestFit="1" customWidth="1"/>
    <col min="7475" max="7476" width="8.44140625" bestFit="1" customWidth="1"/>
    <col min="7477" max="7493" width="7.44140625" bestFit="1" customWidth="1"/>
    <col min="7681" max="7681" width="60.109375" bestFit="1" customWidth="1"/>
    <col min="7682" max="7682" width="25.6640625" bestFit="1" customWidth="1"/>
    <col min="7683" max="7683" width="38.6640625" bestFit="1" customWidth="1"/>
    <col min="7684" max="7684" width="13.33203125" bestFit="1" customWidth="1"/>
    <col min="7685" max="7714" width="5" bestFit="1" customWidth="1"/>
    <col min="7715" max="7715" width="7.44140625" bestFit="1" customWidth="1"/>
    <col min="7716" max="7716" width="9.44140625" bestFit="1" customWidth="1"/>
    <col min="7717" max="7719" width="8.44140625" bestFit="1" customWidth="1"/>
    <col min="7720" max="7720" width="9.44140625" bestFit="1" customWidth="1"/>
    <col min="7721" max="7724" width="8.44140625" bestFit="1" customWidth="1"/>
    <col min="7725" max="7725" width="10.44140625" bestFit="1" customWidth="1"/>
    <col min="7726" max="7727" width="11.44140625" bestFit="1" customWidth="1"/>
    <col min="7728" max="7730" width="9.44140625" bestFit="1" customWidth="1"/>
    <col min="7731" max="7732" width="8.44140625" bestFit="1" customWidth="1"/>
    <col min="7733" max="7749" width="7.44140625" bestFit="1" customWidth="1"/>
    <col min="7937" max="7937" width="60.109375" bestFit="1" customWidth="1"/>
    <col min="7938" max="7938" width="25.6640625" bestFit="1" customWidth="1"/>
    <col min="7939" max="7939" width="38.6640625" bestFit="1" customWidth="1"/>
    <col min="7940" max="7940" width="13.33203125" bestFit="1" customWidth="1"/>
    <col min="7941" max="7970" width="5" bestFit="1" customWidth="1"/>
    <col min="7971" max="7971" width="7.44140625" bestFit="1" customWidth="1"/>
    <col min="7972" max="7972" width="9.44140625" bestFit="1" customWidth="1"/>
    <col min="7973" max="7975" width="8.44140625" bestFit="1" customWidth="1"/>
    <col min="7976" max="7976" width="9.44140625" bestFit="1" customWidth="1"/>
    <col min="7977" max="7980" width="8.44140625" bestFit="1" customWidth="1"/>
    <col min="7981" max="7981" width="10.44140625" bestFit="1" customWidth="1"/>
    <col min="7982" max="7983" width="11.44140625" bestFit="1" customWidth="1"/>
    <col min="7984" max="7986" width="9.44140625" bestFit="1" customWidth="1"/>
    <col min="7987" max="7988" width="8.44140625" bestFit="1" customWidth="1"/>
    <col min="7989" max="8005" width="7.44140625" bestFit="1" customWidth="1"/>
    <col min="8193" max="8193" width="60.109375" bestFit="1" customWidth="1"/>
    <col min="8194" max="8194" width="25.6640625" bestFit="1" customWidth="1"/>
    <col min="8195" max="8195" width="38.6640625" bestFit="1" customWidth="1"/>
    <col min="8196" max="8196" width="13.33203125" bestFit="1" customWidth="1"/>
    <col min="8197" max="8226" width="5" bestFit="1" customWidth="1"/>
    <col min="8227" max="8227" width="7.44140625" bestFit="1" customWidth="1"/>
    <col min="8228" max="8228" width="9.44140625" bestFit="1" customWidth="1"/>
    <col min="8229" max="8231" width="8.44140625" bestFit="1" customWidth="1"/>
    <col min="8232" max="8232" width="9.44140625" bestFit="1" customWidth="1"/>
    <col min="8233" max="8236" width="8.44140625" bestFit="1" customWidth="1"/>
    <col min="8237" max="8237" width="10.44140625" bestFit="1" customWidth="1"/>
    <col min="8238" max="8239" width="11.44140625" bestFit="1" customWidth="1"/>
    <col min="8240" max="8242" width="9.44140625" bestFit="1" customWidth="1"/>
    <col min="8243" max="8244" width="8.44140625" bestFit="1" customWidth="1"/>
    <col min="8245" max="8261" width="7.44140625" bestFit="1" customWidth="1"/>
    <col min="8449" max="8449" width="60.109375" bestFit="1" customWidth="1"/>
    <col min="8450" max="8450" width="25.6640625" bestFit="1" customWidth="1"/>
    <col min="8451" max="8451" width="38.6640625" bestFit="1" customWidth="1"/>
    <col min="8452" max="8452" width="13.33203125" bestFit="1" customWidth="1"/>
    <col min="8453" max="8482" width="5" bestFit="1" customWidth="1"/>
    <col min="8483" max="8483" width="7.44140625" bestFit="1" customWidth="1"/>
    <col min="8484" max="8484" width="9.44140625" bestFit="1" customWidth="1"/>
    <col min="8485" max="8487" width="8.44140625" bestFit="1" customWidth="1"/>
    <col min="8488" max="8488" width="9.44140625" bestFit="1" customWidth="1"/>
    <col min="8489" max="8492" width="8.44140625" bestFit="1" customWidth="1"/>
    <col min="8493" max="8493" width="10.44140625" bestFit="1" customWidth="1"/>
    <col min="8494" max="8495" width="11.44140625" bestFit="1" customWidth="1"/>
    <col min="8496" max="8498" width="9.44140625" bestFit="1" customWidth="1"/>
    <col min="8499" max="8500" width="8.44140625" bestFit="1" customWidth="1"/>
    <col min="8501" max="8517" width="7.44140625" bestFit="1" customWidth="1"/>
    <col min="8705" max="8705" width="60.109375" bestFit="1" customWidth="1"/>
    <col min="8706" max="8706" width="25.6640625" bestFit="1" customWidth="1"/>
    <col min="8707" max="8707" width="38.6640625" bestFit="1" customWidth="1"/>
    <col min="8708" max="8708" width="13.33203125" bestFit="1" customWidth="1"/>
    <col min="8709" max="8738" width="5" bestFit="1" customWidth="1"/>
    <col min="8739" max="8739" width="7.44140625" bestFit="1" customWidth="1"/>
    <col min="8740" max="8740" width="9.44140625" bestFit="1" customWidth="1"/>
    <col min="8741" max="8743" width="8.44140625" bestFit="1" customWidth="1"/>
    <col min="8744" max="8744" width="9.44140625" bestFit="1" customWidth="1"/>
    <col min="8745" max="8748" width="8.44140625" bestFit="1" customWidth="1"/>
    <col min="8749" max="8749" width="10.44140625" bestFit="1" customWidth="1"/>
    <col min="8750" max="8751" width="11.44140625" bestFit="1" customWidth="1"/>
    <col min="8752" max="8754" width="9.44140625" bestFit="1" customWidth="1"/>
    <col min="8755" max="8756" width="8.44140625" bestFit="1" customWidth="1"/>
    <col min="8757" max="8773" width="7.44140625" bestFit="1" customWidth="1"/>
    <col min="8961" max="8961" width="60.109375" bestFit="1" customWidth="1"/>
    <col min="8962" max="8962" width="25.6640625" bestFit="1" customWidth="1"/>
    <col min="8963" max="8963" width="38.6640625" bestFit="1" customWidth="1"/>
    <col min="8964" max="8964" width="13.33203125" bestFit="1" customWidth="1"/>
    <col min="8965" max="8994" width="5" bestFit="1" customWidth="1"/>
    <col min="8995" max="8995" width="7.44140625" bestFit="1" customWidth="1"/>
    <col min="8996" max="8996" width="9.44140625" bestFit="1" customWidth="1"/>
    <col min="8997" max="8999" width="8.44140625" bestFit="1" customWidth="1"/>
    <col min="9000" max="9000" width="9.44140625" bestFit="1" customWidth="1"/>
    <col min="9001" max="9004" width="8.44140625" bestFit="1" customWidth="1"/>
    <col min="9005" max="9005" width="10.44140625" bestFit="1" customWidth="1"/>
    <col min="9006" max="9007" width="11.44140625" bestFit="1" customWidth="1"/>
    <col min="9008" max="9010" width="9.44140625" bestFit="1" customWidth="1"/>
    <col min="9011" max="9012" width="8.44140625" bestFit="1" customWidth="1"/>
    <col min="9013" max="9029" width="7.44140625" bestFit="1" customWidth="1"/>
    <col min="9217" max="9217" width="60.109375" bestFit="1" customWidth="1"/>
    <col min="9218" max="9218" width="25.6640625" bestFit="1" customWidth="1"/>
    <col min="9219" max="9219" width="38.6640625" bestFit="1" customWidth="1"/>
    <col min="9220" max="9220" width="13.33203125" bestFit="1" customWidth="1"/>
    <col min="9221" max="9250" width="5" bestFit="1" customWidth="1"/>
    <col min="9251" max="9251" width="7.44140625" bestFit="1" customWidth="1"/>
    <col min="9252" max="9252" width="9.44140625" bestFit="1" customWidth="1"/>
    <col min="9253" max="9255" width="8.44140625" bestFit="1" customWidth="1"/>
    <col min="9256" max="9256" width="9.44140625" bestFit="1" customWidth="1"/>
    <col min="9257" max="9260" width="8.44140625" bestFit="1" customWidth="1"/>
    <col min="9261" max="9261" width="10.44140625" bestFit="1" customWidth="1"/>
    <col min="9262" max="9263" width="11.44140625" bestFit="1" customWidth="1"/>
    <col min="9264" max="9266" width="9.44140625" bestFit="1" customWidth="1"/>
    <col min="9267" max="9268" width="8.44140625" bestFit="1" customWidth="1"/>
    <col min="9269" max="9285" width="7.44140625" bestFit="1" customWidth="1"/>
    <col min="9473" max="9473" width="60.109375" bestFit="1" customWidth="1"/>
    <col min="9474" max="9474" width="25.6640625" bestFit="1" customWidth="1"/>
    <col min="9475" max="9475" width="38.6640625" bestFit="1" customWidth="1"/>
    <col min="9476" max="9476" width="13.33203125" bestFit="1" customWidth="1"/>
    <col min="9477" max="9506" width="5" bestFit="1" customWidth="1"/>
    <col min="9507" max="9507" width="7.44140625" bestFit="1" customWidth="1"/>
    <col min="9508" max="9508" width="9.44140625" bestFit="1" customWidth="1"/>
    <col min="9509" max="9511" width="8.44140625" bestFit="1" customWidth="1"/>
    <col min="9512" max="9512" width="9.44140625" bestFit="1" customWidth="1"/>
    <col min="9513" max="9516" width="8.44140625" bestFit="1" customWidth="1"/>
    <col min="9517" max="9517" width="10.44140625" bestFit="1" customWidth="1"/>
    <col min="9518" max="9519" width="11.44140625" bestFit="1" customWidth="1"/>
    <col min="9520" max="9522" width="9.44140625" bestFit="1" customWidth="1"/>
    <col min="9523" max="9524" width="8.44140625" bestFit="1" customWidth="1"/>
    <col min="9525" max="9541" width="7.44140625" bestFit="1" customWidth="1"/>
    <col min="9729" max="9729" width="60.109375" bestFit="1" customWidth="1"/>
    <col min="9730" max="9730" width="25.6640625" bestFit="1" customWidth="1"/>
    <col min="9731" max="9731" width="38.6640625" bestFit="1" customWidth="1"/>
    <col min="9732" max="9732" width="13.33203125" bestFit="1" customWidth="1"/>
    <col min="9733" max="9762" width="5" bestFit="1" customWidth="1"/>
    <col min="9763" max="9763" width="7.44140625" bestFit="1" customWidth="1"/>
    <col min="9764" max="9764" width="9.44140625" bestFit="1" customWidth="1"/>
    <col min="9765" max="9767" width="8.44140625" bestFit="1" customWidth="1"/>
    <col min="9768" max="9768" width="9.44140625" bestFit="1" customWidth="1"/>
    <col min="9769" max="9772" width="8.44140625" bestFit="1" customWidth="1"/>
    <col min="9773" max="9773" width="10.44140625" bestFit="1" customWidth="1"/>
    <col min="9774" max="9775" width="11.44140625" bestFit="1" customWidth="1"/>
    <col min="9776" max="9778" width="9.44140625" bestFit="1" customWidth="1"/>
    <col min="9779" max="9780" width="8.44140625" bestFit="1" customWidth="1"/>
    <col min="9781" max="9797" width="7.44140625" bestFit="1" customWidth="1"/>
    <col min="9985" max="9985" width="60.109375" bestFit="1" customWidth="1"/>
    <col min="9986" max="9986" width="25.6640625" bestFit="1" customWidth="1"/>
    <col min="9987" max="9987" width="38.6640625" bestFit="1" customWidth="1"/>
    <col min="9988" max="9988" width="13.33203125" bestFit="1" customWidth="1"/>
    <col min="9989" max="10018" width="5" bestFit="1" customWidth="1"/>
    <col min="10019" max="10019" width="7.44140625" bestFit="1" customWidth="1"/>
    <col min="10020" max="10020" width="9.44140625" bestFit="1" customWidth="1"/>
    <col min="10021" max="10023" width="8.44140625" bestFit="1" customWidth="1"/>
    <col min="10024" max="10024" width="9.44140625" bestFit="1" customWidth="1"/>
    <col min="10025" max="10028" width="8.44140625" bestFit="1" customWidth="1"/>
    <col min="10029" max="10029" width="10.44140625" bestFit="1" customWidth="1"/>
    <col min="10030" max="10031" width="11.44140625" bestFit="1" customWidth="1"/>
    <col min="10032" max="10034" width="9.44140625" bestFit="1" customWidth="1"/>
    <col min="10035" max="10036" width="8.44140625" bestFit="1" customWidth="1"/>
    <col min="10037" max="10053" width="7.44140625" bestFit="1" customWidth="1"/>
    <col min="10241" max="10241" width="60.109375" bestFit="1" customWidth="1"/>
    <col min="10242" max="10242" width="25.6640625" bestFit="1" customWidth="1"/>
    <col min="10243" max="10243" width="38.6640625" bestFit="1" customWidth="1"/>
    <col min="10244" max="10244" width="13.33203125" bestFit="1" customWidth="1"/>
    <col min="10245" max="10274" width="5" bestFit="1" customWidth="1"/>
    <col min="10275" max="10275" width="7.44140625" bestFit="1" customWidth="1"/>
    <col min="10276" max="10276" width="9.44140625" bestFit="1" customWidth="1"/>
    <col min="10277" max="10279" width="8.44140625" bestFit="1" customWidth="1"/>
    <col min="10280" max="10280" width="9.44140625" bestFit="1" customWidth="1"/>
    <col min="10281" max="10284" width="8.44140625" bestFit="1" customWidth="1"/>
    <col min="10285" max="10285" width="10.44140625" bestFit="1" customWidth="1"/>
    <col min="10286" max="10287" width="11.44140625" bestFit="1" customWidth="1"/>
    <col min="10288" max="10290" width="9.44140625" bestFit="1" customWidth="1"/>
    <col min="10291" max="10292" width="8.44140625" bestFit="1" customWidth="1"/>
    <col min="10293" max="10309" width="7.44140625" bestFit="1" customWidth="1"/>
    <col min="10497" max="10497" width="60.109375" bestFit="1" customWidth="1"/>
    <col min="10498" max="10498" width="25.6640625" bestFit="1" customWidth="1"/>
    <col min="10499" max="10499" width="38.6640625" bestFit="1" customWidth="1"/>
    <col min="10500" max="10500" width="13.33203125" bestFit="1" customWidth="1"/>
    <col min="10501" max="10530" width="5" bestFit="1" customWidth="1"/>
    <col min="10531" max="10531" width="7.44140625" bestFit="1" customWidth="1"/>
    <col min="10532" max="10532" width="9.44140625" bestFit="1" customWidth="1"/>
    <col min="10533" max="10535" width="8.44140625" bestFit="1" customWidth="1"/>
    <col min="10536" max="10536" width="9.44140625" bestFit="1" customWidth="1"/>
    <col min="10537" max="10540" width="8.44140625" bestFit="1" customWidth="1"/>
    <col min="10541" max="10541" width="10.44140625" bestFit="1" customWidth="1"/>
    <col min="10542" max="10543" width="11.44140625" bestFit="1" customWidth="1"/>
    <col min="10544" max="10546" width="9.44140625" bestFit="1" customWidth="1"/>
    <col min="10547" max="10548" width="8.44140625" bestFit="1" customWidth="1"/>
    <col min="10549" max="10565" width="7.44140625" bestFit="1" customWidth="1"/>
    <col min="10753" max="10753" width="60.109375" bestFit="1" customWidth="1"/>
    <col min="10754" max="10754" width="25.6640625" bestFit="1" customWidth="1"/>
    <col min="10755" max="10755" width="38.6640625" bestFit="1" customWidth="1"/>
    <col min="10756" max="10756" width="13.33203125" bestFit="1" customWidth="1"/>
    <col min="10757" max="10786" width="5" bestFit="1" customWidth="1"/>
    <col min="10787" max="10787" width="7.44140625" bestFit="1" customWidth="1"/>
    <col min="10788" max="10788" width="9.44140625" bestFit="1" customWidth="1"/>
    <col min="10789" max="10791" width="8.44140625" bestFit="1" customWidth="1"/>
    <col min="10792" max="10792" width="9.44140625" bestFit="1" customWidth="1"/>
    <col min="10793" max="10796" width="8.44140625" bestFit="1" customWidth="1"/>
    <col min="10797" max="10797" width="10.44140625" bestFit="1" customWidth="1"/>
    <col min="10798" max="10799" width="11.44140625" bestFit="1" customWidth="1"/>
    <col min="10800" max="10802" width="9.44140625" bestFit="1" customWidth="1"/>
    <col min="10803" max="10804" width="8.44140625" bestFit="1" customWidth="1"/>
    <col min="10805" max="10821" width="7.44140625" bestFit="1" customWidth="1"/>
    <col min="11009" max="11009" width="60.109375" bestFit="1" customWidth="1"/>
    <col min="11010" max="11010" width="25.6640625" bestFit="1" customWidth="1"/>
    <col min="11011" max="11011" width="38.6640625" bestFit="1" customWidth="1"/>
    <col min="11012" max="11012" width="13.33203125" bestFit="1" customWidth="1"/>
    <col min="11013" max="11042" width="5" bestFit="1" customWidth="1"/>
    <col min="11043" max="11043" width="7.44140625" bestFit="1" customWidth="1"/>
    <col min="11044" max="11044" width="9.44140625" bestFit="1" customWidth="1"/>
    <col min="11045" max="11047" width="8.44140625" bestFit="1" customWidth="1"/>
    <col min="11048" max="11048" width="9.44140625" bestFit="1" customWidth="1"/>
    <col min="11049" max="11052" width="8.44140625" bestFit="1" customWidth="1"/>
    <col min="11053" max="11053" width="10.44140625" bestFit="1" customWidth="1"/>
    <col min="11054" max="11055" width="11.44140625" bestFit="1" customWidth="1"/>
    <col min="11056" max="11058" width="9.44140625" bestFit="1" customWidth="1"/>
    <col min="11059" max="11060" width="8.44140625" bestFit="1" customWidth="1"/>
    <col min="11061" max="11077" width="7.44140625" bestFit="1" customWidth="1"/>
    <col min="11265" max="11265" width="60.109375" bestFit="1" customWidth="1"/>
    <col min="11266" max="11266" width="25.6640625" bestFit="1" customWidth="1"/>
    <col min="11267" max="11267" width="38.6640625" bestFit="1" customWidth="1"/>
    <col min="11268" max="11268" width="13.33203125" bestFit="1" customWidth="1"/>
    <col min="11269" max="11298" width="5" bestFit="1" customWidth="1"/>
    <col min="11299" max="11299" width="7.44140625" bestFit="1" customWidth="1"/>
    <col min="11300" max="11300" width="9.44140625" bestFit="1" customWidth="1"/>
    <col min="11301" max="11303" width="8.44140625" bestFit="1" customWidth="1"/>
    <col min="11304" max="11304" width="9.44140625" bestFit="1" customWidth="1"/>
    <col min="11305" max="11308" width="8.44140625" bestFit="1" customWidth="1"/>
    <col min="11309" max="11309" width="10.44140625" bestFit="1" customWidth="1"/>
    <col min="11310" max="11311" width="11.44140625" bestFit="1" customWidth="1"/>
    <col min="11312" max="11314" width="9.44140625" bestFit="1" customWidth="1"/>
    <col min="11315" max="11316" width="8.44140625" bestFit="1" customWidth="1"/>
    <col min="11317" max="11333" width="7.44140625" bestFit="1" customWidth="1"/>
    <col min="11521" max="11521" width="60.109375" bestFit="1" customWidth="1"/>
    <col min="11522" max="11522" width="25.6640625" bestFit="1" customWidth="1"/>
    <col min="11523" max="11523" width="38.6640625" bestFit="1" customWidth="1"/>
    <col min="11524" max="11524" width="13.33203125" bestFit="1" customWidth="1"/>
    <col min="11525" max="11554" width="5" bestFit="1" customWidth="1"/>
    <col min="11555" max="11555" width="7.44140625" bestFit="1" customWidth="1"/>
    <col min="11556" max="11556" width="9.44140625" bestFit="1" customWidth="1"/>
    <col min="11557" max="11559" width="8.44140625" bestFit="1" customWidth="1"/>
    <col min="11560" max="11560" width="9.44140625" bestFit="1" customWidth="1"/>
    <col min="11561" max="11564" width="8.44140625" bestFit="1" customWidth="1"/>
    <col min="11565" max="11565" width="10.44140625" bestFit="1" customWidth="1"/>
    <col min="11566" max="11567" width="11.44140625" bestFit="1" customWidth="1"/>
    <col min="11568" max="11570" width="9.44140625" bestFit="1" customWidth="1"/>
    <col min="11571" max="11572" width="8.44140625" bestFit="1" customWidth="1"/>
    <col min="11573" max="11589" width="7.44140625" bestFit="1" customWidth="1"/>
    <col min="11777" max="11777" width="60.109375" bestFit="1" customWidth="1"/>
    <col min="11778" max="11778" width="25.6640625" bestFit="1" customWidth="1"/>
    <col min="11779" max="11779" width="38.6640625" bestFit="1" customWidth="1"/>
    <col min="11780" max="11780" width="13.33203125" bestFit="1" customWidth="1"/>
    <col min="11781" max="11810" width="5" bestFit="1" customWidth="1"/>
    <col min="11811" max="11811" width="7.44140625" bestFit="1" customWidth="1"/>
    <col min="11812" max="11812" width="9.44140625" bestFit="1" customWidth="1"/>
    <col min="11813" max="11815" width="8.44140625" bestFit="1" customWidth="1"/>
    <col min="11816" max="11816" width="9.44140625" bestFit="1" customWidth="1"/>
    <col min="11817" max="11820" width="8.44140625" bestFit="1" customWidth="1"/>
    <col min="11821" max="11821" width="10.44140625" bestFit="1" customWidth="1"/>
    <col min="11822" max="11823" width="11.44140625" bestFit="1" customWidth="1"/>
    <col min="11824" max="11826" width="9.44140625" bestFit="1" customWidth="1"/>
    <col min="11827" max="11828" width="8.44140625" bestFit="1" customWidth="1"/>
    <col min="11829" max="11845" width="7.44140625" bestFit="1" customWidth="1"/>
    <col min="12033" max="12033" width="60.109375" bestFit="1" customWidth="1"/>
    <col min="12034" max="12034" width="25.6640625" bestFit="1" customWidth="1"/>
    <col min="12035" max="12035" width="38.6640625" bestFit="1" customWidth="1"/>
    <col min="12036" max="12036" width="13.33203125" bestFit="1" customWidth="1"/>
    <col min="12037" max="12066" width="5" bestFit="1" customWidth="1"/>
    <col min="12067" max="12067" width="7.44140625" bestFit="1" customWidth="1"/>
    <col min="12068" max="12068" width="9.44140625" bestFit="1" customWidth="1"/>
    <col min="12069" max="12071" width="8.44140625" bestFit="1" customWidth="1"/>
    <col min="12072" max="12072" width="9.44140625" bestFit="1" customWidth="1"/>
    <col min="12073" max="12076" width="8.44140625" bestFit="1" customWidth="1"/>
    <col min="12077" max="12077" width="10.44140625" bestFit="1" customWidth="1"/>
    <col min="12078" max="12079" width="11.44140625" bestFit="1" customWidth="1"/>
    <col min="12080" max="12082" width="9.44140625" bestFit="1" customWidth="1"/>
    <col min="12083" max="12084" width="8.44140625" bestFit="1" customWidth="1"/>
    <col min="12085" max="12101" width="7.44140625" bestFit="1" customWidth="1"/>
    <col min="12289" max="12289" width="60.109375" bestFit="1" customWidth="1"/>
    <col min="12290" max="12290" width="25.6640625" bestFit="1" customWidth="1"/>
    <col min="12291" max="12291" width="38.6640625" bestFit="1" customWidth="1"/>
    <col min="12292" max="12292" width="13.33203125" bestFit="1" customWidth="1"/>
    <col min="12293" max="12322" width="5" bestFit="1" customWidth="1"/>
    <col min="12323" max="12323" width="7.44140625" bestFit="1" customWidth="1"/>
    <col min="12324" max="12324" width="9.44140625" bestFit="1" customWidth="1"/>
    <col min="12325" max="12327" width="8.44140625" bestFit="1" customWidth="1"/>
    <col min="12328" max="12328" width="9.44140625" bestFit="1" customWidth="1"/>
    <col min="12329" max="12332" width="8.44140625" bestFit="1" customWidth="1"/>
    <col min="12333" max="12333" width="10.44140625" bestFit="1" customWidth="1"/>
    <col min="12334" max="12335" width="11.44140625" bestFit="1" customWidth="1"/>
    <col min="12336" max="12338" width="9.44140625" bestFit="1" customWidth="1"/>
    <col min="12339" max="12340" width="8.44140625" bestFit="1" customWidth="1"/>
    <col min="12341" max="12357" width="7.44140625" bestFit="1" customWidth="1"/>
    <col min="12545" max="12545" width="60.109375" bestFit="1" customWidth="1"/>
    <col min="12546" max="12546" width="25.6640625" bestFit="1" customWidth="1"/>
    <col min="12547" max="12547" width="38.6640625" bestFit="1" customWidth="1"/>
    <col min="12548" max="12548" width="13.33203125" bestFit="1" customWidth="1"/>
    <col min="12549" max="12578" width="5" bestFit="1" customWidth="1"/>
    <col min="12579" max="12579" width="7.44140625" bestFit="1" customWidth="1"/>
    <col min="12580" max="12580" width="9.44140625" bestFit="1" customWidth="1"/>
    <col min="12581" max="12583" width="8.44140625" bestFit="1" customWidth="1"/>
    <col min="12584" max="12584" width="9.44140625" bestFit="1" customWidth="1"/>
    <col min="12585" max="12588" width="8.44140625" bestFit="1" customWidth="1"/>
    <col min="12589" max="12589" width="10.44140625" bestFit="1" customWidth="1"/>
    <col min="12590" max="12591" width="11.44140625" bestFit="1" customWidth="1"/>
    <col min="12592" max="12594" width="9.44140625" bestFit="1" customWidth="1"/>
    <col min="12595" max="12596" width="8.44140625" bestFit="1" customWidth="1"/>
    <col min="12597" max="12613" width="7.44140625" bestFit="1" customWidth="1"/>
    <col min="12801" max="12801" width="60.109375" bestFit="1" customWidth="1"/>
    <col min="12802" max="12802" width="25.6640625" bestFit="1" customWidth="1"/>
    <col min="12803" max="12803" width="38.6640625" bestFit="1" customWidth="1"/>
    <col min="12804" max="12804" width="13.33203125" bestFit="1" customWidth="1"/>
    <col min="12805" max="12834" width="5" bestFit="1" customWidth="1"/>
    <col min="12835" max="12835" width="7.44140625" bestFit="1" customWidth="1"/>
    <col min="12836" max="12836" width="9.44140625" bestFit="1" customWidth="1"/>
    <col min="12837" max="12839" width="8.44140625" bestFit="1" customWidth="1"/>
    <col min="12840" max="12840" width="9.44140625" bestFit="1" customWidth="1"/>
    <col min="12841" max="12844" width="8.44140625" bestFit="1" customWidth="1"/>
    <col min="12845" max="12845" width="10.44140625" bestFit="1" customWidth="1"/>
    <col min="12846" max="12847" width="11.44140625" bestFit="1" customWidth="1"/>
    <col min="12848" max="12850" width="9.44140625" bestFit="1" customWidth="1"/>
    <col min="12851" max="12852" width="8.44140625" bestFit="1" customWidth="1"/>
    <col min="12853" max="12869" width="7.44140625" bestFit="1" customWidth="1"/>
    <col min="13057" max="13057" width="60.109375" bestFit="1" customWidth="1"/>
    <col min="13058" max="13058" width="25.6640625" bestFit="1" customWidth="1"/>
    <col min="13059" max="13059" width="38.6640625" bestFit="1" customWidth="1"/>
    <col min="13060" max="13060" width="13.33203125" bestFit="1" customWidth="1"/>
    <col min="13061" max="13090" width="5" bestFit="1" customWidth="1"/>
    <col min="13091" max="13091" width="7.44140625" bestFit="1" customWidth="1"/>
    <col min="13092" max="13092" width="9.44140625" bestFit="1" customWidth="1"/>
    <col min="13093" max="13095" width="8.44140625" bestFit="1" customWidth="1"/>
    <col min="13096" max="13096" width="9.44140625" bestFit="1" customWidth="1"/>
    <col min="13097" max="13100" width="8.44140625" bestFit="1" customWidth="1"/>
    <col min="13101" max="13101" width="10.44140625" bestFit="1" customWidth="1"/>
    <col min="13102" max="13103" width="11.44140625" bestFit="1" customWidth="1"/>
    <col min="13104" max="13106" width="9.44140625" bestFit="1" customWidth="1"/>
    <col min="13107" max="13108" width="8.44140625" bestFit="1" customWidth="1"/>
    <col min="13109" max="13125" width="7.44140625" bestFit="1" customWidth="1"/>
    <col min="13313" max="13313" width="60.109375" bestFit="1" customWidth="1"/>
    <col min="13314" max="13314" width="25.6640625" bestFit="1" customWidth="1"/>
    <col min="13315" max="13315" width="38.6640625" bestFit="1" customWidth="1"/>
    <col min="13316" max="13316" width="13.33203125" bestFit="1" customWidth="1"/>
    <col min="13317" max="13346" width="5" bestFit="1" customWidth="1"/>
    <col min="13347" max="13347" width="7.44140625" bestFit="1" customWidth="1"/>
    <col min="13348" max="13348" width="9.44140625" bestFit="1" customWidth="1"/>
    <col min="13349" max="13351" width="8.44140625" bestFit="1" customWidth="1"/>
    <col min="13352" max="13352" width="9.44140625" bestFit="1" customWidth="1"/>
    <col min="13353" max="13356" width="8.44140625" bestFit="1" customWidth="1"/>
    <col min="13357" max="13357" width="10.44140625" bestFit="1" customWidth="1"/>
    <col min="13358" max="13359" width="11.44140625" bestFit="1" customWidth="1"/>
    <col min="13360" max="13362" width="9.44140625" bestFit="1" customWidth="1"/>
    <col min="13363" max="13364" width="8.44140625" bestFit="1" customWidth="1"/>
    <col min="13365" max="13381" width="7.44140625" bestFit="1" customWidth="1"/>
    <col min="13569" max="13569" width="60.109375" bestFit="1" customWidth="1"/>
    <col min="13570" max="13570" width="25.6640625" bestFit="1" customWidth="1"/>
    <col min="13571" max="13571" width="38.6640625" bestFit="1" customWidth="1"/>
    <col min="13572" max="13572" width="13.33203125" bestFit="1" customWidth="1"/>
    <col min="13573" max="13602" width="5" bestFit="1" customWidth="1"/>
    <col min="13603" max="13603" width="7.44140625" bestFit="1" customWidth="1"/>
    <col min="13604" max="13604" width="9.44140625" bestFit="1" customWidth="1"/>
    <col min="13605" max="13607" width="8.44140625" bestFit="1" customWidth="1"/>
    <col min="13608" max="13608" width="9.44140625" bestFit="1" customWidth="1"/>
    <col min="13609" max="13612" width="8.44140625" bestFit="1" customWidth="1"/>
    <col min="13613" max="13613" width="10.44140625" bestFit="1" customWidth="1"/>
    <col min="13614" max="13615" width="11.44140625" bestFit="1" customWidth="1"/>
    <col min="13616" max="13618" width="9.44140625" bestFit="1" customWidth="1"/>
    <col min="13619" max="13620" width="8.44140625" bestFit="1" customWidth="1"/>
    <col min="13621" max="13637" width="7.44140625" bestFit="1" customWidth="1"/>
    <col min="13825" max="13825" width="60.109375" bestFit="1" customWidth="1"/>
    <col min="13826" max="13826" width="25.6640625" bestFit="1" customWidth="1"/>
    <col min="13827" max="13827" width="38.6640625" bestFit="1" customWidth="1"/>
    <col min="13828" max="13828" width="13.33203125" bestFit="1" customWidth="1"/>
    <col min="13829" max="13858" width="5" bestFit="1" customWidth="1"/>
    <col min="13859" max="13859" width="7.44140625" bestFit="1" customWidth="1"/>
    <col min="13860" max="13860" width="9.44140625" bestFit="1" customWidth="1"/>
    <col min="13861" max="13863" width="8.44140625" bestFit="1" customWidth="1"/>
    <col min="13864" max="13864" width="9.44140625" bestFit="1" customWidth="1"/>
    <col min="13865" max="13868" width="8.44140625" bestFit="1" customWidth="1"/>
    <col min="13869" max="13869" width="10.44140625" bestFit="1" customWidth="1"/>
    <col min="13870" max="13871" width="11.44140625" bestFit="1" customWidth="1"/>
    <col min="13872" max="13874" width="9.44140625" bestFit="1" customWidth="1"/>
    <col min="13875" max="13876" width="8.44140625" bestFit="1" customWidth="1"/>
    <col min="13877" max="13893" width="7.44140625" bestFit="1" customWidth="1"/>
    <col min="14081" max="14081" width="60.109375" bestFit="1" customWidth="1"/>
    <col min="14082" max="14082" width="25.6640625" bestFit="1" customWidth="1"/>
    <col min="14083" max="14083" width="38.6640625" bestFit="1" customWidth="1"/>
    <col min="14084" max="14084" width="13.33203125" bestFit="1" customWidth="1"/>
    <col min="14085" max="14114" width="5" bestFit="1" customWidth="1"/>
    <col min="14115" max="14115" width="7.44140625" bestFit="1" customWidth="1"/>
    <col min="14116" max="14116" width="9.44140625" bestFit="1" customWidth="1"/>
    <col min="14117" max="14119" width="8.44140625" bestFit="1" customWidth="1"/>
    <col min="14120" max="14120" width="9.44140625" bestFit="1" customWidth="1"/>
    <col min="14121" max="14124" width="8.44140625" bestFit="1" customWidth="1"/>
    <col min="14125" max="14125" width="10.44140625" bestFit="1" customWidth="1"/>
    <col min="14126" max="14127" width="11.44140625" bestFit="1" customWidth="1"/>
    <col min="14128" max="14130" width="9.44140625" bestFit="1" customWidth="1"/>
    <col min="14131" max="14132" width="8.44140625" bestFit="1" customWidth="1"/>
    <col min="14133" max="14149" width="7.44140625" bestFit="1" customWidth="1"/>
    <col min="14337" max="14337" width="60.109375" bestFit="1" customWidth="1"/>
    <col min="14338" max="14338" width="25.6640625" bestFit="1" customWidth="1"/>
    <col min="14339" max="14339" width="38.6640625" bestFit="1" customWidth="1"/>
    <col min="14340" max="14340" width="13.33203125" bestFit="1" customWidth="1"/>
    <col min="14341" max="14370" width="5" bestFit="1" customWidth="1"/>
    <col min="14371" max="14371" width="7.44140625" bestFit="1" customWidth="1"/>
    <col min="14372" max="14372" width="9.44140625" bestFit="1" customWidth="1"/>
    <col min="14373" max="14375" width="8.44140625" bestFit="1" customWidth="1"/>
    <col min="14376" max="14376" width="9.44140625" bestFit="1" customWidth="1"/>
    <col min="14377" max="14380" width="8.44140625" bestFit="1" customWidth="1"/>
    <col min="14381" max="14381" width="10.44140625" bestFit="1" customWidth="1"/>
    <col min="14382" max="14383" width="11.44140625" bestFit="1" customWidth="1"/>
    <col min="14384" max="14386" width="9.44140625" bestFit="1" customWidth="1"/>
    <col min="14387" max="14388" width="8.44140625" bestFit="1" customWidth="1"/>
    <col min="14389" max="14405" width="7.44140625" bestFit="1" customWidth="1"/>
    <col min="14593" max="14593" width="60.109375" bestFit="1" customWidth="1"/>
    <col min="14594" max="14594" width="25.6640625" bestFit="1" customWidth="1"/>
    <col min="14595" max="14595" width="38.6640625" bestFit="1" customWidth="1"/>
    <col min="14596" max="14596" width="13.33203125" bestFit="1" customWidth="1"/>
    <col min="14597" max="14626" width="5" bestFit="1" customWidth="1"/>
    <col min="14627" max="14627" width="7.44140625" bestFit="1" customWidth="1"/>
    <col min="14628" max="14628" width="9.44140625" bestFit="1" customWidth="1"/>
    <col min="14629" max="14631" width="8.44140625" bestFit="1" customWidth="1"/>
    <col min="14632" max="14632" width="9.44140625" bestFit="1" customWidth="1"/>
    <col min="14633" max="14636" width="8.44140625" bestFit="1" customWidth="1"/>
    <col min="14637" max="14637" width="10.44140625" bestFit="1" customWidth="1"/>
    <col min="14638" max="14639" width="11.44140625" bestFit="1" customWidth="1"/>
    <col min="14640" max="14642" width="9.44140625" bestFit="1" customWidth="1"/>
    <col min="14643" max="14644" width="8.44140625" bestFit="1" customWidth="1"/>
    <col min="14645" max="14661" width="7.44140625" bestFit="1" customWidth="1"/>
    <col min="14849" max="14849" width="60.109375" bestFit="1" customWidth="1"/>
    <col min="14850" max="14850" width="25.6640625" bestFit="1" customWidth="1"/>
    <col min="14851" max="14851" width="38.6640625" bestFit="1" customWidth="1"/>
    <col min="14852" max="14852" width="13.33203125" bestFit="1" customWidth="1"/>
    <col min="14853" max="14882" width="5" bestFit="1" customWidth="1"/>
    <col min="14883" max="14883" width="7.44140625" bestFit="1" customWidth="1"/>
    <col min="14884" max="14884" width="9.44140625" bestFit="1" customWidth="1"/>
    <col min="14885" max="14887" width="8.44140625" bestFit="1" customWidth="1"/>
    <col min="14888" max="14888" width="9.44140625" bestFit="1" customWidth="1"/>
    <col min="14889" max="14892" width="8.44140625" bestFit="1" customWidth="1"/>
    <col min="14893" max="14893" width="10.44140625" bestFit="1" customWidth="1"/>
    <col min="14894" max="14895" width="11.44140625" bestFit="1" customWidth="1"/>
    <col min="14896" max="14898" width="9.44140625" bestFit="1" customWidth="1"/>
    <col min="14899" max="14900" width="8.44140625" bestFit="1" customWidth="1"/>
    <col min="14901" max="14917" width="7.44140625" bestFit="1" customWidth="1"/>
    <col min="15105" max="15105" width="60.109375" bestFit="1" customWidth="1"/>
    <col min="15106" max="15106" width="25.6640625" bestFit="1" customWidth="1"/>
    <col min="15107" max="15107" width="38.6640625" bestFit="1" customWidth="1"/>
    <col min="15108" max="15108" width="13.33203125" bestFit="1" customWidth="1"/>
    <col min="15109" max="15138" width="5" bestFit="1" customWidth="1"/>
    <col min="15139" max="15139" width="7.44140625" bestFit="1" customWidth="1"/>
    <col min="15140" max="15140" width="9.44140625" bestFit="1" customWidth="1"/>
    <col min="15141" max="15143" width="8.44140625" bestFit="1" customWidth="1"/>
    <col min="15144" max="15144" width="9.44140625" bestFit="1" customWidth="1"/>
    <col min="15145" max="15148" width="8.44140625" bestFit="1" customWidth="1"/>
    <col min="15149" max="15149" width="10.44140625" bestFit="1" customWidth="1"/>
    <col min="15150" max="15151" width="11.44140625" bestFit="1" customWidth="1"/>
    <col min="15152" max="15154" width="9.44140625" bestFit="1" customWidth="1"/>
    <col min="15155" max="15156" width="8.44140625" bestFit="1" customWidth="1"/>
    <col min="15157" max="15173" width="7.44140625" bestFit="1" customWidth="1"/>
    <col min="15361" max="15361" width="60.109375" bestFit="1" customWidth="1"/>
    <col min="15362" max="15362" width="25.6640625" bestFit="1" customWidth="1"/>
    <col min="15363" max="15363" width="38.6640625" bestFit="1" customWidth="1"/>
    <col min="15364" max="15364" width="13.33203125" bestFit="1" customWidth="1"/>
    <col min="15365" max="15394" width="5" bestFit="1" customWidth="1"/>
    <col min="15395" max="15395" width="7.44140625" bestFit="1" customWidth="1"/>
    <col min="15396" max="15396" width="9.44140625" bestFit="1" customWidth="1"/>
    <col min="15397" max="15399" width="8.44140625" bestFit="1" customWidth="1"/>
    <col min="15400" max="15400" width="9.44140625" bestFit="1" customWidth="1"/>
    <col min="15401" max="15404" width="8.44140625" bestFit="1" customWidth="1"/>
    <col min="15405" max="15405" width="10.44140625" bestFit="1" customWidth="1"/>
    <col min="15406" max="15407" width="11.44140625" bestFit="1" customWidth="1"/>
    <col min="15408" max="15410" width="9.44140625" bestFit="1" customWidth="1"/>
    <col min="15411" max="15412" width="8.44140625" bestFit="1" customWidth="1"/>
    <col min="15413" max="15429" width="7.44140625" bestFit="1" customWidth="1"/>
    <col min="15617" max="15617" width="60.109375" bestFit="1" customWidth="1"/>
    <col min="15618" max="15618" width="25.6640625" bestFit="1" customWidth="1"/>
    <col min="15619" max="15619" width="38.6640625" bestFit="1" customWidth="1"/>
    <col min="15620" max="15620" width="13.33203125" bestFit="1" customWidth="1"/>
    <col min="15621" max="15650" width="5" bestFit="1" customWidth="1"/>
    <col min="15651" max="15651" width="7.44140625" bestFit="1" customWidth="1"/>
    <col min="15652" max="15652" width="9.44140625" bestFit="1" customWidth="1"/>
    <col min="15653" max="15655" width="8.44140625" bestFit="1" customWidth="1"/>
    <col min="15656" max="15656" width="9.44140625" bestFit="1" customWidth="1"/>
    <col min="15657" max="15660" width="8.44140625" bestFit="1" customWidth="1"/>
    <col min="15661" max="15661" width="10.44140625" bestFit="1" customWidth="1"/>
    <col min="15662" max="15663" width="11.44140625" bestFit="1" customWidth="1"/>
    <col min="15664" max="15666" width="9.44140625" bestFit="1" customWidth="1"/>
    <col min="15667" max="15668" width="8.44140625" bestFit="1" customWidth="1"/>
    <col min="15669" max="15685" width="7.44140625" bestFit="1" customWidth="1"/>
    <col min="15873" max="15873" width="60.109375" bestFit="1" customWidth="1"/>
    <col min="15874" max="15874" width="25.6640625" bestFit="1" customWidth="1"/>
    <col min="15875" max="15875" width="38.6640625" bestFit="1" customWidth="1"/>
    <col min="15876" max="15876" width="13.33203125" bestFit="1" customWidth="1"/>
    <col min="15877" max="15906" width="5" bestFit="1" customWidth="1"/>
    <col min="15907" max="15907" width="7.44140625" bestFit="1" customWidth="1"/>
    <col min="15908" max="15908" width="9.44140625" bestFit="1" customWidth="1"/>
    <col min="15909" max="15911" width="8.44140625" bestFit="1" customWidth="1"/>
    <col min="15912" max="15912" width="9.44140625" bestFit="1" customWidth="1"/>
    <col min="15913" max="15916" width="8.44140625" bestFit="1" customWidth="1"/>
    <col min="15917" max="15917" width="10.44140625" bestFit="1" customWidth="1"/>
    <col min="15918" max="15919" width="11.44140625" bestFit="1" customWidth="1"/>
    <col min="15920" max="15922" width="9.44140625" bestFit="1" customWidth="1"/>
    <col min="15923" max="15924" width="8.44140625" bestFit="1" customWidth="1"/>
    <col min="15925" max="15941" width="7.44140625" bestFit="1" customWidth="1"/>
    <col min="16129" max="16129" width="60.109375" bestFit="1" customWidth="1"/>
    <col min="16130" max="16130" width="25.6640625" bestFit="1" customWidth="1"/>
    <col min="16131" max="16131" width="38.6640625" bestFit="1" customWidth="1"/>
    <col min="16132" max="16132" width="13.33203125" bestFit="1" customWidth="1"/>
    <col min="16133" max="16162" width="5" bestFit="1" customWidth="1"/>
    <col min="16163" max="16163" width="7.44140625" bestFit="1" customWidth="1"/>
    <col min="16164" max="16164" width="9.44140625" bestFit="1" customWidth="1"/>
    <col min="16165" max="16167" width="8.44140625" bestFit="1" customWidth="1"/>
    <col min="16168" max="16168" width="9.44140625" bestFit="1" customWidth="1"/>
    <col min="16169" max="16172" width="8.44140625" bestFit="1" customWidth="1"/>
    <col min="16173" max="16173" width="10.44140625" bestFit="1" customWidth="1"/>
    <col min="16174" max="16175" width="11.44140625" bestFit="1" customWidth="1"/>
    <col min="16176" max="16178" width="9.44140625" bestFit="1" customWidth="1"/>
    <col min="16179" max="16180" width="8.44140625" bestFit="1" customWidth="1"/>
    <col min="16181" max="16197" width="7.44140625" bestFit="1" customWidth="1"/>
  </cols>
  <sheetData>
    <row r="1" spans="1:69" x14ac:dyDescent="0.3">
      <c r="A1" t="s">
        <v>212</v>
      </c>
      <c r="B1" t="s">
        <v>213</v>
      </c>
    </row>
    <row r="2" spans="1:69" x14ac:dyDescent="0.3">
      <c r="A2" t="s">
        <v>214</v>
      </c>
      <c r="B2" s="30">
        <v>45937</v>
      </c>
    </row>
    <row r="4" spans="1:69" x14ac:dyDescent="0.3">
      <c r="A4" t="s">
        <v>215</v>
      </c>
      <c r="B4" t="s">
        <v>216</v>
      </c>
      <c r="C4" t="s">
        <v>217</v>
      </c>
      <c r="D4" t="s">
        <v>218</v>
      </c>
      <c r="E4" t="s">
        <v>219</v>
      </c>
      <c r="F4" t="s">
        <v>220</v>
      </c>
      <c r="G4" t="s">
        <v>221</v>
      </c>
      <c r="H4" t="s">
        <v>222</v>
      </c>
      <c r="I4" t="s">
        <v>223</v>
      </c>
      <c r="J4" t="s">
        <v>224</v>
      </c>
      <c r="K4" t="s">
        <v>225</v>
      </c>
      <c r="L4" t="s">
        <v>226</v>
      </c>
      <c r="M4" t="s">
        <v>227</v>
      </c>
      <c r="N4" t="s">
        <v>228</v>
      </c>
      <c r="O4" t="s">
        <v>229</v>
      </c>
      <c r="P4" t="s">
        <v>230</v>
      </c>
      <c r="Q4" t="s">
        <v>231</v>
      </c>
      <c r="R4" t="s">
        <v>232</v>
      </c>
      <c r="S4" t="s">
        <v>233</v>
      </c>
      <c r="T4" t="s">
        <v>234</v>
      </c>
      <c r="U4" t="s">
        <v>235</v>
      </c>
      <c r="V4" t="s">
        <v>236</v>
      </c>
      <c r="W4" t="s">
        <v>237</v>
      </c>
      <c r="X4" t="s">
        <v>238</v>
      </c>
      <c r="Y4" t="s">
        <v>239</v>
      </c>
      <c r="Z4" t="s">
        <v>240</v>
      </c>
      <c r="AA4" t="s">
        <v>241</v>
      </c>
      <c r="AB4" t="s">
        <v>242</v>
      </c>
      <c r="AC4" t="s">
        <v>243</v>
      </c>
      <c r="AD4" t="s">
        <v>244</v>
      </c>
      <c r="AE4" t="s">
        <v>245</v>
      </c>
      <c r="AF4" t="s">
        <v>246</v>
      </c>
      <c r="AG4" t="s">
        <v>247</v>
      </c>
      <c r="AH4" t="s">
        <v>248</v>
      </c>
      <c r="AI4" t="s">
        <v>249</v>
      </c>
      <c r="AJ4" t="s">
        <v>250</v>
      </c>
      <c r="AK4" t="s">
        <v>251</v>
      </c>
      <c r="AL4" t="s">
        <v>252</v>
      </c>
      <c r="AM4" t="s">
        <v>253</v>
      </c>
      <c r="AN4" t="s">
        <v>254</v>
      </c>
      <c r="AO4" t="s">
        <v>255</v>
      </c>
      <c r="AP4" t="s">
        <v>256</v>
      </c>
      <c r="AQ4" t="s">
        <v>257</v>
      </c>
      <c r="AR4" t="s">
        <v>258</v>
      </c>
      <c r="AS4" t="s">
        <v>259</v>
      </c>
      <c r="AT4" t="s">
        <v>260</v>
      </c>
      <c r="AU4" t="s">
        <v>261</v>
      </c>
      <c r="AV4" t="s">
        <v>262</v>
      </c>
      <c r="AW4" t="s">
        <v>263</v>
      </c>
      <c r="AX4" t="s">
        <v>264</v>
      </c>
      <c r="AY4" t="s">
        <v>265</v>
      </c>
      <c r="AZ4" t="s">
        <v>266</v>
      </c>
      <c r="BA4" t="s">
        <v>267</v>
      </c>
      <c r="BB4" t="s">
        <v>268</v>
      </c>
      <c r="BC4" t="s">
        <v>269</v>
      </c>
      <c r="BD4" t="s">
        <v>270</v>
      </c>
      <c r="BE4" t="s">
        <v>271</v>
      </c>
      <c r="BF4" t="s">
        <v>272</v>
      </c>
      <c r="BG4" t="s">
        <v>273</v>
      </c>
      <c r="BH4" t="s">
        <v>274</v>
      </c>
      <c r="BI4" t="s">
        <v>275</v>
      </c>
      <c r="BJ4" t="s">
        <v>276</v>
      </c>
      <c r="BK4" t="s">
        <v>277</v>
      </c>
      <c r="BL4" t="s">
        <v>278</v>
      </c>
      <c r="BM4" t="s">
        <v>279</v>
      </c>
      <c r="BN4" t="s">
        <v>280</v>
      </c>
      <c r="BO4" t="s">
        <v>281</v>
      </c>
      <c r="BP4" t="s">
        <v>282</v>
      </c>
      <c r="BQ4" t="s">
        <v>283</v>
      </c>
    </row>
    <row r="5" spans="1:69" x14ac:dyDescent="0.3">
      <c r="A5" t="s">
        <v>284</v>
      </c>
      <c r="B5" t="s">
        <v>285</v>
      </c>
      <c r="C5" t="s">
        <v>286</v>
      </c>
      <c r="D5" t="s">
        <v>287</v>
      </c>
      <c r="AI5">
        <v>0</v>
      </c>
      <c r="AO5">
        <v>2.77</v>
      </c>
      <c r="AR5">
        <v>4.51</v>
      </c>
      <c r="AS5">
        <v>15.4428</v>
      </c>
      <c r="AT5">
        <v>17.100000000000001</v>
      </c>
      <c r="AU5">
        <v>18.8</v>
      </c>
      <c r="AV5">
        <v>20.8</v>
      </c>
      <c r="AW5">
        <v>23</v>
      </c>
      <c r="AX5">
        <v>25.4</v>
      </c>
      <c r="AY5">
        <v>28</v>
      </c>
      <c r="AZ5">
        <v>30.9</v>
      </c>
      <c r="BA5">
        <v>52</v>
      </c>
      <c r="BB5">
        <v>58</v>
      </c>
      <c r="BC5">
        <v>62</v>
      </c>
      <c r="BD5">
        <v>69</v>
      </c>
      <c r="BE5">
        <v>74</v>
      </c>
      <c r="BF5">
        <v>78.900000000000006</v>
      </c>
      <c r="BG5">
        <v>83.78</v>
      </c>
      <c r="BH5">
        <v>88.661199999999994</v>
      </c>
      <c r="BI5">
        <v>93.542500000000004</v>
      </c>
      <c r="BJ5">
        <v>97.17</v>
      </c>
    </row>
    <row r="6" spans="1:69" x14ac:dyDescent="0.3">
      <c r="A6" t="s">
        <v>288</v>
      </c>
      <c r="B6" t="s">
        <v>289</v>
      </c>
      <c r="C6" t="s">
        <v>286</v>
      </c>
      <c r="D6" t="s">
        <v>287</v>
      </c>
      <c r="AX6">
        <v>1.8</v>
      </c>
      <c r="AY6">
        <v>1.9</v>
      </c>
      <c r="AZ6">
        <v>2.7</v>
      </c>
      <c r="BA6">
        <v>3</v>
      </c>
      <c r="BB6">
        <v>3.5</v>
      </c>
      <c r="BC6">
        <v>5.3</v>
      </c>
      <c r="BD6">
        <v>6.8</v>
      </c>
      <c r="BE6">
        <v>8.4</v>
      </c>
      <c r="BF6">
        <v>10</v>
      </c>
      <c r="BG6">
        <v>12.1</v>
      </c>
      <c r="BH6">
        <v>14.3</v>
      </c>
      <c r="BI6">
        <v>15.8</v>
      </c>
      <c r="BJ6">
        <v>17.3</v>
      </c>
      <c r="BK6">
        <v>19.600000000000001</v>
      </c>
      <c r="BL6">
        <v>22.4</v>
      </c>
      <c r="BM6">
        <v>25</v>
      </c>
      <c r="BN6">
        <v>28.2</v>
      </c>
      <c r="BO6">
        <v>30.2</v>
      </c>
      <c r="BP6">
        <v>32.4</v>
      </c>
      <c r="BQ6">
        <v>35</v>
      </c>
    </row>
    <row r="7" spans="1:69" x14ac:dyDescent="0.3">
      <c r="A7" t="s">
        <v>5</v>
      </c>
      <c r="B7" t="s">
        <v>290</v>
      </c>
      <c r="C7" t="s">
        <v>286</v>
      </c>
      <c r="D7" t="s">
        <v>287</v>
      </c>
      <c r="AI7">
        <v>0</v>
      </c>
      <c r="AT7">
        <v>4.7225699999999997E-3</v>
      </c>
      <c r="AU7">
        <v>4.5614000000000002E-3</v>
      </c>
      <c r="AV7">
        <v>8.7891300000000006E-2</v>
      </c>
      <c r="AW7">
        <v>0.105809</v>
      </c>
      <c r="AX7">
        <v>1.2241500000000001</v>
      </c>
      <c r="AY7">
        <v>2.1071200000000001</v>
      </c>
      <c r="AZ7">
        <v>1.9</v>
      </c>
      <c r="BA7">
        <v>1.84</v>
      </c>
      <c r="BB7">
        <v>3.55</v>
      </c>
      <c r="BC7">
        <v>4</v>
      </c>
      <c r="BD7">
        <v>5</v>
      </c>
      <c r="BE7">
        <v>5.4545500000000002</v>
      </c>
      <c r="BF7">
        <v>5.9</v>
      </c>
      <c r="BG7">
        <v>7</v>
      </c>
      <c r="BH7">
        <v>8.26</v>
      </c>
      <c r="BI7">
        <v>11</v>
      </c>
      <c r="BJ7">
        <v>13.5</v>
      </c>
      <c r="BK7">
        <v>16.8</v>
      </c>
      <c r="BL7">
        <v>17.600000000000001</v>
      </c>
      <c r="BM7">
        <v>17.048500000000001</v>
      </c>
      <c r="BN7">
        <v>16.514299999999999</v>
      </c>
      <c r="BO7">
        <v>17.191700000000001</v>
      </c>
      <c r="BP7">
        <v>17.7089</v>
      </c>
    </row>
    <row r="8" spans="1:69" x14ac:dyDescent="0.3">
      <c r="A8" t="s">
        <v>291</v>
      </c>
      <c r="B8" t="s">
        <v>292</v>
      </c>
      <c r="C8" t="s">
        <v>286</v>
      </c>
      <c r="D8" t="s">
        <v>287</v>
      </c>
      <c r="AX8">
        <v>2.2999999999999998</v>
      </c>
      <c r="AY8">
        <v>3.4</v>
      </c>
      <c r="AZ8">
        <v>4.3</v>
      </c>
      <c r="BA8">
        <v>5</v>
      </c>
      <c r="BB8">
        <v>5.8</v>
      </c>
      <c r="BC8">
        <v>7.3</v>
      </c>
      <c r="BD8">
        <v>8.6999999999999993</v>
      </c>
      <c r="BE8">
        <v>10.3</v>
      </c>
      <c r="BF8">
        <v>12.6</v>
      </c>
      <c r="BG8">
        <v>15</v>
      </c>
      <c r="BH8">
        <v>17.3</v>
      </c>
      <c r="BI8">
        <v>19.899999999999999</v>
      </c>
      <c r="BJ8">
        <v>23.2</v>
      </c>
      <c r="BK8">
        <v>25.7</v>
      </c>
      <c r="BL8">
        <v>28.7</v>
      </c>
      <c r="BM8">
        <v>31.7</v>
      </c>
      <c r="BN8">
        <v>34.9</v>
      </c>
      <c r="BO8">
        <v>36.9</v>
      </c>
      <c r="BP8">
        <v>38.1</v>
      </c>
      <c r="BQ8">
        <v>40.200000000000003</v>
      </c>
    </row>
    <row r="9" spans="1:69" x14ac:dyDescent="0.3">
      <c r="A9" t="s">
        <v>9</v>
      </c>
      <c r="B9" t="s">
        <v>293</v>
      </c>
      <c r="C9" t="s">
        <v>286</v>
      </c>
      <c r="D9" t="s">
        <v>287</v>
      </c>
      <c r="AI9">
        <v>0</v>
      </c>
      <c r="AO9">
        <v>7.76E-4</v>
      </c>
      <c r="AP9">
        <v>5.6700000000000006E-3</v>
      </c>
      <c r="AQ9">
        <v>1.8499999999999999E-2</v>
      </c>
      <c r="AR9">
        <v>7.2000000000000008E-2</v>
      </c>
      <c r="AS9">
        <v>0.105046</v>
      </c>
      <c r="AT9">
        <v>0.136014</v>
      </c>
      <c r="AU9">
        <v>0.27037699999999998</v>
      </c>
      <c r="AV9">
        <v>0.37068200000000001</v>
      </c>
      <c r="AW9">
        <v>0.46481499999999998</v>
      </c>
      <c r="AX9">
        <v>1.14337</v>
      </c>
      <c r="AY9">
        <v>1.5</v>
      </c>
      <c r="AZ9">
        <v>1.7</v>
      </c>
      <c r="BA9">
        <v>1.9</v>
      </c>
      <c r="BB9">
        <v>2.2999999999999998</v>
      </c>
      <c r="BC9">
        <v>2.8</v>
      </c>
      <c r="BD9">
        <v>4.7</v>
      </c>
      <c r="BE9">
        <v>7.7</v>
      </c>
      <c r="BF9">
        <v>13</v>
      </c>
      <c r="BG9">
        <v>21.362300000000001</v>
      </c>
      <c r="BH9">
        <v>22</v>
      </c>
      <c r="BI9">
        <v>23.2</v>
      </c>
      <c r="BJ9">
        <v>26</v>
      </c>
      <c r="BK9">
        <v>29</v>
      </c>
      <c r="BL9">
        <v>32.129399999999997</v>
      </c>
      <c r="BM9">
        <v>36.634700000000002</v>
      </c>
      <c r="BN9">
        <v>39.387599999999999</v>
      </c>
      <c r="BO9">
        <v>42.071899999999999</v>
      </c>
      <c r="BP9">
        <v>44.758099999999999</v>
      </c>
    </row>
    <row r="10" spans="1:69" x14ac:dyDescent="0.3">
      <c r="A10" t="s">
        <v>10</v>
      </c>
      <c r="B10" t="s">
        <v>294</v>
      </c>
      <c r="C10" t="s">
        <v>286</v>
      </c>
      <c r="D10" t="s">
        <v>287</v>
      </c>
      <c r="AI10">
        <v>0</v>
      </c>
      <c r="AN10">
        <v>1.12E-2</v>
      </c>
      <c r="AO10">
        <v>3.2199999999999999E-2</v>
      </c>
      <c r="AP10">
        <v>4.8599999999999997E-2</v>
      </c>
      <c r="AQ10">
        <v>6.5000000000000002E-2</v>
      </c>
      <c r="AR10">
        <v>8.14E-2</v>
      </c>
      <c r="AS10">
        <v>0.114097</v>
      </c>
      <c r="AT10">
        <v>0.32579799999999998</v>
      </c>
      <c r="AU10">
        <v>0.39008100000000001</v>
      </c>
      <c r="AV10">
        <v>0.97189999999999999</v>
      </c>
      <c r="AW10">
        <v>2.4203899999999998</v>
      </c>
      <c r="AX10">
        <v>6.0438900000000002</v>
      </c>
      <c r="AY10">
        <v>9.6099899999999998</v>
      </c>
      <c r="AZ10">
        <v>15.036099999999999</v>
      </c>
      <c r="BA10">
        <v>23.86</v>
      </c>
      <c r="BB10">
        <v>41.2</v>
      </c>
      <c r="BC10">
        <v>45</v>
      </c>
      <c r="BD10">
        <v>47</v>
      </c>
      <c r="BE10">
        <v>49.4</v>
      </c>
      <c r="BF10">
        <v>51.8</v>
      </c>
      <c r="BG10">
        <v>54.3</v>
      </c>
      <c r="BH10">
        <v>56.9</v>
      </c>
      <c r="BI10">
        <v>59.6</v>
      </c>
      <c r="BJ10">
        <v>62.4</v>
      </c>
      <c r="BK10">
        <v>65.400000000000006</v>
      </c>
      <c r="BL10">
        <v>68.550399999999996</v>
      </c>
      <c r="BM10">
        <v>72.237700000000004</v>
      </c>
      <c r="BN10">
        <v>79.323700000000002</v>
      </c>
      <c r="BO10">
        <v>82.613699999999994</v>
      </c>
      <c r="BP10">
        <v>83.135599999999997</v>
      </c>
    </row>
    <row r="11" spans="1:69" x14ac:dyDescent="0.3">
      <c r="A11" t="s">
        <v>11</v>
      </c>
      <c r="B11" t="s">
        <v>295</v>
      </c>
      <c r="C11" t="s">
        <v>286</v>
      </c>
      <c r="D11" t="s">
        <v>287</v>
      </c>
      <c r="AI11">
        <v>0</v>
      </c>
      <c r="AO11">
        <v>1.53</v>
      </c>
      <c r="AP11">
        <v>3.05</v>
      </c>
      <c r="AQ11">
        <v>6.89</v>
      </c>
      <c r="AR11">
        <v>7.64</v>
      </c>
      <c r="AS11">
        <v>10.5388</v>
      </c>
      <c r="AU11">
        <v>11.2605</v>
      </c>
      <c r="AV11">
        <v>13.5464</v>
      </c>
      <c r="AW11">
        <v>26.838000000000001</v>
      </c>
      <c r="AX11">
        <v>37.605800000000002</v>
      </c>
      <c r="AY11">
        <v>48.936799999999998</v>
      </c>
      <c r="AZ11">
        <v>70.87</v>
      </c>
      <c r="BA11">
        <v>70.040000000000006</v>
      </c>
      <c r="BB11">
        <v>78.53</v>
      </c>
      <c r="BC11">
        <v>81</v>
      </c>
      <c r="BD11">
        <v>81</v>
      </c>
      <c r="BE11">
        <v>82.7</v>
      </c>
      <c r="BF11">
        <v>84.4</v>
      </c>
      <c r="BG11">
        <v>86.1</v>
      </c>
      <c r="BH11">
        <v>87.9</v>
      </c>
      <c r="BI11">
        <v>89.7</v>
      </c>
      <c r="BJ11">
        <v>91.567499999999995</v>
      </c>
      <c r="BL11">
        <v>90.718699999999998</v>
      </c>
      <c r="BM11">
        <v>93.205600000000004</v>
      </c>
      <c r="BN11">
        <v>93.897499999999994</v>
      </c>
      <c r="BO11">
        <v>94.485500000000002</v>
      </c>
      <c r="BP11">
        <v>95.445599999999999</v>
      </c>
    </row>
    <row r="12" spans="1:69" x14ac:dyDescent="0.3">
      <c r="A12" t="s">
        <v>296</v>
      </c>
      <c r="B12" t="s">
        <v>297</v>
      </c>
      <c r="C12" t="s">
        <v>286</v>
      </c>
      <c r="D12" t="s">
        <v>287</v>
      </c>
    </row>
    <row r="13" spans="1:69" x14ac:dyDescent="0.3">
      <c r="A13" t="s">
        <v>12</v>
      </c>
      <c r="B13" t="s">
        <v>298</v>
      </c>
      <c r="C13" t="s">
        <v>286</v>
      </c>
      <c r="D13" t="s">
        <v>287</v>
      </c>
      <c r="AI13">
        <v>0</v>
      </c>
      <c r="AN13">
        <v>0.10300000000000001</v>
      </c>
      <c r="AO13">
        <v>0.375</v>
      </c>
      <c r="AP13">
        <v>3.3</v>
      </c>
      <c r="AQ13">
        <v>6.91</v>
      </c>
      <c r="AR13">
        <v>14.9</v>
      </c>
      <c r="AS13">
        <v>23.625299999999999</v>
      </c>
      <c r="AT13">
        <v>26.271799999999999</v>
      </c>
      <c r="AU13">
        <v>28.316500000000001</v>
      </c>
      <c r="AV13">
        <v>29.478000000000002</v>
      </c>
      <c r="AW13">
        <v>30.1313</v>
      </c>
      <c r="AX13">
        <v>40</v>
      </c>
      <c r="AY13">
        <v>52</v>
      </c>
      <c r="AZ13">
        <v>61</v>
      </c>
      <c r="BA13">
        <v>63</v>
      </c>
      <c r="BB13">
        <v>64</v>
      </c>
      <c r="BC13">
        <v>68</v>
      </c>
      <c r="BD13">
        <v>78</v>
      </c>
      <c r="BE13">
        <v>85</v>
      </c>
      <c r="BF13">
        <v>88</v>
      </c>
      <c r="BG13">
        <v>90.4</v>
      </c>
      <c r="BH13">
        <v>90.5</v>
      </c>
      <c r="BI13">
        <v>90.6</v>
      </c>
      <c r="BJ13">
        <v>94.819900000000004</v>
      </c>
      <c r="BK13">
        <v>98.45</v>
      </c>
      <c r="BL13">
        <v>99.15</v>
      </c>
      <c r="BM13">
        <v>100</v>
      </c>
      <c r="BN13">
        <v>100</v>
      </c>
      <c r="BO13">
        <v>100</v>
      </c>
      <c r="BP13">
        <v>100</v>
      </c>
      <c r="BQ13">
        <v>100</v>
      </c>
    </row>
    <row r="14" spans="1:69" x14ac:dyDescent="0.3">
      <c r="A14" t="s">
        <v>13</v>
      </c>
      <c r="B14" t="s">
        <v>299</v>
      </c>
      <c r="C14" t="s">
        <v>286</v>
      </c>
      <c r="D14" t="s">
        <v>287</v>
      </c>
      <c r="AI14">
        <v>0</v>
      </c>
      <c r="AK14">
        <v>2.99E-3</v>
      </c>
      <c r="AL14">
        <v>2.9500000000000002E-2</v>
      </c>
      <c r="AM14">
        <v>4.3700000000000003E-2</v>
      </c>
      <c r="AN14">
        <v>8.6300000000000002E-2</v>
      </c>
      <c r="AO14">
        <v>0.14200000000000002</v>
      </c>
      <c r="AP14">
        <v>0.28000000000000003</v>
      </c>
      <c r="AQ14">
        <v>0.83099999999999996</v>
      </c>
      <c r="AR14">
        <v>3.28</v>
      </c>
      <c r="AS14">
        <v>7.0386800000000003</v>
      </c>
      <c r="AT14">
        <v>9.7808100000000007</v>
      </c>
      <c r="AU14">
        <v>10.882099999999999</v>
      </c>
      <c r="AV14">
        <v>11.9137</v>
      </c>
      <c r="AW14">
        <v>16.0367</v>
      </c>
      <c r="AX14">
        <v>17.720600000000001</v>
      </c>
      <c r="AY14">
        <v>20.927199999999999</v>
      </c>
      <c r="AZ14">
        <v>25.9466</v>
      </c>
      <c r="BA14">
        <v>28.1126</v>
      </c>
      <c r="BB14">
        <v>34</v>
      </c>
      <c r="BC14">
        <v>45</v>
      </c>
      <c r="BD14">
        <v>51</v>
      </c>
      <c r="BE14">
        <v>55.8</v>
      </c>
      <c r="BF14">
        <v>59.9</v>
      </c>
      <c r="BG14">
        <v>64.7</v>
      </c>
      <c r="BH14">
        <v>68.043099999999995</v>
      </c>
      <c r="BI14">
        <v>70.968999999999994</v>
      </c>
      <c r="BJ14">
        <v>74.294899999999998</v>
      </c>
      <c r="BK14">
        <v>77.7</v>
      </c>
      <c r="BL14">
        <v>79.947000000000003</v>
      </c>
      <c r="BM14">
        <v>85.514399999999995</v>
      </c>
      <c r="BN14">
        <v>87.150700000000001</v>
      </c>
      <c r="BO14">
        <v>88.375399999999999</v>
      </c>
      <c r="BP14">
        <v>89.228999999999999</v>
      </c>
      <c r="BQ14">
        <v>89.667199999999994</v>
      </c>
    </row>
    <row r="15" spans="1:69" x14ac:dyDescent="0.3">
      <c r="A15" t="s">
        <v>14</v>
      </c>
      <c r="B15" t="s">
        <v>300</v>
      </c>
      <c r="C15" t="s">
        <v>286</v>
      </c>
      <c r="D15" t="s">
        <v>287</v>
      </c>
      <c r="AI15">
        <v>0</v>
      </c>
      <c r="AM15">
        <v>9.1199999999999996E-3</v>
      </c>
      <c r="AN15">
        <v>5.2700000000000004E-2</v>
      </c>
      <c r="AO15">
        <v>9.4600000000000004E-2</v>
      </c>
      <c r="AP15">
        <v>0.11199999999999999</v>
      </c>
      <c r="AQ15">
        <v>0.129</v>
      </c>
      <c r="AR15">
        <v>0.97099999999999997</v>
      </c>
      <c r="AS15">
        <v>1.30047</v>
      </c>
      <c r="AT15">
        <v>1.6310899999999999</v>
      </c>
      <c r="AU15">
        <v>1.96041</v>
      </c>
      <c r="AV15">
        <v>4.5752199999999998</v>
      </c>
      <c r="AW15">
        <v>4.8990099999999996</v>
      </c>
      <c r="AX15">
        <v>5.25298</v>
      </c>
      <c r="AY15">
        <v>5.6317899999999996</v>
      </c>
      <c r="AZ15">
        <v>6.0212500000000002</v>
      </c>
      <c r="BA15">
        <v>6.21</v>
      </c>
      <c r="BB15">
        <v>15.3</v>
      </c>
      <c r="BC15">
        <v>25</v>
      </c>
      <c r="BD15">
        <v>32</v>
      </c>
      <c r="BE15">
        <v>37.5</v>
      </c>
      <c r="BF15">
        <v>41.9</v>
      </c>
      <c r="BG15">
        <v>54.622799999999998</v>
      </c>
      <c r="BH15">
        <v>59.1008</v>
      </c>
      <c r="BI15">
        <v>64.346000000000004</v>
      </c>
      <c r="BJ15">
        <v>64.744900000000001</v>
      </c>
      <c r="BK15">
        <v>68.245099999999994</v>
      </c>
      <c r="BL15">
        <v>66.543899999999994</v>
      </c>
      <c r="BM15">
        <v>76.5077</v>
      </c>
      <c r="BN15">
        <v>78.612300000000005</v>
      </c>
      <c r="BO15">
        <v>77.027699999999996</v>
      </c>
      <c r="BP15">
        <v>79.996600000000001</v>
      </c>
    </row>
    <row r="16" spans="1:69" x14ac:dyDescent="0.3">
      <c r="A16" t="s">
        <v>301</v>
      </c>
      <c r="B16" t="s">
        <v>302</v>
      </c>
      <c r="C16" t="s">
        <v>286</v>
      </c>
      <c r="D16" t="s">
        <v>287</v>
      </c>
      <c r="AI16">
        <v>0</v>
      </c>
    </row>
    <row r="17" spans="1:69" x14ac:dyDescent="0.3">
      <c r="A17" t="s">
        <v>15</v>
      </c>
      <c r="B17" t="s">
        <v>303</v>
      </c>
      <c r="C17" t="s">
        <v>286</v>
      </c>
      <c r="D17" t="s">
        <v>287</v>
      </c>
      <c r="AI17">
        <v>0</v>
      </c>
      <c r="AN17">
        <v>2.2000000000000002</v>
      </c>
      <c r="AO17">
        <v>2.86</v>
      </c>
      <c r="AP17">
        <v>3.48</v>
      </c>
      <c r="AQ17">
        <v>4.07</v>
      </c>
      <c r="AR17">
        <v>5.3</v>
      </c>
      <c r="AS17">
        <v>6.4822300000000004</v>
      </c>
      <c r="AT17">
        <v>8.8992900000000006</v>
      </c>
      <c r="AU17">
        <v>12.5</v>
      </c>
      <c r="AV17">
        <v>17.2286</v>
      </c>
      <c r="AW17">
        <v>24.266500000000001</v>
      </c>
      <c r="AX17">
        <v>27</v>
      </c>
      <c r="AY17">
        <v>30</v>
      </c>
      <c r="AZ17">
        <v>34</v>
      </c>
      <c r="BA17">
        <v>38</v>
      </c>
      <c r="BB17">
        <v>42</v>
      </c>
      <c r="BC17">
        <v>47</v>
      </c>
      <c r="BD17">
        <v>52</v>
      </c>
      <c r="BE17">
        <v>58</v>
      </c>
      <c r="BF17">
        <v>63.4</v>
      </c>
      <c r="BG17">
        <v>67.78</v>
      </c>
      <c r="BH17">
        <v>70</v>
      </c>
      <c r="BI17">
        <v>70.974299999999999</v>
      </c>
      <c r="BJ17">
        <v>71.962100000000007</v>
      </c>
      <c r="BK17">
        <v>72.963700000000003</v>
      </c>
      <c r="BL17">
        <v>73.979200000000006</v>
      </c>
      <c r="BM17">
        <v>75.008899999999997</v>
      </c>
      <c r="BN17">
        <v>76.052800000000005</v>
      </c>
      <c r="BO17">
        <v>77.1648</v>
      </c>
      <c r="BP17">
        <v>77.575599999999994</v>
      </c>
    </row>
    <row r="18" spans="1:69" x14ac:dyDescent="0.3">
      <c r="A18" t="s">
        <v>16</v>
      </c>
      <c r="B18" t="s">
        <v>304</v>
      </c>
      <c r="C18" t="s">
        <v>286</v>
      </c>
      <c r="D18" t="s">
        <v>287</v>
      </c>
      <c r="AI18">
        <v>0.58499999999999996</v>
      </c>
      <c r="AJ18">
        <v>1.1000000000000001</v>
      </c>
      <c r="AK18">
        <v>1.77</v>
      </c>
      <c r="AL18">
        <v>1.97</v>
      </c>
      <c r="AM18">
        <v>2.23</v>
      </c>
      <c r="AN18">
        <v>2.76</v>
      </c>
      <c r="AO18">
        <v>3.28</v>
      </c>
      <c r="AP18">
        <v>16.399999999999999</v>
      </c>
      <c r="AQ18">
        <v>30.8</v>
      </c>
      <c r="AR18">
        <v>40.799999999999997</v>
      </c>
      <c r="AS18">
        <v>46.756100000000004</v>
      </c>
      <c r="AT18">
        <v>52.689300000000003</v>
      </c>
      <c r="AX18">
        <v>63</v>
      </c>
      <c r="AY18">
        <v>66</v>
      </c>
      <c r="AZ18">
        <v>69.45</v>
      </c>
      <c r="BA18">
        <v>71.67</v>
      </c>
      <c r="BB18">
        <v>74.25</v>
      </c>
      <c r="BC18">
        <v>76</v>
      </c>
      <c r="BD18">
        <v>79.487700000000004</v>
      </c>
      <c r="BE18">
        <v>79</v>
      </c>
      <c r="BF18">
        <v>83.453500000000005</v>
      </c>
      <c r="BG18">
        <v>84</v>
      </c>
      <c r="BH18">
        <v>84.560500000000005</v>
      </c>
      <c r="BI18">
        <v>86.54</v>
      </c>
      <c r="BJ18">
        <v>86.545000000000002</v>
      </c>
      <c r="BK18">
        <v>90</v>
      </c>
      <c r="BL18">
        <v>93.609899999999996</v>
      </c>
      <c r="BM18">
        <v>94.6935</v>
      </c>
      <c r="BN18">
        <v>96.972200000000001</v>
      </c>
      <c r="BO18">
        <v>97.042400000000001</v>
      </c>
      <c r="BP18">
        <v>97.063100000000006</v>
      </c>
    </row>
    <row r="19" spans="1:69" x14ac:dyDescent="0.3">
      <c r="A19" t="s">
        <v>17</v>
      </c>
      <c r="B19" t="s">
        <v>305</v>
      </c>
      <c r="C19" t="s">
        <v>286</v>
      </c>
      <c r="D19" t="s">
        <v>287</v>
      </c>
      <c r="AI19">
        <v>0.13</v>
      </c>
      <c r="AJ19">
        <v>0.25900000000000001</v>
      </c>
      <c r="AK19">
        <v>0.64300000000000002</v>
      </c>
      <c r="AL19">
        <v>0.76500000000000001</v>
      </c>
      <c r="AM19">
        <v>1.39</v>
      </c>
      <c r="AN19">
        <v>1.89</v>
      </c>
      <c r="AO19">
        <v>6.91</v>
      </c>
      <c r="AP19">
        <v>9.5299999999999994</v>
      </c>
      <c r="AQ19">
        <v>15.4</v>
      </c>
      <c r="AR19">
        <v>23</v>
      </c>
      <c r="AS19">
        <v>33.7301</v>
      </c>
      <c r="AT19">
        <v>39.185499999999998</v>
      </c>
      <c r="AU19">
        <v>36.56</v>
      </c>
      <c r="AV19">
        <v>42.7</v>
      </c>
      <c r="AW19">
        <v>54.28</v>
      </c>
      <c r="AX19">
        <v>58</v>
      </c>
      <c r="AY19">
        <v>63.6</v>
      </c>
      <c r="AZ19">
        <v>69.37</v>
      </c>
      <c r="BA19">
        <v>72.87</v>
      </c>
      <c r="BB19">
        <v>73.45</v>
      </c>
      <c r="BC19">
        <v>75.17</v>
      </c>
      <c r="BD19">
        <v>78.739999999999995</v>
      </c>
      <c r="BE19">
        <v>80.03</v>
      </c>
      <c r="BF19">
        <v>80.618799999999993</v>
      </c>
      <c r="BG19">
        <v>80.995800000000003</v>
      </c>
      <c r="BH19">
        <v>83.940100000000001</v>
      </c>
      <c r="BI19">
        <v>84.323700000000002</v>
      </c>
      <c r="BJ19">
        <v>87.935599999999994</v>
      </c>
      <c r="BK19">
        <v>87.479100000000003</v>
      </c>
      <c r="BL19">
        <v>87.752200000000002</v>
      </c>
      <c r="BM19">
        <v>87.529399999999995</v>
      </c>
      <c r="BN19">
        <v>92.529200000000003</v>
      </c>
      <c r="BO19">
        <v>93.614099999999993</v>
      </c>
      <c r="BP19">
        <v>95.334699999999998</v>
      </c>
      <c r="BQ19">
        <v>94.919700000000006</v>
      </c>
    </row>
    <row r="20" spans="1:69" x14ac:dyDescent="0.3">
      <c r="A20" t="s">
        <v>18</v>
      </c>
      <c r="B20" t="s">
        <v>306</v>
      </c>
      <c r="C20" t="s">
        <v>286</v>
      </c>
      <c r="D20" t="s">
        <v>287</v>
      </c>
      <c r="AI20">
        <v>0</v>
      </c>
      <c r="AM20">
        <v>1.4300000000000001E-3</v>
      </c>
      <c r="AN20">
        <v>2.0599999999999998E-3</v>
      </c>
      <c r="AO20">
        <v>6.3499999999999997E-3</v>
      </c>
      <c r="AP20">
        <v>2.52E-2</v>
      </c>
      <c r="AQ20">
        <v>3.7499999999999999E-2</v>
      </c>
      <c r="AR20">
        <v>9.920000000000001E-2</v>
      </c>
      <c r="AS20">
        <v>0.147758</v>
      </c>
      <c r="AT20">
        <v>0.30556499999999998</v>
      </c>
      <c r="AU20">
        <v>4.9997100000000003</v>
      </c>
      <c r="AX20">
        <v>8.0303799999999992</v>
      </c>
      <c r="AY20">
        <v>11.9922</v>
      </c>
      <c r="AZ20">
        <v>14.54</v>
      </c>
      <c r="BA20">
        <v>17.079999999999998</v>
      </c>
      <c r="BB20">
        <v>27.4</v>
      </c>
      <c r="BC20">
        <v>46</v>
      </c>
      <c r="BD20">
        <v>50</v>
      </c>
      <c r="BE20">
        <v>54.2</v>
      </c>
      <c r="BF20">
        <v>73</v>
      </c>
      <c r="BG20">
        <v>75</v>
      </c>
      <c r="BH20">
        <v>77</v>
      </c>
      <c r="BI20">
        <v>78.2</v>
      </c>
      <c r="BJ20">
        <v>79</v>
      </c>
      <c r="BK20">
        <v>79.8</v>
      </c>
      <c r="BL20">
        <v>81.099999999999994</v>
      </c>
      <c r="BM20">
        <v>84.6</v>
      </c>
      <c r="BN20">
        <v>86</v>
      </c>
      <c r="BO20">
        <v>88</v>
      </c>
      <c r="BP20">
        <v>89</v>
      </c>
    </row>
    <row r="21" spans="1:69" x14ac:dyDescent="0.3">
      <c r="A21" t="s">
        <v>19</v>
      </c>
      <c r="B21" t="s">
        <v>307</v>
      </c>
      <c r="C21" t="s">
        <v>286</v>
      </c>
      <c r="D21" t="s">
        <v>287</v>
      </c>
      <c r="AI21">
        <v>0</v>
      </c>
      <c r="AJ21">
        <v>0</v>
      </c>
      <c r="AK21">
        <v>0</v>
      </c>
      <c r="AL21">
        <v>0</v>
      </c>
      <c r="AM21">
        <v>0</v>
      </c>
      <c r="AN21">
        <v>0</v>
      </c>
      <c r="AO21">
        <v>8.0399999999999992E-4</v>
      </c>
      <c r="AP21">
        <v>7.980000000000001E-3</v>
      </c>
      <c r="AQ21">
        <v>1.5799999999999998E-2</v>
      </c>
      <c r="AR21">
        <v>3.9199999999999999E-2</v>
      </c>
      <c r="AS21">
        <v>7.7248399999999995E-2</v>
      </c>
      <c r="AT21">
        <v>0.106001</v>
      </c>
      <c r="AU21">
        <v>0.118228</v>
      </c>
      <c r="AV21">
        <v>0.20127300000000001</v>
      </c>
      <c r="AW21">
        <v>0.34905999999999998</v>
      </c>
      <c r="AX21">
        <v>0.54214300000000004</v>
      </c>
      <c r="AY21">
        <v>0.65759299999999998</v>
      </c>
      <c r="AZ21">
        <v>0.7</v>
      </c>
      <c r="BA21">
        <v>0.81</v>
      </c>
      <c r="BB21">
        <v>0.9</v>
      </c>
      <c r="BC21">
        <v>1</v>
      </c>
      <c r="BD21">
        <v>1.1100000000000001</v>
      </c>
      <c r="BE21">
        <v>1.22</v>
      </c>
      <c r="BF21">
        <v>1.2642199999999999</v>
      </c>
      <c r="BG21">
        <v>1.0423899999999999</v>
      </c>
      <c r="BH21">
        <v>2</v>
      </c>
      <c r="BI21">
        <v>2.2000000000000002</v>
      </c>
      <c r="BJ21">
        <v>2.6607500000000002</v>
      </c>
      <c r="BK21">
        <v>4</v>
      </c>
      <c r="BL21">
        <v>6.1</v>
      </c>
      <c r="BM21">
        <v>9.1730199999999993</v>
      </c>
      <c r="BN21">
        <v>10.9847</v>
      </c>
      <c r="BO21">
        <v>11.0009</v>
      </c>
      <c r="BP21">
        <v>11.0784</v>
      </c>
    </row>
    <row r="22" spans="1:69" x14ac:dyDescent="0.3">
      <c r="A22" t="s">
        <v>20</v>
      </c>
      <c r="B22" t="s">
        <v>308</v>
      </c>
      <c r="C22" t="s">
        <v>286</v>
      </c>
      <c r="D22" t="s">
        <v>287</v>
      </c>
      <c r="AI22">
        <v>1.01E-3</v>
      </c>
      <c r="AJ22">
        <v>2.01E-2</v>
      </c>
      <c r="AK22">
        <v>0.1</v>
      </c>
      <c r="AL22">
        <v>0.19900000000000001</v>
      </c>
      <c r="AM22">
        <v>0.69599999999999995</v>
      </c>
      <c r="AN22">
        <v>0.99199999999999999</v>
      </c>
      <c r="AO22">
        <v>2.97</v>
      </c>
      <c r="AP22">
        <v>4.9400000000000004</v>
      </c>
      <c r="AQ22">
        <v>7.89</v>
      </c>
      <c r="AR22">
        <v>13.8</v>
      </c>
      <c r="AS22">
        <v>29.431699999999999</v>
      </c>
      <c r="AT22">
        <v>31.288399999999999</v>
      </c>
      <c r="AU22">
        <v>46.33</v>
      </c>
      <c r="AV22">
        <v>49.97</v>
      </c>
      <c r="AW22">
        <v>53.86</v>
      </c>
      <c r="AX22">
        <v>55.82</v>
      </c>
      <c r="AY22">
        <v>61.981900000000003</v>
      </c>
      <c r="AZ22">
        <v>66.760400000000004</v>
      </c>
      <c r="BA22">
        <v>68.857299999999995</v>
      </c>
      <c r="BB22">
        <v>74.5441</v>
      </c>
      <c r="BC22">
        <v>77.639799999999994</v>
      </c>
      <c r="BD22">
        <v>81.61</v>
      </c>
      <c r="BE22">
        <v>80.72</v>
      </c>
      <c r="BF22">
        <v>82.170199999999994</v>
      </c>
      <c r="BG22">
        <v>85.001199999999997</v>
      </c>
      <c r="BH22">
        <v>85.052899999999994</v>
      </c>
      <c r="BI22">
        <v>86.516499999999994</v>
      </c>
      <c r="BJ22">
        <v>87.679699999999997</v>
      </c>
      <c r="BK22">
        <v>88.647300000000001</v>
      </c>
      <c r="BL22">
        <v>90.275400000000005</v>
      </c>
      <c r="BM22">
        <v>91.526399999999995</v>
      </c>
      <c r="BN22">
        <v>92.788700000000006</v>
      </c>
      <c r="BO22">
        <v>94.007800000000003</v>
      </c>
      <c r="BP22">
        <v>94.626300000000001</v>
      </c>
      <c r="BQ22">
        <v>95.775800000000004</v>
      </c>
    </row>
    <row r="23" spans="1:69" x14ac:dyDescent="0.3">
      <c r="A23" t="s">
        <v>21</v>
      </c>
      <c r="B23" t="s">
        <v>309</v>
      </c>
      <c r="C23" t="s">
        <v>286</v>
      </c>
      <c r="D23" t="s">
        <v>287</v>
      </c>
      <c r="AI23">
        <v>0</v>
      </c>
      <c r="AO23">
        <v>1.6900000000000001E-3</v>
      </c>
      <c r="AP23">
        <v>2.46E-2</v>
      </c>
      <c r="AQ23">
        <v>4.7899999999999998E-2</v>
      </c>
      <c r="AR23">
        <v>0.155</v>
      </c>
      <c r="AS23">
        <v>0.225248</v>
      </c>
      <c r="AT23">
        <v>0.36341800000000002</v>
      </c>
      <c r="AU23">
        <v>0.70294599999999996</v>
      </c>
      <c r="AV23">
        <v>0.95132700000000003</v>
      </c>
      <c r="AW23">
        <v>1.1825399999999999</v>
      </c>
      <c r="AX23">
        <v>1.2710300000000001</v>
      </c>
      <c r="AY23">
        <v>1.5378499999999999</v>
      </c>
      <c r="AZ23">
        <v>1.79</v>
      </c>
      <c r="BA23">
        <v>1.85</v>
      </c>
      <c r="BB23">
        <v>2.2400000000000002</v>
      </c>
      <c r="BC23">
        <v>3.13</v>
      </c>
      <c r="BD23">
        <v>4.14832</v>
      </c>
      <c r="BE23">
        <v>4.5</v>
      </c>
      <c r="BF23">
        <v>4.9000000000000004</v>
      </c>
      <c r="BG23">
        <v>6</v>
      </c>
      <c r="BH23">
        <v>11.255000000000001</v>
      </c>
      <c r="BI23">
        <v>14.5</v>
      </c>
      <c r="BJ23">
        <v>18.7</v>
      </c>
      <c r="BK23">
        <v>19</v>
      </c>
      <c r="BL23">
        <v>20.5</v>
      </c>
      <c r="BM23">
        <v>22.1206</v>
      </c>
      <c r="BN23">
        <v>28.204699999999999</v>
      </c>
      <c r="BO23">
        <v>30.013400000000001</v>
      </c>
      <c r="BP23">
        <v>32.208300000000001</v>
      </c>
    </row>
    <row r="24" spans="1:69" x14ac:dyDescent="0.3">
      <c r="A24" t="s">
        <v>22</v>
      </c>
      <c r="B24" t="s">
        <v>310</v>
      </c>
      <c r="C24" t="s">
        <v>286</v>
      </c>
      <c r="D24" t="s">
        <v>287</v>
      </c>
      <c r="AI24">
        <v>0</v>
      </c>
      <c r="AO24">
        <v>9.6099999999999994E-4</v>
      </c>
      <c r="AP24">
        <v>1.8699999999999998E-2</v>
      </c>
      <c r="AQ24">
        <v>4.5399999999999996E-2</v>
      </c>
      <c r="AR24">
        <v>6.1799999999999994E-2</v>
      </c>
      <c r="AS24">
        <v>7.7080200000000001E-2</v>
      </c>
      <c r="AT24">
        <v>0.15773200000000001</v>
      </c>
      <c r="AU24">
        <v>0.200993</v>
      </c>
      <c r="AV24">
        <v>0.37343999999999999</v>
      </c>
      <c r="AW24">
        <v>0.40029500000000001</v>
      </c>
      <c r="AX24">
        <v>0.469914</v>
      </c>
      <c r="AY24">
        <v>0.63270800000000005</v>
      </c>
      <c r="AZ24">
        <v>0.75</v>
      </c>
      <c r="BA24">
        <v>0.92</v>
      </c>
      <c r="BB24">
        <v>1.1299999999999999</v>
      </c>
      <c r="BC24">
        <v>2.4</v>
      </c>
      <c r="BD24">
        <v>3</v>
      </c>
      <c r="BE24">
        <v>3.7250299999999998</v>
      </c>
      <c r="BF24">
        <v>5</v>
      </c>
      <c r="BG24">
        <v>6</v>
      </c>
      <c r="BH24">
        <v>6.55</v>
      </c>
      <c r="BI24">
        <v>7.14</v>
      </c>
      <c r="BJ24">
        <v>7.79</v>
      </c>
      <c r="BK24">
        <v>8.5</v>
      </c>
      <c r="BL24">
        <v>9.2718100000000003</v>
      </c>
      <c r="BM24">
        <v>10.7927</v>
      </c>
      <c r="BN24">
        <v>12.5631</v>
      </c>
      <c r="BO24">
        <v>14.623799999999999</v>
      </c>
      <c r="BP24">
        <v>17.022600000000001</v>
      </c>
    </row>
    <row r="25" spans="1:69" x14ac:dyDescent="0.3">
      <c r="A25" t="s">
        <v>23</v>
      </c>
      <c r="B25" t="s">
        <v>311</v>
      </c>
      <c r="C25" t="s">
        <v>286</v>
      </c>
      <c r="D25" t="s">
        <v>287</v>
      </c>
      <c r="AI25">
        <v>0</v>
      </c>
      <c r="AP25">
        <v>7.5100000000000004E-4</v>
      </c>
      <c r="AQ25">
        <v>3.6800000000000001E-3</v>
      </c>
      <c r="AR25">
        <v>3.6200000000000003E-2</v>
      </c>
      <c r="AS25">
        <v>7.1039400000000003E-2</v>
      </c>
      <c r="AT25">
        <v>0.12980800000000001</v>
      </c>
      <c r="AU25">
        <v>0.13991999999999999</v>
      </c>
      <c r="AV25">
        <v>0.163878</v>
      </c>
      <c r="AW25">
        <v>0.19903599999999999</v>
      </c>
      <c r="AX25">
        <v>0.24163699999999999</v>
      </c>
      <c r="AY25">
        <v>1</v>
      </c>
      <c r="AZ25">
        <v>1.8</v>
      </c>
      <c r="BA25">
        <v>2.5</v>
      </c>
      <c r="BB25">
        <v>3.1</v>
      </c>
      <c r="BC25">
        <v>3.7</v>
      </c>
      <c r="BD25">
        <v>4.5</v>
      </c>
      <c r="BE25">
        <v>5</v>
      </c>
      <c r="BF25">
        <v>6.63</v>
      </c>
      <c r="BG25">
        <v>11.9</v>
      </c>
      <c r="BH25">
        <v>12.9</v>
      </c>
      <c r="BI25">
        <v>18.100000000000001</v>
      </c>
      <c r="BJ25">
        <v>21.5</v>
      </c>
      <c r="BK25">
        <v>25.6</v>
      </c>
      <c r="BL25">
        <v>30.4</v>
      </c>
      <c r="BM25">
        <v>36.109099999999998</v>
      </c>
      <c r="BN25">
        <v>38.917400000000001</v>
      </c>
      <c r="BO25">
        <v>41.616500000000002</v>
      </c>
      <c r="BP25">
        <v>44.502699999999997</v>
      </c>
    </row>
    <row r="26" spans="1:69" x14ac:dyDescent="0.3">
      <c r="A26" t="s">
        <v>24</v>
      </c>
      <c r="B26" t="s">
        <v>312</v>
      </c>
      <c r="C26" t="s">
        <v>286</v>
      </c>
      <c r="D26" t="s">
        <v>287</v>
      </c>
      <c r="AI26">
        <v>0</v>
      </c>
      <c r="AL26">
        <v>2.3400000000000001E-3</v>
      </c>
      <c r="AM26">
        <v>1.95E-2</v>
      </c>
      <c r="AN26">
        <v>0.12</v>
      </c>
      <c r="AO26">
        <v>0.72499999999999998</v>
      </c>
      <c r="AP26">
        <v>1.22</v>
      </c>
      <c r="AQ26">
        <v>1.84</v>
      </c>
      <c r="AR26">
        <v>2.91</v>
      </c>
      <c r="AS26">
        <v>5.3709199999999999</v>
      </c>
      <c r="AT26">
        <v>7.6123000000000003</v>
      </c>
      <c r="AU26">
        <v>9.08</v>
      </c>
      <c r="AV26">
        <v>12.04</v>
      </c>
      <c r="AW26">
        <v>18.13</v>
      </c>
      <c r="AX26">
        <v>19.97</v>
      </c>
      <c r="AY26">
        <v>27.09</v>
      </c>
      <c r="AZ26">
        <v>33.64</v>
      </c>
      <c r="BA26">
        <v>39.67</v>
      </c>
      <c r="BB26">
        <v>45</v>
      </c>
      <c r="BC26">
        <v>46.23</v>
      </c>
      <c r="BD26">
        <v>47.98</v>
      </c>
      <c r="BE26">
        <v>51.9</v>
      </c>
      <c r="BF26">
        <v>53.061500000000002</v>
      </c>
      <c r="BG26">
        <v>55.490400000000001</v>
      </c>
      <c r="BH26">
        <v>56.656300000000002</v>
      </c>
      <c r="BI26">
        <v>59.825499999999998</v>
      </c>
      <c r="BJ26">
        <v>63.4101</v>
      </c>
      <c r="BK26">
        <v>64.781999999999996</v>
      </c>
      <c r="BL26">
        <v>67.947000000000003</v>
      </c>
      <c r="BM26">
        <v>70.162499999999994</v>
      </c>
      <c r="BN26">
        <v>75.2714</v>
      </c>
      <c r="BO26">
        <v>79.126900000000006</v>
      </c>
      <c r="BP26">
        <v>80.389600000000002</v>
      </c>
      <c r="BQ26">
        <v>82.438999999999993</v>
      </c>
    </row>
    <row r="27" spans="1:69" x14ac:dyDescent="0.3">
      <c r="A27" t="s">
        <v>25</v>
      </c>
      <c r="B27" t="s">
        <v>313</v>
      </c>
      <c r="C27" t="s">
        <v>286</v>
      </c>
      <c r="D27" t="s">
        <v>287</v>
      </c>
      <c r="AI27">
        <v>0</v>
      </c>
      <c r="AN27">
        <v>0.34599999999999997</v>
      </c>
      <c r="AO27">
        <v>0.84299999999999997</v>
      </c>
      <c r="AP27">
        <v>1.65</v>
      </c>
      <c r="AQ27">
        <v>3.22</v>
      </c>
      <c r="AR27">
        <v>4.72</v>
      </c>
      <c r="AS27">
        <v>6.1537300000000004</v>
      </c>
      <c r="AT27">
        <v>15.038600000000001</v>
      </c>
      <c r="AU27">
        <v>18.050699999999999</v>
      </c>
      <c r="AV27">
        <v>21.5549</v>
      </c>
      <c r="AW27">
        <v>21.4587</v>
      </c>
      <c r="AX27">
        <v>21.303699999999999</v>
      </c>
      <c r="AY27">
        <v>28.244</v>
      </c>
      <c r="AZ27">
        <v>32.909999999999997</v>
      </c>
      <c r="BA27">
        <v>51.95</v>
      </c>
      <c r="BB27">
        <v>53</v>
      </c>
      <c r="BC27">
        <v>55</v>
      </c>
      <c r="BD27">
        <v>77</v>
      </c>
      <c r="BE27">
        <v>88</v>
      </c>
      <c r="BF27">
        <v>90</v>
      </c>
      <c r="BG27">
        <v>90.503100000000003</v>
      </c>
      <c r="BH27">
        <v>93.478300000000004</v>
      </c>
      <c r="BI27">
        <v>98</v>
      </c>
      <c r="BJ27">
        <v>95.878100000000003</v>
      </c>
      <c r="BK27">
        <v>98.6447</v>
      </c>
      <c r="BL27">
        <v>99.701499999999996</v>
      </c>
      <c r="BM27">
        <v>99.671000000000006</v>
      </c>
      <c r="BN27">
        <v>100</v>
      </c>
      <c r="BO27">
        <v>100</v>
      </c>
      <c r="BP27">
        <v>100</v>
      </c>
      <c r="BQ27">
        <v>100</v>
      </c>
    </row>
    <row r="28" spans="1:69" x14ac:dyDescent="0.3">
      <c r="A28" t="s">
        <v>314</v>
      </c>
      <c r="B28" t="s">
        <v>315</v>
      </c>
      <c r="C28" t="s">
        <v>286</v>
      </c>
      <c r="D28" t="s">
        <v>287</v>
      </c>
      <c r="AI28">
        <v>0</v>
      </c>
      <c r="AN28">
        <v>0.96</v>
      </c>
      <c r="AO28">
        <v>1.75</v>
      </c>
      <c r="AP28">
        <v>1.36</v>
      </c>
      <c r="AQ28">
        <v>2.34</v>
      </c>
      <c r="AR28">
        <v>3.76</v>
      </c>
      <c r="AS28">
        <v>8</v>
      </c>
      <c r="AT28">
        <v>11.8</v>
      </c>
      <c r="AU28">
        <v>18</v>
      </c>
      <c r="AV28">
        <v>20</v>
      </c>
      <c r="AW28">
        <v>22</v>
      </c>
      <c r="AX28">
        <v>25</v>
      </c>
      <c r="AY28">
        <v>26</v>
      </c>
      <c r="AZ28">
        <v>27</v>
      </c>
      <c r="BA28">
        <v>31.54</v>
      </c>
      <c r="BB28">
        <v>33.880000000000003</v>
      </c>
      <c r="BC28">
        <v>43</v>
      </c>
      <c r="BD28">
        <v>65</v>
      </c>
      <c r="BE28">
        <v>71.748199999999997</v>
      </c>
      <c r="BF28">
        <v>72</v>
      </c>
      <c r="BG28">
        <v>76.92</v>
      </c>
      <c r="BH28">
        <v>78</v>
      </c>
      <c r="BI28">
        <v>80</v>
      </c>
      <c r="BJ28">
        <v>80.599999999999994</v>
      </c>
      <c r="BK28">
        <v>83</v>
      </c>
      <c r="BL28">
        <v>90.693299999999994</v>
      </c>
      <c r="BM28">
        <v>92.443700000000007</v>
      </c>
      <c r="BN28">
        <v>94.347899999999996</v>
      </c>
      <c r="BO28">
        <v>94.732600000000005</v>
      </c>
      <c r="BP28">
        <v>94.818600000000004</v>
      </c>
    </row>
    <row r="29" spans="1:69" x14ac:dyDescent="0.3">
      <c r="A29" t="s">
        <v>27</v>
      </c>
      <c r="B29" t="s">
        <v>316</v>
      </c>
      <c r="C29" t="s">
        <v>286</v>
      </c>
      <c r="D29" t="s">
        <v>287</v>
      </c>
      <c r="AI29">
        <v>0</v>
      </c>
      <c r="AO29">
        <v>1.5100000000000001E-2</v>
      </c>
      <c r="AP29">
        <v>5.9400000000000001E-2</v>
      </c>
      <c r="AQ29">
        <v>0.14400000000000002</v>
      </c>
      <c r="AR29">
        <v>0.19400000000000001</v>
      </c>
      <c r="AS29">
        <v>1.0829599999999999</v>
      </c>
      <c r="AT29">
        <v>1.2005300000000001</v>
      </c>
      <c r="AU29">
        <v>2.6482700000000001</v>
      </c>
      <c r="AV29">
        <v>3.9650400000000001</v>
      </c>
      <c r="AW29">
        <v>15.468999999999999</v>
      </c>
      <c r="AX29">
        <v>21.326699999999999</v>
      </c>
      <c r="AY29">
        <v>25.122399999999999</v>
      </c>
      <c r="AZ29">
        <v>27.92</v>
      </c>
      <c r="BA29">
        <v>34.659999999999997</v>
      </c>
      <c r="BB29">
        <v>37.74</v>
      </c>
      <c r="BC29">
        <v>42.75</v>
      </c>
      <c r="BD29">
        <v>43.887700000000002</v>
      </c>
      <c r="BE29">
        <v>45.064500000000002</v>
      </c>
      <c r="BF29">
        <v>48.521299999999997</v>
      </c>
      <c r="BG29">
        <v>49.917700000000004</v>
      </c>
      <c r="BH29">
        <v>52.6</v>
      </c>
      <c r="BI29">
        <v>60.256500000000003</v>
      </c>
      <c r="BJ29">
        <v>64.891999999999996</v>
      </c>
      <c r="BK29">
        <v>70.120099999999994</v>
      </c>
      <c r="BL29">
        <v>69.946299999999994</v>
      </c>
      <c r="BM29">
        <v>73.211799999999997</v>
      </c>
      <c r="BN29">
        <v>75.676199999999994</v>
      </c>
      <c r="BO29">
        <v>78.845500000000001</v>
      </c>
      <c r="BP29">
        <v>83.377200000000002</v>
      </c>
      <c r="BQ29">
        <v>86.100899999999996</v>
      </c>
    </row>
    <row r="30" spans="1:69" x14ac:dyDescent="0.3">
      <c r="A30" t="s">
        <v>28</v>
      </c>
      <c r="B30" t="s">
        <v>317</v>
      </c>
      <c r="C30" t="s">
        <v>286</v>
      </c>
      <c r="D30" t="s">
        <v>287</v>
      </c>
      <c r="AI30">
        <v>0</v>
      </c>
      <c r="AM30">
        <v>4.86E-4</v>
      </c>
      <c r="AN30">
        <v>2.9200000000000003E-3</v>
      </c>
      <c r="AO30">
        <v>2.9300000000000003E-2</v>
      </c>
      <c r="AP30">
        <v>4.9000000000000002E-2</v>
      </c>
      <c r="AQ30">
        <v>7.3899999999999993E-2</v>
      </c>
      <c r="AR30">
        <v>0.495</v>
      </c>
      <c r="AS30">
        <v>1.8604000000000001</v>
      </c>
      <c r="AT30">
        <v>4.3006200000000003</v>
      </c>
      <c r="AU30">
        <v>8.9509699999999999</v>
      </c>
      <c r="AY30">
        <v>16.2</v>
      </c>
      <c r="AZ30">
        <v>19.7</v>
      </c>
      <c r="BA30">
        <v>23</v>
      </c>
      <c r="BB30">
        <v>27.43</v>
      </c>
      <c r="BC30">
        <v>31.8</v>
      </c>
      <c r="BD30">
        <v>39.648899999999998</v>
      </c>
      <c r="BE30">
        <v>46.91</v>
      </c>
      <c r="BF30">
        <v>54.17</v>
      </c>
      <c r="BG30">
        <v>59.016300000000001</v>
      </c>
      <c r="BH30">
        <v>62.230400000000003</v>
      </c>
      <c r="BI30">
        <v>71.113</v>
      </c>
      <c r="BJ30">
        <v>74.436400000000006</v>
      </c>
      <c r="BK30">
        <v>79.129900000000006</v>
      </c>
      <c r="BL30">
        <v>82.789199999999994</v>
      </c>
      <c r="BM30">
        <v>85.087900000000005</v>
      </c>
      <c r="BN30">
        <v>86.888400000000004</v>
      </c>
      <c r="BO30">
        <v>89.507300000000001</v>
      </c>
      <c r="BP30">
        <v>91.512500000000003</v>
      </c>
      <c r="BQ30">
        <v>94.261799999999994</v>
      </c>
    </row>
    <row r="31" spans="1:69" x14ac:dyDescent="0.3">
      <c r="A31" t="s">
        <v>29</v>
      </c>
      <c r="B31" t="s">
        <v>318</v>
      </c>
      <c r="C31" t="s">
        <v>286</v>
      </c>
      <c r="D31" t="s">
        <v>287</v>
      </c>
      <c r="AI31">
        <v>0</v>
      </c>
      <c r="AN31">
        <v>4.5399999999999996E-2</v>
      </c>
      <c r="AO31">
        <v>0.8829999999999999</v>
      </c>
      <c r="AP31">
        <v>1.29</v>
      </c>
      <c r="AQ31">
        <v>2.09</v>
      </c>
      <c r="AR31">
        <v>4.08</v>
      </c>
      <c r="AS31">
        <v>5.9638400000000003</v>
      </c>
      <c r="AU31">
        <v>5.6842499999999996</v>
      </c>
      <c r="AW31">
        <v>9.8000000000000007</v>
      </c>
      <c r="AX31">
        <v>17</v>
      </c>
      <c r="AY31">
        <v>24</v>
      </c>
      <c r="AZ31">
        <v>24.6</v>
      </c>
      <c r="BA31">
        <v>26.3</v>
      </c>
      <c r="BB31">
        <v>27.2</v>
      </c>
      <c r="BC31">
        <v>28.2</v>
      </c>
      <c r="BD31">
        <v>30.7</v>
      </c>
      <c r="BE31">
        <v>31</v>
      </c>
      <c r="BF31">
        <v>33.6</v>
      </c>
      <c r="BG31">
        <v>38.700000000000003</v>
      </c>
      <c r="BH31">
        <v>41.59</v>
      </c>
      <c r="BI31">
        <v>44.575699999999998</v>
      </c>
      <c r="BJ31">
        <v>48.877099999999999</v>
      </c>
      <c r="BK31">
        <v>53.593600000000002</v>
      </c>
      <c r="BL31">
        <v>58.7652</v>
      </c>
      <c r="BM31">
        <v>64.435900000000004</v>
      </c>
      <c r="BN31">
        <v>70.653700000000001</v>
      </c>
      <c r="BO31">
        <v>71.809600000000003</v>
      </c>
      <c r="BP31">
        <v>72.359499999999997</v>
      </c>
    </row>
    <row r="32" spans="1:69" x14ac:dyDescent="0.3">
      <c r="A32" t="s">
        <v>319</v>
      </c>
      <c r="B32" t="s">
        <v>320</v>
      </c>
      <c r="C32" t="s">
        <v>286</v>
      </c>
      <c r="D32" t="s">
        <v>287</v>
      </c>
      <c r="AI32">
        <v>0</v>
      </c>
      <c r="AN32">
        <v>6.84</v>
      </c>
      <c r="AO32">
        <v>16.2</v>
      </c>
      <c r="AP32">
        <v>24.2</v>
      </c>
      <c r="AQ32">
        <v>32.1</v>
      </c>
      <c r="AR32">
        <v>39.9</v>
      </c>
      <c r="AS32">
        <v>42.9499</v>
      </c>
      <c r="AT32">
        <v>47.509700000000002</v>
      </c>
      <c r="AU32">
        <v>52.031599999999997</v>
      </c>
      <c r="AV32">
        <v>56.521999999999998</v>
      </c>
      <c r="AW32">
        <v>60.990900000000003</v>
      </c>
      <c r="AX32">
        <v>65.447100000000006</v>
      </c>
      <c r="AY32">
        <v>69.899699999999996</v>
      </c>
      <c r="AZ32">
        <v>74.3506</v>
      </c>
      <c r="BA32">
        <v>82.3</v>
      </c>
      <c r="BB32">
        <v>83.25</v>
      </c>
      <c r="BC32">
        <v>84.21</v>
      </c>
      <c r="BD32">
        <v>88.335999999999999</v>
      </c>
      <c r="BE32">
        <v>91.299300000000002</v>
      </c>
      <c r="BF32">
        <v>95.3</v>
      </c>
      <c r="BG32">
        <v>96.8</v>
      </c>
      <c r="BH32">
        <v>98.323599999999999</v>
      </c>
      <c r="BI32">
        <v>98</v>
      </c>
      <c r="BJ32">
        <v>98.37</v>
      </c>
    </row>
    <row r="33" spans="1:69" x14ac:dyDescent="0.3">
      <c r="A33" t="s">
        <v>321</v>
      </c>
      <c r="B33" t="s">
        <v>322</v>
      </c>
      <c r="C33" t="s">
        <v>286</v>
      </c>
      <c r="D33" t="s">
        <v>287</v>
      </c>
      <c r="AI33">
        <v>0</v>
      </c>
      <c r="AN33">
        <v>6.6799999999999998E-2</v>
      </c>
      <c r="AO33">
        <v>0.19600000000000001</v>
      </c>
      <c r="AP33">
        <v>0.44799999999999995</v>
      </c>
      <c r="AQ33">
        <v>0.626</v>
      </c>
      <c r="AR33">
        <v>0.9820000000000001</v>
      </c>
      <c r="AS33">
        <v>1.44276</v>
      </c>
      <c r="AT33">
        <v>2.12046</v>
      </c>
      <c r="AU33">
        <v>3.1171899999999999</v>
      </c>
      <c r="AV33">
        <v>3.5085999999999999</v>
      </c>
      <c r="AW33">
        <v>4.4399199999999999</v>
      </c>
      <c r="AX33">
        <v>5.2275799999999997</v>
      </c>
      <c r="AY33">
        <v>6.2006699999999997</v>
      </c>
      <c r="AZ33">
        <v>10.4992</v>
      </c>
      <c r="BA33">
        <v>12.5</v>
      </c>
      <c r="BB33">
        <v>16.8</v>
      </c>
      <c r="BC33">
        <v>22.4</v>
      </c>
      <c r="BD33">
        <v>30</v>
      </c>
      <c r="BE33">
        <v>35.340000000000003</v>
      </c>
      <c r="BF33">
        <v>36.99</v>
      </c>
      <c r="BG33">
        <v>34.601599999999998</v>
      </c>
      <c r="BH33">
        <v>37.486800000000002</v>
      </c>
      <c r="BI33">
        <v>39.697499999999998</v>
      </c>
      <c r="BJ33">
        <v>43.832299999999996</v>
      </c>
      <c r="BK33">
        <v>44.286099999999998</v>
      </c>
      <c r="BL33">
        <v>47.474800000000002</v>
      </c>
      <c r="BM33">
        <v>59.940100000000001</v>
      </c>
      <c r="BN33">
        <v>65.977400000000003</v>
      </c>
      <c r="BO33">
        <v>67.361199999999997</v>
      </c>
      <c r="BP33">
        <v>70.236800000000002</v>
      </c>
    </row>
    <row r="34" spans="1:69" x14ac:dyDescent="0.3">
      <c r="A34" t="s">
        <v>31</v>
      </c>
      <c r="B34" t="s">
        <v>323</v>
      </c>
      <c r="C34" t="s">
        <v>286</v>
      </c>
      <c r="D34" t="s">
        <v>287</v>
      </c>
      <c r="AI34">
        <v>0</v>
      </c>
      <c r="AJ34">
        <v>3.29E-3</v>
      </c>
      <c r="AK34">
        <v>1.2899999999999998E-2</v>
      </c>
      <c r="AL34">
        <v>2.5500000000000002E-2</v>
      </c>
      <c r="AM34">
        <v>3.7699999999999997E-2</v>
      </c>
      <c r="AN34">
        <v>0.105</v>
      </c>
      <c r="AO34">
        <v>0.45100000000000001</v>
      </c>
      <c r="AP34">
        <v>0.78600000000000003</v>
      </c>
      <c r="AQ34">
        <v>1.48</v>
      </c>
      <c r="AR34">
        <v>2.04</v>
      </c>
      <c r="AS34">
        <v>2.8706900000000002</v>
      </c>
      <c r="AT34">
        <v>4.5284899999999997</v>
      </c>
      <c r="AU34">
        <v>9.1494300000000006</v>
      </c>
      <c r="AV34">
        <v>13.207599999999999</v>
      </c>
      <c r="AW34">
        <v>19.073699999999999</v>
      </c>
      <c r="AX34">
        <v>21.0227</v>
      </c>
      <c r="AY34">
        <v>28.1784</v>
      </c>
      <c r="AZ34">
        <v>30.88</v>
      </c>
      <c r="BA34">
        <v>33.83</v>
      </c>
      <c r="BB34">
        <v>39.22</v>
      </c>
      <c r="BC34">
        <v>40.65</v>
      </c>
      <c r="BD34">
        <v>45.69</v>
      </c>
      <c r="BE34">
        <v>48.56</v>
      </c>
      <c r="BF34">
        <v>51.04</v>
      </c>
      <c r="BG34">
        <v>54.551000000000002</v>
      </c>
      <c r="BH34">
        <v>58.328000000000003</v>
      </c>
      <c r="BI34">
        <v>60.872500000000002</v>
      </c>
      <c r="BJ34">
        <v>67.471299999999999</v>
      </c>
      <c r="BK34">
        <v>70.434299999999993</v>
      </c>
      <c r="BL34">
        <v>73.912400000000005</v>
      </c>
      <c r="BM34">
        <v>81.342699999999994</v>
      </c>
      <c r="BN34">
        <v>80.689899999999994</v>
      </c>
      <c r="BO34">
        <v>80.527799999999999</v>
      </c>
      <c r="BP34">
        <v>84.150599999999997</v>
      </c>
      <c r="BQ34">
        <v>84.463499999999996</v>
      </c>
    </row>
    <row r="35" spans="1:69" x14ac:dyDescent="0.3">
      <c r="A35" t="s">
        <v>32</v>
      </c>
      <c r="B35" t="s">
        <v>324</v>
      </c>
      <c r="C35" t="s">
        <v>286</v>
      </c>
      <c r="D35" t="s">
        <v>287</v>
      </c>
      <c r="AI35">
        <v>0</v>
      </c>
      <c r="AN35">
        <v>7.7499999999999999E-3</v>
      </c>
      <c r="AO35">
        <v>0.38899999999999996</v>
      </c>
      <c r="AP35">
        <v>0.78300000000000003</v>
      </c>
      <c r="AQ35">
        <v>1.97</v>
      </c>
      <c r="AR35">
        <v>2.38</v>
      </c>
      <c r="AS35">
        <v>3.9736799999999999</v>
      </c>
      <c r="AT35">
        <v>11.936500000000001</v>
      </c>
      <c r="AU35">
        <v>27.836300000000001</v>
      </c>
      <c r="AV35">
        <v>39.689599999999999</v>
      </c>
      <c r="AW35">
        <v>49.8</v>
      </c>
      <c r="AX35">
        <v>52.5</v>
      </c>
      <c r="AY35">
        <v>55.3</v>
      </c>
      <c r="AZ35">
        <v>58.2</v>
      </c>
      <c r="BA35">
        <v>61.4</v>
      </c>
      <c r="BB35">
        <v>64.7</v>
      </c>
      <c r="BC35">
        <v>65.099999999999994</v>
      </c>
      <c r="BD35">
        <v>66.5</v>
      </c>
      <c r="BE35">
        <v>71.2</v>
      </c>
      <c r="BF35">
        <v>71.8</v>
      </c>
      <c r="BG35">
        <v>71.900000000000006</v>
      </c>
      <c r="BH35">
        <v>72</v>
      </c>
      <c r="BI35">
        <v>72.2</v>
      </c>
      <c r="BJ35">
        <v>72.3</v>
      </c>
      <c r="BK35">
        <v>72.400000000000006</v>
      </c>
      <c r="BL35">
        <v>74.179100000000005</v>
      </c>
      <c r="BM35">
        <v>76.001999999999995</v>
      </c>
      <c r="BN35">
        <v>77.869699999999995</v>
      </c>
      <c r="BO35">
        <v>79.445099999999996</v>
      </c>
      <c r="BP35">
        <v>79.9923</v>
      </c>
    </row>
    <row r="36" spans="1:69" x14ac:dyDescent="0.3">
      <c r="A36" t="s">
        <v>33</v>
      </c>
      <c r="B36" t="s">
        <v>325</v>
      </c>
      <c r="C36" t="s">
        <v>286</v>
      </c>
      <c r="D36" t="s">
        <v>287</v>
      </c>
      <c r="AI36">
        <v>0</v>
      </c>
      <c r="AN36">
        <v>1.02</v>
      </c>
      <c r="AO36">
        <v>3.3</v>
      </c>
      <c r="AP36">
        <v>4.83</v>
      </c>
      <c r="AQ36">
        <v>6.28</v>
      </c>
      <c r="AR36">
        <v>7.67</v>
      </c>
      <c r="AS36">
        <v>8.9962800000000005</v>
      </c>
      <c r="AT36">
        <v>12.9178</v>
      </c>
      <c r="AU36">
        <v>15.3299</v>
      </c>
      <c r="AV36">
        <v>19.594999999999999</v>
      </c>
      <c r="AW36">
        <v>29.715599999999998</v>
      </c>
      <c r="AX36">
        <v>36.4664</v>
      </c>
      <c r="AY36">
        <v>42.186300000000003</v>
      </c>
      <c r="AZ36">
        <v>44.68</v>
      </c>
      <c r="BA36">
        <v>46</v>
      </c>
      <c r="BB36">
        <v>49</v>
      </c>
      <c r="BC36">
        <v>53</v>
      </c>
      <c r="BD36">
        <v>56</v>
      </c>
      <c r="BE36">
        <v>60.273099999999999</v>
      </c>
      <c r="BF36">
        <v>64.5</v>
      </c>
      <c r="BG36">
        <v>68.77</v>
      </c>
      <c r="BH36">
        <v>71.2</v>
      </c>
      <c r="BI36">
        <v>90</v>
      </c>
      <c r="BJ36">
        <v>94.866699999999994</v>
      </c>
      <c r="BK36">
        <v>95</v>
      </c>
      <c r="BL36">
        <v>95</v>
      </c>
      <c r="BM36">
        <v>96.305499999999995</v>
      </c>
      <c r="BN36">
        <v>97.628799999999998</v>
      </c>
      <c r="BO36">
        <v>98.970399999999998</v>
      </c>
      <c r="BP36">
        <v>99.033600000000007</v>
      </c>
    </row>
    <row r="37" spans="1:69" x14ac:dyDescent="0.3">
      <c r="A37" t="s">
        <v>34</v>
      </c>
      <c r="B37" t="s">
        <v>326</v>
      </c>
      <c r="C37" t="s">
        <v>286</v>
      </c>
      <c r="D37" t="s">
        <v>287</v>
      </c>
      <c r="AI37">
        <v>0</v>
      </c>
      <c r="AR37">
        <v>0.13799999999999998</v>
      </c>
      <c r="AS37">
        <v>0.40094400000000002</v>
      </c>
      <c r="AT37">
        <v>0.86462899999999998</v>
      </c>
      <c r="AU37">
        <v>1.6758</v>
      </c>
      <c r="AV37">
        <v>2.4369100000000001</v>
      </c>
      <c r="AW37">
        <v>3.1569799999999999</v>
      </c>
      <c r="AX37">
        <v>3.8471099999999998</v>
      </c>
      <c r="AY37">
        <v>4.5183200000000001</v>
      </c>
      <c r="AZ37">
        <v>5.92</v>
      </c>
      <c r="BA37">
        <v>6.55</v>
      </c>
      <c r="BB37">
        <v>7.17</v>
      </c>
      <c r="BC37">
        <v>13.6</v>
      </c>
      <c r="BD37">
        <v>14.4</v>
      </c>
      <c r="BE37">
        <v>15.6</v>
      </c>
      <c r="BF37">
        <v>22.4</v>
      </c>
      <c r="BG37">
        <v>30.3</v>
      </c>
      <c r="BH37">
        <v>39.799999999999997</v>
      </c>
      <c r="BI37">
        <v>46.5</v>
      </c>
      <c r="BJ37">
        <v>54.3</v>
      </c>
      <c r="BK37">
        <v>63.5</v>
      </c>
      <c r="BL37">
        <v>74.179400000000001</v>
      </c>
      <c r="BM37">
        <v>76.850800000000007</v>
      </c>
      <c r="BN37">
        <v>85.636899999999997</v>
      </c>
      <c r="BO37">
        <v>86.290300000000002</v>
      </c>
      <c r="BP37">
        <v>88.426000000000002</v>
      </c>
    </row>
    <row r="38" spans="1:69" x14ac:dyDescent="0.3">
      <c r="A38" t="s">
        <v>35</v>
      </c>
      <c r="B38" t="s">
        <v>327</v>
      </c>
      <c r="C38" t="s">
        <v>286</v>
      </c>
      <c r="D38" t="s">
        <v>287</v>
      </c>
      <c r="AI38">
        <v>0</v>
      </c>
      <c r="AJ38">
        <v>0</v>
      </c>
      <c r="AN38">
        <v>6.4500000000000002E-2</v>
      </c>
      <c r="AO38">
        <v>0.157</v>
      </c>
      <c r="AP38">
        <v>0.308</v>
      </c>
      <c r="AQ38">
        <v>0.60199999999999998</v>
      </c>
      <c r="AR38">
        <v>1.1200000000000001</v>
      </c>
      <c r="AS38">
        <v>2.9026700000000001</v>
      </c>
      <c r="AT38">
        <v>3.4308900000000002</v>
      </c>
      <c r="AU38">
        <v>3.38592</v>
      </c>
      <c r="AV38">
        <v>3.3451900000000001</v>
      </c>
      <c r="AW38">
        <v>3.3048899999999999</v>
      </c>
      <c r="AX38">
        <v>3.2625500000000001</v>
      </c>
      <c r="AY38">
        <v>4.28993</v>
      </c>
      <c r="AZ38">
        <v>5.28</v>
      </c>
      <c r="BA38">
        <v>6.25</v>
      </c>
      <c r="BB38">
        <v>6.15</v>
      </c>
      <c r="BC38">
        <v>6</v>
      </c>
      <c r="BD38">
        <v>9</v>
      </c>
      <c r="BE38">
        <v>16</v>
      </c>
      <c r="BF38">
        <v>30</v>
      </c>
      <c r="BG38">
        <v>36.744700000000002</v>
      </c>
      <c r="BH38">
        <v>37.312100000000001</v>
      </c>
      <c r="BI38">
        <v>42.257599999999996</v>
      </c>
      <c r="BJ38">
        <v>47.858699999999999</v>
      </c>
      <c r="BK38">
        <v>54.202199999999998</v>
      </c>
      <c r="BL38">
        <v>61.386499999999998</v>
      </c>
      <c r="BM38">
        <v>69.522999999999996</v>
      </c>
      <c r="BN38">
        <v>78.738</v>
      </c>
      <c r="BO38">
        <v>80.369600000000005</v>
      </c>
      <c r="BP38">
        <v>81.36</v>
      </c>
    </row>
    <row r="39" spans="1:69" x14ac:dyDescent="0.3">
      <c r="A39" t="s">
        <v>36</v>
      </c>
      <c r="B39" t="s">
        <v>328</v>
      </c>
      <c r="C39" t="s">
        <v>286</v>
      </c>
      <c r="D39" t="s">
        <v>287</v>
      </c>
      <c r="AI39">
        <v>0</v>
      </c>
      <c r="AO39">
        <v>5.8500000000000002E-3</v>
      </c>
      <c r="AP39">
        <v>1.43E-2</v>
      </c>
      <c r="AQ39">
        <v>2.7900000000000001E-2</v>
      </c>
      <c r="AR39">
        <v>4.0899999999999999E-2</v>
      </c>
      <c r="AS39">
        <v>5.3394200000000003E-2</v>
      </c>
      <c r="AT39">
        <v>7.8543399999999999E-2</v>
      </c>
      <c r="AU39">
        <v>0.12853700000000001</v>
      </c>
      <c r="AV39">
        <v>0.151563</v>
      </c>
      <c r="AW39">
        <v>0.22340099999999999</v>
      </c>
      <c r="AX39">
        <v>0.26819599999999999</v>
      </c>
      <c r="AY39">
        <v>0.31115900000000002</v>
      </c>
      <c r="AZ39">
        <v>0.37581599999999998</v>
      </c>
      <c r="BA39">
        <v>1</v>
      </c>
      <c r="BB39">
        <v>1.8</v>
      </c>
      <c r="BC39">
        <v>2</v>
      </c>
      <c r="BD39">
        <v>2.2000000000000002</v>
      </c>
      <c r="BE39">
        <v>2.4</v>
      </c>
      <c r="BF39">
        <v>2.5</v>
      </c>
      <c r="BG39">
        <v>2.7</v>
      </c>
      <c r="BH39">
        <v>2.9</v>
      </c>
      <c r="BI39">
        <v>3.1</v>
      </c>
      <c r="BJ39">
        <v>4</v>
      </c>
      <c r="BK39">
        <v>5.0999999999999996</v>
      </c>
      <c r="BL39">
        <v>7.5091599999999996</v>
      </c>
    </row>
    <row r="40" spans="1:69" x14ac:dyDescent="0.3">
      <c r="A40" t="s">
        <v>37</v>
      </c>
      <c r="B40" t="s">
        <v>329</v>
      </c>
      <c r="C40" t="s">
        <v>286</v>
      </c>
      <c r="D40" t="s">
        <v>287</v>
      </c>
      <c r="AI40">
        <v>0.36099999999999999</v>
      </c>
      <c r="AJ40">
        <v>0.56999999999999995</v>
      </c>
      <c r="AK40">
        <v>0.91599999999999993</v>
      </c>
      <c r="AL40">
        <v>1.18</v>
      </c>
      <c r="AM40">
        <v>2.38</v>
      </c>
      <c r="AN40">
        <v>4.16</v>
      </c>
      <c r="AO40">
        <v>6.76</v>
      </c>
      <c r="AP40">
        <v>15.1</v>
      </c>
      <c r="AQ40">
        <v>24.9</v>
      </c>
      <c r="AR40">
        <v>36.200000000000003</v>
      </c>
      <c r="AS40">
        <v>51.3</v>
      </c>
      <c r="AT40">
        <v>60.2</v>
      </c>
      <c r="AU40">
        <v>61.593299999999999</v>
      </c>
      <c r="AV40">
        <v>64.2</v>
      </c>
      <c r="AW40">
        <v>65.956000000000003</v>
      </c>
      <c r="AX40">
        <v>71.66</v>
      </c>
      <c r="AY40">
        <v>72.400000000000006</v>
      </c>
      <c r="AZ40">
        <v>73.2</v>
      </c>
      <c r="BA40">
        <v>76.7</v>
      </c>
      <c r="BB40">
        <v>80.3</v>
      </c>
      <c r="BC40">
        <v>80.3</v>
      </c>
      <c r="BD40">
        <v>83</v>
      </c>
      <c r="BE40">
        <v>83</v>
      </c>
      <c r="BF40">
        <v>85.8</v>
      </c>
      <c r="BG40">
        <v>87.12</v>
      </c>
      <c r="BH40">
        <v>90</v>
      </c>
      <c r="BI40">
        <v>91.16</v>
      </c>
      <c r="BJ40">
        <v>92.701400000000007</v>
      </c>
      <c r="BK40">
        <v>94.64</v>
      </c>
      <c r="BL40">
        <v>91.912899999999993</v>
      </c>
      <c r="BM40">
        <v>92.3</v>
      </c>
      <c r="BN40">
        <v>93.937100000000001</v>
      </c>
      <c r="BO40">
        <v>94</v>
      </c>
      <c r="BP40">
        <v>93.956400000000002</v>
      </c>
    </row>
    <row r="41" spans="1:69" x14ac:dyDescent="0.3">
      <c r="A41" t="s">
        <v>330</v>
      </c>
      <c r="B41" t="s">
        <v>331</v>
      </c>
      <c r="C41" t="s">
        <v>286</v>
      </c>
      <c r="D41" t="s">
        <v>287</v>
      </c>
    </row>
    <row r="42" spans="1:69" x14ac:dyDescent="0.3">
      <c r="A42" t="s">
        <v>38</v>
      </c>
      <c r="B42" t="s">
        <v>332</v>
      </c>
      <c r="C42" t="s">
        <v>286</v>
      </c>
      <c r="D42" t="s">
        <v>287</v>
      </c>
      <c r="AI42">
        <v>0.59599999999999997</v>
      </c>
      <c r="AJ42">
        <v>1.18</v>
      </c>
      <c r="AK42">
        <v>1.75</v>
      </c>
      <c r="AL42">
        <v>2.17</v>
      </c>
      <c r="AM42">
        <v>2.72</v>
      </c>
      <c r="AN42">
        <v>3.55</v>
      </c>
      <c r="AO42">
        <v>4.55</v>
      </c>
      <c r="AP42">
        <v>15.1</v>
      </c>
      <c r="AQ42">
        <v>24.8</v>
      </c>
      <c r="AR42">
        <v>34</v>
      </c>
      <c r="AS42">
        <v>47.1</v>
      </c>
      <c r="AT42">
        <v>55.1</v>
      </c>
      <c r="AU42">
        <v>61.4</v>
      </c>
      <c r="AV42">
        <v>65.099999999999994</v>
      </c>
      <c r="AW42">
        <v>67.8</v>
      </c>
      <c r="AX42">
        <v>70.099999999999994</v>
      </c>
      <c r="AY42">
        <v>75.7</v>
      </c>
      <c r="AZ42">
        <v>77.2</v>
      </c>
      <c r="BA42">
        <v>79.2</v>
      </c>
      <c r="BB42">
        <v>81.3</v>
      </c>
      <c r="BC42">
        <v>83.9</v>
      </c>
      <c r="BD42">
        <v>85.192999999999998</v>
      </c>
      <c r="BE42">
        <v>85.2</v>
      </c>
      <c r="BF42">
        <v>86.34</v>
      </c>
      <c r="BG42">
        <v>83.6173</v>
      </c>
      <c r="BH42">
        <v>87.479100000000003</v>
      </c>
      <c r="BI42">
        <v>89.134699999999995</v>
      </c>
      <c r="BJ42">
        <v>89.686099999999996</v>
      </c>
      <c r="BK42">
        <v>91.8</v>
      </c>
      <c r="BL42">
        <v>93.146100000000004</v>
      </c>
      <c r="BM42">
        <v>94.349900000000005</v>
      </c>
      <c r="BN42">
        <v>95.569400000000002</v>
      </c>
      <c r="BO42">
        <v>96.452799999999996</v>
      </c>
      <c r="BP42">
        <v>97.344399999999993</v>
      </c>
    </row>
    <row r="43" spans="1:69" x14ac:dyDescent="0.3">
      <c r="A43" t="s">
        <v>333</v>
      </c>
      <c r="B43" t="s">
        <v>334</v>
      </c>
      <c r="C43" t="s">
        <v>286</v>
      </c>
      <c r="D43" t="s">
        <v>287</v>
      </c>
    </row>
    <row r="44" spans="1:69" x14ac:dyDescent="0.3">
      <c r="A44" t="s">
        <v>39</v>
      </c>
      <c r="B44" t="s">
        <v>335</v>
      </c>
      <c r="C44" t="s">
        <v>286</v>
      </c>
      <c r="D44" t="s">
        <v>287</v>
      </c>
      <c r="AI44">
        <v>0</v>
      </c>
      <c r="AK44">
        <v>3.6499999999999998E-2</v>
      </c>
      <c r="AL44">
        <v>7.1800000000000003E-2</v>
      </c>
      <c r="AM44">
        <v>0.14100000000000001</v>
      </c>
      <c r="AN44">
        <v>0.34699999999999998</v>
      </c>
      <c r="AO44">
        <v>0.68300000000000005</v>
      </c>
      <c r="AP44">
        <v>1.06</v>
      </c>
      <c r="AQ44">
        <v>1.66</v>
      </c>
      <c r="AR44">
        <v>4.0999999999999996</v>
      </c>
      <c r="AS44">
        <v>16.600000000000001</v>
      </c>
      <c r="AT44">
        <v>19.100000000000001</v>
      </c>
      <c r="AU44">
        <v>22.1</v>
      </c>
      <c r="AV44">
        <v>25.473800000000001</v>
      </c>
      <c r="AW44">
        <v>28.177900000000001</v>
      </c>
      <c r="AX44">
        <v>31.1753</v>
      </c>
      <c r="AY44">
        <v>34.497799999999998</v>
      </c>
      <c r="AZ44">
        <v>35.9</v>
      </c>
      <c r="BA44">
        <v>37.299999999999997</v>
      </c>
      <c r="BB44">
        <v>41.56</v>
      </c>
      <c r="BC44">
        <v>45</v>
      </c>
      <c r="BD44">
        <v>52.249600000000001</v>
      </c>
      <c r="BE44">
        <v>55.05</v>
      </c>
      <c r="BF44">
        <v>58</v>
      </c>
      <c r="BG44">
        <v>61.11</v>
      </c>
      <c r="BH44">
        <v>76.629599999999996</v>
      </c>
      <c r="BI44">
        <v>83.558599999999998</v>
      </c>
      <c r="BJ44">
        <v>82.327500000000001</v>
      </c>
      <c r="BK44">
        <v>84.9</v>
      </c>
      <c r="BL44">
        <v>85.017600000000002</v>
      </c>
      <c r="BM44">
        <v>87.459299999999999</v>
      </c>
      <c r="BN44">
        <v>90.232799999999997</v>
      </c>
      <c r="BO44">
        <v>93.537700000000001</v>
      </c>
      <c r="BP44">
        <v>94.457400000000007</v>
      </c>
    </row>
    <row r="45" spans="1:69" x14ac:dyDescent="0.3">
      <c r="A45" t="s">
        <v>40</v>
      </c>
      <c r="B45" t="s">
        <v>336</v>
      </c>
      <c r="C45" t="s">
        <v>286</v>
      </c>
      <c r="D45" t="s">
        <v>287</v>
      </c>
      <c r="AI45">
        <v>0</v>
      </c>
      <c r="AL45">
        <v>1.6899999999999999E-4</v>
      </c>
      <c r="AM45">
        <v>1.17E-3</v>
      </c>
      <c r="AN45">
        <v>4.9499999999999995E-3</v>
      </c>
      <c r="AO45">
        <v>1.3100000000000001E-2</v>
      </c>
      <c r="AP45">
        <v>3.2399999999999998E-2</v>
      </c>
      <c r="AQ45">
        <v>0.16900000000000001</v>
      </c>
      <c r="AR45">
        <v>0.70800000000000007</v>
      </c>
      <c r="AS45">
        <v>1.7759100000000001</v>
      </c>
      <c r="AT45">
        <v>2.6396500000000001</v>
      </c>
      <c r="AU45">
        <v>4.5956999999999999</v>
      </c>
      <c r="AV45">
        <v>6.2</v>
      </c>
      <c r="AW45">
        <v>7.3</v>
      </c>
      <c r="AX45">
        <v>8.5232600000000005</v>
      </c>
      <c r="AY45">
        <v>10.523199999999999</v>
      </c>
      <c r="AZ45">
        <v>16</v>
      </c>
      <c r="BA45">
        <v>22.6</v>
      </c>
      <c r="BB45">
        <v>28.9</v>
      </c>
      <c r="BC45">
        <v>34.299999999999997</v>
      </c>
      <c r="BD45">
        <v>38.299999999999997</v>
      </c>
      <c r="BE45">
        <v>42.3001</v>
      </c>
      <c r="BF45">
        <v>45.8</v>
      </c>
      <c r="BG45">
        <v>47.9</v>
      </c>
      <c r="BH45">
        <v>50.3</v>
      </c>
      <c r="BI45">
        <v>53.2</v>
      </c>
      <c r="BJ45">
        <v>54.3</v>
      </c>
      <c r="BK45">
        <v>59.2</v>
      </c>
      <c r="BL45">
        <v>64.0809</v>
      </c>
      <c r="BM45">
        <v>70.052800000000005</v>
      </c>
      <c r="BN45">
        <v>73.053200000000004</v>
      </c>
      <c r="BO45">
        <v>75.6113</v>
      </c>
      <c r="BP45">
        <v>90.6</v>
      </c>
      <c r="BQ45">
        <v>92</v>
      </c>
    </row>
    <row r="46" spans="1:69" x14ac:dyDescent="0.3">
      <c r="A46" t="s">
        <v>337</v>
      </c>
      <c r="B46" t="s">
        <v>338</v>
      </c>
      <c r="C46" t="s">
        <v>286</v>
      </c>
      <c r="D46" t="s">
        <v>287</v>
      </c>
      <c r="AI46">
        <v>0</v>
      </c>
      <c r="AN46">
        <v>1.9999999999999998E-4</v>
      </c>
      <c r="AO46">
        <v>8.4099999999999991E-3</v>
      </c>
      <c r="AP46">
        <v>1.8799999999999997E-2</v>
      </c>
      <c r="AQ46">
        <v>6.0999999999999999E-2</v>
      </c>
      <c r="AR46">
        <v>0.11900000000000001</v>
      </c>
      <c r="AS46">
        <v>0.231462</v>
      </c>
      <c r="AT46">
        <v>0.39574799999999999</v>
      </c>
      <c r="AU46">
        <v>0.49792900000000001</v>
      </c>
      <c r="AV46">
        <v>0.75866999999999996</v>
      </c>
      <c r="AW46">
        <v>0.84928199999999998</v>
      </c>
      <c r="AX46">
        <v>1.0392399999999999</v>
      </c>
      <c r="AY46">
        <v>1.5248999999999999</v>
      </c>
      <c r="AZ46">
        <v>1.8</v>
      </c>
      <c r="BA46">
        <v>1.9</v>
      </c>
      <c r="BB46">
        <v>2</v>
      </c>
      <c r="BC46">
        <v>2.7</v>
      </c>
      <c r="BD46">
        <v>2.9</v>
      </c>
      <c r="BE46">
        <v>4.4000000000000004</v>
      </c>
      <c r="BF46">
        <v>6.6</v>
      </c>
      <c r="BG46">
        <v>10</v>
      </c>
      <c r="BH46">
        <v>38.44</v>
      </c>
      <c r="BI46">
        <v>41.207799999999999</v>
      </c>
      <c r="BJ46">
        <v>43.8399</v>
      </c>
      <c r="BK46">
        <v>37.546500000000002</v>
      </c>
      <c r="BL46">
        <v>36.289000000000001</v>
      </c>
      <c r="BM46">
        <v>36.016599999999997</v>
      </c>
      <c r="BN46">
        <v>35.950699999999998</v>
      </c>
      <c r="BO46">
        <v>38.4133</v>
      </c>
      <c r="BP46">
        <v>40.652799999999999</v>
      </c>
    </row>
    <row r="47" spans="1:69" x14ac:dyDescent="0.3">
      <c r="A47" t="s">
        <v>42</v>
      </c>
      <c r="B47" t="s">
        <v>339</v>
      </c>
      <c r="C47" t="s">
        <v>286</v>
      </c>
      <c r="D47" t="s">
        <v>287</v>
      </c>
      <c r="AI47">
        <v>0</v>
      </c>
      <c r="AP47">
        <v>6.7700000000000008E-3</v>
      </c>
      <c r="AQ47">
        <v>1.3200000000000002E-2</v>
      </c>
      <c r="AR47">
        <v>0.129</v>
      </c>
      <c r="AS47">
        <v>0.25212000000000001</v>
      </c>
      <c r="AT47">
        <v>0.27705099999999999</v>
      </c>
      <c r="AU47">
        <v>0.36087200000000003</v>
      </c>
      <c r="AV47">
        <v>0.58762300000000001</v>
      </c>
      <c r="AW47">
        <v>0.97607500000000003</v>
      </c>
      <c r="AX47">
        <v>1.40265</v>
      </c>
      <c r="AY47">
        <v>2.02874</v>
      </c>
      <c r="AZ47">
        <v>2.93</v>
      </c>
      <c r="BA47">
        <v>3.4</v>
      </c>
      <c r="BB47">
        <v>3.84</v>
      </c>
      <c r="BC47">
        <v>4.3</v>
      </c>
      <c r="BD47">
        <v>5</v>
      </c>
      <c r="BE47">
        <v>7.5</v>
      </c>
      <c r="BF47">
        <v>10</v>
      </c>
      <c r="BG47">
        <v>16.2149</v>
      </c>
      <c r="BH47">
        <v>18.3</v>
      </c>
      <c r="BI47">
        <v>20.6</v>
      </c>
      <c r="BJ47">
        <v>23.202999999999999</v>
      </c>
      <c r="BK47">
        <v>29.7</v>
      </c>
      <c r="BL47">
        <v>36.539200000000001</v>
      </c>
      <c r="BM47">
        <v>41.226399999999998</v>
      </c>
      <c r="BN47">
        <v>42.040500000000002</v>
      </c>
      <c r="BO47">
        <v>41.774999999999999</v>
      </c>
      <c r="BP47">
        <v>41.908799999999999</v>
      </c>
    </row>
    <row r="48" spans="1:69" x14ac:dyDescent="0.3">
      <c r="A48" t="s">
        <v>340</v>
      </c>
      <c r="B48" t="s">
        <v>341</v>
      </c>
      <c r="C48" t="s">
        <v>286</v>
      </c>
      <c r="D48" t="s">
        <v>287</v>
      </c>
      <c r="AI48">
        <v>0</v>
      </c>
      <c r="AO48">
        <v>1.0800000000000001E-4</v>
      </c>
      <c r="AP48">
        <v>2.1100000000000001E-4</v>
      </c>
      <c r="AQ48">
        <v>4.1300000000000001E-4</v>
      </c>
      <c r="AR48">
        <v>1.01E-3</v>
      </c>
      <c r="AS48">
        <v>5.9021100000000003E-3</v>
      </c>
      <c r="AT48">
        <v>1.14758E-2</v>
      </c>
      <c r="AU48">
        <v>9.2790700000000004E-2</v>
      </c>
      <c r="AV48">
        <v>0.13491500000000001</v>
      </c>
      <c r="AW48">
        <v>0.19620799999999999</v>
      </c>
      <c r="AX48">
        <v>0.238038</v>
      </c>
      <c r="AY48">
        <v>0.29605399999999998</v>
      </c>
      <c r="AZ48">
        <v>0.37</v>
      </c>
      <c r="BA48">
        <v>0.44</v>
      </c>
      <c r="BB48">
        <v>0.56000000000000005</v>
      </c>
      <c r="BC48">
        <v>0.72</v>
      </c>
      <c r="BD48">
        <v>1.2</v>
      </c>
      <c r="BE48">
        <v>1.6799599999999999</v>
      </c>
      <c r="BF48">
        <v>2.2000000000000002</v>
      </c>
      <c r="BG48">
        <v>3</v>
      </c>
      <c r="BH48">
        <v>3.8</v>
      </c>
      <c r="BI48">
        <v>10.1</v>
      </c>
      <c r="BJ48">
        <v>8.6198999999999995</v>
      </c>
      <c r="BK48">
        <v>11.7</v>
      </c>
      <c r="BL48">
        <v>16.481200000000001</v>
      </c>
      <c r="BM48">
        <v>21.642199999999999</v>
      </c>
      <c r="BN48">
        <v>28.4193</v>
      </c>
      <c r="BO48">
        <v>29.499600000000001</v>
      </c>
      <c r="BP48">
        <v>30.547999999999998</v>
      </c>
    </row>
    <row r="49" spans="1:69" x14ac:dyDescent="0.3">
      <c r="A49" t="s">
        <v>342</v>
      </c>
      <c r="B49" t="s">
        <v>343</v>
      </c>
      <c r="C49" t="s">
        <v>286</v>
      </c>
      <c r="D49" t="s">
        <v>287</v>
      </c>
      <c r="AI49">
        <v>0</v>
      </c>
      <c r="AO49">
        <v>3.5299999999999997E-3</v>
      </c>
      <c r="AP49">
        <v>3.4700000000000004E-3</v>
      </c>
      <c r="AQ49">
        <v>3.4199999999999999E-3</v>
      </c>
      <c r="AR49">
        <v>1.6799999999999999E-2</v>
      </c>
      <c r="AS49">
        <v>2.6354700000000002E-2</v>
      </c>
      <c r="AT49">
        <v>3.2223599999999998E-2</v>
      </c>
      <c r="AU49">
        <v>0.15725</v>
      </c>
      <c r="AV49">
        <v>0.46001399999999998</v>
      </c>
      <c r="AW49">
        <v>1.0774999999999999</v>
      </c>
      <c r="AX49">
        <v>1.4634199999999999</v>
      </c>
      <c r="AY49">
        <v>2.0079899999999999</v>
      </c>
      <c r="AZ49">
        <v>2.7597</v>
      </c>
      <c r="BA49">
        <v>4.2875100000000002</v>
      </c>
      <c r="BB49">
        <v>4.5</v>
      </c>
      <c r="BC49">
        <v>5</v>
      </c>
      <c r="BD49">
        <v>5.6</v>
      </c>
      <c r="BE49">
        <v>6.1067</v>
      </c>
      <c r="BF49">
        <v>6.6</v>
      </c>
      <c r="BG49">
        <v>7.11</v>
      </c>
      <c r="BH49">
        <v>7.6159699999999999</v>
      </c>
      <c r="BI49">
        <v>8.12195</v>
      </c>
      <c r="BJ49">
        <v>8.65</v>
      </c>
      <c r="BM49">
        <v>24.820599999999999</v>
      </c>
      <c r="BN49">
        <v>33.3461</v>
      </c>
      <c r="BO49">
        <v>37.493899999999996</v>
      </c>
      <c r="BP49">
        <v>38.379100000000001</v>
      </c>
    </row>
    <row r="50" spans="1:69" x14ac:dyDescent="0.3">
      <c r="A50" t="s">
        <v>45</v>
      </c>
      <c r="B50" t="s">
        <v>344</v>
      </c>
      <c r="C50" t="s">
        <v>286</v>
      </c>
      <c r="D50" t="s">
        <v>287</v>
      </c>
      <c r="AI50">
        <v>0</v>
      </c>
      <c r="AM50">
        <v>0.107</v>
      </c>
      <c r="AN50">
        <v>0.188</v>
      </c>
      <c r="AO50">
        <v>0.33</v>
      </c>
      <c r="AP50">
        <v>0.55100000000000005</v>
      </c>
      <c r="AQ50">
        <v>1.1299999999999999</v>
      </c>
      <c r="AR50">
        <v>1.7</v>
      </c>
      <c r="AS50">
        <v>2.2075300000000002</v>
      </c>
      <c r="AT50">
        <v>2.8542000000000001</v>
      </c>
      <c r="AU50">
        <v>4.5999999999999996</v>
      </c>
      <c r="AV50">
        <v>7.3889199999999997</v>
      </c>
      <c r="AW50">
        <v>9.1186900000000009</v>
      </c>
      <c r="AX50">
        <v>11.007300000000001</v>
      </c>
      <c r="AY50">
        <v>15.341699999999999</v>
      </c>
      <c r="AZ50">
        <v>21.8</v>
      </c>
      <c r="BA50">
        <v>25.6</v>
      </c>
      <c r="BB50">
        <v>30</v>
      </c>
      <c r="BC50">
        <v>36.5</v>
      </c>
      <c r="BD50">
        <v>40.350900000000003</v>
      </c>
      <c r="BE50">
        <v>48.98</v>
      </c>
      <c r="BF50">
        <v>51.7</v>
      </c>
      <c r="BG50">
        <v>52.568100000000001</v>
      </c>
      <c r="BH50">
        <v>55.905000000000001</v>
      </c>
      <c r="BI50">
        <v>58.136499999999998</v>
      </c>
      <c r="BJ50">
        <v>62.259900000000002</v>
      </c>
      <c r="BK50">
        <v>64.126400000000004</v>
      </c>
      <c r="BL50">
        <v>65.006900000000002</v>
      </c>
      <c r="BM50">
        <v>69.795299999999997</v>
      </c>
      <c r="BN50">
        <v>73.028400000000005</v>
      </c>
      <c r="BO50">
        <v>72.796400000000006</v>
      </c>
      <c r="BP50">
        <v>77.3369</v>
      </c>
    </row>
    <row r="51" spans="1:69" x14ac:dyDescent="0.3">
      <c r="A51" t="s">
        <v>46</v>
      </c>
      <c r="B51" t="s">
        <v>345</v>
      </c>
      <c r="C51" t="s">
        <v>286</v>
      </c>
      <c r="D51" t="s">
        <v>287</v>
      </c>
      <c r="AI51">
        <v>0</v>
      </c>
      <c r="AP51">
        <v>0</v>
      </c>
      <c r="AQ51">
        <v>3.7900000000000003E-2</v>
      </c>
      <c r="AR51">
        <v>0.14799999999999999</v>
      </c>
      <c r="AS51">
        <v>0.27174100000000001</v>
      </c>
      <c r="AT51">
        <v>0.44306800000000002</v>
      </c>
      <c r="AU51">
        <v>0.55486999999999997</v>
      </c>
      <c r="AV51">
        <v>0.84818899999999997</v>
      </c>
      <c r="AW51">
        <v>1.3273299999999999</v>
      </c>
      <c r="AX51">
        <v>2</v>
      </c>
      <c r="AY51">
        <v>2.2000000000000002</v>
      </c>
      <c r="AZ51">
        <v>2.5</v>
      </c>
      <c r="BA51">
        <v>3</v>
      </c>
      <c r="BB51">
        <v>3.5</v>
      </c>
      <c r="BC51">
        <v>5.0999999999999996</v>
      </c>
      <c r="BD51">
        <v>5.5</v>
      </c>
      <c r="BE51">
        <v>5.9752999999999998</v>
      </c>
      <c r="BF51">
        <v>6.5</v>
      </c>
      <c r="BG51">
        <v>6.98</v>
      </c>
      <c r="BH51">
        <v>7.4591599999999998</v>
      </c>
      <c r="BI51">
        <v>7.93832</v>
      </c>
      <c r="BJ51">
        <v>8.4781700000000004</v>
      </c>
      <c r="BL51">
        <v>16.383800000000001</v>
      </c>
      <c r="BM51">
        <v>22.420400000000001</v>
      </c>
      <c r="BN51">
        <v>30.6812</v>
      </c>
      <c r="BO51">
        <v>32.768500000000003</v>
      </c>
      <c r="BP51">
        <v>35.6678</v>
      </c>
    </row>
    <row r="52" spans="1:69" x14ac:dyDescent="0.3">
      <c r="A52" t="s">
        <v>47</v>
      </c>
      <c r="B52" t="s">
        <v>346</v>
      </c>
      <c r="C52" t="s">
        <v>286</v>
      </c>
      <c r="D52" t="s">
        <v>287</v>
      </c>
      <c r="AI52">
        <v>0</v>
      </c>
      <c r="AP52">
        <v>0.24099999999999999</v>
      </c>
      <c r="AQ52">
        <v>0.47299999999999998</v>
      </c>
      <c r="AR52">
        <v>1.1599999999999999</v>
      </c>
      <c r="AS52">
        <v>1.8224400000000001</v>
      </c>
      <c r="AT52">
        <v>2.68533</v>
      </c>
      <c r="AU52">
        <v>3.5187599999999999</v>
      </c>
      <c r="AV52">
        <v>4.3248899999999999</v>
      </c>
      <c r="AW52">
        <v>5.3188300000000002</v>
      </c>
      <c r="AX52">
        <v>6.07409</v>
      </c>
      <c r="AY52">
        <v>6.80891</v>
      </c>
      <c r="AZ52">
        <v>8.28322</v>
      </c>
      <c r="BA52">
        <v>14</v>
      </c>
      <c r="BB52">
        <v>21</v>
      </c>
      <c r="BC52">
        <v>30</v>
      </c>
      <c r="BD52">
        <v>32</v>
      </c>
      <c r="BE52">
        <v>34.74</v>
      </c>
      <c r="BF52">
        <v>37.5</v>
      </c>
      <c r="BG52">
        <v>40.26</v>
      </c>
      <c r="BH52">
        <v>42.683</v>
      </c>
      <c r="BI52">
        <v>50.322800000000001</v>
      </c>
      <c r="BJ52">
        <v>57.162100000000002</v>
      </c>
      <c r="BK52">
        <v>59.5</v>
      </c>
      <c r="BL52">
        <v>61.943399999999997</v>
      </c>
      <c r="BM52">
        <v>69.373400000000004</v>
      </c>
      <c r="BN52">
        <v>70.282499999999999</v>
      </c>
      <c r="BO52">
        <v>72.760099999999994</v>
      </c>
      <c r="BP52">
        <v>73.539000000000001</v>
      </c>
    </row>
    <row r="53" spans="1:69" x14ac:dyDescent="0.3">
      <c r="A53" t="s">
        <v>48</v>
      </c>
      <c r="B53" t="s">
        <v>347</v>
      </c>
      <c r="C53" t="s">
        <v>286</v>
      </c>
      <c r="D53" t="s">
        <v>287</v>
      </c>
      <c r="AI53">
        <v>0</v>
      </c>
      <c r="AK53">
        <v>1.1100000000000001E-3</v>
      </c>
      <c r="AL53">
        <v>8.1500000000000003E-2</v>
      </c>
      <c r="AM53">
        <v>0.28000000000000003</v>
      </c>
      <c r="AN53">
        <v>0.41700000000000004</v>
      </c>
      <c r="AO53">
        <v>0.84100000000000008</v>
      </c>
      <c r="AP53">
        <v>1.64</v>
      </c>
      <c r="AQ53">
        <v>2.67</v>
      </c>
      <c r="AR53">
        <v>3.9</v>
      </c>
      <c r="AS53">
        <v>5.8002500000000001</v>
      </c>
      <c r="AT53">
        <v>9.5594800000000006</v>
      </c>
      <c r="AU53">
        <v>19.8949</v>
      </c>
      <c r="AV53">
        <v>20.333600000000001</v>
      </c>
      <c r="AW53">
        <v>20.792300000000001</v>
      </c>
      <c r="AX53">
        <v>22.07</v>
      </c>
      <c r="AY53">
        <v>25.1</v>
      </c>
      <c r="AZ53">
        <v>28.4</v>
      </c>
      <c r="BA53">
        <v>32.29</v>
      </c>
      <c r="BB53">
        <v>34.33</v>
      </c>
      <c r="BC53">
        <v>36.5</v>
      </c>
      <c r="BD53">
        <v>39.212200000000003</v>
      </c>
      <c r="BE53">
        <v>47.5</v>
      </c>
      <c r="BF53">
        <v>45.96</v>
      </c>
      <c r="BG53">
        <v>53</v>
      </c>
      <c r="BH53">
        <v>59.762999999999998</v>
      </c>
      <c r="BI53">
        <v>65.880399999999995</v>
      </c>
      <c r="BJ53">
        <v>71.581699999999998</v>
      </c>
      <c r="BK53">
        <v>73.479699999999994</v>
      </c>
      <c r="BL53">
        <v>81.202600000000004</v>
      </c>
      <c r="BM53">
        <v>80.530199999999994</v>
      </c>
      <c r="BN53">
        <v>82.748999999999995</v>
      </c>
      <c r="BO53">
        <v>82.597999999999999</v>
      </c>
      <c r="BP53">
        <v>85.395099999999999</v>
      </c>
    </row>
    <row r="54" spans="1:69" x14ac:dyDescent="0.3">
      <c r="A54" t="s">
        <v>348</v>
      </c>
      <c r="B54" t="s">
        <v>349</v>
      </c>
      <c r="C54" t="s">
        <v>286</v>
      </c>
      <c r="D54" t="s">
        <v>287</v>
      </c>
    </row>
    <row r="55" spans="1:69" x14ac:dyDescent="0.3">
      <c r="A55" t="s">
        <v>49</v>
      </c>
      <c r="B55" t="s">
        <v>350</v>
      </c>
      <c r="C55" t="s">
        <v>286</v>
      </c>
      <c r="D55" t="s">
        <v>287</v>
      </c>
      <c r="AI55">
        <v>0</v>
      </c>
      <c r="AN55">
        <v>9.1699999999999993E-5</v>
      </c>
      <c r="AO55">
        <v>3.1899999999999998E-2</v>
      </c>
      <c r="AP55">
        <v>6.8199999999999997E-2</v>
      </c>
      <c r="AQ55">
        <v>0.22699999999999998</v>
      </c>
      <c r="AR55">
        <v>0.315</v>
      </c>
      <c r="AS55">
        <v>0.54118299999999997</v>
      </c>
      <c r="AT55">
        <v>1.07975</v>
      </c>
      <c r="AU55">
        <v>3.7705899999999999</v>
      </c>
      <c r="AV55">
        <v>5.2412700000000001</v>
      </c>
      <c r="AW55">
        <v>8.4079800000000002</v>
      </c>
      <c r="AX55">
        <v>9.7380600000000008</v>
      </c>
      <c r="AY55">
        <v>11.159599999999999</v>
      </c>
      <c r="AZ55">
        <v>11.69</v>
      </c>
      <c r="BA55">
        <v>12.94</v>
      </c>
      <c r="BB55">
        <v>14.33</v>
      </c>
      <c r="BC55">
        <v>15.9</v>
      </c>
      <c r="BD55">
        <v>16.017299999999999</v>
      </c>
      <c r="BE55">
        <v>21.2</v>
      </c>
      <c r="BF55">
        <v>27.93</v>
      </c>
      <c r="BG55">
        <v>29.0702</v>
      </c>
      <c r="BH55">
        <v>37.305100000000003</v>
      </c>
      <c r="BI55">
        <v>42.978700000000003</v>
      </c>
      <c r="BJ55">
        <v>57.148400000000002</v>
      </c>
      <c r="BK55">
        <v>62.678899999999999</v>
      </c>
      <c r="BL55">
        <v>67.970799999999997</v>
      </c>
      <c r="BM55">
        <v>71.119100000000003</v>
      </c>
      <c r="BN55">
        <v>67.643500000000003</v>
      </c>
      <c r="BO55">
        <v>68.25</v>
      </c>
      <c r="BP55">
        <v>71.275000000000006</v>
      </c>
    </row>
    <row r="56" spans="1:69" x14ac:dyDescent="0.3">
      <c r="A56" t="s">
        <v>351</v>
      </c>
      <c r="B56" t="s">
        <v>352</v>
      </c>
      <c r="C56" t="s">
        <v>286</v>
      </c>
      <c r="D56" t="s">
        <v>287</v>
      </c>
      <c r="BI56">
        <v>61.855499999999999</v>
      </c>
      <c r="BJ56">
        <v>68.127200000000002</v>
      </c>
    </row>
    <row r="57" spans="1:69" x14ac:dyDescent="0.3">
      <c r="A57" t="s">
        <v>353</v>
      </c>
      <c r="B57" t="s">
        <v>354</v>
      </c>
      <c r="C57" t="s">
        <v>286</v>
      </c>
      <c r="D57" t="s">
        <v>287</v>
      </c>
      <c r="AI57">
        <v>0</v>
      </c>
      <c r="AL57">
        <v>0</v>
      </c>
      <c r="AM57">
        <v>0</v>
      </c>
      <c r="AN57">
        <v>3.95</v>
      </c>
      <c r="AX57">
        <v>38.034399999999998</v>
      </c>
      <c r="AY57">
        <v>44.5</v>
      </c>
      <c r="AZ57">
        <v>52</v>
      </c>
      <c r="BA57">
        <v>61</v>
      </c>
      <c r="BB57">
        <v>64.5</v>
      </c>
      <c r="BC57">
        <v>66</v>
      </c>
      <c r="BD57">
        <v>69.465900000000005</v>
      </c>
      <c r="BE57">
        <v>69.7</v>
      </c>
      <c r="BF57">
        <v>71.400000000000006</v>
      </c>
      <c r="BG57">
        <v>74.099999999999994</v>
      </c>
      <c r="BH57">
        <v>77</v>
      </c>
      <c r="BI57">
        <v>79</v>
      </c>
      <c r="BJ57">
        <v>81.067700000000002</v>
      </c>
    </row>
    <row r="58" spans="1:69" x14ac:dyDescent="0.3">
      <c r="A58" t="s">
        <v>50</v>
      </c>
      <c r="B58" t="s">
        <v>355</v>
      </c>
      <c r="C58" t="s">
        <v>286</v>
      </c>
      <c r="D58" t="s">
        <v>287</v>
      </c>
      <c r="AI58">
        <v>0</v>
      </c>
      <c r="AK58">
        <v>5.0100000000000006E-2</v>
      </c>
      <c r="AL58">
        <v>5.6400000000000006E-2</v>
      </c>
      <c r="AM58">
        <v>0.11100000000000002</v>
      </c>
      <c r="AN58">
        <v>0.41</v>
      </c>
      <c r="AO58">
        <v>0.67300000000000004</v>
      </c>
      <c r="AP58">
        <v>4.38</v>
      </c>
      <c r="AQ58">
        <v>8.89</v>
      </c>
      <c r="AR58">
        <v>11.3</v>
      </c>
      <c r="AS58">
        <v>15.2554</v>
      </c>
      <c r="AT58">
        <v>18.8188</v>
      </c>
      <c r="AU58">
        <v>28.32</v>
      </c>
      <c r="AV58">
        <v>30.09</v>
      </c>
      <c r="AW58">
        <v>33.83</v>
      </c>
      <c r="AX58">
        <v>32.81</v>
      </c>
      <c r="AY58">
        <v>35.83</v>
      </c>
      <c r="AZ58">
        <v>40.770000000000003</v>
      </c>
      <c r="BA58">
        <v>42.31</v>
      </c>
      <c r="BB58">
        <v>49.81</v>
      </c>
      <c r="BC58">
        <v>52.99</v>
      </c>
      <c r="BD58">
        <v>56.859900000000003</v>
      </c>
      <c r="BE58">
        <v>60.689900000000002</v>
      </c>
      <c r="BF58">
        <v>65.454800000000006</v>
      </c>
      <c r="BG58">
        <v>69.328699999999998</v>
      </c>
      <c r="BH58">
        <v>71.715699999999998</v>
      </c>
      <c r="BI58">
        <v>75.900199999999998</v>
      </c>
      <c r="BJ58">
        <v>80.743200000000002</v>
      </c>
      <c r="BK58">
        <v>84.433599999999998</v>
      </c>
      <c r="BL58">
        <v>86.063599999999994</v>
      </c>
      <c r="BM58">
        <v>90.801900000000003</v>
      </c>
      <c r="BN58">
        <v>90.759500000000003</v>
      </c>
      <c r="BO58">
        <v>89.600999999999999</v>
      </c>
      <c r="BP58">
        <v>91.221100000000007</v>
      </c>
    </row>
    <row r="59" spans="1:69" x14ac:dyDescent="0.3">
      <c r="A59" t="s">
        <v>51</v>
      </c>
      <c r="B59" t="s">
        <v>356</v>
      </c>
      <c r="C59" t="s">
        <v>286</v>
      </c>
      <c r="D59" t="s">
        <v>287</v>
      </c>
      <c r="AI59">
        <v>0</v>
      </c>
      <c r="AL59">
        <v>0.58099999999999996</v>
      </c>
      <c r="AM59">
        <v>1.26</v>
      </c>
      <c r="AN59">
        <v>1.45</v>
      </c>
      <c r="AO59">
        <v>1.94</v>
      </c>
      <c r="AP59">
        <v>2.92</v>
      </c>
      <c r="AQ59">
        <v>3.9</v>
      </c>
      <c r="AR59">
        <v>6.83</v>
      </c>
      <c r="AS59">
        <v>9.7805300000000006</v>
      </c>
      <c r="AT59">
        <v>14.6972</v>
      </c>
      <c r="AU59">
        <v>23.93</v>
      </c>
      <c r="AV59">
        <v>34.299999999999997</v>
      </c>
      <c r="AW59">
        <v>35.5</v>
      </c>
      <c r="AX59">
        <v>35.270000000000003</v>
      </c>
      <c r="AY59">
        <v>47.93</v>
      </c>
      <c r="AZ59">
        <v>51.93</v>
      </c>
      <c r="BA59">
        <v>62.97</v>
      </c>
      <c r="BB59">
        <v>64.430000000000007</v>
      </c>
      <c r="BC59">
        <v>68.819999999999993</v>
      </c>
      <c r="BD59">
        <v>70.489999999999995</v>
      </c>
      <c r="BE59">
        <v>73.430000000000007</v>
      </c>
      <c r="BF59">
        <v>74.110399999999998</v>
      </c>
      <c r="BG59">
        <v>74.231700000000004</v>
      </c>
      <c r="BH59">
        <v>75.668800000000005</v>
      </c>
      <c r="BI59">
        <v>76.481200000000001</v>
      </c>
      <c r="BJ59">
        <v>78.719200000000001</v>
      </c>
      <c r="BK59">
        <v>80.688199999999995</v>
      </c>
      <c r="BL59">
        <v>80.866900000000001</v>
      </c>
      <c r="BM59">
        <v>81.338899999999995</v>
      </c>
      <c r="BN59">
        <v>82.670599999999993</v>
      </c>
      <c r="BO59">
        <v>84.540099999999995</v>
      </c>
      <c r="BP59">
        <v>85.994</v>
      </c>
      <c r="BQ59">
        <v>87.687799999999996</v>
      </c>
    </row>
    <row r="60" spans="1:69" x14ac:dyDescent="0.3">
      <c r="A60" t="s">
        <v>52</v>
      </c>
      <c r="B60" t="s">
        <v>357</v>
      </c>
      <c r="C60" t="s">
        <v>286</v>
      </c>
      <c r="D60" t="s">
        <v>287</v>
      </c>
      <c r="AI60">
        <v>0.126</v>
      </c>
      <c r="AJ60">
        <v>0.25</v>
      </c>
      <c r="AK60">
        <v>0.435</v>
      </c>
      <c r="AL60">
        <v>0.46400000000000002</v>
      </c>
      <c r="AM60">
        <v>0.92300000000000004</v>
      </c>
      <c r="AN60">
        <v>1.84</v>
      </c>
      <c r="AO60">
        <v>3.05</v>
      </c>
      <c r="AP60">
        <v>6.71</v>
      </c>
      <c r="AQ60">
        <v>9.8800000000000008</v>
      </c>
      <c r="AR60">
        <v>20.8</v>
      </c>
      <c r="AS60">
        <v>30.2163</v>
      </c>
      <c r="AT60">
        <v>31.6509</v>
      </c>
      <c r="AU60">
        <v>48.82</v>
      </c>
      <c r="AV60">
        <v>55.9</v>
      </c>
      <c r="AW60">
        <v>64.73</v>
      </c>
      <c r="AX60">
        <v>68.709999999999994</v>
      </c>
      <c r="AY60">
        <v>72.16</v>
      </c>
      <c r="AZ60">
        <v>75.16</v>
      </c>
      <c r="BA60">
        <v>78</v>
      </c>
      <c r="BB60">
        <v>79</v>
      </c>
      <c r="BC60">
        <v>82</v>
      </c>
      <c r="BD60">
        <v>81.27</v>
      </c>
      <c r="BE60">
        <v>82.35</v>
      </c>
      <c r="BF60">
        <v>84.17</v>
      </c>
      <c r="BG60">
        <v>86.193700000000007</v>
      </c>
      <c r="BH60">
        <v>87.589799999999997</v>
      </c>
      <c r="BI60">
        <v>84.165199999999999</v>
      </c>
      <c r="BJ60">
        <v>84.394199999999998</v>
      </c>
      <c r="BK60">
        <v>87.037099999999995</v>
      </c>
      <c r="BL60">
        <v>88.134500000000003</v>
      </c>
      <c r="BM60">
        <v>89.812899999999999</v>
      </c>
      <c r="BN60">
        <v>91.430599999999998</v>
      </c>
      <c r="BO60">
        <v>91.629800000000003</v>
      </c>
      <c r="BP60">
        <v>92.476399999999998</v>
      </c>
      <c r="BQ60">
        <v>93.5</v>
      </c>
    </row>
    <row r="61" spans="1:69" x14ac:dyDescent="0.3">
      <c r="A61" t="s">
        <v>53</v>
      </c>
      <c r="B61" t="s">
        <v>358</v>
      </c>
      <c r="C61" t="s">
        <v>286</v>
      </c>
      <c r="D61" t="s">
        <v>287</v>
      </c>
      <c r="AI61">
        <v>0</v>
      </c>
      <c r="AN61">
        <v>1.6E-2</v>
      </c>
      <c r="AO61">
        <v>3.1199999999999999E-2</v>
      </c>
      <c r="AP61">
        <v>8.2900000000000001E-2</v>
      </c>
      <c r="AQ61">
        <v>9.4700000000000006E-2</v>
      </c>
      <c r="AR61">
        <v>0.106</v>
      </c>
      <c r="AS61">
        <v>0.19450100000000001</v>
      </c>
      <c r="AT61">
        <v>0.343526</v>
      </c>
      <c r="AU61">
        <v>0.48697200000000002</v>
      </c>
      <c r="AV61">
        <v>0.62594000000000005</v>
      </c>
      <c r="AW61">
        <v>0.78131700000000004</v>
      </c>
      <c r="AX61">
        <v>0.95361099999999999</v>
      </c>
      <c r="AY61">
        <v>1.2700400000000001</v>
      </c>
      <c r="AZ61">
        <v>1.62</v>
      </c>
      <c r="BA61">
        <v>2.2599999999999998</v>
      </c>
      <c r="BB61">
        <v>4</v>
      </c>
      <c r="BC61">
        <v>6.5</v>
      </c>
      <c r="BD61">
        <v>7</v>
      </c>
      <c r="BE61">
        <v>9.4</v>
      </c>
      <c r="BF61">
        <v>12.7</v>
      </c>
      <c r="BG61">
        <v>17</v>
      </c>
      <c r="BH61">
        <v>22.9</v>
      </c>
      <c r="BI61">
        <v>30.8</v>
      </c>
      <c r="BJ61">
        <v>55.681399999999996</v>
      </c>
      <c r="BK61">
        <v>57.061700000000002</v>
      </c>
      <c r="BL61">
        <v>58.476199999999999</v>
      </c>
      <c r="BM61">
        <v>59.925699999999999</v>
      </c>
      <c r="BN61">
        <v>61.411200000000001</v>
      </c>
      <c r="BO61">
        <v>63.257300000000001</v>
      </c>
      <c r="BP61">
        <v>65.024799999999999</v>
      </c>
    </row>
    <row r="62" spans="1:69" x14ac:dyDescent="0.3">
      <c r="A62" t="s">
        <v>54</v>
      </c>
      <c r="B62" t="s">
        <v>359</v>
      </c>
      <c r="C62" t="s">
        <v>286</v>
      </c>
      <c r="D62" t="s">
        <v>287</v>
      </c>
      <c r="AI62">
        <v>0</v>
      </c>
      <c r="AN62">
        <v>0.54900000000000004</v>
      </c>
      <c r="AO62">
        <v>1.17</v>
      </c>
      <c r="AQ62">
        <v>2.93</v>
      </c>
      <c r="AR62">
        <v>2.93</v>
      </c>
      <c r="AS62">
        <v>8.8148400000000002</v>
      </c>
      <c r="AT62">
        <v>13.245200000000001</v>
      </c>
      <c r="AU62">
        <v>18.424900000000001</v>
      </c>
      <c r="AV62">
        <v>23.6204</v>
      </c>
      <c r="AW62">
        <v>30.319600000000001</v>
      </c>
      <c r="AX62">
        <v>38.543599999999998</v>
      </c>
      <c r="AY62">
        <v>39.398200000000003</v>
      </c>
      <c r="AZ62">
        <v>40.274500000000003</v>
      </c>
      <c r="BA62">
        <v>41.16</v>
      </c>
      <c r="BB62">
        <v>42.02</v>
      </c>
      <c r="BC62">
        <v>47.45</v>
      </c>
      <c r="BD62">
        <v>48.6</v>
      </c>
      <c r="BE62">
        <v>49.8</v>
      </c>
      <c r="BF62">
        <v>51</v>
      </c>
      <c r="BG62">
        <v>57.5</v>
      </c>
      <c r="BH62">
        <v>65</v>
      </c>
      <c r="BI62">
        <v>67.03</v>
      </c>
      <c r="BJ62">
        <v>69.619699999999995</v>
      </c>
      <c r="BL62">
        <v>73.381900000000002</v>
      </c>
      <c r="BM62">
        <v>75.656700000000001</v>
      </c>
      <c r="BN62">
        <v>82.697900000000004</v>
      </c>
      <c r="BO62">
        <v>83.310100000000006</v>
      </c>
      <c r="BP62">
        <v>83.825500000000005</v>
      </c>
    </row>
    <row r="63" spans="1:69" x14ac:dyDescent="0.3">
      <c r="A63" t="s">
        <v>55</v>
      </c>
      <c r="B63" t="s">
        <v>360</v>
      </c>
      <c r="C63" t="s">
        <v>286</v>
      </c>
      <c r="D63" t="s">
        <v>287</v>
      </c>
      <c r="AI63">
        <v>9.7299999999999998E-2</v>
      </c>
      <c r="AJ63">
        <v>0.19400000000000001</v>
      </c>
      <c r="AK63">
        <v>0.38700000000000001</v>
      </c>
      <c r="AL63">
        <v>0.57800000000000007</v>
      </c>
      <c r="AM63">
        <v>1.34</v>
      </c>
      <c r="AN63">
        <v>3.83</v>
      </c>
      <c r="AO63">
        <v>5.71</v>
      </c>
      <c r="AP63">
        <v>11.4</v>
      </c>
      <c r="AQ63">
        <v>22.7</v>
      </c>
      <c r="AR63">
        <v>30.6</v>
      </c>
      <c r="AS63">
        <v>39.172400000000003</v>
      </c>
      <c r="AT63">
        <v>42.957500000000003</v>
      </c>
      <c r="AU63">
        <v>64.25</v>
      </c>
      <c r="AV63">
        <v>76.260000000000005</v>
      </c>
      <c r="AW63">
        <v>80.930000000000007</v>
      </c>
      <c r="AX63">
        <v>82.74</v>
      </c>
      <c r="AY63">
        <v>86.65</v>
      </c>
      <c r="AZ63">
        <v>85.03</v>
      </c>
      <c r="BA63">
        <v>85.02</v>
      </c>
      <c r="BB63">
        <v>86.84</v>
      </c>
      <c r="BC63">
        <v>88.72</v>
      </c>
      <c r="BD63">
        <v>89.81</v>
      </c>
      <c r="BE63">
        <v>92.26</v>
      </c>
      <c r="BF63">
        <v>94.6297</v>
      </c>
      <c r="BG63">
        <v>95.993499999999997</v>
      </c>
      <c r="BH63">
        <v>96.330500000000001</v>
      </c>
      <c r="BI63">
        <v>96.967799999999997</v>
      </c>
      <c r="BJ63">
        <v>97.099400000000003</v>
      </c>
      <c r="BK63">
        <v>97.319199999999995</v>
      </c>
      <c r="BL63">
        <v>98.046400000000006</v>
      </c>
      <c r="BM63">
        <v>96.549099999999996</v>
      </c>
      <c r="BN63">
        <v>98.865899999999996</v>
      </c>
      <c r="BO63">
        <v>97.860100000000003</v>
      </c>
      <c r="BP63">
        <v>98.775599999999997</v>
      </c>
      <c r="BQ63">
        <v>99.769199999999998</v>
      </c>
    </row>
    <row r="64" spans="1:69" x14ac:dyDescent="0.3">
      <c r="A64" t="s">
        <v>56</v>
      </c>
      <c r="B64" t="s">
        <v>361</v>
      </c>
      <c r="C64" t="s">
        <v>286</v>
      </c>
      <c r="D64" t="s">
        <v>287</v>
      </c>
      <c r="AI64">
        <v>0</v>
      </c>
      <c r="AN64">
        <v>1.72E-2</v>
      </c>
      <c r="AO64">
        <v>7.4999999999999997E-2</v>
      </c>
      <c r="AP64">
        <v>0.14300000000000002</v>
      </c>
      <c r="AQ64">
        <v>0.23400000000000001</v>
      </c>
      <c r="AR64">
        <v>1.1000000000000001</v>
      </c>
      <c r="AS64">
        <v>3.7046899999999998</v>
      </c>
      <c r="AT64">
        <v>4.4293899999999997</v>
      </c>
      <c r="AU64">
        <v>6.8237300000000003</v>
      </c>
      <c r="AV64">
        <v>7.89839</v>
      </c>
      <c r="AW64">
        <v>8.8655500000000007</v>
      </c>
      <c r="AX64">
        <v>11.4832</v>
      </c>
      <c r="AY64">
        <v>14.844900000000001</v>
      </c>
      <c r="AZ64">
        <v>17.66</v>
      </c>
      <c r="BA64">
        <v>20.82</v>
      </c>
      <c r="BB64">
        <v>27.72</v>
      </c>
      <c r="BC64">
        <v>31.4</v>
      </c>
      <c r="BD64">
        <v>38</v>
      </c>
      <c r="BE64">
        <v>42.32</v>
      </c>
      <c r="BF64">
        <v>45.9</v>
      </c>
      <c r="BG64">
        <v>49.58</v>
      </c>
      <c r="BH64">
        <v>54.215800000000002</v>
      </c>
      <c r="BI64">
        <v>63.870899999999999</v>
      </c>
      <c r="BJ64">
        <v>67.571200000000005</v>
      </c>
      <c r="BK64">
        <v>74.822000000000003</v>
      </c>
      <c r="BL64">
        <v>79.715500000000006</v>
      </c>
      <c r="BM64">
        <v>81.6173</v>
      </c>
      <c r="BN64">
        <v>85.242999999999995</v>
      </c>
      <c r="BO64">
        <v>81.512699999999995</v>
      </c>
      <c r="BP64">
        <v>84.616100000000003</v>
      </c>
      <c r="BQ64">
        <v>91.002200000000002</v>
      </c>
    </row>
    <row r="65" spans="1:69" x14ac:dyDescent="0.3">
      <c r="A65" t="s">
        <v>57</v>
      </c>
      <c r="B65" t="s">
        <v>362</v>
      </c>
      <c r="C65" t="s">
        <v>286</v>
      </c>
      <c r="D65" t="s">
        <v>287</v>
      </c>
      <c r="AI65">
        <v>0</v>
      </c>
      <c r="AM65">
        <v>3.6099999999999999E-4</v>
      </c>
      <c r="AN65">
        <v>1.7700000000000001E-3</v>
      </c>
      <c r="AO65">
        <v>1.74E-3</v>
      </c>
      <c r="AP65">
        <v>1.03E-2</v>
      </c>
      <c r="AQ65">
        <v>2.0199999999999999E-2</v>
      </c>
      <c r="AR65">
        <v>0.2</v>
      </c>
      <c r="AS65">
        <v>0.49170599999999998</v>
      </c>
      <c r="AT65">
        <v>0.64611399999999997</v>
      </c>
      <c r="AU65">
        <v>1.5916399999999999</v>
      </c>
      <c r="AV65">
        <v>2.19536</v>
      </c>
      <c r="AW65">
        <v>4.6344799999999999</v>
      </c>
      <c r="AX65">
        <v>5.8439399999999999</v>
      </c>
      <c r="AY65">
        <v>7.3759800000000002</v>
      </c>
      <c r="AZ65">
        <v>9.4511900000000004</v>
      </c>
      <c r="BA65">
        <v>10.18</v>
      </c>
      <c r="BB65">
        <v>11.23</v>
      </c>
      <c r="BC65">
        <v>12.5</v>
      </c>
      <c r="BD65">
        <v>14.9</v>
      </c>
      <c r="BE65">
        <v>18.2</v>
      </c>
      <c r="BF65">
        <v>22.5</v>
      </c>
      <c r="BG65">
        <v>29.5</v>
      </c>
      <c r="BH65">
        <v>38.200000000000003</v>
      </c>
      <c r="BI65">
        <v>42.945500000000003</v>
      </c>
      <c r="BJ65">
        <v>47.691099999999999</v>
      </c>
      <c r="BK65">
        <v>49.038499999999999</v>
      </c>
      <c r="BL65">
        <v>55.790700000000001</v>
      </c>
      <c r="BM65">
        <v>63.472700000000003</v>
      </c>
      <c r="BN65">
        <v>72.212400000000002</v>
      </c>
      <c r="BO65">
        <v>74.831900000000005</v>
      </c>
      <c r="BP65">
        <v>76.908100000000005</v>
      </c>
    </row>
    <row r="66" spans="1:69" x14ac:dyDescent="0.3">
      <c r="A66" t="s">
        <v>363</v>
      </c>
      <c r="B66" t="s">
        <v>364</v>
      </c>
      <c r="C66" t="s">
        <v>286</v>
      </c>
      <c r="D66" t="s">
        <v>287</v>
      </c>
      <c r="AX66">
        <v>8.3000000000000007</v>
      </c>
      <c r="AY66">
        <v>10.1</v>
      </c>
      <c r="AZ66">
        <v>14.3</v>
      </c>
      <c r="BA66">
        <v>19.2</v>
      </c>
      <c r="BB66">
        <v>23.7</v>
      </c>
      <c r="BC66">
        <v>28.9</v>
      </c>
      <c r="BD66">
        <v>32.299999999999997</v>
      </c>
      <c r="BE66">
        <v>35.700000000000003</v>
      </c>
      <c r="BF66">
        <v>38.200000000000003</v>
      </c>
      <c r="BG66">
        <v>40.6</v>
      </c>
      <c r="BH66">
        <v>43.5</v>
      </c>
      <c r="BI66">
        <v>47</v>
      </c>
      <c r="BJ66">
        <v>49.4</v>
      </c>
      <c r="BK66">
        <v>55</v>
      </c>
      <c r="BL66">
        <v>60.1</v>
      </c>
      <c r="BM66">
        <v>66.099999999999994</v>
      </c>
      <c r="BN66">
        <v>70.7</v>
      </c>
      <c r="BO66">
        <v>73.8</v>
      </c>
      <c r="BP66">
        <v>75.900000000000006</v>
      </c>
      <c r="BQ66">
        <v>78.099999999999994</v>
      </c>
    </row>
    <row r="67" spans="1:69" x14ac:dyDescent="0.3">
      <c r="A67" t="s">
        <v>365</v>
      </c>
      <c r="B67" t="s">
        <v>366</v>
      </c>
      <c r="C67" t="s">
        <v>286</v>
      </c>
      <c r="D67" t="s">
        <v>287</v>
      </c>
    </row>
    <row r="68" spans="1:69" x14ac:dyDescent="0.3">
      <c r="A68" t="s">
        <v>367</v>
      </c>
      <c r="B68" t="s">
        <v>368</v>
      </c>
      <c r="C68" t="s">
        <v>286</v>
      </c>
      <c r="D68" t="s">
        <v>287</v>
      </c>
      <c r="AX68">
        <v>14.7</v>
      </c>
      <c r="AY68">
        <v>16.600000000000001</v>
      </c>
      <c r="AZ68">
        <v>20.8</v>
      </c>
      <c r="BA68">
        <v>25.2</v>
      </c>
      <c r="BB68">
        <v>29.5</v>
      </c>
      <c r="BC68">
        <v>34.200000000000003</v>
      </c>
      <c r="BD68">
        <v>37.299999999999997</v>
      </c>
      <c r="BE68">
        <v>40.4</v>
      </c>
      <c r="BF68">
        <v>43.2</v>
      </c>
      <c r="BG68">
        <v>45.5</v>
      </c>
      <c r="BH68">
        <v>48.3</v>
      </c>
      <c r="BI68">
        <v>51.6</v>
      </c>
      <c r="BJ68">
        <v>53.7</v>
      </c>
      <c r="BK68">
        <v>58.8</v>
      </c>
      <c r="BL68">
        <v>63.5</v>
      </c>
      <c r="BM68">
        <v>68.5</v>
      </c>
      <c r="BN68">
        <v>72.599999999999994</v>
      </c>
      <c r="BO68">
        <v>75.400000000000006</v>
      </c>
      <c r="BP68">
        <v>77.5</v>
      </c>
      <c r="BQ68">
        <v>79.599999999999994</v>
      </c>
    </row>
    <row r="69" spans="1:69" x14ac:dyDescent="0.3">
      <c r="A69" t="s">
        <v>369</v>
      </c>
      <c r="B69" t="s">
        <v>370</v>
      </c>
      <c r="C69" t="s">
        <v>286</v>
      </c>
      <c r="D69" t="s">
        <v>287</v>
      </c>
      <c r="AX69">
        <v>8.9</v>
      </c>
      <c r="AY69">
        <v>11.6</v>
      </c>
      <c r="AZ69">
        <v>16.3</v>
      </c>
      <c r="BA69">
        <v>20.6</v>
      </c>
      <c r="BB69">
        <v>25</v>
      </c>
      <c r="BC69">
        <v>30.2</v>
      </c>
      <c r="BD69">
        <v>35</v>
      </c>
      <c r="BE69">
        <v>39.6</v>
      </c>
      <c r="BF69">
        <v>43.5</v>
      </c>
      <c r="BG69">
        <v>48.1</v>
      </c>
      <c r="BH69">
        <v>51.5</v>
      </c>
      <c r="BI69">
        <v>55.9</v>
      </c>
      <c r="BJ69">
        <v>60.6</v>
      </c>
      <c r="BK69">
        <v>65.7</v>
      </c>
      <c r="BL69">
        <v>70.3</v>
      </c>
      <c r="BM69">
        <v>74.5</v>
      </c>
      <c r="BN69">
        <v>79.599999999999994</v>
      </c>
      <c r="BO69">
        <v>82.6</v>
      </c>
      <c r="BP69">
        <v>85</v>
      </c>
      <c r="BQ69">
        <v>87.3</v>
      </c>
    </row>
    <row r="70" spans="1:69" x14ac:dyDescent="0.3">
      <c r="A70" t="s">
        <v>371</v>
      </c>
      <c r="B70" t="s">
        <v>372</v>
      </c>
      <c r="C70" t="s">
        <v>286</v>
      </c>
      <c r="D70" t="s">
        <v>287</v>
      </c>
      <c r="AX70">
        <v>34.700000000000003</v>
      </c>
      <c r="AY70">
        <v>38</v>
      </c>
      <c r="AZ70">
        <v>43.6</v>
      </c>
      <c r="BA70">
        <v>48.1</v>
      </c>
      <c r="BB70">
        <v>52.7</v>
      </c>
      <c r="BC70">
        <v>57</v>
      </c>
      <c r="BD70">
        <v>60.2</v>
      </c>
      <c r="BE70">
        <v>63.9</v>
      </c>
      <c r="BF70">
        <v>66.2</v>
      </c>
      <c r="BG70">
        <v>68.7</v>
      </c>
      <c r="BH70">
        <v>69.8</v>
      </c>
      <c r="BI70">
        <v>72.2</v>
      </c>
      <c r="BJ70">
        <v>74.5</v>
      </c>
      <c r="BK70">
        <v>78.099999999999994</v>
      </c>
      <c r="BL70">
        <v>80.3</v>
      </c>
      <c r="BM70">
        <v>83.4</v>
      </c>
      <c r="BN70">
        <v>86.4</v>
      </c>
      <c r="BO70">
        <v>88.1</v>
      </c>
      <c r="BP70">
        <v>89.7</v>
      </c>
      <c r="BQ70">
        <v>91.3</v>
      </c>
    </row>
    <row r="71" spans="1:69" x14ac:dyDescent="0.3">
      <c r="A71" t="s">
        <v>58</v>
      </c>
      <c r="B71" t="s">
        <v>373</v>
      </c>
      <c r="C71" t="s">
        <v>286</v>
      </c>
      <c r="D71" t="s">
        <v>287</v>
      </c>
      <c r="AI71">
        <v>0</v>
      </c>
      <c r="AK71">
        <v>5.1199999999999996E-3</v>
      </c>
      <c r="AL71">
        <v>1.6400000000000001E-2</v>
      </c>
      <c r="AM71">
        <v>3.4799999999999998E-2</v>
      </c>
      <c r="AN71">
        <v>4.3800000000000006E-2</v>
      </c>
      <c r="AO71">
        <v>8.6199999999999999E-2</v>
      </c>
      <c r="AP71">
        <v>0.11</v>
      </c>
      <c r="AQ71">
        <v>0.125</v>
      </c>
      <c r="AR71">
        <v>0.82299999999999995</v>
      </c>
      <c r="AS71">
        <v>1.4621900000000001</v>
      </c>
      <c r="AT71">
        <v>2.6704400000000001</v>
      </c>
      <c r="AU71">
        <v>4.2607999999999997</v>
      </c>
      <c r="AV71">
        <v>4.4602300000000001</v>
      </c>
      <c r="AW71">
        <v>4.8344399999999998</v>
      </c>
      <c r="AX71">
        <v>5.9942599999999997</v>
      </c>
      <c r="AY71">
        <v>7.2</v>
      </c>
      <c r="AZ71">
        <v>10.8</v>
      </c>
      <c r="BA71">
        <v>18.8</v>
      </c>
      <c r="BB71">
        <v>24.6</v>
      </c>
      <c r="BC71">
        <v>29.03</v>
      </c>
      <c r="BD71">
        <v>31.366800000000001</v>
      </c>
      <c r="BE71">
        <v>35.135100000000001</v>
      </c>
      <c r="BF71">
        <v>40.2791</v>
      </c>
      <c r="BG71">
        <v>45.590400000000002</v>
      </c>
      <c r="BH71">
        <v>48.940399999999997</v>
      </c>
      <c r="BI71">
        <v>54.062899999999999</v>
      </c>
      <c r="BJ71">
        <v>55.8</v>
      </c>
      <c r="BK71">
        <v>57.5</v>
      </c>
      <c r="BL71">
        <v>59.2</v>
      </c>
      <c r="BM71">
        <v>70.7</v>
      </c>
      <c r="BN71">
        <v>69.114800000000002</v>
      </c>
      <c r="BO71">
        <v>69.718100000000007</v>
      </c>
      <c r="BP71">
        <v>72.694299999999998</v>
      </c>
      <c r="BQ71">
        <v>77.172700000000006</v>
      </c>
    </row>
    <row r="72" spans="1:69" x14ac:dyDescent="0.3">
      <c r="A72" t="s">
        <v>374</v>
      </c>
      <c r="B72" t="s">
        <v>375</v>
      </c>
      <c r="C72" t="s">
        <v>286</v>
      </c>
      <c r="D72" t="s">
        <v>287</v>
      </c>
      <c r="AI72">
        <v>0</v>
      </c>
      <c r="AL72">
        <v>9.7599999999999998E-4</v>
      </c>
      <c r="AM72">
        <v>6.3800000000000003E-3</v>
      </c>
      <c r="AN72">
        <v>3.1300000000000001E-2</v>
      </c>
      <c r="AO72">
        <v>6.1499999999999999E-2</v>
      </c>
      <c r="AP72">
        <v>9.0499999999999997E-2</v>
      </c>
      <c r="AQ72">
        <v>0.14799999999999999</v>
      </c>
      <c r="AR72">
        <v>0.28999999999999998</v>
      </c>
      <c r="AS72">
        <v>0.64126499999999997</v>
      </c>
      <c r="AT72">
        <v>0.83894599999999997</v>
      </c>
      <c r="AU72">
        <v>2.72</v>
      </c>
      <c r="AV72">
        <v>4.03789</v>
      </c>
      <c r="AW72">
        <v>11.92</v>
      </c>
      <c r="AX72">
        <v>12.75</v>
      </c>
      <c r="AY72">
        <v>13.66</v>
      </c>
      <c r="AZ72">
        <v>16.03</v>
      </c>
      <c r="BA72">
        <v>18.010000000000002</v>
      </c>
      <c r="BB72">
        <v>20</v>
      </c>
      <c r="BC72">
        <v>21.6</v>
      </c>
      <c r="BD72">
        <v>25.6</v>
      </c>
      <c r="BE72">
        <v>26.4</v>
      </c>
      <c r="BF72">
        <v>29.4</v>
      </c>
      <c r="BG72">
        <v>33.894599999999997</v>
      </c>
      <c r="BH72">
        <v>37.819400000000002</v>
      </c>
      <c r="BI72">
        <v>41.248100000000001</v>
      </c>
      <c r="BJ72">
        <v>44.950200000000002</v>
      </c>
      <c r="BK72">
        <v>46.924300000000002</v>
      </c>
      <c r="BL72">
        <v>57.282899999999998</v>
      </c>
      <c r="BM72">
        <v>71.914199999999994</v>
      </c>
      <c r="BN72">
        <v>72.055999999999997</v>
      </c>
      <c r="BO72">
        <v>72.198099999999997</v>
      </c>
      <c r="BP72">
        <v>72.689899999999994</v>
      </c>
    </row>
    <row r="73" spans="1:69" x14ac:dyDescent="0.3">
      <c r="A73" t="s">
        <v>376</v>
      </c>
      <c r="B73" t="s">
        <v>377</v>
      </c>
      <c r="C73" t="s">
        <v>286</v>
      </c>
      <c r="D73" t="s">
        <v>287</v>
      </c>
    </row>
    <row r="74" spans="1:69" x14ac:dyDescent="0.3">
      <c r="A74" t="s">
        <v>60</v>
      </c>
      <c r="B74" t="s">
        <v>378</v>
      </c>
      <c r="C74" t="s">
        <v>286</v>
      </c>
      <c r="D74" t="s">
        <v>287</v>
      </c>
      <c r="AI74">
        <v>0</v>
      </c>
      <c r="AL74">
        <v>0</v>
      </c>
      <c r="AM74">
        <v>0</v>
      </c>
      <c r="AN74">
        <v>0</v>
      </c>
      <c r="AO74">
        <v>0</v>
      </c>
      <c r="AP74">
        <v>9.0200000000000002E-3</v>
      </c>
      <c r="AQ74">
        <v>8.77E-3</v>
      </c>
      <c r="AR74">
        <v>2.5500000000000002E-2</v>
      </c>
      <c r="AS74">
        <v>0.136712</v>
      </c>
      <c r="AT74">
        <v>0.15781500000000001</v>
      </c>
      <c r="AU74">
        <v>0.22708999999999999</v>
      </c>
      <c r="AZ74">
        <v>0.41</v>
      </c>
      <c r="BA74">
        <v>0.47</v>
      </c>
      <c r="BB74">
        <v>0.54</v>
      </c>
      <c r="BC74">
        <v>0.61</v>
      </c>
      <c r="BD74">
        <v>0.7</v>
      </c>
      <c r="BE74">
        <v>0.8</v>
      </c>
      <c r="BF74">
        <v>0.9</v>
      </c>
      <c r="BG74">
        <v>0.99</v>
      </c>
      <c r="BH74">
        <v>1.0837300000000001</v>
      </c>
      <c r="BI74">
        <v>1.1771199999999999</v>
      </c>
      <c r="BJ74">
        <v>2.5</v>
      </c>
      <c r="BK74">
        <v>5.3</v>
      </c>
      <c r="BL74">
        <v>11.2</v>
      </c>
      <c r="BM74">
        <v>14.349399999999999</v>
      </c>
      <c r="BN74">
        <v>18.384399999999999</v>
      </c>
      <c r="BO74">
        <v>18.709199999999999</v>
      </c>
      <c r="BP74">
        <v>20.010400000000001</v>
      </c>
    </row>
    <row r="75" spans="1:69" x14ac:dyDescent="0.3">
      <c r="A75" t="s">
        <v>61</v>
      </c>
      <c r="B75" t="s">
        <v>379</v>
      </c>
      <c r="C75" t="s">
        <v>286</v>
      </c>
      <c r="D75" t="s">
        <v>287</v>
      </c>
      <c r="AI75">
        <v>1.2899999999999998E-2</v>
      </c>
      <c r="AJ75">
        <v>2.5700000000000001E-2</v>
      </c>
      <c r="AK75">
        <v>7.6800000000000007E-2</v>
      </c>
      <c r="AL75">
        <v>0.128</v>
      </c>
      <c r="AM75">
        <v>0.28000000000000003</v>
      </c>
      <c r="AN75">
        <v>0.38100000000000001</v>
      </c>
      <c r="AO75">
        <v>1.33</v>
      </c>
      <c r="AP75">
        <v>2.8</v>
      </c>
      <c r="AQ75">
        <v>4.3600000000000003</v>
      </c>
      <c r="AR75">
        <v>7.09</v>
      </c>
      <c r="AS75">
        <v>13.625</v>
      </c>
      <c r="AT75">
        <v>18.148700000000002</v>
      </c>
      <c r="AU75">
        <v>20.39</v>
      </c>
      <c r="AV75">
        <v>39.93</v>
      </c>
      <c r="AW75">
        <v>44.01</v>
      </c>
      <c r="AX75">
        <v>47.88</v>
      </c>
      <c r="AY75">
        <v>50.37</v>
      </c>
      <c r="AZ75">
        <v>55.11</v>
      </c>
      <c r="BA75">
        <v>59.6</v>
      </c>
      <c r="BB75">
        <v>62.4</v>
      </c>
      <c r="BC75">
        <v>65.8</v>
      </c>
      <c r="BD75">
        <v>67.09</v>
      </c>
      <c r="BE75">
        <v>69.81</v>
      </c>
      <c r="BF75">
        <v>71.635000000000005</v>
      </c>
      <c r="BG75">
        <v>76.186700000000002</v>
      </c>
      <c r="BH75">
        <v>78.689599999999999</v>
      </c>
      <c r="BI75">
        <v>80.561300000000003</v>
      </c>
      <c r="BJ75">
        <v>84.602199999999996</v>
      </c>
      <c r="BK75">
        <v>86.107200000000006</v>
      </c>
      <c r="BL75">
        <v>90.718699999999998</v>
      </c>
      <c r="BM75">
        <v>93.205600000000004</v>
      </c>
      <c r="BN75">
        <v>93.897499999999994</v>
      </c>
      <c r="BO75">
        <v>94.485500000000002</v>
      </c>
      <c r="BP75">
        <v>95.445599999999999</v>
      </c>
      <c r="BQ75">
        <v>95.757499999999993</v>
      </c>
    </row>
    <row r="76" spans="1:69" x14ac:dyDescent="0.3">
      <c r="A76" t="s">
        <v>62</v>
      </c>
      <c r="B76" t="s">
        <v>380</v>
      </c>
      <c r="C76" t="s">
        <v>286</v>
      </c>
      <c r="D76" t="s">
        <v>287</v>
      </c>
      <c r="AI76">
        <v>0</v>
      </c>
      <c r="AK76">
        <v>6.5500000000000003E-2</v>
      </c>
      <c r="AL76">
        <v>0.30099999999999999</v>
      </c>
      <c r="AM76">
        <v>1.1599999999999999</v>
      </c>
      <c r="AN76">
        <v>2.78</v>
      </c>
      <c r="AO76">
        <v>3.53</v>
      </c>
      <c r="AP76">
        <v>5.71</v>
      </c>
      <c r="AQ76">
        <v>10.8</v>
      </c>
      <c r="AR76">
        <v>14.5</v>
      </c>
      <c r="AS76">
        <v>28.577000000000002</v>
      </c>
      <c r="AT76">
        <v>31.5275</v>
      </c>
      <c r="AU76">
        <v>41.52</v>
      </c>
      <c r="AV76">
        <v>45.32</v>
      </c>
      <c r="AW76">
        <v>53.2</v>
      </c>
      <c r="AX76">
        <v>61.45</v>
      </c>
      <c r="AY76">
        <v>63.51</v>
      </c>
      <c r="AZ76">
        <v>66.19</v>
      </c>
      <c r="BA76">
        <v>70.58</v>
      </c>
      <c r="BB76">
        <v>72.5</v>
      </c>
      <c r="BC76">
        <v>74.099999999999994</v>
      </c>
      <c r="BD76">
        <v>76.5</v>
      </c>
      <c r="BE76">
        <v>78.389899999999997</v>
      </c>
      <c r="BF76">
        <v>80.004300000000001</v>
      </c>
      <c r="BG76">
        <v>84.241500000000002</v>
      </c>
      <c r="BH76">
        <v>88.409700000000001</v>
      </c>
      <c r="BI76">
        <v>87.240200000000002</v>
      </c>
      <c r="BJ76">
        <v>88.102500000000006</v>
      </c>
      <c r="BK76">
        <v>89.356999999999999</v>
      </c>
      <c r="BL76">
        <v>90.228899999999996</v>
      </c>
      <c r="BM76">
        <v>89.058300000000003</v>
      </c>
      <c r="BN76">
        <v>90.979699999999994</v>
      </c>
      <c r="BO76">
        <v>91.520200000000003</v>
      </c>
      <c r="BP76">
        <v>93.183400000000006</v>
      </c>
      <c r="BQ76">
        <v>92.238</v>
      </c>
    </row>
    <row r="77" spans="1:69" x14ac:dyDescent="0.3">
      <c r="A77" t="s">
        <v>63</v>
      </c>
      <c r="B77" t="s">
        <v>381</v>
      </c>
      <c r="C77" t="s">
        <v>286</v>
      </c>
      <c r="D77" t="s">
        <v>287</v>
      </c>
      <c r="AI77">
        <v>0</v>
      </c>
      <c r="AN77">
        <v>1.7499999999999998E-5</v>
      </c>
      <c r="AO77">
        <v>1.6999999999999999E-3</v>
      </c>
      <c r="AP77">
        <v>4.9700000000000005E-3</v>
      </c>
      <c r="AQ77">
        <v>9.6600000000000002E-3</v>
      </c>
      <c r="AR77">
        <v>1.2500000000000001E-2</v>
      </c>
      <c r="AS77">
        <v>1.5263799999999999E-2</v>
      </c>
      <c r="AT77">
        <v>3.7162399999999998E-2</v>
      </c>
      <c r="AU77">
        <v>7.2402300000000003E-2</v>
      </c>
      <c r="AV77">
        <v>0.105812</v>
      </c>
      <c r="AW77">
        <v>0.155335</v>
      </c>
      <c r="AX77">
        <v>0.21965999999999999</v>
      </c>
      <c r="AY77">
        <v>0.31059300000000001</v>
      </c>
      <c r="AZ77">
        <v>0.37</v>
      </c>
      <c r="BA77">
        <v>0.45</v>
      </c>
      <c r="BB77">
        <v>0.54</v>
      </c>
      <c r="BC77">
        <v>0.75</v>
      </c>
      <c r="BD77">
        <v>1.1000000000000001</v>
      </c>
      <c r="BE77">
        <v>2.9</v>
      </c>
      <c r="BF77">
        <v>4.5999999999999996</v>
      </c>
      <c r="BG77">
        <v>7.7</v>
      </c>
      <c r="BH77">
        <v>13.8552</v>
      </c>
      <c r="BI77">
        <v>15.366899999999999</v>
      </c>
      <c r="BJ77">
        <v>15.6</v>
      </c>
      <c r="BK77">
        <v>15.9</v>
      </c>
      <c r="BL77">
        <v>16</v>
      </c>
      <c r="BM77">
        <v>16.069600000000001</v>
      </c>
      <c r="BN77">
        <v>16.6981</v>
      </c>
    </row>
    <row r="78" spans="1:69" x14ac:dyDescent="0.3">
      <c r="A78" t="s">
        <v>382</v>
      </c>
      <c r="B78" t="s">
        <v>383</v>
      </c>
      <c r="C78" t="s">
        <v>286</v>
      </c>
      <c r="D78" t="s">
        <v>287</v>
      </c>
    </row>
    <row r="79" spans="1:69" x14ac:dyDescent="0.3">
      <c r="A79" t="s">
        <v>384</v>
      </c>
      <c r="B79" t="s">
        <v>385</v>
      </c>
      <c r="C79" t="s">
        <v>286</v>
      </c>
      <c r="D79" t="s">
        <v>287</v>
      </c>
      <c r="AX79">
        <v>2.2999999999999998</v>
      </c>
      <c r="AY79">
        <v>3.1</v>
      </c>
      <c r="AZ79">
        <v>4.3</v>
      </c>
      <c r="BA79">
        <v>5.3</v>
      </c>
      <c r="BB79">
        <v>6.7</v>
      </c>
      <c r="BC79">
        <v>8.1999999999999993</v>
      </c>
      <c r="BD79">
        <v>9.6999999999999993</v>
      </c>
      <c r="BE79">
        <v>11.6</v>
      </c>
      <c r="BF79">
        <v>13.5</v>
      </c>
      <c r="BG79">
        <v>15.6</v>
      </c>
      <c r="BH79">
        <v>17.899999999999999</v>
      </c>
      <c r="BI79">
        <v>20</v>
      </c>
      <c r="BJ79">
        <v>22.5</v>
      </c>
      <c r="BK79">
        <v>25.1</v>
      </c>
      <c r="BL79">
        <v>27.3</v>
      </c>
      <c r="BM79">
        <v>30.7</v>
      </c>
      <c r="BN79">
        <v>34.9</v>
      </c>
      <c r="BO79">
        <v>37.200000000000003</v>
      </c>
      <c r="BP79">
        <v>38</v>
      </c>
      <c r="BQ79">
        <v>39.6</v>
      </c>
    </row>
    <row r="80" spans="1:69" x14ac:dyDescent="0.3">
      <c r="A80" t="s">
        <v>64</v>
      </c>
      <c r="B80" t="s">
        <v>386</v>
      </c>
      <c r="C80" t="s">
        <v>286</v>
      </c>
      <c r="D80" t="s">
        <v>287</v>
      </c>
      <c r="AI80">
        <v>0.40099999999999997</v>
      </c>
      <c r="AJ80">
        <v>1.4</v>
      </c>
      <c r="AK80">
        <v>1.89</v>
      </c>
      <c r="AL80">
        <v>2.57</v>
      </c>
      <c r="AM80">
        <v>4.92</v>
      </c>
      <c r="AN80">
        <v>13.9</v>
      </c>
      <c r="AO80">
        <v>16.8</v>
      </c>
      <c r="AP80">
        <v>19.5</v>
      </c>
      <c r="AQ80">
        <v>25.5</v>
      </c>
      <c r="AR80">
        <v>32.299999999999997</v>
      </c>
      <c r="AS80">
        <v>37.2485</v>
      </c>
      <c r="AT80">
        <v>43.105400000000003</v>
      </c>
      <c r="AU80">
        <v>62.43</v>
      </c>
      <c r="AV80">
        <v>69.22</v>
      </c>
      <c r="AW80">
        <v>72.39</v>
      </c>
      <c r="AX80">
        <v>74.48</v>
      </c>
      <c r="AY80">
        <v>79.66</v>
      </c>
      <c r="AZ80">
        <v>80.78</v>
      </c>
      <c r="BA80">
        <v>83.67</v>
      </c>
      <c r="BB80">
        <v>82.49</v>
      </c>
      <c r="BC80">
        <v>86.89</v>
      </c>
      <c r="BD80">
        <v>88.71</v>
      </c>
      <c r="BE80">
        <v>89.88</v>
      </c>
      <c r="BF80">
        <v>91.514399999999995</v>
      </c>
      <c r="BG80">
        <v>86.5304</v>
      </c>
      <c r="BH80">
        <v>86.4221</v>
      </c>
      <c r="BI80">
        <v>87.703599999999994</v>
      </c>
      <c r="BJ80">
        <v>87.468900000000005</v>
      </c>
      <c r="BK80">
        <v>88.89</v>
      </c>
      <c r="BL80">
        <v>89.607399999999998</v>
      </c>
      <c r="BM80">
        <v>92.170299999999997</v>
      </c>
      <c r="BN80">
        <v>92.808099999999996</v>
      </c>
      <c r="BO80">
        <v>92.988799999999998</v>
      </c>
      <c r="BP80">
        <v>93.513900000000007</v>
      </c>
    </row>
    <row r="81" spans="1:69" x14ac:dyDescent="0.3">
      <c r="A81" t="s">
        <v>65</v>
      </c>
      <c r="B81" t="s">
        <v>387</v>
      </c>
      <c r="C81" t="s">
        <v>286</v>
      </c>
      <c r="D81" t="s">
        <v>287</v>
      </c>
      <c r="AI81">
        <v>0</v>
      </c>
      <c r="AL81">
        <v>6.6800000000000002E-3</v>
      </c>
      <c r="AM81">
        <v>7.9100000000000004E-3</v>
      </c>
      <c r="AN81">
        <v>9.1199999999999996E-3</v>
      </c>
      <c r="AO81">
        <v>6.4399999999999999E-2</v>
      </c>
      <c r="AP81">
        <v>0.22300000000000003</v>
      </c>
      <c r="AQ81">
        <v>0.63300000000000001</v>
      </c>
      <c r="AR81">
        <v>0.94199999999999995</v>
      </c>
      <c r="AS81">
        <v>1.49685</v>
      </c>
      <c r="AT81">
        <v>1.85798</v>
      </c>
      <c r="AU81">
        <v>6.1526500000000004</v>
      </c>
      <c r="AV81">
        <v>6.7254300000000002</v>
      </c>
      <c r="AW81">
        <v>7.4129399999999999</v>
      </c>
      <c r="AX81">
        <v>8.45364</v>
      </c>
      <c r="AY81">
        <v>9.6000399999999999</v>
      </c>
      <c r="AZ81">
        <v>10.8978</v>
      </c>
      <c r="BA81">
        <v>13</v>
      </c>
      <c r="BB81">
        <v>17</v>
      </c>
      <c r="BC81">
        <v>20</v>
      </c>
      <c r="BD81">
        <v>28</v>
      </c>
      <c r="BE81">
        <v>33.742400000000004</v>
      </c>
      <c r="BF81">
        <v>35.200000000000003</v>
      </c>
      <c r="BG81">
        <v>37.4</v>
      </c>
      <c r="BH81">
        <v>42.5</v>
      </c>
      <c r="BI81">
        <v>49.42</v>
      </c>
      <c r="BJ81">
        <v>53.647399999999998</v>
      </c>
      <c r="BK81">
        <v>58.236400000000003</v>
      </c>
      <c r="BL81">
        <v>63.2179</v>
      </c>
      <c r="BM81">
        <v>68.625600000000006</v>
      </c>
      <c r="BN81">
        <v>74.495800000000003</v>
      </c>
      <c r="BO81">
        <v>78.243300000000005</v>
      </c>
      <c r="BP81">
        <v>79.348500000000001</v>
      </c>
    </row>
    <row r="82" spans="1:69" x14ac:dyDescent="0.3">
      <c r="A82" t="s">
        <v>66</v>
      </c>
      <c r="B82" t="s">
        <v>388</v>
      </c>
      <c r="C82" t="s">
        <v>286</v>
      </c>
      <c r="D82" t="s">
        <v>287</v>
      </c>
      <c r="AI82">
        <v>5.2800000000000007E-2</v>
      </c>
      <c r="AJ82">
        <v>0.14000000000000001</v>
      </c>
      <c r="AK82">
        <v>0.27899999999999997</v>
      </c>
      <c r="AL82">
        <v>0.59100000000000008</v>
      </c>
      <c r="AM82">
        <v>0.9</v>
      </c>
      <c r="AN82">
        <v>1.64</v>
      </c>
      <c r="AO82">
        <v>2.58</v>
      </c>
      <c r="AP82">
        <v>4.26</v>
      </c>
      <c r="AQ82">
        <v>6.32</v>
      </c>
      <c r="AR82">
        <v>9.1300000000000008</v>
      </c>
      <c r="AS82">
        <v>14.3079</v>
      </c>
      <c r="AT82">
        <v>26.325900000000001</v>
      </c>
      <c r="AU82">
        <v>30.18</v>
      </c>
      <c r="AV82">
        <v>36.14</v>
      </c>
      <c r="AW82">
        <v>39.15</v>
      </c>
      <c r="AX82">
        <v>42.87</v>
      </c>
      <c r="AY82">
        <v>46.87</v>
      </c>
      <c r="AZ82">
        <v>66.09</v>
      </c>
      <c r="BA82">
        <v>70.680000000000007</v>
      </c>
      <c r="BB82">
        <v>71.58</v>
      </c>
      <c r="BC82">
        <v>77.28</v>
      </c>
      <c r="BD82">
        <v>77.819999999999993</v>
      </c>
      <c r="BE82">
        <v>81.44</v>
      </c>
      <c r="BF82">
        <v>81.919799999999995</v>
      </c>
      <c r="BG82">
        <v>83.751099999999994</v>
      </c>
      <c r="BH82">
        <v>78.006</v>
      </c>
      <c r="BI82">
        <v>79.269800000000004</v>
      </c>
      <c r="BJ82">
        <v>80.502499999999998</v>
      </c>
      <c r="BK82">
        <v>82.043199999999999</v>
      </c>
      <c r="BL82">
        <v>83.339699999999993</v>
      </c>
      <c r="BM82">
        <v>84.706400000000002</v>
      </c>
      <c r="BN82">
        <v>86.095500000000001</v>
      </c>
      <c r="BO82">
        <v>85.333299999999994</v>
      </c>
      <c r="BP82">
        <v>86.836399999999998</v>
      </c>
      <c r="BQ82">
        <v>88.653800000000004</v>
      </c>
    </row>
    <row r="83" spans="1:69" x14ac:dyDescent="0.3">
      <c r="A83" t="s">
        <v>389</v>
      </c>
      <c r="B83" t="s">
        <v>390</v>
      </c>
      <c r="C83" t="s">
        <v>286</v>
      </c>
      <c r="D83" t="s">
        <v>287</v>
      </c>
      <c r="AI83">
        <v>0</v>
      </c>
      <c r="AN83">
        <v>0</v>
      </c>
      <c r="AO83">
        <v>2.3199999999999998</v>
      </c>
      <c r="AP83">
        <v>4.5999999999999996</v>
      </c>
      <c r="AQ83">
        <v>11.3</v>
      </c>
      <c r="AR83">
        <v>22.3</v>
      </c>
      <c r="AS83">
        <v>32.916400000000003</v>
      </c>
      <c r="AT83">
        <v>43.247</v>
      </c>
      <c r="AU83">
        <v>53.299199999999999</v>
      </c>
      <c r="AV83">
        <v>58.912599999999998</v>
      </c>
      <c r="AW83">
        <v>66.533600000000007</v>
      </c>
      <c r="AX83">
        <v>67.902600000000007</v>
      </c>
      <c r="AY83">
        <v>69.359399999999994</v>
      </c>
      <c r="AZ83">
        <v>75.98</v>
      </c>
      <c r="BA83">
        <v>75.569999999999993</v>
      </c>
      <c r="BB83">
        <v>75.180000000000007</v>
      </c>
      <c r="BC83">
        <v>75.2</v>
      </c>
      <c r="BD83">
        <v>80.732200000000006</v>
      </c>
      <c r="BE83">
        <v>85.3352</v>
      </c>
      <c r="BF83">
        <v>90</v>
      </c>
      <c r="BG83">
        <v>93.3</v>
      </c>
      <c r="BH83">
        <v>94.2</v>
      </c>
      <c r="BI83">
        <v>95.108699999999999</v>
      </c>
      <c r="BJ83">
        <v>97.581999999999994</v>
      </c>
    </row>
    <row r="84" spans="1:69" x14ac:dyDescent="0.3">
      <c r="A84" t="s">
        <v>391</v>
      </c>
      <c r="B84" t="s">
        <v>392</v>
      </c>
      <c r="C84" t="s">
        <v>286</v>
      </c>
      <c r="D84" t="s">
        <v>287</v>
      </c>
      <c r="AI84">
        <v>0</v>
      </c>
      <c r="AO84">
        <v>0.27799999999999997</v>
      </c>
      <c r="AP84">
        <v>0.57099999999999995</v>
      </c>
      <c r="AQ84">
        <v>1.86</v>
      </c>
      <c r="AR84">
        <v>2.8</v>
      </c>
      <c r="AS84">
        <v>3.7348599999999998</v>
      </c>
      <c r="AT84">
        <v>4.6605299999999996</v>
      </c>
      <c r="AU84">
        <v>5.5701000000000001</v>
      </c>
      <c r="AV84">
        <v>9.2324999999999999</v>
      </c>
      <c r="AW84">
        <v>11.017899999999999</v>
      </c>
      <c r="AX84">
        <v>11.881399999999999</v>
      </c>
      <c r="AY84">
        <v>12.750299999999999</v>
      </c>
      <c r="AZ84">
        <v>13.6211</v>
      </c>
      <c r="BA84">
        <v>14.49</v>
      </c>
      <c r="BB84">
        <v>15.35</v>
      </c>
      <c r="BC84">
        <v>20</v>
      </c>
      <c r="BD84">
        <v>22.8</v>
      </c>
      <c r="BE84">
        <v>25.974399999999999</v>
      </c>
      <c r="BF84">
        <v>27.8</v>
      </c>
      <c r="BG84">
        <v>29.65</v>
      </c>
      <c r="BH84">
        <v>31.501100000000001</v>
      </c>
      <c r="BI84">
        <v>33.352200000000003</v>
      </c>
      <c r="BJ84">
        <v>35.304099999999998</v>
      </c>
      <c r="BK84">
        <v>36.6</v>
      </c>
      <c r="BL84">
        <v>38</v>
      </c>
      <c r="BM84">
        <v>39.383299999999998</v>
      </c>
    </row>
    <row r="85" spans="1:69" x14ac:dyDescent="0.3">
      <c r="A85" t="s">
        <v>68</v>
      </c>
      <c r="B85" t="s">
        <v>393</v>
      </c>
      <c r="C85" t="s">
        <v>286</v>
      </c>
      <c r="D85" t="s">
        <v>287</v>
      </c>
      <c r="AI85">
        <v>0</v>
      </c>
      <c r="AO85">
        <v>0</v>
      </c>
      <c r="AP85">
        <v>4.8000000000000001E-2</v>
      </c>
      <c r="AQ85">
        <v>0.17</v>
      </c>
      <c r="AR85">
        <v>0.249</v>
      </c>
      <c r="AS85">
        <v>1.21614</v>
      </c>
      <c r="AT85">
        <v>1.34762</v>
      </c>
      <c r="AU85">
        <v>1.93953</v>
      </c>
      <c r="AV85">
        <v>2.6595900000000001</v>
      </c>
      <c r="AW85">
        <v>2.9790700000000001</v>
      </c>
      <c r="AX85">
        <v>4.8932599999999997</v>
      </c>
      <c r="AY85">
        <v>5.4892000000000003</v>
      </c>
      <c r="AZ85">
        <v>5.7670000000000003</v>
      </c>
      <c r="BA85">
        <v>7.5</v>
      </c>
      <c r="BB85">
        <v>9.5</v>
      </c>
      <c r="BC85">
        <v>13</v>
      </c>
      <c r="BD85">
        <v>18</v>
      </c>
      <c r="BE85">
        <v>24</v>
      </c>
      <c r="BF85">
        <v>30.538</v>
      </c>
      <c r="BG85">
        <v>38.071199999999997</v>
      </c>
      <c r="BH85">
        <v>45.784500000000001</v>
      </c>
      <c r="BI85">
        <v>48.052300000000002</v>
      </c>
      <c r="BJ85">
        <v>51.604900000000001</v>
      </c>
      <c r="BK85">
        <v>55.420200000000001</v>
      </c>
      <c r="BL85">
        <v>59.517600000000002</v>
      </c>
      <c r="BM85">
        <v>63.917900000000003</v>
      </c>
      <c r="BN85">
        <v>68.643600000000006</v>
      </c>
      <c r="BO85">
        <v>70.706900000000005</v>
      </c>
      <c r="BP85">
        <v>71.925600000000003</v>
      </c>
    </row>
    <row r="86" spans="1:69" x14ac:dyDescent="0.3">
      <c r="A86" t="s">
        <v>69</v>
      </c>
      <c r="B86" t="s">
        <v>394</v>
      </c>
      <c r="C86" t="s">
        <v>286</v>
      </c>
      <c r="D86" t="s">
        <v>287</v>
      </c>
      <c r="AI86">
        <v>8.7400000000000005E-2</v>
      </c>
      <c r="AJ86">
        <v>0.17399999999999999</v>
      </c>
      <c r="AK86">
        <v>0.26100000000000001</v>
      </c>
      <c r="AL86">
        <v>0.52</v>
      </c>
      <c r="AM86">
        <v>1.04</v>
      </c>
      <c r="AN86">
        <v>1.9</v>
      </c>
      <c r="AO86">
        <v>4.12</v>
      </c>
      <c r="AP86">
        <v>7.39</v>
      </c>
      <c r="AQ86">
        <v>13.7</v>
      </c>
      <c r="AR86">
        <v>21.3</v>
      </c>
      <c r="AS86">
        <v>26.8218</v>
      </c>
      <c r="AT86">
        <v>33.481099999999998</v>
      </c>
      <c r="AU86">
        <v>56.48</v>
      </c>
      <c r="AV86">
        <v>64.819999999999993</v>
      </c>
      <c r="AW86">
        <v>65.61</v>
      </c>
      <c r="AX86">
        <v>70</v>
      </c>
      <c r="AY86">
        <v>68.819999999999993</v>
      </c>
      <c r="AZ86">
        <v>75.09</v>
      </c>
      <c r="BA86">
        <v>78.39</v>
      </c>
      <c r="BB86">
        <v>83.56</v>
      </c>
      <c r="BC86">
        <v>85</v>
      </c>
      <c r="BD86">
        <v>85.38</v>
      </c>
      <c r="BE86">
        <v>87.48</v>
      </c>
      <c r="BF86">
        <v>89.844099999999997</v>
      </c>
      <c r="BG86">
        <v>91.613299999999995</v>
      </c>
      <c r="BH86">
        <v>92.000299999999996</v>
      </c>
      <c r="BI86">
        <v>94.775800000000004</v>
      </c>
      <c r="BJ86">
        <v>90.424599999999998</v>
      </c>
      <c r="BK86">
        <v>90.691999999999993</v>
      </c>
      <c r="BL86">
        <v>92.516599999999997</v>
      </c>
      <c r="BM86">
        <v>94.818200000000004</v>
      </c>
      <c r="BN86">
        <v>96.1965</v>
      </c>
      <c r="BO86">
        <v>96.298900000000003</v>
      </c>
      <c r="BP86">
        <v>96.2988</v>
      </c>
    </row>
    <row r="87" spans="1:69" x14ac:dyDescent="0.3">
      <c r="A87" t="s">
        <v>70</v>
      </c>
      <c r="B87" t="s">
        <v>395</v>
      </c>
      <c r="C87" t="s">
        <v>286</v>
      </c>
      <c r="D87" t="s">
        <v>287</v>
      </c>
      <c r="AI87">
        <v>0</v>
      </c>
      <c r="AN87">
        <v>1.18E-2</v>
      </c>
      <c r="AO87">
        <v>4.0099999999999997E-2</v>
      </c>
      <c r="AP87">
        <v>6.0899999999999996E-2</v>
      </c>
      <c r="AQ87">
        <v>0.10300000000000001</v>
      </c>
      <c r="AR87">
        <v>0.41599999999999998</v>
      </c>
      <c r="AS87">
        <v>0.48474600000000001</v>
      </c>
      <c r="AT87">
        <v>0.992344</v>
      </c>
      <c r="AU87">
        <v>1.58788</v>
      </c>
      <c r="AV87">
        <v>2.5588199999999999</v>
      </c>
      <c r="AW87">
        <v>3.8862199999999998</v>
      </c>
      <c r="AX87">
        <v>6.0794600000000001</v>
      </c>
      <c r="AY87">
        <v>7.5268800000000002</v>
      </c>
      <c r="AZ87">
        <v>8.26</v>
      </c>
      <c r="BA87">
        <v>10.01</v>
      </c>
      <c r="BB87">
        <v>20.07</v>
      </c>
      <c r="BC87">
        <v>26.9</v>
      </c>
      <c r="BD87">
        <v>31.52</v>
      </c>
      <c r="BE87">
        <v>36.94</v>
      </c>
      <c r="BF87">
        <v>43.3</v>
      </c>
      <c r="BG87">
        <v>49.102499999999999</v>
      </c>
      <c r="BH87">
        <v>47.569800000000001</v>
      </c>
      <c r="BI87">
        <v>58.459299999999999</v>
      </c>
      <c r="BJ87">
        <v>59.705500000000001</v>
      </c>
      <c r="BK87">
        <v>62.7179</v>
      </c>
      <c r="BL87">
        <v>68.846699999999998</v>
      </c>
      <c r="BM87">
        <v>72.531599999999997</v>
      </c>
      <c r="BN87">
        <v>76.442700000000002</v>
      </c>
      <c r="BO87">
        <v>78.711299999999994</v>
      </c>
      <c r="BP87">
        <v>81.884299999999996</v>
      </c>
    </row>
    <row r="88" spans="1:69" x14ac:dyDescent="0.3">
      <c r="A88" t="s">
        <v>71</v>
      </c>
      <c r="B88" t="s">
        <v>396</v>
      </c>
      <c r="C88" t="s">
        <v>286</v>
      </c>
      <c r="D88" t="s">
        <v>287</v>
      </c>
      <c r="AI88">
        <v>0</v>
      </c>
      <c r="AN88">
        <v>3.48E-4</v>
      </c>
      <c r="AO88">
        <v>5.6499999999999996E-3</v>
      </c>
      <c r="AP88">
        <v>2.75E-2</v>
      </c>
      <c r="AQ88">
        <v>3.2199999999999999E-2</v>
      </c>
      <c r="AR88">
        <v>0.105</v>
      </c>
      <c r="AS88">
        <v>0.153615</v>
      </c>
      <c r="AT88">
        <v>0.20000799999999999</v>
      </c>
      <c r="AU88">
        <v>0.83028400000000002</v>
      </c>
      <c r="AV88">
        <v>1.19306</v>
      </c>
      <c r="AW88">
        <v>1.7168000000000001</v>
      </c>
      <c r="AX88">
        <v>1.8311999999999999</v>
      </c>
      <c r="AY88">
        <v>2.7231800000000002</v>
      </c>
      <c r="AZ88">
        <v>3.85</v>
      </c>
      <c r="BA88">
        <v>4.2699999999999996</v>
      </c>
      <c r="BB88">
        <v>5.44</v>
      </c>
      <c r="BC88">
        <v>7.8</v>
      </c>
      <c r="BD88">
        <v>9</v>
      </c>
      <c r="BE88">
        <v>10.6</v>
      </c>
      <c r="BF88">
        <v>15</v>
      </c>
      <c r="BG88">
        <v>19</v>
      </c>
      <c r="BH88">
        <v>23</v>
      </c>
      <c r="BI88">
        <v>28</v>
      </c>
      <c r="BJ88">
        <v>37.8842</v>
      </c>
      <c r="BK88">
        <v>43</v>
      </c>
      <c r="BL88">
        <v>22.0732</v>
      </c>
      <c r="BM88">
        <v>62.517600000000002</v>
      </c>
      <c r="BN88">
        <v>68.599999999999994</v>
      </c>
      <c r="BO88">
        <v>69.360699999999994</v>
      </c>
      <c r="BP88">
        <v>69.944500000000005</v>
      </c>
    </row>
    <row r="89" spans="1:69" x14ac:dyDescent="0.3">
      <c r="A89" t="s">
        <v>397</v>
      </c>
      <c r="B89" t="s">
        <v>398</v>
      </c>
      <c r="C89" t="s">
        <v>286</v>
      </c>
      <c r="D89" t="s">
        <v>287</v>
      </c>
      <c r="AI89">
        <v>0</v>
      </c>
      <c r="AP89">
        <v>2.66</v>
      </c>
      <c r="AQ89">
        <v>4.18</v>
      </c>
      <c r="AR89">
        <v>5.94</v>
      </c>
      <c r="AS89">
        <v>19.131599999999999</v>
      </c>
      <c r="AT89">
        <v>21.171099999999999</v>
      </c>
      <c r="AU89">
        <v>23.670200000000001</v>
      </c>
      <c r="AV89">
        <v>28.325800000000001</v>
      </c>
      <c r="AW89">
        <v>32.886099999999999</v>
      </c>
      <c r="AX89">
        <v>39.070099999999996</v>
      </c>
      <c r="AY89">
        <v>45.2986</v>
      </c>
      <c r="AZ89">
        <v>51.61</v>
      </c>
      <c r="BA89">
        <v>58</v>
      </c>
      <c r="BB89">
        <v>65.069999999999993</v>
      </c>
      <c r="BC89">
        <v>65</v>
      </c>
      <c r="BD89">
        <v>65</v>
      </c>
      <c r="BE89">
        <v>65.016999999999996</v>
      </c>
      <c r="BI89">
        <v>94.444500000000005</v>
      </c>
    </row>
    <row r="90" spans="1:69" x14ac:dyDescent="0.3">
      <c r="A90" t="s">
        <v>72</v>
      </c>
      <c r="B90" t="s">
        <v>399</v>
      </c>
      <c r="C90" t="s">
        <v>286</v>
      </c>
      <c r="D90" t="s">
        <v>287</v>
      </c>
      <c r="AI90">
        <v>0</v>
      </c>
      <c r="AM90">
        <v>1.3799999999999999E-4</v>
      </c>
      <c r="AN90">
        <v>6.69E-4</v>
      </c>
      <c r="AO90">
        <v>1.9499999999999999E-3</v>
      </c>
      <c r="AP90">
        <v>3.8000000000000004E-3</v>
      </c>
      <c r="AQ90">
        <v>6.2000000000000006E-3</v>
      </c>
      <c r="AR90">
        <v>6.0800000000000007E-2</v>
      </c>
      <c r="AS90">
        <v>9.5424900000000007E-2</v>
      </c>
      <c r="AT90">
        <v>0.175542</v>
      </c>
      <c r="AU90">
        <v>0.40202300000000002</v>
      </c>
      <c r="AV90">
        <v>0.45096000000000003</v>
      </c>
      <c r="AW90">
        <v>0.50881900000000002</v>
      </c>
      <c r="AX90">
        <v>0.54225400000000001</v>
      </c>
      <c r="AY90">
        <v>0.63749199999999995</v>
      </c>
      <c r="AZ90">
        <v>0.78002499999999997</v>
      </c>
      <c r="BA90">
        <v>0.92</v>
      </c>
      <c r="BB90">
        <v>0.94</v>
      </c>
      <c r="BC90">
        <v>1</v>
      </c>
      <c r="BD90">
        <v>2</v>
      </c>
      <c r="BE90">
        <v>3.1</v>
      </c>
      <c r="BF90">
        <v>4.5</v>
      </c>
      <c r="BG90">
        <v>6.4</v>
      </c>
      <c r="BH90">
        <v>9.1999999999999993</v>
      </c>
      <c r="BI90">
        <v>13.1</v>
      </c>
      <c r="BJ90">
        <v>18.7</v>
      </c>
      <c r="BK90">
        <v>21.83</v>
      </c>
      <c r="BL90">
        <v>22.625499999999999</v>
      </c>
      <c r="BM90">
        <v>23.4499</v>
      </c>
      <c r="BN90">
        <v>24.304400000000001</v>
      </c>
      <c r="BO90">
        <v>24.695399999999999</v>
      </c>
      <c r="BP90">
        <v>26.5014</v>
      </c>
    </row>
    <row r="91" spans="1:69" x14ac:dyDescent="0.3">
      <c r="A91" t="s">
        <v>400</v>
      </c>
      <c r="B91" t="s">
        <v>401</v>
      </c>
      <c r="C91" t="s">
        <v>286</v>
      </c>
      <c r="D91" t="s">
        <v>287</v>
      </c>
      <c r="AI91">
        <v>0</v>
      </c>
      <c r="AN91">
        <v>9.2200000000000008E-3</v>
      </c>
      <c r="AO91">
        <v>3.5500000000000004E-2</v>
      </c>
      <c r="AP91">
        <v>5.1299999999999998E-2</v>
      </c>
      <c r="AQ91">
        <v>0.20600000000000002</v>
      </c>
      <c r="AR91">
        <v>0.71599999999999997</v>
      </c>
      <c r="AS91">
        <v>0.92179500000000003</v>
      </c>
      <c r="AT91">
        <v>1.3367899999999999</v>
      </c>
      <c r="AU91">
        <v>1.79678</v>
      </c>
      <c r="AV91">
        <v>2.4367800000000002</v>
      </c>
      <c r="AW91">
        <v>3.3079999999999998</v>
      </c>
      <c r="AX91">
        <v>3.7989999999999999</v>
      </c>
      <c r="AY91">
        <v>5.2376899999999997</v>
      </c>
      <c r="AZ91">
        <v>6.2050400000000003</v>
      </c>
      <c r="BA91">
        <v>6.88</v>
      </c>
      <c r="BB91">
        <v>7.63</v>
      </c>
      <c r="BC91">
        <v>9.1999999999999993</v>
      </c>
      <c r="BD91">
        <v>10.8703</v>
      </c>
      <c r="BE91">
        <v>12.449199999999999</v>
      </c>
      <c r="BF91">
        <v>14</v>
      </c>
      <c r="BG91">
        <v>15.56</v>
      </c>
      <c r="BH91">
        <v>17.600000000000001</v>
      </c>
      <c r="BI91">
        <v>19.899999999999999</v>
      </c>
      <c r="BJ91">
        <v>22.5</v>
      </c>
      <c r="BK91">
        <v>28.3</v>
      </c>
      <c r="BL91">
        <v>31.118300000000001</v>
      </c>
      <c r="BM91">
        <v>34.217199999999998</v>
      </c>
      <c r="BN91">
        <v>37.624699999999997</v>
      </c>
      <c r="BO91">
        <v>44.038899999999998</v>
      </c>
      <c r="BP91">
        <v>45.913699999999999</v>
      </c>
    </row>
    <row r="92" spans="1:69" x14ac:dyDescent="0.3">
      <c r="A92" t="s">
        <v>74</v>
      </c>
      <c r="B92" t="s">
        <v>402</v>
      </c>
      <c r="C92" t="s">
        <v>286</v>
      </c>
      <c r="D92" t="s">
        <v>287</v>
      </c>
      <c r="AI92">
        <v>0</v>
      </c>
      <c r="AP92">
        <v>1.6400000000000001E-2</v>
      </c>
      <c r="AQ92">
        <v>2.41E-2</v>
      </c>
      <c r="AR92">
        <v>0.11800000000000001</v>
      </c>
      <c r="AS92">
        <v>0.230103</v>
      </c>
      <c r="AT92">
        <v>0.29956899999999997</v>
      </c>
      <c r="AU92">
        <v>1.0229900000000001</v>
      </c>
      <c r="AV92">
        <v>1.3542000000000001</v>
      </c>
      <c r="AW92">
        <v>1.8081400000000001</v>
      </c>
      <c r="AX92">
        <v>1.90137</v>
      </c>
      <c r="AY92">
        <v>2.0571999999999999</v>
      </c>
      <c r="AZ92">
        <v>2.2063000000000001</v>
      </c>
      <c r="BA92">
        <v>2.3548900000000001</v>
      </c>
      <c r="BB92">
        <v>2.30328</v>
      </c>
      <c r="BC92">
        <v>2.4500000000000002</v>
      </c>
      <c r="BD92">
        <v>2.6720000000000002</v>
      </c>
      <c r="BE92">
        <v>2.8939900000000001</v>
      </c>
      <c r="BF92">
        <v>3.1</v>
      </c>
      <c r="BG92">
        <v>3.32</v>
      </c>
      <c r="BH92">
        <v>6.1</v>
      </c>
      <c r="BI92">
        <v>13.8</v>
      </c>
      <c r="BJ92">
        <v>14.8</v>
      </c>
      <c r="BK92">
        <v>15.7</v>
      </c>
      <c r="BL92">
        <v>17.921500000000002</v>
      </c>
      <c r="BM92">
        <v>20.4573</v>
      </c>
      <c r="BN92">
        <v>23.351900000000001</v>
      </c>
      <c r="BO92">
        <v>27.5672</v>
      </c>
      <c r="BP92">
        <v>32.466099999999997</v>
      </c>
    </row>
    <row r="93" spans="1:69" x14ac:dyDescent="0.3">
      <c r="A93" t="s">
        <v>75</v>
      </c>
      <c r="B93" t="s">
        <v>403</v>
      </c>
      <c r="C93" t="s">
        <v>286</v>
      </c>
      <c r="D93" t="s">
        <v>287</v>
      </c>
      <c r="AI93">
        <v>0</v>
      </c>
      <c r="AP93">
        <v>4.1500000000000002E-2</v>
      </c>
      <c r="AQ93">
        <v>9.4399999999999998E-2</v>
      </c>
      <c r="AR93">
        <v>9.74E-2</v>
      </c>
      <c r="AS93">
        <v>0.132355</v>
      </c>
      <c r="AT93">
        <v>0.16525999999999999</v>
      </c>
      <c r="AU93">
        <v>0.32119799999999998</v>
      </c>
      <c r="AV93">
        <v>0.52052399999999999</v>
      </c>
      <c r="AW93">
        <v>0.84392999999999996</v>
      </c>
      <c r="AX93">
        <v>1.1497900000000001</v>
      </c>
      <c r="AY93">
        <v>1.27919</v>
      </c>
      <c r="AZ93">
        <v>1.5571200000000001</v>
      </c>
      <c r="BA93">
        <v>1.82</v>
      </c>
      <c r="BB93">
        <v>2.13</v>
      </c>
      <c r="BC93">
        <v>6</v>
      </c>
      <c r="BD93">
        <v>11.5</v>
      </c>
      <c r="BE93">
        <v>13.943199999999999</v>
      </c>
      <c r="BF93">
        <v>16.399999999999999</v>
      </c>
      <c r="BG93">
        <v>18.86</v>
      </c>
      <c r="BH93">
        <v>21.32</v>
      </c>
      <c r="BI93">
        <v>23.78</v>
      </c>
      <c r="BJ93">
        <v>26.24</v>
      </c>
      <c r="BL93">
        <v>49.133699999999997</v>
      </c>
      <c r="BM93">
        <v>55.001300000000001</v>
      </c>
      <c r="BN93">
        <v>58.717300000000002</v>
      </c>
      <c r="BO93">
        <v>59.343299999999999</v>
      </c>
      <c r="BP93">
        <v>60.366100000000003</v>
      </c>
    </row>
    <row r="94" spans="1:69" x14ac:dyDescent="0.3">
      <c r="A94" t="s">
        <v>76</v>
      </c>
      <c r="B94" t="s">
        <v>404</v>
      </c>
      <c r="C94" t="s">
        <v>286</v>
      </c>
      <c r="D94" t="s">
        <v>287</v>
      </c>
      <c r="AI94">
        <v>0</v>
      </c>
      <c r="AJ94">
        <v>4.8799999999999996E-2</v>
      </c>
      <c r="AK94">
        <v>4.8299999999999996E-2</v>
      </c>
      <c r="AL94">
        <v>0.191</v>
      </c>
      <c r="AM94">
        <v>0.378</v>
      </c>
      <c r="AN94">
        <v>0.75</v>
      </c>
      <c r="AO94">
        <v>1.4</v>
      </c>
      <c r="AP94">
        <v>1.85</v>
      </c>
      <c r="AQ94">
        <v>3.22</v>
      </c>
      <c r="AR94">
        <v>6.88</v>
      </c>
      <c r="AS94">
        <v>9.1388400000000001</v>
      </c>
      <c r="AT94">
        <v>10.935</v>
      </c>
      <c r="AU94">
        <v>14.67</v>
      </c>
      <c r="AV94">
        <v>17.8</v>
      </c>
      <c r="AW94">
        <v>21.42</v>
      </c>
      <c r="AX94">
        <v>24</v>
      </c>
      <c r="AY94">
        <v>32.25</v>
      </c>
      <c r="AZ94">
        <v>35.880000000000003</v>
      </c>
      <c r="BA94">
        <v>38.200000000000003</v>
      </c>
      <c r="BB94">
        <v>42.4</v>
      </c>
      <c r="BC94">
        <v>44.4</v>
      </c>
      <c r="BD94">
        <v>51.65</v>
      </c>
      <c r="BE94">
        <v>55.07</v>
      </c>
      <c r="BF94">
        <v>59.866300000000003</v>
      </c>
      <c r="BG94">
        <v>63.207299999999996</v>
      </c>
      <c r="BH94">
        <v>66.834999999999994</v>
      </c>
      <c r="BI94">
        <v>69.087900000000005</v>
      </c>
      <c r="BJ94">
        <v>69.893000000000001</v>
      </c>
      <c r="BK94">
        <v>72.238399999999999</v>
      </c>
      <c r="BL94">
        <v>75.671199999999999</v>
      </c>
      <c r="BM94">
        <v>78.115799999999993</v>
      </c>
      <c r="BN94">
        <v>78.494299999999996</v>
      </c>
      <c r="BO94">
        <v>83.170699999999997</v>
      </c>
      <c r="BP94">
        <v>85.010199999999998</v>
      </c>
      <c r="BQ94">
        <v>86.2697</v>
      </c>
    </row>
    <row r="95" spans="1:69" x14ac:dyDescent="0.3">
      <c r="A95" t="s">
        <v>77</v>
      </c>
      <c r="B95" t="s">
        <v>405</v>
      </c>
      <c r="C95" t="s">
        <v>286</v>
      </c>
      <c r="D95" t="s">
        <v>287</v>
      </c>
      <c r="AI95">
        <v>0</v>
      </c>
      <c r="AJ95">
        <v>0</v>
      </c>
      <c r="AK95">
        <v>0</v>
      </c>
      <c r="AL95">
        <v>0</v>
      </c>
      <c r="AM95">
        <v>0</v>
      </c>
      <c r="AN95">
        <v>0</v>
      </c>
      <c r="AO95">
        <v>0.29799999999999999</v>
      </c>
      <c r="AP95">
        <v>0.99099999999999999</v>
      </c>
      <c r="AQ95">
        <v>1.48</v>
      </c>
      <c r="AR95">
        <v>2.4700000000000002</v>
      </c>
      <c r="AS95">
        <v>4.0639099999999999</v>
      </c>
      <c r="AT95">
        <v>5.1280999999999999</v>
      </c>
      <c r="AU95">
        <v>14.758800000000001</v>
      </c>
      <c r="AV95">
        <v>18.645199999999999</v>
      </c>
      <c r="AW95">
        <v>19.570599999999999</v>
      </c>
      <c r="AX95">
        <v>20.4878</v>
      </c>
      <c r="AY95">
        <v>21.396000000000001</v>
      </c>
      <c r="AZ95">
        <v>22.29</v>
      </c>
      <c r="BA95">
        <v>23.18</v>
      </c>
      <c r="BB95">
        <v>24.05</v>
      </c>
      <c r="BC95">
        <v>27</v>
      </c>
      <c r="BD95">
        <v>30</v>
      </c>
      <c r="BE95">
        <v>32</v>
      </c>
      <c r="BF95">
        <v>35</v>
      </c>
      <c r="BG95">
        <v>51.6</v>
      </c>
      <c r="BH95">
        <v>52.5</v>
      </c>
      <c r="BI95">
        <v>53.3</v>
      </c>
      <c r="BJ95">
        <v>54.2</v>
      </c>
      <c r="BK95">
        <v>61.4</v>
      </c>
      <c r="BL95">
        <v>64.312799999999996</v>
      </c>
      <c r="BM95">
        <v>67.363699999999994</v>
      </c>
      <c r="BN95">
        <v>70.559399999999997</v>
      </c>
      <c r="BO95">
        <v>74.268900000000002</v>
      </c>
      <c r="BP95">
        <v>74.120099999999994</v>
      </c>
    </row>
    <row r="96" spans="1:69" x14ac:dyDescent="0.3">
      <c r="A96" t="s">
        <v>406</v>
      </c>
      <c r="B96" t="s">
        <v>407</v>
      </c>
      <c r="C96" t="s">
        <v>286</v>
      </c>
      <c r="D96" t="s">
        <v>287</v>
      </c>
      <c r="AI96">
        <v>0</v>
      </c>
      <c r="AM96">
        <v>6.4700000000000008E-2</v>
      </c>
      <c r="AN96">
        <v>5.3899999999999997E-2</v>
      </c>
      <c r="AO96">
        <v>1.8</v>
      </c>
      <c r="AP96">
        <v>7.95</v>
      </c>
      <c r="AQ96">
        <v>14.7</v>
      </c>
      <c r="AR96">
        <v>21.6</v>
      </c>
      <c r="AS96">
        <v>31.747800000000002</v>
      </c>
      <c r="AT96">
        <v>35.464100000000002</v>
      </c>
      <c r="AU96">
        <v>44.154800000000002</v>
      </c>
      <c r="AV96">
        <v>54.534300000000002</v>
      </c>
      <c r="AW96">
        <v>56.098999999999997</v>
      </c>
      <c r="AX96">
        <v>57.703400000000002</v>
      </c>
      <c r="AY96">
        <v>59.361699999999999</v>
      </c>
      <c r="AZ96">
        <v>61.07</v>
      </c>
      <c r="BA96">
        <v>62.82</v>
      </c>
      <c r="BB96">
        <v>62.83</v>
      </c>
      <c r="BC96">
        <v>63</v>
      </c>
      <c r="BD96">
        <v>64</v>
      </c>
      <c r="BE96">
        <v>64.896000000000001</v>
      </c>
      <c r="BF96">
        <v>65.8</v>
      </c>
      <c r="BG96">
        <v>66.7</v>
      </c>
      <c r="BH96">
        <v>67.600399999999993</v>
      </c>
      <c r="BI96">
        <v>68.500900000000001</v>
      </c>
      <c r="BJ96">
        <v>69.482500000000002</v>
      </c>
    </row>
    <row r="97" spans="1:69" x14ac:dyDescent="0.3">
      <c r="A97" t="s">
        <v>78</v>
      </c>
      <c r="B97" t="s">
        <v>408</v>
      </c>
      <c r="C97" t="s">
        <v>286</v>
      </c>
      <c r="D97" t="s">
        <v>287</v>
      </c>
      <c r="AI97">
        <v>0</v>
      </c>
      <c r="AN97">
        <v>3.0000000000000001E-3</v>
      </c>
      <c r="AO97">
        <v>1.95E-2</v>
      </c>
      <c r="AP97">
        <v>9.5500000000000002E-2</v>
      </c>
      <c r="AQ97">
        <v>0.46699999999999997</v>
      </c>
      <c r="AR97">
        <v>0.59300000000000008</v>
      </c>
      <c r="AS97">
        <v>0.71233299999999999</v>
      </c>
      <c r="AT97">
        <v>1.7382</v>
      </c>
      <c r="AU97">
        <v>3.39175</v>
      </c>
      <c r="AV97">
        <v>4.5488499999999998</v>
      </c>
      <c r="AW97">
        <v>5.0999999999999996</v>
      </c>
      <c r="AX97">
        <v>5.7</v>
      </c>
      <c r="AY97">
        <v>6.5</v>
      </c>
      <c r="AZ97">
        <v>7.3</v>
      </c>
      <c r="BA97">
        <v>8.3000000000000007</v>
      </c>
      <c r="BB97">
        <v>9.3000000000000007</v>
      </c>
      <c r="BC97">
        <v>10.5</v>
      </c>
      <c r="BD97">
        <v>12.3</v>
      </c>
      <c r="BE97">
        <v>16</v>
      </c>
      <c r="BF97">
        <v>19.7</v>
      </c>
      <c r="BG97">
        <v>23.4</v>
      </c>
      <c r="BH97">
        <v>28.805900000000001</v>
      </c>
      <c r="BI97">
        <v>34.509300000000003</v>
      </c>
      <c r="BJ97">
        <v>37.9</v>
      </c>
      <c r="BK97">
        <v>41.5</v>
      </c>
      <c r="BL97">
        <v>44.401000000000003</v>
      </c>
      <c r="BM97">
        <v>47.512300000000003</v>
      </c>
      <c r="BN97">
        <v>50.8416</v>
      </c>
      <c r="BO97">
        <v>55.4086</v>
      </c>
      <c r="BP97">
        <v>56.0535</v>
      </c>
    </row>
    <row r="98" spans="1:69" x14ac:dyDescent="0.3">
      <c r="A98" t="s">
        <v>409</v>
      </c>
      <c r="B98" t="s">
        <v>410</v>
      </c>
      <c r="C98" t="s">
        <v>286</v>
      </c>
      <c r="D98" t="s">
        <v>287</v>
      </c>
      <c r="AI98">
        <v>0</v>
      </c>
      <c r="AM98">
        <v>0.34799999999999998</v>
      </c>
      <c r="AN98">
        <v>0.66</v>
      </c>
      <c r="AO98">
        <v>1.36</v>
      </c>
      <c r="AP98">
        <v>2.34</v>
      </c>
      <c r="AQ98">
        <v>4.5</v>
      </c>
      <c r="AR98">
        <v>8.5</v>
      </c>
      <c r="AS98">
        <v>16.113099999999999</v>
      </c>
      <c r="AT98">
        <v>25.380199999999999</v>
      </c>
      <c r="AU98">
        <v>31.192299999999999</v>
      </c>
      <c r="AV98">
        <v>33.716700000000003</v>
      </c>
      <c r="AW98">
        <v>36.161799999999999</v>
      </c>
      <c r="AX98">
        <v>38.559899999999999</v>
      </c>
      <c r="AY98">
        <v>43.851399999999998</v>
      </c>
      <c r="AZ98">
        <v>46.150500000000001</v>
      </c>
      <c r="BA98">
        <v>48.418700000000001</v>
      </c>
      <c r="BB98">
        <v>50.642000000000003</v>
      </c>
      <c r="BC98">
        <v>54.04</v>
      </c>
      <c r="BD98">
        <v>57.7</v>
      </c>
      <c r="BE98">
        <v>61.534199999999998</v>
      </c>
      <c r="BF98">
        <v>65.400000000000006</v>
      </c>
      <c r="BG98">
        <v>69.27</v>
      </c>
      <c r="BH98">
        <v>73.14</v>
      </c>
      <c r="BI98">
        <v>77.010000000000005</v>
      </c>
      <c r="BJ98">
        <v>80.505499999999998</v>
      </c>
    </row>
    <row r="99" spans="1:69" x14ac:dyDescent="0.3">
      <c r="A99" t="s">
        <v>79</v>
      </c>
      <c r="B99" t="s">
        <v>411</v>
      </c>
      <c r="C99" t="s">
        <v>286</v>
      </c>
      <c r="D99" t="s">
        <v>287</v>
      </c>
      <c r="AI99">
        <v>0</v>
      </c>
      <c r="AO99">
        <v>6.59E-2</v>
      </c>
      <c r="AP99">
        <v>0.13200000000000001</v>
      </c>
      <c r="AQ99">
        <v>0.26400000000000001</v>
      </c>
      <c r="AR99">
        <v>0.4</v>
      </c>
      <c r="AS99">
        <v>0.6</v>
      </c>
      <c r="AT99">
        <v>1</v>
      </c>
      <c r="AU99">
        <v>1.5</v>
      </c>
      <c r="AV99">
        <v>2.4</v>
      </c>
      <c r="AW99">
        <v>3.7</v>
      </c>
      <c r="AX99">
        <v>5.7</v>
      </c>
      <c r="AY99">
        <v>8.9</v>
      </c>
      <c r="AZ99">
        <v>13.8</v>
      </c>
      <c r="BA99">
        <v>18.2</v>
      </c>
      <c r="BB99">
        <v>23.9</v>
      </c>
      <c r="BC99">
        <v>29.9</v>
      </c>
      <c r="BD99">
        <v>30</v>
      </c>
      <c r="BE99">
        <v>30.5</v>
      </c>
      <c r="BF99">
        <v>31</v>
      </c>
      <c r="BG99">
        <v>32</v>
      </c>
      <c r="BH99">
        <v>34</v>
      </c>
      <c r="BI99">
        <v>35.659999999999997</v>
      </c>
      <c r="BJ99">
        <v>42.7</v>
      </c>
      <c r="BK99">
        <v>48.5989</v>
      </c>
      <c r="BL99">
        <v>55.3127</v>
      </c>
      <c r="BM99">
        <v>62.954000000000001</v>
      </c>
      <c r="BN99">
        <v>71.650899999999993</v>
      </c>
      <c r="BO99">
        <v>78.392399999999995</v>
      </c>
      <c r="BP99">
        <v>81.722099999999998</v>
      </c>
    </row>
    <row r="100" spans="1:69" x14ac:dyDescent="0.3">
      <c r="A100" t="s">
        <v>412</v>
      </c>
      <c r="B100" t="s">
        <v>413</v>
      </c>
      <c r="C100" t="s">
        <v>286</v>
      </c>
      <c r="D100" t="s">
        <v>287</v>
      </c>
      <c r="AX100">
        <v>53</v>
      </c>
      <c r="AY100">
        <v>55.8</v>
      </c>
      <c r="AZ100">
        <v>61.4</v>
      </c>
      <c r="BA100">
        <v>64.099999999999994</v>
      </c>
      <c r="BB100">
        <v>66.5</v>
      </c>
      <c r="BC100">
        <v>69.099999999999994</v>
      </c>
      <c r="BD100">
        <v>70.5</v>
      </c>
      <c r="BE100">
        <v>73.8</v>
      </c>
      <c r="BF100">
        <v>75.2</v>
      </c>
      <c r="BG100">
        <v>77</v>
      </c>
      <c r="BH100">
        <v>78.3</v>
      </c>
      <c r="BI100">
        <v>82.5</v>
      </c>
      <c r="BJ100">
        <v>84.2</v>
      </c>
      <c r="BK100">
        <v>86.4</v>
      </c>
      <c r="BL100">
        <v>87.5</v>
      </c>
      <c r="BM100">
        <v>88.5</v>
      </c>
      <c r="BN100">
        <v>90</v>
      </c>
      <c r="BO100">
        <v>91.1</v>
      </c>
      <c r="BP100">
        <v>92.3</v>
      </c>
      <c r="BQ100">
        <v>93.4</v>
      </c>
    </row>
    <row r="101" spans="1:69" x14ac:dyDescent="0.3">
      <c r="A101" t="s">
        <v>414</v>
      </c>
      <c r="B101" t="s">
        <v>415</v>
      </c>
      <c r="C101" t="s">
        <v>286</v>
      </c>
      <c r="D101" t="s">
        <v>287</v>
      </c>
      <c r="AI101">
        <v>0</v>
      </c>
      <c r="AJ101">
        <v>0.121</v>
      </c>
      <c r="AK101">
        <v>0.85</v>
      </c>
      <c r="AL101">
        <v>1.33</v>
      </c>
      <c r="AM101">
        <v>2.78</v>
      </c>
      <c r="AN101">
        <v>3.22</v>
      </c>
      <c r="AO101">
        <v>4.75</v>
      </c>
      <c r="AP101">
        <v>10.5</v>
      </c>
      <c r="AQ101">
        <v>14.5</v>
      </c>
      <c r="AR101">
        <v>21.2</v>
      </c>
      <c r="AS101">
        <v>27.8278</v>
      </c>
      <c r="AT101">
        <v>38.671399999999998</v>
      </c>
      <c r="AU101">
        <v>43.0824</v>
      </c>
      <c r="AV101">
        <v>52.2</v>
      </c>
      <c r="AW101">
        <v>56.399900000000002</v>
      </c>
      <c r="AX101">
        <v>56.9</v>
      </c>
      <c r="AY101">
        <v>60.8</v>
      </c>
      <c r="AZ101">
        <v>64.8</v>
      </c>
      <c r="BA101">
        <v>66.7</v>
      </c>
      <c r="BB101">
        <v>69.400000000000006</v>
      </c>
      <c r="BC101">
        <v>72</v>
      </c>
      <c r="BD101">
        <v>72.2</v>
      </c>
      <c r="BE101">
        <v>72.900000000000006</v>
      </c>
      <c r="BF101">
        <v>74.2</v>
      </c>
      <c r="BG101">
        <v>79.866299999999995</v>
      </c>
      <c r="BH101">
        <v>84.948400000000007</v>
      </c>
      <c r="BI101">
        <v>87.479399999999998</v>
      </c>
      <c r="BJ101">
        <v>89.415899999999993</v>
      </c>
      <c r="BK101">
        <v>90.507400000000004</v>
      </c>
      <c r="BL101">
        <v>91.743399999999994</v>
      </c>
      <c r="BM101">
        <v>92.4131</v>
      </c>
      <c r="BN101">
        <v>93.087199999999996</v>
      </c>
      <c r="BO101">
        <v>95.613600000000005</v>
      </c>
      <c r="BP101">
        <v>95.977800000000002</v>
      </c>
    </row>
    <row r="102" spans="1:69" x14ac:dyDescent="0.3">
      <c r="A102" t="s">
        <v>81</v>
      </c>
      <c r="B102" t="s">
        <v>416</v>
      </c>
      <c r="C102" t="s">
        <v>286</v>
      </c>
      <c r="D102" t="s">
        <v>287</v>
      </c>
      <c r="AI102">
        <v>0</v>
      </c>
      <c r="AN102">
        <v>3.6799999999999999E-2</v>
      </c>
      <c r="AO102">
        <v>4.3700000000000003E-2</v>
      </c>
      <c r="AP102">
        <v>0.17099999999999999</v>
      </c>
      <c r="AQ102">
        <v>0.30099999999999999</v>
      </c>
      <c r="AR102">
        <v>0.57400000000000007</v>
      </c>
      <c r="AS102">
        <v>1.2038599999999999</v>
      </c>
      <c r="AT102">
        <v>1.4152800000000001</v>
      </c>
      <c r="AU102">
        <v>2.5973999999999999</v>
      </c>
      <c r="AV102">
        <v>4.8</v>
      </c>
      <c r="AW102">
        <v>5.6</v>
      </c>
      <c r="AX102">
        <v>6.5</v>
      </c>
      <c r="AY102">
        <v>7.8</v>
      </c>
      <c r="AZ102">
        <v>9.4</v>
      </c>
      <c r="BA102">
        <v>9.6</v>
      </c>
      <c r="BB102">
        <v>9.8000000000000007</v>
      </c>
      <c r="BC102">
        <v>11.09</v>
      </c>
      <c r="BD102">
        <v>15.9</v>
      </c>
      <c r="BE102">
        <v>18.12</v>
      </c>
      <c r="BF102">
        <v>17.8</v>
      </c>
      <c r="BG102">
        <v>23</v>
      </c>
      <c r="BH102">
        <v>27.139500000000002</v>
      </c>
      <c r="BI102">
        <v>29.528199999999998</v>
      </c>
      <c r="BJ102">
        <v>31.735800000000001</v>
      </c>
      <c r="BK102">
        <v>36.040100000000002</v>
      </c>
      <c r="BL102">
        <v>39.388399999999997</v>
      </c>
      <c r="BM102">
        <v>45.2483</v>
      </c>
      <c r="BN102">
        <v>51.951599999999999</v>
      </c>
      <c r="BO102">
        <v>56.389600000000002</v>
      </c>
      <c r="BP102">
        <v>58.2789</v>
      </c>
    </row>
    <row r="103" spans="1:69" x14ac:dyDescent="0.3">
      <c r="A103" t="s">
        <v>417</v>
      </c>
      <c r="B103" t="s">
        <v>418</v>
      </c>
      <c r="C103" t="s">
        <v>286</v>
      </c>
      <c r="D103" t="s">
        <v>287</v>
      </c>
    </row>
    <row r="104" spans="1:69" x14ac:dyDescent="0.3">
      <c r="A104" t="s">
        <v>82</v>
      </c>
      <c r="B104" t="s">
        <v>419</v>
      </c>
      <c r="C104" t="s">
        <v>286</v>
      </c>
      <c r="D104" t="s">
        <v>287</v>
      </c>
      <c r="AI104">
        <v>0</v>
      </c>
      <c r="AL104">
        <v>9.7199999999999995E-2</v>
      </c>
      <c r="AM104">
        <v>0.26800000000000002</v>
      </c>
      <c r="AN104">
        <v>0.51400000000000001</v>
      </c>
      <c r="AO104">
        <v>0.85899999999999999</v>
      </c>
      <c r="AP104">
        <v>1.73</v>
      </c>
      <c r="AQ104">
        <v>3.27</v>
      </c>
      <c r="AR104">
        <v>4.41</v>
      </c>
      <c r="AS104">
        <v>6.6448799999999997</v>
      </c>
      <c r="AT104">
        <v>11.5586</v>
      </c>
      <c r="AU104">
        <v>17.760000000000002</v>
      </c>
      <c r="AV104">
        <v>22.75</v>
      </c>
      <c r="AW104">
        <v>30.91</v>
      </c>
      <c r="AX104">
        <v>33.14</v>
      </c>
      <c r="AY104">
        <v>37.979999999999997</v>
      </c>
      <c r="AZ104">
        <v>41.44</v>
      </c>
      <c r="BA104">
        <v>44.24</v>
      </c>
      <c r="BB104">
        <v>50.58</v>
      </c>
      <c r="BC104">
        <v>56.55</v>
      </c>
      <c r="BD104">
        <v>57.79</v>
      </c>
      <c r="BE104">
        <v>61.94</v>
      </c>
      <c r="BF104">
        <v>66.747600000000006</v>
      </c>
      <c r="BG104">
        <v>68.567899999999995</v>
      </c>
      <c r="BH104">
        <v>69.844999999999999</v>
      </c>
      <c r="BI104">
        <v>72.697299999999998</v>
      </c>
      <c r="BJ104">
        <v>67.096199999999996</v>
      </c>
      <c r="BK104">
        <v>75.294600000000003</v>
      </c>
      <c r="BL104">
        <v>79.079800000000006</v>
      </c>
      <c r="BM104">
        <v>78.320899999999995</v>
      </c>
      <c r="BN104">
        <v>81.254000000000005</v>
      </c>
      <c r="BO104">
        <v>82.071600000000004</v>
      </c>
      <c r="BP104">
        <v>83.241200000000006</v>
      </c>
      <c r="BQ104">
        <v>83.632400000000004</v>
      </c>
    </row>
    <row r="105" spans="1:69" x14ac:dyDescent="0.3">
      <c r="A105" t="s">
        <v>83</v>
      </c>
      <c r="B105" t="s">
        <v>420</v>
      </c>
      <c r="C105" t="s">
        <v>286</v>
      </c>
      <c r="D105" t="s">
        <v>287</v>
      </c>
      <c r="AI105">
        <v>0</v>
      </c>
      <c r="AO105">
        <v>7.4800000000000005E-3</v>
      </c>
      <c r="AQ105">
        <v>2.4E-2</v>
      </c>
      <c r="AR105">
        <v>7.0699999999999999E-2</v>
      </c>
      <c r="AS105">
        <v>0.231271</v>
      </c>
      <c r="AT105">
        <v>0.34083200000000002</v>
      </c>
      <c r="AU105">
        <v>0.89343300000000003</v>
      </c>
      <c r="AV105">
        <v>1.6473599999999999</v>
      </c>
      <c r="AW105">
        <v>5.4012599999999997</v>
      </c>
      <c r="AX105">
        <v>6.3761999999999999</v>
      </c>
      <c r="AY105">
        <v>6.7960000000000003</v>
      </c>
      <c r="AZ105">
        <v>7.2</v>
      </c>
      <c r="BA105">
        <v>7.6</v>
      </c>
      <c r="BB105">
        <v>8.1</v>
      </c>
      <c r="BC105">
        <v>8.3699999999999992</v>
      </c>
      <c r="BD105">
        <v>9</v>
      </c>
      <c r="BE105">
        <v>9.8000000000000007</v>
      </c>
      <c r="BF105">
        <v>10.6</v>
      </c>
      <c r="BG105">
        <v>11.4</v>
      </c>
      <c r="BH105">
        <v>14.2</v>
      </c>
      <c r="BI105">
        <v>22.8</v>
      </c>
      <c r="BJ105">
        <v>27.2</v>
      </c>
      <c r="BK105">
        <v>32.473599999999998</v>
      </c>
      <c r="BL105">
        <v>39.262</v>
      </c>
    </row>
    <row r="106" spans="1:69" x14ac:dyDescent="0.3">
      <c r="A106" t="s">
        <v>84</v>
      </c>
      <c r="B106" t="s">
        <v>421</v>
      </c>
      <c r="C106" t="s">
        <v>286</v>
      </c>
      <c r="D106" t="s">
        <v>287</v>
      </c>
      <c r="AI106">
        <v>0</v>
      </c>
      <c r="AJ106">
        <v>3.3800000000000002E-3</v>
      </c>
      <c r="AK106">
        <v>4.8399999999999999E-2</v>
      </c>
      <c r="AL106">
        <v>0.193</v>
      </c>
      <c r="AM106">
        <v>0.48399999999999999</v>
      </c>
      <c r="AN106">
        <v>0.67700000000000005</v>
      </c>
      <c r="AO106">
        <v>0.96900000000000008</v>
      </c>
      <c r="AP106">
        <v>1.94</v>
      </c>
      <c r="AQ106">
        <v>3.89</v>
      </c>
      <c r="AR106">
        <v>5.86</v>
      </c>
      <c r="AS106">
        <v>6.9996799999999997</v>
      </c>
      <c r="AT106">
        <v>14.528600000000001</v>
      </c>
      <c r="AU106">
        <v>16.670000000000002</v>
      </c>
      <c r="AV106">
        <v>21.63</v>
      </c>
      <c r="AW106">
        <v>27.74</v>
      </c>
      <c r="AX106">
        <v>38.97</v>
      </c>
      <c r="AY106">
        <v>47.06</v>
      </c>
      <c r="AZ106">
        <v>53.3</v>
      </c>
      <c r="BA106">
        <v>61</v>
      </c>
      <c r="BB106">
        <v>62</v>
      </c>
      <c r="BC106">
        <v>65</v>
      </c>
      <c r="BD106">
        <v>68.02</v>
      </c>
      <c r="BE106">
        <v>70.58</v>
      </c>
      <c r="BF106">
        <v>72.643900000000002</v>
      </c>
      <c r="BG106">
        <v>75.653199999999998</v>
      </c>
      <c r="BH106">
        <v>72.834699999999998</v>
      </c>
      <c r="BI106">
        <v>79.259399999999999</v>
      </c>
      <c r="BJ106">
        <v>76.750500000000002</v>
      </c>
      <c r="BK106">
        <v>76.074399999999997</v>
      </c>
      <c r="BL106">
        <v>80.371700000000004</v>
      </c>
      <c r="BM106">
        <v>84.771199999999993</v>
      </c>
      <c r="BN106">
        <v>88.640799999999999</v>
      </c>
      <c r="BO106">
        <v>89.142799999999994</v>
      </c>
      <c r="BP106">
        <v>91.450100000000006</v>
      </c>
      <c r="BQ106">
        <v>93.778999999999996</v>
      </c>
    </row>
    <row r="107" spans="1:69" x14ac:dyDescent="0.3">
      <c r="A107" t="s">
        <v>422</v>
      </c>
      <c r="B107" t="s">
        <v>423</v>
      </c>
      <c r="C107" t="s">
        <v>286</v>
      </c>
      <c r="D107" t="s">
        <v>287</v>
      </c>
      <c r="AX107">
        <v>8.6999999999999993</v>
      </c>
      <c r="AY107">
        <v>10.5</v>
      </c>
      <c r="AZ107">
        <v>13.7</v>
      </c>
      <c r="BA107">
        <v>17.100000000000001</v>
      </c>
      <c r="BB107">
        <v>20.7</v>
      </c>
      <c r="BC107">
        <v>25</v>
      </c>
      <c r="BD107">
        <v>28.6</v>
      </c>
      <c r="BE107">
        <v>31.5</v>
      </c>
      <c r="BF107">
        <v>34</v>
      </c>
      <c r="BG107">
        <v>36.299999999999997</v>
      </c>
      <c r="BH107">
        <v>39.1</v>
      </c>
      <c r="BI107">
        <v>42</v>
      </c>
      <c r="BJ107">
        <v>44.9</v>
      </c>
      <c r="BK107">
        <v>48.7</v>
      </c>
      <c r="BL107">
        <v>54.5</v>
      </c>
      <c r="BM107">
        <v>62.8</v>
      </c>
      <c r="BN107">
        <v>66.400000000000006</v>
      </c>
      <c r="BO107">
        <v>68.599999999999994</v>
      </c>
      <c r="BP107">
        <v>70.5</v>
      </c>
      <c r="BQ107">
        <v>73</v>
      </c>
    </row>
    <row r="108" spans="1:69" x14ac:dyDescent="0.3">
      <c r="A108" t="s">
        <v>424</v>
      </c>
      <c r="B108" t="s">
        <v>425</v>
      </c>
      <c r="C108" t="s">
        <v>286</v>
      </c>
      <c r="D108" t="s">
        <v>287</v>
      </c>
      <c r="AX108">
        <v>7.2</v>
      </c>
      <c r="AY108">
        <v>8.6999999999999993</v>
      </c>
      <c r="AZ108">
        <v>11.3</v>
      </c>
      <c r="BA108">
        <v>14</v>
      </c>
      <c r="BB108">
        <v>16.899999999999999</v>
      </c>
      <c r="BC108">
        <v>20.3</v>
      </c>
      <c r="BD108">
        <v>23.2</v>
      </c>
      <c r="BE108">
        <v>25.7</v>
      </c>
      <c r="BF108">
        <v>27.8</v>
      </c>
      <c r="BG108">
        <v>30.1</v>
      </c>
      <c r="BH108">
        <v>32.700000000000003</v>
      </c>
      <c r="BI108">
        <v>35.5</v>
      </c>
      <c r="BJ108">
        <v>38.200000000000003</v>
      </c>
      <c r="BK108">
        <v>41.7</v>
      </c>
      <c r="BL108">
        <v>46.6</v>
      </c>
      <c r="BM108">
        <v>53.4</v>
      </c>
      <c r="BN108">
        <v>56.9</v>
      </c>
      <c r="BO108">
        <v>59.1</v>
      </c>
      <c r="BP108">
        <v>60.9</v>
      </c>
      <c r="BQ108">
        <v>63.3</v>
      </c>
    </row>
    <row r="109" spans="1:69" x14ac:dyDescent="0.3">
      <c r="A109" t="s">
        <v>426</v>
      </c>
      <c r="B109" t="s">
        <v>427</v>
      </c>
      <c r="C109" t="s">
        <v>286</v>
      </c>
      <c r="D109" t="s">
        <v>287</v>
      </c>
      <c r="AX109">
        <v>2.2000000000000002</v>
      </c>
      <c r="AY109">
        <v>2.8</v>
      </c>
      <c r="AZ109">
        <v>3.7</v>
      </c>
      <c r="BA109">
        <v>4.2</v>
      </c>
      <c r="BB109">
        <v>4.9000000000000004</v>
      </c>
      <c r="BC109">
        <v>5.9</v>
      </c>
      <c r="BD109">
        <v>6.8</v>
      </c>
      <c r="BE109">
        <v>7.9</v>
      </c>
      <c r="BF109">
        <v>9.4</v>
      </c>
      <c r="BG109">
        <v>11.6</v>
      </c>
      <c r="BH109">
        <v>13.9</v>
      </c>
      <c r="BI109">
        <v>16.5</v>
      </c>
      <c r="BJ109">
        <v>19.100000000000001</v>
      </c>
      <c r="BK109">
        <v>22</v>
      </c>
      <c r="BL109">
        <v>24.6</v>
      </c>
      <c r="BM109">
        <v>27.6</v>
      </c>
      <c r="BN109">
        <v>31.2</v>
      </c>
      <c r="BO109">
        <v>33.700000000000003</v>
      </c>
      <c r="BP109">
        <v>35.9</v>
      </c>
      <c r="BQ109">
        <v>38.6</v>
      </c>
    </row>
    <row r="110" spans="1:69" x14ac:dyDescent="0.3">
      <c r="A110" t="s">
        <v>428</v>
      </c>
      <c r="B110" t="s">
        <v>429</v>
      </c>
      <c r="C110" t="s">
        <v>286</v>
      </c>
      <c r="D110" t="s">
        <v>287</v>
      </c>
      <c r="AX110">
        <v>4.4000000000000004</v>
      </c>
      <c r="AY110">
        <v>5.4</v>
      </c>
      <c r="AZ110">
        <v>6.1</v>
      </c>
      <c r="BA110">
        <v>6.8</v>
      </c>
      <c r="BB110">
        <v>7.7</v>
      </c>
      <c r="BC110">
        <v>9.1</v>
      </c>
      <c r="BD110">
        <v>10.3</v>
      </c>
      <c r="BE110">
        <v>11.8</v>
      </c>
      <c r="BF110">
        <v>13.9</v>
      </c>
      <c r="BG110">
        <v>16.100000000000001</v>
      </c>
      <c r="BH110">
        <v>18</v>
      </c>
      <c r="BI110">
        <v>19.899999999999999</v>
      </c>
      <c r="BJ110">
        <v>21.9</v>
      </c>
      <c r="BK110">
        <v>24.1</v>
      </c>
      <c r="BL110">
        <v>27</v>
      </c>
      <c r="BM110">
        <v>29.3</v>
      </c>
      <c r="BN110">
        <v>32.6</v>
      </c>
      <c r="BO110">
        <v>35.299999999999997</v>
      </c>
      <c r="BP110">
        <v>38.299999999999997</v>
      </c>
      <c r="BQ110">
        <v>41.5</v>
      </c>
    </row>
    <row r="111" spans="1:69" x14ac:dyDescent="0.3">
      <c r="A111" t="s">
        <v>85</v>
      </c>
      <c r="B111" t="s">
        <v>430</v>
      </c>
      <c r="C111" t="s">
        <v>286</v>
      </c>
      <c r="D111" t="s">
        <v>287</v>
      </c>
      <c r="AI111">
        <v>0</v>
      </c>
      <c r="AM111">
        <v>1.06E-3</v>
      </c>
      <c r="AN111">
        <v>2.6100000000000002E-2</v>
      </c>
      <c r="AO111">
        <v>5.6599999999999998E-2</v>
      </c>
      <c r="AP111">
        <v>0.19500000000000001</v>
      </c>
      <c r="AQ111">
        <v>0.255</v>
      </c>
      <c r="AR111">
        <v>0.44400000000000006</v>
      </c>
      <c r="AS111">
        <v>0.92556400000000005</v>
      </c>
      <c r="AT111">
        <v>2.0186099999999998</v>
      </c>
      <c r="AU111">
        <v>2.1341399999999999</v>
      </c>
      <c r="AV111">
        <v>2.3870200000000001</v>
      </c>
      <c r="AW111">
        <v>2.6002900000000002</v>
      </c>
      <c r="AX111">
        <v>3.60202</v>
      </c>
      <c r="AY111">
        <v>4.7648099999999998</v>
      </c>
      <c r="AZ111">
        <v>5.78627</v>
      </c>
      <c r="BA111">
        <v>7.9174800000000003</v>
      </c>
      <c r="BB111">
        <v>6.92</v>
      </c>
      <c r="BC111">
        <v>10.92</v>
      </c>
      <c r="BD111">
        <v>12.28</v>
      </c>
      <c r="BE111">
        <v>14.52</v>
      </c>
      <c r="BF111">
        <v>14.94</v>
      </c>
      <c r="BG111">
        <v>17.1432</v>
      </c>
      <c r="BH111">
        <v>22.0627</v>
      </c>
      <c r="BI111">
        <v>25.447399999999998</v>
      </c>
      <c r="BJ111">
        <v>32.335799999999999</v>
      </c>
      <c r="BK111">
        <v>39.904600000000002</v>
      </c>
      <c r="BL111">
        <v>47.690600000000003</v>
      </c>
      <c r="BM111">
        <v>53.726500000000001</v>
      </c>
      <c r="BN111">
        <v>62.104500000000002</v>
      </c>
      <c r="BO111">
        <v>66.4846</v>
      </c>
      <c r="BP111">
        <v>69.208399999999997</v>
      </c>
      <c r="BQ111">
        <v>72.780799999999999</v>
      </c>
    </row>
    <row r="112" spans="1:69" x14ac:dyDescent="0.3">
      <c r="A112" t="s">
        <v>431</v>
      </c>
      <c r="B112" t="s">
        <v>432</v>
      </c>
      <c r="C112" t="s">
        <v>286</v>
      </c>
      <c r="D112" t="s">
        <v>287</v>
      </c>
      <c r="AX112">
        <v>1</v>
      </c>
      <c r="AY112">
        <v>1.5</v>
      </c>
      <c r="AZ112">
        <v>2.2999999999999998</v>
      </c>
      <c r="BA112">
        <v>2.8</v>
      </c>
      <c r="BB112">
        <v>3.4</v>
      </c>
      <c r="BC112">
        <v>4.2</v>
      </c>
      <c r="BD112">
        <v>5</v>
      </c>
      <c r="BE112">
        <v>5.8</v>
      </c>
      <c r="BF112">
        <v>6.9</v>
      </c>
      <c r="BG112">
        <v>9.1</v>
      </c>
      <c r="BH112">
        <v>11.6</v>
      </c>
      <c r="BI112">
        <v>14.6</v>
      </c>
      <c r="BJ112">
        <v>17.5</v>
      </c>
      <c r="BK112">
        <v>20.9</v>
      </c>
      <c r="BL112">
        <v>23.4</v>
      </c>
      <c r="BM112">
        <v>26.7</v>
      </c>
      <c r="BN112">
        <v>30.4</v>
      </c>
      <c r="BO112">
        <v>32.799999999999997</v>
      </c>
      <c r="BP112">
        <v>34.6</v>
      </c>
      <c r="BQ112">
        <v>37.1</v>
      </c>
    </row>
    <row r="113" spans="1:69" x14ac:dyDescent="0.3">
      <c r="A113" t="s">
        <v>433</v>
      </c>
      <c r="B113" t="s">
        <v>434</v>
      </c>
      <c r="C113" t="s">
        <v>286</v>
      </c>
      <c r="D113" t="s">
        <v>287</v>
      </c>
    </row>
    <row r="114" spans="1:69" x14ac:dyDescent="0.3">
      <c r="A114" t="s">
        <v>86</v>
      </c>
      <c r="B114" t="s">
        <v>435</v>
      </c>
      <c r="C114" t="s">
        <v>286</v>
      </c>
      <c r="D114" t="s">
        <v>287</v>
      </c>
      <c r="AI114">
        <v>0</v>
      </c>
      <c r="AK114">
        <v>1.11E-4</v>
      </c>
      <c r="AL114">
        <v>2.1799999999999999E-4</v>
      </c>
      <c r="AM114">
        <v>1.07E-3</v>
      </c>
      <c r="AN114">
        <v>2.6200000000000001E-2</v>
      </c>
      <c r="AO114">
        <v>4.6300000000000001E-2</v>
      </c>
      <c r="AP114">
        <v>7.0800000000000002E-2</v>
      </c>
      <c r="AQ114">
        <v>0.13899999999999998</v>
      </c>
      <c r="AR114">
        <v>0.27299999999999996</v>
      </c>
      <c r="AS114">
        <v>0.527532</v>
      </c>
      <c r="AT114">
        <v>0.66014600000000001</v>
      </c>
      <c r="AU114">
        <v>1.5378799999999999</v>
      </c>
      <c r="AV114">
        <v>1.68649</v>
      </c>
      <c r="AW114">
        <v>1.97614</v>
      </c>
      <c r="AX114">
        <v>2.3880699999999999</v>
      </c>
      <c r="AY114">
        <v>2.8054999999999999</v>
      </c>
      <c r="AZ114">
        <v>3.95</v>
      </c>
      <c r="BA114">
        <v>4.38</v>
      </c>
      <c r="BB114">
        <v>5.12</v>
      </c>
      <c r="BC114">
        <v>7.5</v>
      </c>
      <c r="BD114">
        <v>10.07</v>
      </c>
      <c r="BE114">
        <v>11.1</v>
      </c>
      <c r="BF114">
        <v>12.3</v>
      </c>
      <c r="BG114">
        <v>13.5</v>
      </c>
      <c r="BH114">
        <v>14.9</v>
      </c>
      <c r="BI114">
        <v>16.5</v>
      </c>
      <c r="BJ114">
        <v>18.2</v>
      </c>
      <c r="BK114">
        <v>20.081299999999999</v>
      </c>
      <c r="BL114">
        <v>29.523499999999999</v>
      </c>
      <c r="BM114">
        <v>43.4054</v>
      </c>
      <c r="BO114">
        <v>55.9</v>
      </c>
    </row>
    <row r="115" spans="1:69" x14ac:dyDescent="0.3">
      <c r="A115" t="s">
        <v>436</v>
      </c>
      <c r="B115" t="s">
        <v>437</v>
      </c>
      <c r="C115" t="s">
        <v>286</v>
      </c>
      <c r="D115" t="s">
        <v>287</v>
      </c>
    </row>
    <row r="116" spans="1:69" x14ac:dyDescent="0.3">
      <c r="A116" t="s">
        <v>87</v>
      </c>
      <c r="B116" t="s">
        <v>438</v>
      </c>
      <c r="C116" t="s">
        <v>286</v>
      </c>
      <c r="D116" t="s">
        <v>287</v>
      </c>
      <c r="AI116">
        <v>0</v>
      </c>
      <c r="AJ116">
        <v>5.6800000000000003E-2</v>
      </c>
      <c r="AK116">
        <v>0.17</v>
      </c>
      <c r="AL116">
        <v>0.28100000000000003</v>
      </c>
      <c r="AM116">
        <v>0.55799999999999994</v>
      </c>
      <c r="AN116">
        <v>1.1100000000000001</v>
      </c>
      <c r="AO116">
        <v>2.2000000000000002</v>
      </c>
      <c r="AP116">
        <v>4.09</v>
      </c>
      <c r="AQ116">
        <v>8.1</v>
      </c>
      <c r="AR116">
        <v>10.9</v>
      </c>
      <c r="AS116">
        <v>17.8505</v>
      </c>
      <c r="AT116">
        <v>23.1388</v>
      </c>
      <c r="AU116">
        <v>25.85</v>
      </c>
      <c r="AV116">
        <v>34.31</v>
      </c>
      <c r="AW116">
        <v>36.99</v>
      </c>
      <c r="AX116">
        <v>41.61</v>
      </c>
      <c r="AY116">
        <v>54.82</v>
      </c>
      <c r="AZ116">
        <v>61.158299999999997</v>
      </c>
      <c r="BA116">
        <v>65.34</v>
      </c>
      <c r="BB116">
        <v>67.38</v>
      </c>
      <c r="BC116">
        <v>69.849999999999994</v>
      </c>
      <c r="BD116">
        <v>74.89</v>
      </c>
      <c r="BE116">
        <v>76.92</v>
      </c>
      <c r="BF116">
        <v>78.247699999999995</v>
      </c>
      <c r="BG116">
        <v>83.491699999999994</v>
      </c>
      <c r="BH116">
        <v>83.494799999999998</v>
      </c>
      <c r="BI116">
        <v>83.5</v>
      </c>
      <c r="BJ116">
        <v>84.114000000000004</v>
      </c>
      <c r="BK116">
        <v>87.000100000000003</v>
      </c>
      <c r="BL116">
        <v>87.000100000000003</v>
      </c>
      <c r="BM116">
        <v>91.999899999999997</v>
      </c>
      <c r="BN116">
        <v>96.423500000000004</v>
      </c>
      <c r="BO116">
        <v>96.620599999999996</v>
      </c>
      <c r="BP116">
        <v>96.497399999999999</v>
      </c>
    </row>
    <row r="117" spans="1:69" x14ac:dyDescent="0.3">
      <c r="A117" t="s">
        <v>439</v>
      </c>
      <c r="B117" t="s">
        <v>440</v>
      </c>
      <c r="C117" t="s">
        <v>286</v>
      </c>
      <c r="D117" t="s">
        <v>287</v>
      </c>
      <c r="AI117">
        <v>0</v>
      </c>
      <c r="AM117">
        <v>4.08E-4</v>
      </c>
      <c r="AN117">
        <v>4.1799999999999997E-3</v>
      </c>
      <c r="AO117">
        <v>1.5799999999999998E-2</v>
      </c>
      <c r="AP117">
        <v>4.6800000000000001E-2</v>
      </c>
      <c r="AQ117">
        <v>9.98E-2</v>
      </c>
      <c r="AR117">
        <v>0.379</v>
      </c>
      <c r="AS117">
        <v>0.93418999999999996</v>
      </c>
      <c r="AT117">
        <v>1.4842200000000001</v>
      </c>
      <c r="AU117">
        <v>4.6261799999999997</v>
      </c>
      <c r="AV117">
        <v>6.9337200000000001</v>
      </c>
      <c r="AW117">
        <v>7.49</v>
      </c>
      <c r="AX117">
        <v>8.1</v>
      </c>
      <c r="AY117">
        <v>8.76</v>
      </c>
      <c r="AZ117">
        <v>9.4700000000000006</v>
      </c>
      <c r="BA117">
        <v>12.02</v>
      </c>
      <c r="BB117">
        <v>13.8</v>
      </c>
      <c r="BC117">
        <v>15.9</v>
      </c>
      <c r="BD117">
        <v>19</v>
      </c>
      <c r="BE117">
        <v>22.73</v>
      </c>
      <c r="BF117">
        <v>29.95</v>
      </c>
      <c r="BG117">
        <v>39.3536</v>
      </c>
      <c r="BH117">
        <v>45.335000000000001</v>
      </c>
      <c r="BI117">
        <v>53.226799999999997</v>
      </c>
      <c r="BJ117">
        <v>64.043999999999997</v>
      </c>
      <c r="BK117">
        <v>70.200599999999994</v>
      </c>
      <c r="BL117">
        <v>72.450900000000004</v>
      </c>
      <c r="BM117">
        <v>75.569900000000004</v>
      </c>
      <c r="BN117">
        <v>78.595699999999994</v>
      </c>
      <c r="BO117">
        <v>79.061000000000007</v>
      </c>
      <c r="BP117">
        <v>79.630899999999997</v>
      </c>
    </row>
    <row r="118" spans="1:69" x14ac:dyDescent="0.3">
      <c r="A118" t="s">
        <v>89</v>
      </c>
      <c r="B118" t="s">
        <v>441</v>
      </c>
      <c r="C118" t="s">
        <v>286</v>
      </c>
      <c r="D118" t="s">
        <v>287</v>
      </c>
      <c r="AI118">
        <v>0</v>
      </c>
      <c r="AT118">
        <v>0.1</v>
      </c>
      <c r="AU118">
        <v>0.5</v>
      </c>
      <c r="AV118">
        <v>0.6</v>
      </c>
      <c r="AW118">
        <v>0.9</v>
      </c>
      <c r="AX118">
        <v>0.9</v>
      </c>
      <c r="AY118">
        <v>0.95234399999999997</v>
      </c>
      <c r="AZ118">
        <v>0.93</v>
      </c>
      <c r="BA118">
        <v>1</v>
      </c>
      <c r="BB118">
        <v>1.06</v>
      </c>
      <c r="BC118">
        <v>2.5</v>
      </c>
      <c r="BD118">
        <v>5</v>
      </c>
      <c r="BE118">
        <v>7.1</v>
      </c>
      <c r="BF118">
        <v>9.1999999999999993</v>
      </c>
      <c r="BG118">
        <v>11.645300000000001</v>
      </c>
      <c r="BH118">
        <v>15.2</v>
      </c>
      <c r="BI118">
        <v>19.899999999999999</v>
      </c>
      <c r="BJ118">
        <v>49.36</v>
      </c>
      <c r="BK118">
        <v>33.9</v>
      </c>
      <c r="BL118">
        <v>44.326300000000003</v>
      </c>
      <c r="BM118">
        <v>53.677799999999998</v>
      </c>
      <c r="BN118">
        <v>65.002200000000002</v>
      </c>
      <c r="BO118">
        <v>78.715599999999995</v>
      </c>
      <c r="BP118">
        <v>81.729100000000003</v>
      </c>
    </row>
    <row r="119" spans="1:69" x14ac:dyDescent="0.3">
      <c r="A119" t="s">
        <v>90</v>
      </c>
      <c r="B119" t="s">
        <v>442</v>
      </c>
      <c r="C119" t="s">
        <v>286</v>
      </c>
      <c r="D119" t="s">
        <v>287</v>
      </c>
      <c r="AI119">
        <v>0</v>
      </c>
      <c r="AJ119">
        <v>0.505</v>
      </c>
      <c r="AK119">
        <v>1.54</v>
      </c>
      <c r="AL119">
        <v>2.67</v>
      </c>
      <c r="AM119">
        <v>6.79</v>
      </c>
      <c r="AN119">
        <v>11.2</v>
      </c>
      <c r="AO119">
        <v>14.8</v>
      </c>
      <c r="AP119">
        <v>27.5</v>
      </c>
      <c r="AQ119">
        <v>36.299999999999997</v>
      </c>
      <c r="AR119">
        <v>41.3</v>
      </c>
      <c r="AS119">
        <v>44.470500000000001</v>
      </c>
      <c r="AT119">
        <v>49.393000000000001</v>
      </c>
      <c r="AU119">
        <v>79.12</v>
      </c>
      <c r="AV119">
        <v>83.14</v>
      </c>
      <c r="AW119">
        <v>83.88</v>
      </c>
      <c r="AX119">
        <v>87</v>
      </c>
      <c r="AY119">
        <v>89.51</v>
      </c>
      <c r="AZ119">
        <v>90.6</v>
      </c>
      <c r="BA119">
        <v>91</v>
      </c>
      <c r="BB119">
        <v>93</v>
      </c>
      <c r="BC119">
        <v>93.39</v>
      </c>
      <c r="BD119">
        <v>94.819699999999997</v>
      </c>
      <c r="BE119">
        <v>96.209800000000001</v>
      </c>
      <c r="BF119">
        <v>96.546800000000005</v>
      </c>
      <c r="BG119">
        <v>98.158000000000001</v>
      </c>
      <c r="BH119">
        <v>98.2</v>
      </c>
      <c r="BI119">
        <v>98.24</v>
      </c>
      <c r="BJ119">
        <v>98.255200000000002</v>
      </c>
      <c r="BK119">
        <v>99.010999999999996</v>
      </c>
      <c r="BL119">
        <v>99.504900000000006</v>
      </c>
      <c r="BM119">
        <v>99.532799999999995</v>
      </c>
      <c r="BN119">
        <v>99.686999999999998</v>
      </c>
      <c r="BO119">
        <v>99.808199999999999</v>
      </c>
      <c r="BP119">
        <v>99.830100000000002</v>
      </c>
    </row>
    <row r="120" spans="1:69" x14ac:dyDescent="0.3">
      <c r="A120" t="s">
        <v>91</v>
      </c>
      <c r="B120" t="s">
        <v>443</v>
      </c>
      <c r="C120" t="s">
        <v>286</v>
      </c>
      <c r="D120" t="s">
        <v>287</v>
      </c>
      <c r="AI120">
        <v>0.11100000000000002</v>
      </c>
      <c r="AJ120">
        <v>0.215</v>
      </c>
      <c r="AK120">
        <v>0.311</v>
      </c>
      <c r="AL120">
        <v>0.39899999999999997</v>
      </c>
      <c r="AM120">
        <v>0.57699999999999996</v>
      </c>
      <c r="AN120">
        <v>0.93</v>
      </c>
      <c r="AO120">
        <v>2.17</v>
      </c>
      <c r="AP120">
        <v>4.4000000000000004</v>
      </c>
      <c r="AQ120">
        <v>10.3</v>
      </c>
      <c r="AR120">
        <v>13.4</v>
      </c>
      <c r="AS120">
        <v>20.873799999999999</v>
      </c>
      <c r="AT120">
        <v>17.378599999999999</v>
      </c>
      <c r="AU120">
        <v>17.764600000000002</v>
      </c>
      <c r="AV120">
        <v>19.593399999999999</v>
      </c>
      <c r="AW120">
        <v>22.770499999999998</v>
      </c>
      <c r="AX120">
        <v>25.193999999999999</v>
      </c>
      <c r="AY120">
        <v>27.8811</v>
      </c>
      <c r="AZ120">
        <v>48.128100000000003</v>
      </c>
      <c r="BA120">
        <v>59.39</v>
      </c>
      <c r="BB120">
        <v>63.12</v>
      </c>
      <c r="BC120">
        <v>67.5</v>
      </c>
      <c r="BD120">
        <v>68.873900000000006</v>
      </c>
      <c r="BE120">
        <v>70.8</v>
      </c>
      <c r="BF120">
        <v>70.250299999999996</v>
      </c>
      <c r="BG120">
        <v>75.017799999999994</v>
      </c>
      <c r="BH120">
        <v>77.352099999999993</v>
      </c>
      <c r="BI120">
        <v>79.653099999999995</v>
      </c>
      <c r="BJ120">
        <v>81.581199999999995</v>
      </c>
      <c r="BK120">
        <v>83.733199999999997</v>
      </c>
      <c r="BL120">
        <v>86.787899999999993</v>
      </c>
      <c r="BM120">
        <v>90.127300000000005</v>
      </c>
      <c r="BN120">
        <v>90.296899999999994</v>
      </c>
      <c r="BO120">
        <v>91.850800000000007</v>
      </c>
      <c r="BP120">
        <v>87.038399999999996</v>
      </c>
      <c r="BQ120">
        <v>88.182400000000001</v>
      </c>
    </row>
    <row r="121" spans="1:69" x14ac:dyDescent="0.3">
      <c r="A121" t="s">
        <v>92</v>
      </c>
      <c r="B121" t="s">
        <v>444</v>
      </c>
      <c r="C121" t="s">
        <v>286</v>
      </c>
      <c r="D121" t="s">
        <v>287</v>
      </c>
      <c r="AI121">
        <v>1.7500000000000002E-2</v>
      </c>
      <c r="AJ121">
        <v>3.5099999999999999E-2</v>
      </c>
      <c r="AK121">
        <v>7.0099999999999996E-2</v>
      </c>
      <c r="AL121">
        <v>0.122</v>
      </c>
      <c r="AM121">
        <v>0.192</v>
      </c>
      <c r="AN121">
        <v>0.52400000000000002</v>
      </c>
      <c r="AO121">
        <v>1.02</v>
      </c>
      <c r="AP121">
        <v>2.2799999999999998</v>
      </c>
      <c r="AQ121">
        <v>4.5599999999999996</v>
      </c>
      <c r="AR121">
        <v>14.4</v>
      </c>
      <c r="AS121">
        <v>23.110900000000001</v>
      </c>
      <c r="AT121">
        <v>27.222100000000001</v>
      </c>
      <c r="AU121">
        <v>28.04</v>
      </c>
      <c r="AV121">
        <v>29.04</v>
      </c>
      <c r="AW121">
        <v>33.24</v>
      </c>
      <c r="AX121">
        <v>35</v>
      </c>
      <c r="AY121">
        <v>37.99</v>
      </c>
      <c r="AZ121">
        <v>40.79</v>
      </c>
      <c r="BA121">
        <v>44.53</v>
      </c>
      <c r="BB121">
        <v>48.83</v>
      </c>
      <c r="BC121">
        <v>53.68</v>
      </c>
      <c r="BD121">
        <v>54.39</v>
      </c>
      <c r="BE121">
        <v>55.83</v>
      </c>
      <c r="BF121">
        <v>58.459299999999999</v>
      </c>
      <c r="BG121">
        <v>55.638500000000001</v>
      </c>
      <c r="BH121">
        <v>58.1417</v>
      </c>
      <c r="BI121">
        <v>61.324300000000001</v>
      </c>
      <c r="BJ121">
        <v>63.077300000000001</v>
      </c>
      <c r="BK121">
        <v>74.387200000000007</v>
      </c>
      <c r="BL121">
        <v>67.850700000000003</v>
      </c>
      <c r="BM121">
        <v>70.483400000000003</v>
      </c>
      <c r="BN121">
        <v>74.862300000000005</v>
      </c>
      <c r="BO121">
        <v>85.060699999999997</v>
      </c>
      <c r="BP121">
        <v>87.027799999999999</v>
      </c>
      <c r="BQ121">
        <v>89.220699999999994</v>
      </c>
    </row>
    <row r="122" spans="1:69" x14ac:dyDescent="0.3">
      <c r="A122" t="s">
        <v>93</v>
      </c>
      <c r="B122" t="s">
        <v>445</v>
      </c>
      <c r="C122" t="s">
        <v>286</v>
      </c>
      <c r="D122" t="s">
        <v>287</v>
      </c>
      <c r="AI122">
        <v>0</v>
      </c>
      <c r="AM122">
        <v>3.6799999999999999E-2</v>
      </c>
      <c r="AN122">
        <v>0.109</v>
      </c>
      <c r="AO122">
        <v>0.59100000000000008</v>
      </c>
      <c r="AP122">
        <v>0.79799999999999993</v>
      </c>
      <c r="AQ122">
        <v>1.98</v>
      </c>
      <c r="AR122">
        <v>2.36</v>
      </c>
      <c r="AS122">
        <v>3.11578</v>
      </c>
      <c r="AT122">
        <v>3.8630200000000001</v>
      </c>
      <c r="AU122">
        <v>6.1</v>
      </c>
      <c r="AV122">
        <v>7.8</v>
      </c>
      <c r="AW122">
        <v>10</v>
      </c>
      <c r="AX122">
        <v>12.8</v>
      </c>
      <c r="AY122">
        <v>16.399999999999999</v>
      </c>
      <c r="AZ122">
        <v>21.1</v>
      </c>
      <c r="BA122">
        <v>23.6</v>
      </c>
      <c r="BB122">
        <v>24.3</v>
      </c>
      <c r="BC122">
        <v>27.67</v>
      </c>
      <c r="BD122">
        <v>37.438600000000001</v>
      </c>
      <c r="BE122">
        <v>33.79</v>
      </c>
      <c r="BF122">
        <v>37.1</v>
      </c>
      <c r="BG122">
        <v>40.402700000000003</v>
      </c>
      <c r="BH122">
        <v>42.221200000000003</v>
      </c>
      <c r="BI122">
        <v>44.366900000000001</v>
      </c>
      <c r="BJ122">
        <v>55.072099999999999</v>
      </c>
      <c r="BK122">
        <v>68.214500000000001</v>
      </c>
      <c r="BL122">
        <v>70.840999999999994</v>
      </c>
      <c r="BM122">
        <v>76.384</v>
      </c>
      <c r="BN122">
        <v>82.360699999999994</v>
      </c>
      <c r="BO122">
        <v>82.445300000000003</v>
      </c>
      <c r="BP122">
        <v>89.472999999999999</v>
      </c>
    </row>
    <row r="123" spans="1:69" x14ac:dyDescent="0.3">
      <c r="A123" t="s">
        <v>94</v>
      </c>
      <c r="B123" t="s">
        <v>446</v>
      </c>
      <c r="C123" t="s">
        <v>286</v>
      </c>
      <c r="D123" t="s">
        <v>287</v>
      </c>
      <c r="AI123">
        <v>0</v>
      </c>
      <c r="AN123">
        <v>2.3199999999999998E-2</v>
      </c>
      <c r="AO123">
        <v>4.4900000000000002E-2</v>
      </c>
      <c r="AP123">
        <v>0.59899999999999998</v>
      </c>
      <c r="AQ123">
        <v>1.31</v>
      </c>
      <c r="AR123">
        <v>2.5299999999999998</v>
      </c>
      <c r="AS123">
        <v>2.6232799999999998</v>
      </c>
      <c r="AT123">
        <v>4.7057200000000003</v>
      </c>
      <c r="AU123">
        <v>6.0255299999999998</v>
      </c>
      <c r="AV123">
        <v>8.4660100000000007</v>
      </c>
      <c r="AW123">
        <v>11.6587</v>
      </c>
      <c r="AX123">
        <v>12.9329</v>
      </c>
      <c r="AY123">
        <v>13.867100000000001</v>
      </c>
      <c r="AZ123">
        <v>20</v>
      </c>
      <c r="BA123">
        <v>23</v>
      </c>
      <c r="BB123">
        <v>26</v>
      </c>
      <c r="BC123">
        <v>27.2</v>
      </c>
      <c r="BD123">
        <v>34.9</v>
      </c>
      <c r="BE123">
        <v>37</v>
      </c>
      <c r="BF123">
        <v>41.4</v>
      </c>
      <c r="BG123">
        <v>46.2</v>
      </c>
      <c r="BH123">
        <v>54.22</v>
      </c>
      <c r="BI123">
        <v>56.15</v>
      </c>
      <c r="BJ123">
        <v>64.5</v>
      </c>
      <c r="BK123">
        <v>65.2</v>
      </c>
      <c r="BL123">
        <v>70.084699999999998</v>
      </c>
      <c r="BM123">
        <v>78.4178</v>
      </c>
      <c r="BN123">
        <v>86</v>
      </c>
      <c r="BO123">
        <v>90.5</v>
      </c>
      <c r="BP123">
        <v>92.534400000000005</v>
      </c>
    </row>
    <row r="124" spans="1:69" x14ac:dyDescent="0.3">
      <c r="A124" t="s">
        <v>95</v>
      </c>
      <c r="B124" t="s">
        <v>447</v>
      </c>
      <c r="C124" t="s">
        <v>286</v>
      </c>
      <c r="D124" t="s">
        <v>287</v>
      </c>
      <c r="AI124">
        <v>2.0299999999999999E-2</v>
      </c>
      <c r="AJ124">
        <v>4.0399999999999998E-2</v>
      </c>
      <c r="AK124">
        <v>9.6699999999999994E-2</v>
      </c>
      <c r="AL124">
        <v>0.40099999999999997</v>
      </c>
      <c r="AM124">
        <v>0.8</v>
      </c>
      <c r="AN124">
        <v>1.59</v>
      </c>
      <c r="AO124">
        <v>4.37</v>
      </c>
      <c r="AP124">
        <v>9.16</v>
      </c>
      <c r="AQ124">
        <v>13.4</v>
      </c>
      <c r="AR124">
        <v>21.4</v>
      </c>
      <c r="AS124">
        <v>29.9907</v>
      </c>
      <c r="AT124">
        <v>38.5321</v>
      </c>
      <c r="AU124">
        <v>46.594200000000001</v>
      </c>
      <c r="AV124">
        <v>48.435299999999998</v>
      </c>
      <c r="AW124">
        <v>62.393900000000002</v>
      </c>
      <c r="AX124">
        <v>66.921099999999996</v>
      </c>
      <c r="AY124">
        <v>68.685299999999998</v>
      </c>
      <c r="AZ124">
        <v>74.3</v>
      </c>
      <c r="BA124">
        <v>75.400000000000006</v>
      </c>
      <c r="BB124">
        <v>78</v>
      </c>
      <c r="BC124">
        <v>78.209999999999994</v>
      </c>
      <c r="BD124">
        <v>79.054100000000005</v>
      </c>
      <c r="BE124">
        <v>79.496399999999994</v>
      </c>
      <c r="BF124">
        <v>88.219399999999993</v>
      </c>
      <c r="BG124">
        <v>89.106800000000007</v>
      </c>
      <c r="BH124">
        <v>91.058000000000007</v>
      </c>
      <c r="BI124">
        <v>93.182699999999997</v>
      </c>
      <c r="BJ124">
        <v>91.726500000000001</v>
      </c>
      <c r="BK124">
        <v>88.746399999999994</v>
      </c>
      <c r="BL124">
        <v>92.730400000000003</v>
      </c>
      <c r="BM124">
        <v>90.219499999999996</v>
      </c>
      <c r="BN124">
        <v>82.914100000000005</v>
      </c>
      <c r="BO124">
        <v>84.923400000000001</v>
      </c>
      <c r="BP124">
        <v>86.981499999999997</v>
      </c>
    </row>
    <row r="125" spans="1:69" x14ac:dyDescent="0.3">
      <c r="A125" t="s">
        <v>96</v>
      </c>
      <c r="B125" t="s">
        <v>448</v>
      </c>
      <c r="C125" t="s">
        <v>286</v>
      </c>
      <c r="D125" t="s">
        <v>287</v>
      </c>
      <c r="AI125">
        <v>0</v>
      </c>
      <c r="AM125">
        <v>5.2099999999999998E-4</v>
      </c>
      <c r="AN125">
        <v>1.1299999999999999E-2</v>
      </c>
      <c r="AO125">
        <v>3.1799999999999995E-2</v>
      </c>
      <c r="AP125">
        <v>6.4600000000000005E-2</v>
      </c>
      <c r="AQ125">
        <v>0.13100000000000001</v>
      </c>
      <c r="AR125">
        <v>0.46400000000000002</v>
      </c>
      <c r="AS125">
        <v>0.66859400000000002</v>
      </c>
      <c r="AT125">
        <v>1.0061199999999999</v>
      </c>
      <c r="AU125">
        <v>1.6747700000000001</v>
      </c>
      <c r="AV125">
        <v>2.00041</v>
      </c>
      <c r="AW125">
        <v>2.6503899999999998</v>
      </c>
      <c r="AX125">
        <v>2.9617100000000001</v>
      </c>
      <c r="AY125">
        <v>3.26837</v>
      </c>
      <c r="AZ125">
        <v>4.0199999999999996</v>
      </c>
      <c r="BA125">
        <v>11</v>
      </c>
      <c r="BB125">
        <v>18.2</v>
      </c>
      <c r="BC125">
        <v>31.6</v>
      </c>
      <c r="BD125">
        <v>50.6</v>
      </c>
      <c r="BE125">
        <v>61.906599999999997</v>
      </c>
      <c r="BF125">
        <v>63.304200000000002</v>
      </c>
      <c r="BG125">
        <v>66</v>
      </c>
      <c r="BH125">
        <v>70.829899999999995</v>
      </c>
      <c r="BI125">
        <v>74.587699999999998</v>
      </c>
      <c r="BJ125">
        <v>76.426699999999997</v>
      </c>
      <c r="BK125">
        <v>78.903899999999993</v>
      </c>
      <c r="BL125">
        <v>81.877600000000001</v>
      </c>
      <c r="BM125">
        <v>85.942599999999999</v>
      </c>
      <c r="BN125">
        <v>90.924000000000007</v>
      </c>
      <c r="BO125">
        <v>92.296899999999994</v>
      </c>
      <c r="BP125">
        <v>92.878500000000003</v>
      </c>
      <c r="BQ125">
        <v>93.3917</v>
      </c>
    </row>
    <row r="126" spans="1:69" x14ac:dyDescent="0.3">
      <c r="A126" t="s">
        <v>97</v>
      </c>
      <c r="B126" t="s">
        <v>449</v>
      </c>
      <c r="C126" t="s">
        <v>286</v>
      </c>
      <c r="D126" t="s">
        <v>287</v>
      </c>
      <c r="AI126">
        <v>0</v>
      </c>
      <c r="AN126">
        <v>7.27E-4</v>
      </c>
      <c r="AO126">
        <v>8.8399999999999989E-3</v>
      </c>
      <c r="AP126">
        <v>3.44E-2</v>
      </c>
      <c r="AQ126">
        <v>5.0299999999999997E-2</v>
      </c>
      <c r="AR126">
        <v>0.11399999999999999</v>
      </c>
      <c r="AS126">
        <v>0.31806000000000001</v>
      </c>
      <c r="AT126">
        <v>0.61978200000000006</v>
      </c>
      <c r="AU126">
        <v>1.20777</v>
      </c>
      <c r="AV126">
        <v>2.9419</v>
      </c>
      <c r="AW126">
        <v>3.0235300000000001</v>
      </c>
      <c r="AX126">
        <v>3.1019000000000001</v>
      </c>
      <c r="AY126">
        <v>3.6</v>
      </c>
      <c r="AZ126">
        <v>4.4000000000000004</v>
      </c>
      <c r="BA126">
        <v>5.2</v>
      </c>
      <c r="BB126">
        <v>6.1</v>
      </c>
      <c r="BC126">
        <v>7.2</v>
      </c>
      <c r="BD126">
        <v>8.8000000000000007</v>
      </c>
      <c r="BE126">
        <v>10.5</v>
      </c>
      <c r="BF126">
        <v>13</v>
      </c>
      <c r="BG126">
        <v>16.5</v>
      </c>
      <c r="BH126">
        <v>16.587900000000001</v>
      </c>
      <c r="BI126">
        <v>16.600000000000001</v>
      </c>
      <c r="BJ126">
        <v>17.827100000000002</v>
      </c>
      <c r="BK126">
        <v>19.5</v>
      </c>
      <c r="BL126">
        <v>22.668800000000001</v>
      </c>
      <c r="BP126">
        <v>35</v>
      </c>
      <c r="BQ126">
        <v>34.976199999999999</v>
      </c>
    </row>
    <row r="127" spans="1:69" x14ac:dyDescent="0.3">
      <c r="A127" t="s">
        <v>450</v>
      </c>
      <c r="B127" t="s">
        <v>451</v>
      </c>
      <c r="C127" t="s">
        <v>286</v>
      </c>
      <c r="D127" t="s">
        <v>287</v>
      </c>
      <c r="AI127">
        <v>0</v>
      </c>
      <c r="AQ127">
        <v>7.2800000000000004E-2</v>
      </c>
      <c r="AR127">
        <v>0.20499999999999999</v>
      </c>
      <c r="AS127">
        <v>1.0414000000000001</v>
      </c>
      <c r="AT127">
        <v>3.0029400000000002</v>
      </c>
      <c r="AU127">
        <v>2.9992700000000001</v>
      </c>
      <c r="AV127">
        <v>3.9087700000000001</v>
      </c>
      <c r="AW127">
        <v>5.0903900000000002</v>
      </c>
      <c r="AX127">
        <v>10.533799999999999</v>
      </c>
      <c r="AY127">
        <v>12.306900000000001</v>
      </c>
      <c r="AZ127">
        <v>14.03</v>
      </c>
      <c r="BA127">
        <v>15.7</v>
      </c>
      <c r="BB127">
        <v>16</v>
      </c>
      <c r="BC127">
        <v>16.3</v>
      </c>
      <c r="BD127">
        <v>17.5</v>
      </c>
      <c r="BE127">
        <v>19.8</v>
      </c>
      <c r="BF127">
        <v>23</v>
      </c>
      <c r="BG127">
        <v>28.3</v>
      </c>
      <c r="BH127">
        <v>30.247</v>
      </c>
      <c r="BI127">
        <v>40.5</v>
      </c>
      <c r="BJ127">
        <v>50.8</v>
      </c>
      <c r="BK127">
        <v>62.8</v>
      </c>
      <c r="BL127">
        <v>64.099999999999994</v>
      </c>
      <c r="BM127">
        <v>72</v>
      </c>
      <c r="BN127">
        <v>77.117699999999999</v>
      </c>
      <c r="BO127">
        <v>82.599100000000007</v>
      </c>
      <c r="BP127">
        <v>88.470100000000002</v>
      </c>
    </row>
    <row r="128" spans="1:69" x14ac:dyDescent="0.3">
      <c r="A128" t="s">
        <v>99</v>
      </c>
      <c r="B128" t="s">
        <v>452</v>
      </c>
      <c r="C128" t="s">
        <v>286</v>
      </c>
      <c r="D128" t="s">
        <v>287</v>
      </c>
      <c r="AI128">
        <v>0</v>
      </c>
      <c r="AP128">
        <v>5.8400000000000006E-3</v>
      </c>
      <c r="AQ128">
        <v>1.6300000000000002E-2</v>
      </c>
      <c r="AR128">
        <v>3.2000000000000001E-2</v>
      </c>
      <c r="AS128">
        <v>4.7022599999999998E-2</v>
      </c>
      <c r="AT128">
        <v>7.69561E-2</v>
      </c>
      <c r="AU128">
        <v>0.22698299999999999</v>
      </c>
      <c r="AV128">
        <v>0.26057000000000002</v>
      </c>
      <c r="AW128">
        <v>0.30043700000000001</v>
      </c>
      <c r="AX128">
        <v>0.31732199999999999</v>
      </c>
      <c r="AY128">
        <v>0.46835700000000002</v>
      </c>
      <c r="AZ128">
        <v>0.49</v>
      </c>
      <c r="BA128">
        <v>0.51</v>
      </c>
      <c r="BB128">
        <v>0.53</v>
      </c>
      <c r="BC128">
        <v>1.26</v>
      </c>
      <c r="BD128">
        <v>3.1</v>
      </c>
      <c r="BE128">
        <v>4.9400000000000004</v>
      </c>
      <c r="BF128">
        <v>6</v>
      </c>
      <c r="BG128">
        <v>14</v>
      </c>
      <c r="BH128">
        <v>6.4331899999999997</v>
      </c>
      <c r="BI128">
        <v>32.398499999999999</v>
      </c>
      <c r="BJ128">
        <v>32.900300000000001</v>
      </c>
      <c r="BL128">
        <v>52.305900000000001</v>
      </c>
      <c r="BM128">
        <v>53.650799999999997</v>
      </c>
      <c r="BN128">
        <v>57.959200000000003</v>
      </c>
      <c r="BO128">
        <v>59.660600000000002</v>
      </c>
      <c r="BP128">
        <v>60.717100000000002</v>
      </c>
    </row>
    <row r="129" spans="1:69" x14ac:dyDescent="0.3">
      <c r="A129" t="s">
        <v>100</v>
      </c>
      <c r="B129" t="s">
        <v>453</v>
      </c>
      <c r="C129" t="s">
        <v>286</v>
      </c>
      <c r="D129" t="s">
        <v>287</v>
      </c>
      <c r="AI129">
        <v>0</v>
      </c>
      <c r="AQ129">
        <v>0.61699999999999999</v>
      </c>
      <c r="AR129">
        <v>1.21</v>
      </c>
      <c r="AS129">
        <v>1.7852300000000001</v>
      </c>
      <c r="AT129">
        <v>2.3374600000000001</v>
      </c>
      <c r="AU129">
        <v>2.5</v>
      </c>
      <c r="AV129">
        <v>3</v>
      </c>
      <c r="AW129">
        <v>3.5</v>
      </c>
      <c r="AX129">
        <v>4</v>
      </c>
      <c r="AY129">
        <v>4.5</v>
      </c>
      <c r="AZ129">
        <v>6</v>
      </c>
      <c r="BA129">
        <v>7</v>
      </c>
      <c r="BB129">
        <v>8.9700000000000006</v>
      </c>
      <c r="BC129">
        <v>9.07</v>
      </c>
      <c r="BD129">
        <v>10</v>
      </c>
      <c r="BE129">
        <v>10.7468</v>
      </c>
      <c r="BF129">
        <v>11.5</v>
      </c>
      <c r="BG129">
        <v>12.25</v>
      </c>
      <c r="BH129">
        <v>14.9</v>
      </c>
      <c r="BI129">
        <v>19.4194</v>
      </c>
      <c r="BJ129">
        <v>25.3096</v>
      </c>
      <c r="BK129">
        <v>32.986400000000003</v>
      </c>
      <c r="BL129">
        <v>39.573700000000002</v>
      </c>
      <c r="BP129">
        <v>88</v>
      </c>
    </row>
    <row r="130" spans="1:69" x14ac:dyDescent="0.3">
      <c r="A130" t="s">
        <v>454</v>
      </c>
      <c r="B130" t="s">
        <v>455</v>
      </c>
      <c r="C130" t="s">
        <v>286</v>
      </c>
      <c r="D130" t="s">
        <v>287</v>
      </c>
      <c r="AI130">
        <v>0</v>
      </c>
      <c r="AO130">
        <v>1.95</v>
      </c>
      <c r="AP130">
        <v>2.2599999999999998</v>
      </c>
      <c r="AQ130">
        <v>3.34</v>
      </c>
      <c r="AR130">
        <v>4.4000000000000004</v>
      </c>
      <c r="AS130">
        <v>5.8628099999999996</v>
      </c>
      <c r="AT130">
        <v>7.7147300000000003</v>
      </c>
      <c r="AU130">
        <v>21.1524</v>
      </c>
      <c r="AV130">
        <v>22.969799999999999</v>
      </c>
      <c r="AW130">
        <v>24.7377</v>
      </c>
      <c r="AX130">
        <v>34</v>
      </c>
      <c r="AY130">
        <v>38.5</v>
      </c>
      <c r="AZ130">
        <v>43.5</v>
      </c>
      <c r="BA130">
        <v>49.2</v>
      </c>
      <c r="BB130">
        <v>55.7</v>
      </c>
      <c r="BC130">
        <v>63</v>
      </c>
      <c r="BD130">
        <v>63.2</v>
      </c>
      <c r="BE130">
        <v>64</v>
      </c>
      <c r="BF130">
        <v>64.599999999999994</v>
      </c>
      <c r="BG130">
        <v>65.400000000000006</v>
      </c>
      <c r="BH130">
        <v>66.2</v>
      </c>
      <c r="BI130">
        <v>67</v>
      </c>
      <c r="BJ130">
        <v>67.8</v>
      </c>
      <c r="BK130">
        <v>68.599999999999994</v>
      </c>
      <c r="BL130">
        <v>69.400000000000006</v>
      </c>
      <c r="BM130">
        <v>70.275300000000001</v>
      </c>
      <c r="BN130">
        <v>74.371600000000001</v>
      </c>
      <c r="BO130">
        <v>75.556600000000003</v>
      </c>
      <c r="BP130">
        <v>76.4208</v>
      </c>
    </row>
    <row r="131" spans="1:69" x14ac:dyDescent="0.3">
      <c r="A131" t="s">
        <v>456</v>
      </c>
      <c r="B131" t="s">
        <v>457</v>
      </c>
      <c r="C131" t="s">
        <v>286</v>
      </c>
      <c r="D131" t="s">
        <v>287</v>
      </c>
      <c r="AI131">
        <v>2.3300000000000001E-2</v>
      </c>
      <c r="AJ131">
        <v>4.6099999999999995E-2</v>
      </c>
      <c r="AK131">
        <v>9.8400000000000001E-2</v>
      </c>
      <c r="AL131">
        <v>0.25</v>
      </c>
      <c r="AM131">
        <v>0.311</v>
      </c>
      <c r="AN131">
        <v>0.82</v>
      </c>
      <c r="AO131">
        <v>1.62</v>
      </c>
      <c r="AP131">
        <v>3.6</v>
      </c>
      <c r="AQ131">
        <v>6.78</v>
      </c>
      <c r="AR131">
        <v>23.6</v>
      </c>
      <c r="AS131">
        <v>44.7</v>
      </c>
      <c r="AT131">
        <v>56.6</v>
      </c>
      <c r="AU131">
        <v>59.4</v>
      </c>
      <c r="AV131">
        <v>65.5</v>
      </c>
      <c r="AW131">
        <v>72.7</v>
      </c>
      <c r="AX131">
        <v>73.5</v>
      </c>
      <c r="AY131">
        <v>78.099999999999994</v>
      </c>
      <c r="AZ131">
        <v>78.8</v>
      </c>
      <c r="BA131">
        <v>81</v>
      </c>
      <c r="BB131">
        <v>81.599999999999994</v>
      </c>
      <c r="BC131">
        <v>83.7</v>
      </c>
      <c r="BD131">
        <v>83.759100000000004</v>
      </c>
      <c r="BE131">
        <v>84.07</v>
      </c>
      <c r="BF131">
        <v>84.77</v>
      </c>
      <c r="BG131">
        <v>87.556799999999996</v>
      </c>
      <c r="BH131">
        <v>89.896299999999997</v>
      </c>
      <c r="BI131">
        <v>92.843000000000004</v>
      </c>
      <c r="BJ131">
        <v>95.069400000000002</v>
      </c>
      <c r="BK131">
        <v>96.022900000000007</v>
      </c>
      <c r="BL131">
        <v>96.157600000000002</v>
      </c>
      <c r="BM131">
        <v>96.505099999999999</v>
      </c>
      <c r="BN131">
        <v>97.571299999999994</v>
      </c>
      <c r="BO131">
        <v>97.168599999999998</v>
      </c>
      <c r="BP131">
        <v>97.415999999999997</v>
      </c>
      <c r="BQ131">
        <v>97.895600000000002</v>
      </c>
    </row>
    <row r="132" spans="1:69" x14ac:dyDescent="0.3">
      <c r="A132" t="s">
        <v>103</v>
      </c>
      <c r="B132" t="s">
        <v>458</v>
      </c>
      <c r="C132" t="s">
        <v>286</v>
      </c>
      <c r="D132" t="s">
        <v>287</v>
      </c>
      <c r="AI132">
        <v>0</v>
      </c>
      <c r="AL132">
        <v>9.11E-2</v>
      </c>
      <c r="AM132">
        <v>0.14699999999999999</v>
      </c>
      <c r="AN132">
        <v>0.20300000000000001</v>
      </c>
      <c r="AO132">
        <v>0.85599999999999998</v>
      </c>
      <c r="AP132">
        <v>2.17</v>
      </c>
      <c r="AQ132">
        <v>3.05</v>
      </c>
      <c r="AR132">
        <v>4.76</v>
      </c>
      <c r="AS132">
        <v>6.7313999999999998</v>
      </c>
      <c r="AT132">
        <v>8.5517900000000004</v>
      </c>
      <c r="AU132">
        <v>10.249000000000001</v>
      </c>
      <c r="AV132">
        <v>22.402899999999999</v>
      </c>
      <c r="AW132">
        <v>22.927099999999999</v>
      </c>
      <c r="AX132">
        <v>25.926100000000002</v>
      </c>
      <c r="AY132">
        <v>28.7912</v>
      </c>
      <c r="AZ132">
        <v>34.799999999999997</v>
      </c>
      <c r="BA132">
        <v>42</v>
      </c>
      <c r="BB132">
        <v>50.8</v>
      </c>
      <c r="BC132">
        <v>61.4</v>
      </c>
      <c r="BD132">
        <v>65.769099999999995</v>
      </c>
      <c r="BE132">
        <v>70.45</v>
      </c>
      <c r="BF132">
        <v>75.459999999999994</v>
      </c>
      <c r="BG132">
        <v>78.7</v>
      </c>
      <c r="BH132">
        <v>82</v>
      </c>
      <c r="BI132">
        <v>85.6</v>
      </c>
      <c r="BJ132">
        <v>98</v>
      </c>
      <c r="BK132">
        <v>99.598799999999997</v>
      </c>
      <c r="BL132">
        <v>99.542699999999996</v>
      </c>
      <c r="BM132">
        <v>99.105900000000005</v>
      </c>
      <c r="BN132">
        <v>99.7</v>
      </c>
      <c r="BO132">
        <v>99.723699999999994</v>
      </c>
      <c r="BP132">
        <v>99.747299999999996</v>
      </c>
    </row>
    <row r="133" spans="1:69" x14ac:dyDescent="0.3">
      <c r="A133" t="s">
        <v>459</v>
      </c>
      <c r="B133" t="s">
        <v>460</v>
      </c>
      <c r="C133" t="s">
        <v>286</v>
      </c>
      <c r="D133" t="s">
        <v>287</v>
      </c>
      <c r="AX133">
        <v>16.2</v>
      </c>
      <c r="AY133">
        <v>20.399999999999999</v>
      </c>
      <c r="AZ133">
        <v>23.3</v>
      </c>
      <c r="BA133">
        <v>25.9</v>
      </c>
      <c r="BB133">
        <v>30.3</v>
      </c>
      <c r="BC133">
        <v>34</v>
      </c>
      <c r="BD133">
        <v>38.700000000000003</v>
      </c>
      <c r="BE133">
        <v>42.1</v>
      </c>
      <c r="BF133">
        <v>45.1</v>
      </c>
      <c r="BG133">
        <v>47.7</v>
      </c>
      <c r="BH133">
        <v>53.3</v>
      </c>
      <c r="BI133">
        <v>56.4</v>
      </c>
      <c r="BJ133">
        <v>61.6</v>
      </c>
      <c r="BK133">
        <v>64.599999999999994</v>
      </c>
      <c r="BL133">
        <v>68.099999999999994</v>
      </c>
      <c r="BM133">
        <v>73.400000000000006</v>
      </c>
      <c r="BN133">
        <v>75.400000000000006</v>
      </c>
      <c r="BO133">
        <v>76.599999999999994</v>
      </c>
      <c r="BP133">
        <v>79.099999999999994</v>
      </c>
      <c r="BQ133">
        <v>81.5</v>
      </c>
    </row>
    <row r="134" spans="1:69" x14ac:dyDescent="0.3">
      <c r="A134" t="s">
        <v>461</v>
      </c>
      <c r="B134" t="s">
        <v>462</v>
      </c>
      <c r="C134" t="s">
        <v>286</v>
      </c>
      <c r="D134" t="s">
        <v>287</v>
      </c>
      <c r="AI134">
        <v>0</v>
      </c>
      <c r="AQ134">
        <v>9.6600000000000002E-3</v>
      </c>
      <c r="AR134">
        <v>3.78E-2</v>
      </c>
      <c r="AS134">
        <v>0.111044</v>
      </c>
      <c r="AT134">
        <v>0.18166399999999999</v>
      </c>
      <c r="AU134">
        <v>0.267899</v>
      </c>
      <c r="AV134">
        <v>0.33391199999999999</v>
      </c>
      <c r="AW134">
        <v>0.36143399999999998</v>
      </c>
      <c r="AX134">
        <v>0.85035700000000003</v>
      </c>
      <c r="AY134">
        <v>1.1698900000000001</v>
      </c>
      <c r="AZ134">
        <v>1.64</v>
      </c>
      <c r="BA134">
        <v>3.55</v>
      </c>
      <c r="BB134">
        <v>6</v>
      </c>
      <c r="BC134">
        <v>7</v>
      </c>
      <c r="BD134">
        <v>9</v>
      </c>
      <c r="BE134">
        <v>10.7477</v>
      </c>
      <c r="BF134">
        <v>12.5</v>
      </c>
      <c r="BG134">
        <v>14.26</v>
      </c>
      <c r="BH134">
        <v>18.2</v>
      </c>
      <c r="BI134">
        <v>21.87</v>
      </c>
      <c r="BJ134">
        <v>25.510400000000001</v>
      </c>
      <c r="BK134">
        <v>36.299999999999997</v>
      </c>
      <c r="BL134">
        <v>47.032299999999999</v>
      </c>
      <c r="BM134">
        <v>54</v>
      </c>
      <c r="BN134">
        <v>62</v>
      </c>
      <c r="BO134">
        <v>62.700099999999999</v>
      </c>
      <c r="BP134">
        <v>63.625500000000002</v>
      </c>
    </row>
    <row r="135" spans="1:69" x14ac:dyDescent="0.3">
      <c r="A135" t="s">
        <v>105</v>
      </c>
      <c r="B135" t="s">
        <v>463</v>
      </c>
      <c r="C135" t="s">
        <v>286</v>
      </c>
      <c r="D135" t="s">
        <v>287</v>
      </c>
      <c r="AI135">
        <v>0</v>
      </c>
      <c r="AN135">
        <v>7.1599999999999997E-2</v>
      </c>
      <c r="AO135">
        <v>0.14000000000000001</v>
      </c>
      <c r="AP135">
        <v>1.24</v>
      </c>
      <c r="AQ135">
        <v>2.72</v>
      </c>
      <c r="AR135">
        <v>5.38</v>
      </c>
      <c r="AS135">
        <v>7.9527400000000004</v>
      </c>
      <c r="AT135">
        <v>6.78322</v>
      </c>
      <c r="AU135">
        <v>7</v>
      </c>
      <c r="AV135">
        <v>8</v>
      </c>
      <c r="AW135">
        <v>9</v>
      </c>
      <c r="AX135">
        <v>10.14</v>
      </c>
      <c r="AY135">
        <v>15</v>
      </c>
      <c r="AZ135">
        <v>18.739999999999998</v>
      </c>
      <c r="BA135">
        <v>22.53</v>
      </c>
      <c r="BB135">
        <v>30.14</v>
      </c>
      <c r="BC135">
        <v>43.68</v>
      </c>
      <c r="BD135">
        <v>52</v>
      </c>
      <c r="BE135">
        <v>61.2498</v>
      </c>
      <c r="BF135">
        <v>70.5</v>
      </c>
      <c r="BG135">
        <v>73</v>
      </c>
      <c r="BH135">
        <v>74</v>
      </c>
      <c r="BI135">
        <v>76.11</v>
      </c>
      <c r="BJ135">
        <v>78.180800000000005</v>
      </c>
      <c r="BK135">
        <v>80.900000000000006</v>
      </c>
      <c r="BL135">
        <v>81.481200000000001</v>
      </c>
      <c r="BM135">
        <v>82.066500000000005</v>
      </c>
      <c r="BN135">
        <v>82.656000000000006</v>
      </c>
      <c r="BO135">
        <v>82.798000000000002</v>
      </c>
      <c r="BP135">
        <v>83.493300000000005</v>
      </c>
    </row>
    <row r="136" spans="1:69" x14ac:dyDescent="0.3">
      <c r="A136" t="s">
        <v>106</v>
      </c>
      <c r="B136" t="s">
        <v>464</v>
      </c>
      <c r="C136" t="s">
        <v>286</v>
      </c>
      <c r="D136" t="s">
        <v>287</v>
      </c>
      <c r="AI136">
        <v>0</v>
      </c>
      <c r="AP136">
        <v>4.4900000000000001E-3</v>
      </c>
      <c r="AQ136">
        <v>4.1000000000000003E-3</v>
      </c>
      <c r="AR136">
        <v>1.1299999999999999E-2</v>
      </c>
      <c r="AS136">
        <v>1.7702699999999998E-2</v>
      </c>
      <c r="AT136">
        <v>3.3812200000000001E-2</v>
      </c>
      <c r="AU136">
        <v>3.2713300000000001E-2</v>
      </c>
      <c r="AV136">
        <v>3.1868899999999999E-2</v>
      </c>
      <c r="AW136">
        <v>3.1011199999999999E-2</v>
      </c>
      <c r="AZ136">
        <v>0.55137700000000001</v>
      </c>
      <c r="BA136">
        <v>0.53</v>
      </c>
      <c r="BB136">
        <v>2</v>
      </c>
      <c r="BC136">
        <v>2.2999999999999998</v>
      </c>
      <c r="BD136">
        <v>2.5</v>
      </c>
      <c r="BE136">
        <v>2.6</v>
      </c>
      <c r="BF136">
        <v>3.2</v>
      </c>
      <c r="BG136">
        <v>5.41</v>
      </c>
      <c r="BH136">
        <v>10</v>
      </c>
      <c r="BI136">
        <v>15.7</v>
      </c>
      <c r="BJ136">
        <v>16.3</v>
      </c>
      <c r="BK136">
        <v>17.277699999999999</v>
      </c>
      <c r="BL136">
        <v>18.3141</v>
      </c>
      <c r="BM136">
        <v>19.412600000000001</v>
      </c>
      <c r="BN136">
        <v>20.577100000000002</v>
      </c>
      <c r="BO136">
        <v>21.896599999999999</v>
      </c>
      <c r="BP136">
        <v>23.497900000000001</v>
      </c>
    </row>
    <row r="137" spans="1:69" x14ac:dyDescent="0.3">
      <c r="A137" t="s">
        <v>107</v>
      </c>
      <c r="B137" t="s">
        <v>465</v>
      </c>
      <c r="C137" t="s">
        <v>286</v>
      </c>
      <c r="D137" t="s">
        <v>287</v>
      </c>
      <c r="AI137">
        <v>0</v>
      </c>
      <c r="AR137">
        <v>0.13400000000000001</v>
      </c>
      <c r="AS137">
        <v>0.18704299999999999</v>
      </c>
      <c r="AT137">
        <v>0.366533</v>
      </c>
      <c r="AU137">
        <v>2.2444199999999999</v>
      </c>
      <c r="AV137">
        <v>2.8145199999999999</v>
      </c>
      <c r="AW137">
        <v>3.5328400000000002</v>
      </c>
      <c r="AX137">
        <v>3.9177900000000001</v>
      </c>
      <c r="AY137">
        <v>4.30105</v>
      </c>
      <c r="AZ137">
        <v>4.7220000000000004</v>
      </c>
      <c r="BA137">
        <v>9</v>
      </c>
      <c r="BB137">
        <v>10.8</v>
      </c>
      <c r="BC137">
        <v>14</v>
      </c>
      <c r="BD137">
        <v>14</v>
      </c>
      <c r="BE137">
        <v>15.2</v>
      </c>
      <c r="BF137">
        <v>16.5</v>
      </c>
      <c r="BG137">
        <v>17.760000000000002</v>
      </c>
      <c r="BM137">
        <v>87.575400000000002</v>
      </c>
      <c r="BN137">
        <v>88.559799999999996</v>
      </c>
      <c r="BO137">
        <v>88.641199999999998</v>
      </c>
      <c r="BP137">
        <v>88.498900000000006</v>
      </c>
    </row>
    <row r="138" spans="1:69" x14ac:dyDescent="0.3">
      <c r="A138" t="s">
        <v>466</v>
      </c>
      <c r="B138" t="s">
        <v>467</v>
      </c>
      <c r="C138" t="s">
        <v>286</v>
      </c>
      <c r="D138" t="s">
        <v>287</v>
      </c>
      <c r="AI138">
        <v>0</v>
      </c>
      <c r="AN138">
        <v>0.30599999999999999</v>
      </c>
      <c r="AO138">
        <v>0.67</v>
      </c>
      <c r="AP138">
        <v>0.99199999999999999</v>
      </c>
      <c r="AQ138">
        <v>1.3</v>
      </c>
      <c r="AR138">
        <v>1.93</v>
      </c>
      <c r="AS138">
        <v>5.0904800000000003</v>
      </c>
      <c r="AT138">
        <v>8.1818600000000004</v>
      </c>
      <c r="AU138">
        <v>14.6418</v>
      </c>
      <c r="AV138">
        <v>20.982500000000002</v>
      </c>
      <c r="AW138">
        <v>21.395199999999999</v>
      </c>
      <c r="AX138">
        <v>21.567599999999999</v>
      </c>
      <c r="AY138">
        <v>24.5</v>
      </c>
      <c r="AZ138">
        <v>27.9</v>
      </c>
      <c r="BA138">
        <v>30</v>
      </c>
      <c r="BB138">
        <v>31</v>
      </c>
      <c r="BC138">
        <v>32.5</v>
      </c>
      <c r="BD138">
        <v>34</v>
      </c>
      <c r="BE138">
        <v>45.865000000000002</v>
      </c>
      <c r="BF138">
        <v>49.4</v>
      </c>
      <c r="BG138">
        <v>53.2</v>
      </c>
      <c r="BH138">
        <v>57.3</v>
      </c>
      <c r="BI138">
        <v>58.2226</v>
      </c>
      <c r="BJ138">
        <v>59.1601</v>
      </c>
      <c r="BK138">
        <v>60.1126</v>
      </c>
      <c r="BL138">
        <v>61.080500000000001</v>
      </c>
      <c r="BM138">
        <v>62.064</v>
      </c>
      <c r="BN138">
        <v>63.063299999999998</v>
      </c>
      <c r="BO138">
        <v>65.354399999999998</v>
      </c>
      <c r="BP138">
        <v>70.083399999999997</v>
      </c>
    </row>
    <row r="139" spans="1:69" x14ac:dyDescent="0.3">
      <c r="A139" t="s">
        <v>468</v>
      </c>
      <c r="B139" t="s">
        <v>469</v>
      </c>
      <c r="C139" t="s">
        <v>286</v>
      </c>
      <c r="D139" t="s">
        <v>287</v>
      </c>
      <c r="AX139">
        <v>16.600000000000001</v>
      </c>
      <c r="AY139">
        <v>20.7</v>
      </c>
      <c r="AZ139">
        <v>23.7</v>
      </c>
      <c r="BA139">
        <v>26.4</v>
      </c>
      <c r="BB139">
        <v>31</v>
      </c>
      <c r="BC139">
        <v>34.6</v>
      </c>
      <c r="BD139">
        <v>39.299999999999997</v>
      </c>
      <c r="BE139">
        <v>43</v>
      </c>
      <c r="BF139">
        <v>46.1</v>
      </c>
      <c r="BG139">
        <v>48.7</v>
      </c>
      <c r="BH139">
        <v>54.4</v>
      </c>
      <c r="BI139">
        <v>57.5</v>
      </c>
      <c r="BJ139">
        <v>62.3</v>
      </c>
      <c r="BK139">
        <v>65.3</v>
      </c>
      <c r="BL139">
        <v>67.900000000000006</v>
      </c>
      <c r="BM139">
        <v>73.900000000000006</v>
      </c>
      <c r="BN139">
        <v>76.3</v>
      </c>
      <c r="BO139">
        <v>77.400000000000006</v>
      </c>
      <c r="BP139">
        <v>79.7</v>
      </c>
      <c r="BQ139">
        <v>82</v>
      </c>
    </row>
    <row r="140" spans="1:69" x14ac:dyDescent="0.3">
      <c r="A140" t="s">
        <v>470</v>
      </c>
      <c r="B140" t="s">
        <v>471</v>
      </c>
      <c r="C140" t="s">
        <v>286</v>
      </c>
      <c r="D140" t="s">
        <v>287</v>
      </c>
      <c r="AX140">
        <v>0.7</v>
      </c>
      <c r="AY140">
        <v>1</v>
      </c>
      <c r="AZ140">
        <v>1.8</v>
      </c>
      <c r="BA140">
        <v>2.2000000000000002</v>
      </c>
      <c r="BB140">
        <v>2.6</v>
      </c>
      <c r="BC140">
        <v>3.3</v>
      </c>
      <c r="BD140">
        <v>4</v>
      </c>
      <c r="BE140">
        <v>4.8</v>
      </c>
      <c r="BF140">
        <v>6</v>
      </c>
      <c r="BG140">
        <v>8.1999999999999993</v>
      </c>
      <c r="BH140">
        <v>10.7</v>
      </c>
      <c r="BI140">
        <v>13.5</v>
      </c>
      <c r="BJ140">
        <v>16.2</v>
      </c>
      <c r="BK140">
        <v>19.5</v>
      </c>
      <c r="BL140">
        <v>21.9</v>
      </c>
      <c r="BM140">
        <v>25</v>
      </c>
      <c r="BN140">
        <v>28.3</v>
      </c>
      <c r="BO140">
        <v>30.6</v>
      </c>
      <c r="BP140">
        <v>32.5</v>
      </c>
      <c r="BQ140">
        <v>35</v>
      </c>
    </row>
    <row r="141" spans="1:69" x14ac:dyDescent="0.3">
      <c r="A141" t="s">
        <v>472</v>
      </c>
      <c r="B141" t="s">
        <v>473</v>
      </c>
      <c r="C141" t="s">
        <v>286</v>
      </c>
      <c r="D141" t="s">
        <v>287</v>
      </c>
      <c r="AX141">
        <v>1</v>
      </c>
      <c r="AY141">
        <v>1.3</v>
      </c>
      <c r="AZ141">
        <v>2.5</v>
      </c>
      <c r="BA141">
        <v>3</v>
      </c>
      <c r="BB141">
        <v>3.7</v>
      </c>
      <c r="BC141">
        <v>4.3</v>
      </c>
      <c r="BD141">
        <v>4.9000000000000004</v>
      </c>
      <c r="BE141">
        <v>5.4</v>
      </c>
      <c r="BF141">
        <v>6</v>
      </c>
      <c r="BG141">
        <v>6.9</v>
      </c>
      <c r="BH141">
        <v>7.9</v>
      </c>
      <c r="BI141">
        <v>9.4</v>
      </c>
      <c r="BJ141">
        <v>11.4</v>
      </c>
      <c r="BK141">
        <v>13.8</v>
      </c>
      <c r="BL141">
        <v>17.5</v>
      </c>
      <c r="BM141">
        <v>18.899999999999999</v>
      </c>
      <c r="BN141">
        <v>21.7</v>
      </c>
      <c r="BO141">
        <v>23.8</v>
      </c>
      <c r="BP141">
        <v>25.2</v>
      </c>
      <c r="BQ141">
        <v>27.2</v>
      </c>
    </row>
    <row r="142" spans="1:69" x14ac:dyDescent="0.3">
      <c r="A142" t="s">
        <v>109</v>
      </c>
      <c r="B142" t="s">
        <v>474</v>
      </c>
      <c r="C142" t="s">
        <v>286</v>
      </c>
      <c r="D142" t="s">
        <v>287</v>
      </c>
      <c r="AI142">
        <v>0</v>
      </c>
      <c r="AS142">
        <v>36.5152</v>
      </c>
      <c r="AT142">
        <v>45.116900000000001</v>
      </c>
      <c r="AU142">
        <v>59.470700000000001</v>
      </c>
      <c r="AV142">
        <v>58.809699999999999</v>
      </c>
      <c r="AW142">
        <v>64.007400000000004</v>
      </c>
      <c r="AX142">
        <v>63.371400000000001</v>
      </c>
      <c r="AY142">
        <v>64.214200000000005</v>
      </c>
      <c r="AZ142">
        <v>65.080200000000005</v>
      </c>
      <c r="BA142">
        <v>70</v>
      </c>
      <c r="BB142">
        <v>75</v>
      </c>
      <c r="BC142">
        <v>80</v>
      </c>
      <c r="BD142">
        <v>85</v>
      </c>
      <c r="BE142">
        <v>89.407700000000006</v>
      </c>
      <c r="BF142">
        <v>93.8</v>
      </c>
      <c r="BG142">
        <v>95.21</v>
      </c>
      <c r="BH142">
        <v>96.641199999999998</v>
      </c>
      <c r="BI142">
        <v>98.093900000000005</v>
      </c>
      <c r="BJ142">
        <v>99.546599999999998</v>
      </c>
      <c r="BL142">
        <v>93.146100000000004</v>
      </c>
      <c r="BM142">
        <v>94.349900000000005</v>
      </c>
      <c r="BN142">
        <v>95.569400000000002</v>
      </c>
      <c r="BO142">
        <v>96.452799999999996</v>
      </c>
      <c r="BP142">
        <v>97.344399999999993</v>
      </c>
    </row>
    <row r="143" spans="1:69" x14ac:dyDescent="0.3">
      <c r="A143" t="s">
        <v>110</v>
      </c>
      <c r="B143" t="s">
        <v>475</v>
      </c>
      <c r="C143" t="s">
        <v>286</v>
      </c>
      <c r="D143" t="s">
        <v>287</v>
      </c>
      <c r="AI143">
        <v>0</v>
      </c>
      <c r="AM143">
        <v>2.7699999999999999E-3</v>
      </c>
      <c r="AN143">
        <v>5.4799999999999996E-3</v>
      </c>
      <c r="AO143">
        <v>5.45E-2</v>
      </c>
      <c r="AP143">
        <v>0.16199999999999998</v>
      </c>
      <c r="AQ143">
        <v>0.29599999999999999</v>
      </c>
      <c r="AR143">
        <v>0.34799999999999998</v>
      </c>
      <c r="AS143">
        <v>0.64741000000000004</v>
      </c>
      <c r="AT143">
        <v>0.79382200000000003</v>
      </c>
      <c r="AU143">
        <v>1.0504199999999999</v>
      </c>
      <c r="AV143">
        <v>1.45858</v>
      </c>
      <c r="AW143">
        <v>1.4461599999999999</v>
      </c>
      <c r="AX143">
        <v>1.7920499999999999</v>
      </c>
      <c r="AY143">
        <v>2.5375700000000001</v>
      </c>
      <c r="AZ143">
        <v>3.88</v>
      </c>
      <c r="BG143">
        <v>10.5</v>
      </c>
      <c r="BH143">
        <v>15.26</v>
      </c>
      <c r="BI143">
        <v>22.19</v>
      </c>
      <c r="BJ143">
        <v>25.1</v>
      </c>
      <c r="BK143">
        <v>28.3</v>
      </c>
      <c r="BL143">
        <v>32</v>
      </c>
      <c r="BM143">
        <v>36.184699999999999</v>
      </c>
      <c r="BN143">
        <v>44.453099999999999</v>
      </c>
      <c r="BO143">
        <v>48.3</v>
      </c>
      <c r="BP143">
        <v>51.2</v>
      </c>
    </row>
    <row r="144" spans="1:69" x14ac:dyDescent="0.3">
      <c r="A144" t="s">
        <v>476</v>
      </c>
      <c r="B144" t="s">
        <v>477</v>
      </c>
      <c r="C144" t="s">
        <v>286</v>
      </c>
      <c r="D144" t="s">
        <v>287</v>
      </c>
      <c r="AX144">
        <v>3.6</v>
      </c>
      <c r="AY144">
        <v>4.4000000000000004</v>
      </c>
      <c r="AZ144">
        <v>5.6</v>
      </c>
      <c r="BA144">
        <v>6.4</v>
      </c>
      <c r="BB144">
        <v>7.5</v>
      </c>
      <c r="BC144">
        <v>10.1</v>
      </c>
      <c r="BD144">
        <v>12.2</v>
      </c>
      <c r="BE144">
        <v>13.6</v>
      </c>
      <c r="BF144">
        <v>15.2</v>
      </c>
      <c r="BG144">
        <v>17.2</v>
      </c>
      <c r="BH144">
        <v>19.3</v>
      </c>
      <c r="BI144">
        <v>21.8</v>
      </c>
      <c r="BJ144">
        <v>24.3</v>
      </c>
      <c r="BK144">
        <v>27.2</v>
      </c>
      <c r="BL144">
        <v>33.4</v>
      </c>
      <c r="BM144">
        <v>42.6</v>
      </c>
      <c r="BN144">
        <v>46.3</v>
      </c>
      <c r="BO144">
        <v>48.5</v>
      </c>
      <c r="BP144">
        <v>50.7</v>
      </c>
      <c r="BQ144">
        <v>53.8</v>
      </c>
    </row>
    <row r="145" spans="1:69" x14ac:dyDescent="0.3">
      <c r="A145" t="s">
        <v>478</v>
      </c>
      <c r="B145" t="s">
        <v>479</v>
      </c>
      <c r="C145" t="s">
        <v>286</v>
      </c>
      <c r="D145" t="s">
        <v>287</v>
      </c>
    </row>
    <row r="146" spans="1:69" x14ac:dyDescent="0.3">
      <c r="A146" t="s">
        <v>111</v>
      </c>
      <c r="B146" t="s">
        <v>480</v>
      </c>
      <c r="C146" t="s">
        <v>286</v>
      </c>
      <c r="D146" t="s">
        <v>287</v>
      </c>
      <c r="AI146">
        <v>0</v>
      </c>
      <c r="AO146">
        <v>2.8500000000000001E-3</v>
      </c>
      <c r="AP146">
        <v>5.5799999999999999E-3</v>
      </c>
      <c r="AQ146">
        <v>1.1000000000000001E-2</v>
      </c>
      <c r="AR146">
        <v>5.3799999999999994E-2</v>
      </c>
      <c r="AS146">
        <v>0.21180599999999999</v>
      </c>
      <c r="AT146">
        <v>0.26114999999999999</v>
      </c>
      <c r="AU146">
        <v>1.0839399999999999</v>
      </c>
      <c r="AV146">
        <v>1.5325</v>
      </c>
      <c r="AW146">
        <v>2.1755200000000001</v>
      </c>
      <c r="AX146">
        <v>2.5802499999999999</v>
      </c>
      <c r="AY146">
        <v>2.9797099999999999</v>
      </c>
      <c r="AZ146">
        <v>3.44543</v>
      </c>
      <c r="BA146">
        <v>3.58</v>
      </c>
      <c r="BB146">
        <v>3.72</v>
      </c>
      <c r="BC146">
        <v>3.86</v>
      </c>
      <c r="BD146">
        <v>7</v>
      </c>
      <c r="BE146">
        <v>10</v>
      </c>
      <c r="BF146">
        <v>15</v>
      </c>
      <c r="BG146">
        <v>22</v>
      </c>
      <c r="BH146">
        <v>25</v>
      </c>
      <c r="BI146">
        <v>32.453899999999997</v>
      </c>
      <c r="BJ146">
        <v>39</v>
      </c>
      <c r="BK146">
        <v>40.799999999999997</v>
      </c>
      <c r="BL146">
        <v>42.301699999999997</v>
      </c>
      <c r="BM146">
        <v>43.657499999999999</v>
      </c>
      <c r="BN146">
        <v>45.056699999999999</v>
      </c>
      <c r="BO146">
        <v>46.500700000000002</v>
      </c>
      <c r="BP146">
        <v>47.991</v>
      </c>
    </row>
    <row r="147" spans="1:69" x14ac:dyDescent="0.3">
      <c r="A147" t="s">
        <v>481</v>
      </c>
      <c r="B147" t="s">
        <v>482</v>
      </c>
      <c r="C147" t="s">
        <v>286</v>
      </c>
      <c r="D147" t="s">
        <v>287</v>
      </c>
    </row>
    <row r="148" spans="1:69" x14ac:dyDescent="0.3">
      <c r="A148" t="s">
        <v>112</v>
      </c>
      <c r="B148" t="s">
        <v>483</v>
      </c>
      <c r="C148" t="s">
        <v>286</v>
      </c>
      <c r="D148" t="s">
        <v>287</v>
      </c>
      <c r="AI148">
        <v>0</v>
      </c>
      <c r="AO148">
        <v>0.27699999999999997</v>
      </c>
      <c r="AP148">
        <v>0.97800000000000009</v>
      </c>
      <c r="AQ148">
        <v>1.97</v>
      </c>
      <c r="AR148">
        <v>2.92</v>
      </c>
      <c r="AS148">
        <v>6.4270699999999996</v>
      </c>
      <c r="AT148">
        <v>7.17936</v>
      </c>
      <c r="AU148">
        <v>17.690000000000001</v>
      </c>
      <c r="AV148">
        <v>25.91</v>
      </c>
      <c r="AW148">
        <v>31.23</v>
      </c>
      <c r="AX148">
        <v>36.22</v>
      </c>
      <c r="AY148">
        <v>43.9</v>
      </c>
      <c r="AZ148">
        <v>49.9</v>
      </c>
      <c r="BA148">
        <v>55.22</v>
      </c>
      <c r="BB148">
        <v>59.76</v>
      </c>
      <c r="BC148">
        <v>62.12</v>
      </c>
      <c r="BD148">
        <v>63.64</v>
      </c>
      <c r="BE148">
        <v>67.23</v>
      </c>
      <c r="BF148">
        <v>68.4529</v>
      </c>
      <c r="BG148">
        <v>72.133499999999998</v>
      </c>
      <c r="BH148">
        <v>71.378100000000003</v>
      </c>
      <c r="BI148">
        <v>74.376599999999996</v>
      </c>
      <c r="BJ148">
        <v>77.615300000000005</v>
      </c>
      <c r="BK148">
        <v>79.7226</v>
      </c>
      <c r="BL148">
        <v>81.581900000000005</v>
      </c>
      <c r="BM148">
        <v>83.055499999999995</v>
      </c>
      <c r="BN148">
        <v>86.930499999999995</v>
      </c>
      <c r="BO148">
        <v>87.724199999999996</v>
      </c>
      <c r="BP148">
        <v>88.502899999999997</v>
      </c>
    </row>
    <row r="149" spans="1:69" x14ac:dyDescent="0.3">
      <c r="A149" t="s">
        <v>113</v>
      </c>
      <c r="B149" t="s">
        <v>484</v>
      </c>
      <c r="C149" t="s">
        <v>286</v>
      </c>
      <c r="D149" t="s">
        <v>287</v>
      </c>
      <c r="AI149">
        <v>0</v>
      </c>
      <c r="AK149">
        <v>0.153</v>
      </c>
      <c r="AL149">
        <v>0.30199999999999999</v>
      </c>
      <c r="AM149">
        <v>0.496</v>
      </c>
      <c r="AN149">
        <v>1.59</v>
      </c>
      <c r="AO149">
        <v>5.55</v>
      </c>
      <c r="AP149">
        <v>7.14</v>
      </c>
      <c r="AQ149">
        <v>11.7</v>
      </c>
      <c r="AR149">
        <v>17.399999999999999</v>
      </c>
      <c r="AS149">
        <v>22.8873</v>
      </c>
      <c r="AT149">
        <v>36.163400000000003</v>
      </c>
      <c r="AU149">
        <v>39.840000000000003</v>
      </c>
      <c r="AV149">
        <v>54.55</v>
      </c>
      <c r="AW149">
        <v>65.88</v>
      </c>
      <c r="AX149">
        <v>70</v>
      </c>
      <c r="AY149">
        <v>72.510000000000005</v>
      </c>
      <c r="AZ149">
        <v>78.92</v>
      </c>
      <c r="BA149">
        <v>82.23</v>
      </c>
      <c r="BB149">
        <v>87.31</v>
      </c>
      <c r="BC149">
        <v>90.62</v>
      </c>
      <c r="BD149">
        <v>90.029899999999998</v>
      </c>
      <c r="BE149">
        <v>91.9499</v>
      </c>
      <c r="BF149">
        <v>93.776499999999999</v>
      </c>
      <c r="BG149">
        <v>94.670199999999994</v>
      </c>
      <c r="BH149">
        <v>96.3767</v>
      </c>
      <c r="BI149">
        <v>98.136700000000005</v>
      </c>
      <c r="BJ149">
        <v>97.363</v>
      </c>
      <c r="BK149">
        <v>97.061300000000003</v>
      </c>
      <c r="BL149">
        <v>97.120599999999996</v>
      </c>
      <c r="BM149">
        <v>98.459599999999995</v>
      </c>
      <c r="BN149">
        <v>98.660899999999998</v>
      </c>
      <c r="BO149">
        <v>98.242000000000004</v>
      </c>
      <c r="BP149">
        <v>99.347899999999996</v>
      </c>
      <c r="BQ149">
        <v>98.760599999999997</v>
      </c>
    </row>
    <row r="150" spans="1:69" x14ac:dyDescent="0.3">
      <c r="A150" t="s">
        <v>114</v>
      </c>
      <c r="B150" t="s">
        <v>485</v>
      </c>
      <c r="C150" t="s">
        <v>286</v>
      </c>
      <c r="D150" t="s">
        <v>287</v>
      </c>
      <c r="AI150">
        <v>0</v>
      </c>
      <c r="AO150">
        <v>0.81300000000000006</v>
      </c>
      <c r="AP150">
        <v>2.0499999999999998</v>
      </c>
      <c r="AQ150">
        <v>3.32</v>
      </c>
      <c r="AR150">
        <v>4.3899999999999997</v>
      </c>
      <c r="AS150">
        <v>6.3190600000000003</v>
      </c>
      <c r="AT150">
        <v>7.2193500000000004</v>
      </c>
      <c r="AU150">
        <v>21.94</v>
      </c>
      <c r="AV150">
        <v>26.98</v>
      </c>
      <c r="AW150">
        <v>38.58</v>
      </c>
      <c r="AX150">
        <v>46</v>
      </c>
      <c r="AY150">
        <v>53.63</v>
      </c>
      <c r="AZ150">
        <v>59.17</v>
      </c>
      <c r="BA150">
        <v>63.41</v>
      </c>
      <c r="BB150">
        <v>66.84</v>
      </c>
      <c r="BC150">
        <v>68.42</v>
      </c>
      <c r="BD150">
        <v>69.75</v>
      </c>
      <c r="BE150">
        <v>73.119900000000001</v>
      </c>
      <c r="BF150">
        <v>75.234399999999994</v>
      </c>
      <c r="BG150">
        <v>75.826099999999997</v>
      </c>
      <c r="BH150">
        <v>79.200599999999994</v>
      </c>
      <c r="BI150">
        <v>79.842100000000002</v>
      </c>
      <c r="BJ150">
        <v>80.114099999999993</v>
      </c>
      <c r="BK150">
        <v>83.577200000000005</v>
      </c>
      <c r="BL150">
        <v>86.135499999999993</v>
      </c>
      <c r="BM150">
        <v>88.897999999999996</v>
      </c>
      <c r="BN150">
        <v>91.179599999999994</v>
      </c>
      <c r="BO150">
        <v>91.030100000000004</v>
      </c>
      <c r="BP150">
        <v>92.187899999999999</v>
      </c>
      <c r="BQ150">
        <v>92.707599999999999</v>
      </c>
    </row>
    <row r="151" spans="1:69" x14ac:dyDescent="0.3">
      <c r="A151" t="s">
        <v>486</v>
      </c>
      <c r="B151" t="s">
        <v>487</v>
      </c>
      <c r="C151" t="s">
        <v>286</v>
      </c>
      <c r="D151" t="s">
        <v>287</v>
      </c>
      <c r="AI151">
        <v>0</v>
      </c>
      <c r="AM151">
        <v>3.6999999999999998E-2</v>
      </c>
      <c r="AN151">
        <v>0.28000000000000003</v>
      </c>
      <c r="AO151">
        <v>0.72700000000000009</v>
      </c>
      <c r="AP151">
        <v>2.36</v>
      </c>
      <c r="AQ151">
        <v>7</v>
      </c>
      <c r="AR151">
        <v>9.2100000000000009</v>
      </c>
      <c r="AS151">
        <v>13.608599999999999</v>
      </c>
      <c r="AT151">
        <v>22.5212</v>
      </c>
      <c r="AU151">
        <v>25.171900000000001</v>
      </c>
      <c r="AV151">
        <v>25.742100000000001</v>
      </c>
      <c r="AW151">
        <v>31.484100000000002</v>
      </c>
      <c r="AX151">
        <v>34.862900000000003</v>
      </c>
      <c r="AY151">
        <v>46.4</v>
      </c>
      <c r="AZ151">
        <v>47.326999999999998</v>
      </c>
      <c r="BA151">
        <v>49.24</v>
      </c>
      <c r="BB151">
        <v>54</v>
      </c>
      <c r="BC151">
        <v>55.198</v>
      </c>
      <c r="BD151">
        <v>60.203699999999998</v>
      </c>
      <c r="BE151">
        <v>61.31</v>
      </c>
      <c r="BF151">
        <v>65.8</v>
      </c>
      <c r="BG151">
        <v>69.780900000000003</v>
      </c>
      <c r="BH151">
        <v>77.600099999999998</v>
      </c>
      <c r="BI151">
        <v>81.643000000000001</v>
      </c>
      <c r="BJ151">
        <v>83.174099999999996</v>
      </c>
      <c r="BK151">
        <v>83.7941</v>
      </c>
      <c r="BL151">
        <v>86.4679</v>
      </c>
      <c r="BM151">
        <v>87.462299999999999</v>
      </c>
      <c r="BN151">
        <v>88.468100000000007</v>
      </c>
      <c r="BO151">
        <v>87.9696</v>
      </c>
      <c r="BP151">
        <v>89.180599999999998</v>
      </c>
    </row>
    <row r="152" spans="1:69" x14ac:dyDescent="0.3">
      <c r="A152" t="s">
        <v>488</v>
      </c>
      <c r="B152" t="s">
        <v>489</v>
      </c>
      <c r="C152" t="s">
        <v>286</v>
      </c>
      <c r="D152" t="s">
        <v>287</v>
      </c>
    </row>
    <row r="153" spans="1:69" x14ac:dyDescent="0.3">
      <c r="A153" t="s">
        <v>115</v>
      </c>
      <c r="B153" t="s">
        <v>490</v>
      </c>
      <c r="C153" t="s">
        <v>286</v>
      </c>
      <c r="D153" t="s">
        <v>287</v>
      </c>
      <c r="AI153">
        <v>0</v>
      </c>
      <c r="AN153">
        <v>3.7100000000000002E-3</v>
      </c>
      <c r="AO153">
        <v>5.6800000000000002E-3</v>
      </c>
      <c r="AP153">
        <v>2.1599999999999998E-2</v>
      </c>
      <c r="AQ153">
        <v>0.14200000000000002</v>
      </c>
      <c r="AR153">
        <v>0.17600000000000002</v>
      </c>
      <c r="AS153">
        <v>0.69379100000000005</v>
      </c>
      <c r="AT153">
        <v>1.37144</v>
      </c>
      <c r="AU153">
        <v>2.3732500000000001</v>
      </c>
      <c r="AV153">
        <v>3.35337</v>
      </c>
      <c r="AW153">
        <v>11.607900000000001</v>
      </c>
      <c r="AX153">
        <v>15.0844</v>
      </c>
      <c r="AY153">
        <v>19.7712</v>
      </c>
      <c r="AZ153">
        <v>21.5</v>
      </c>
      <c r="BA153">
        <v>33.1</v>
      </c>
      <c r="BB153">
        <v>41.3</v>
      </c>
      <c r="BC153">
        <v>52</v>
      </c>
      <c r="BD153">
        <v>46.107500000000002</v>
      </c>
      <c r="BE153">
        <v>55.4161</v>
      </c>
      <c r="BF153">
        <v>56</v>
      </c>
      <c r="BG153">
        <v>56.7746</v>
      </c>
      <c r="BH153">
        <v>57.08</v>
      </c>
      <c r="BI153">
        <v>58.2712</v>
      </c>
      <c r="BJ153">
        <v>61.7622</v>
      </c>
      <c r="BK153">
        <v>64.803899999999999</v>
      </c>
      <c r="BL153">
        <v>84.120400000000004</v>
      </c>
      <c r="BM153">
        <v>84.120400000000004</v>
      </c>
      <c r="BN153">
        <v>88.130300000000005</v>
      </c>
      <c r="BO153">
        <v>89.9</v>
      </c>
      <c r="BP153">
        <v>91</v>
      </c>
    </row>
    <row r="154" spans="1:69" x14ac:dyDescent="0.3">
      <c r="A154" t="s">
        <v>491</v>
      </c>
      <c r="B154" t="s">
        <v>492</v>
      </c>
      <c r="C154" t="s">
        <v>286</v>
      </c>
      <c r="D154" t="s">
        <v>287</v>
      </c>
      <c r="AI154">
        <v>0</v>
      </c>
      <c r="AS154">
        <v>42.184899999999999</v>
      </c>
      <c r="AT154">
        <v>46.646099999999997</v>
      </c>
      <c r="AU154">
        <v>48.0471</v>
      </c>
      <c r="AV154">
        <v>49.491199999999999</v>
      </c>
      <c r="AW154">
        <v>52.490200000000002</v>
      </c>
      <c r="AX154">
        <v>55.464799999999997</v>
      </c>
      <c r="AY154">
        <v>61.475999999999999</v>
      </c>
      <c r="AZ154">
        <v>64.377700000000004</v>
      </c>
      <c r="BA154">
        <v>67.25</v>
      </c>
      <c r="BB154">
        <v>70.099999999999994</v>
      </c>
      <c r="BC154">
        <v>75</v>
      </c>
      <c r="BD154">
        <v>80.3</v>
      </c>
      <c r="BE154">
        <v>87</v>
      </c>
      <c r="BF154">
        <v>90.7</v>
      </c>
      <c r="BG154">
        <v>92.4</v>
      </c>
      <c r="BH154">
        <v>93.363299999999995</v>
      </c>
      <c r="BI154">
        <v>95.208200000000005</v>
      </c>
      <c r="BJ154">
        <v>97.052999999999997</v>
      </c>
      <c r="BL154">
        <v>83.339699999999993</v>
      </c>
      <c r="BM154">
        <v>98.570899999999995</v>
      </c>
      <c r="BN154">
        <v>99.077600000000004</v>
      </c>
      <c r="BO154">
        <v>99.149699999999996</v>
      </c>
      <c r="BP154">
        <v>99.149699999999996</v>
      </c>
    </row>
    <row r="155" spans="1:69" x14ac:dyDescent="0.3">
      <c r="A155" t="s">
        <v>493</v>
      </c>
      <c r="B155" t="s">
        <v>494</v>
      </c>
      <c r="C155" t="s">
        <v>286</v>
      </c>
      <c r="D155" t="s">
        <v>287</v>
      </c>
      <c r="AI155">
        <v>0</v>
      </c>
      <c r="AM155">
        <v>8.250000000000001E-4</v>
      </c>
      <c r="AN155">
        <v>3.46E-3</v>
      </c>
      <c r="AO155">
        <v>4.64E-3</v>
      </c>
      <c r="AP155">
        <v>2.81E-2</v>
      </c>
      <c r="AQ155">
        <v>0.26100000000000001</v>
      </c>
      <c r="AR155">
        <v>0.60099999999999998</v>
      </c>
      <c r="AS155">
        <v>1.28285</v>
      </c>
      <c r="AT155">
        <v>1.4878100000000001</v>
      </c>
      <c r="AU155">
        <v>3.7872400000000002</v>
      </c>
      <c r="AV155">
        <v>7.40754</v>
      </c>
      <c r="AW155">
        <v>10.6294</v>
      </c>
      <c r="AX155">
        <v>14.6303</v>
      </c>
      <c r="AY155">
        <v>19.6206</v>
      </c>
      <c r="AZ155">
        <v>20.45</v>
      </c>
      <c r="BA155">
        <v>23.39</v>
      </c>
      <c r="BB155">
        <v>27.5</v>
      </c>
      <c r="BC155">
        <v>29.68</v>
      </c>
      <c r="BD155">
        <v>32.07</v>
      </c>
      <c r="BE155">
        <v>34.65</v>
      </c>
      <c r="BF155">
        <v>37.44</v>
      </c>
      <c r="BG155">
        <v>67</v>
      </c>
      <c r="BH155">
        <v>69</v>
      </c>
      <c r="BI155">
        <v>71</v>
      </c>
      <c r="BJ155">
        <v>49.9</v>
      </c>
      <c r="BK155">
        <v>50.3</v>
      </c>
      <c r="BL155">
        <v>57.7605</v>
      </c>
      <c r="BM155">
        <v>58.215299999999999</v>
      </c>
      <c r="BN155">
        <v>74.495000000000005</v>
      </c>
      <c r="BO155">
        <v>76.741200000000006</v>
      </c>
      <c r="BP155">
        <v>80.212599999999995</v>
      </c>
    </row>
    <row r="156" spans="1:69" x14ac:dyDescent="0.3">
      <c r="A156" t="s">
        <v>117</v>
      </c>
      <c r="B156" t="s">
        <v>495</v>
      </c>
      <c r="C156" t="s">
        <v>286</v>
      </c>
      <c r="D156" t="s">
        <v>287</v>
      </c>
      <c r="AI156">
        <v>0</v>
      </c>
      <c r="AO156">
        <v>3.6999999999999997E-3</v>
      </c>
      <c r="AP156">
        <v>1.43E-2</v>
      </c>
      <c r="AQ156">
        <v>6.2600000000000003E-2</v>
      </c>
      <c r="AR156">
        <v>0.16900000000000001</v>
      </c>
      <c r="AS156">
        <v>0.19639499999999999</v>
      </c>
      <c r="AT156">
        <v>0.22251199999999999</v>
      </c>
      <c r="AU156">
        <v>0.33972000000000002</v>
      </c>
      <c r="AV156">
        <v>0.42325200000000002</v>
      </c>
      <c r="AW156">
        <v>0.52535399999999999</v>
      </c>
      <c r="AX156">
        <v>0.56772199999999995</v>
      </c>
      <c r="AY156">
        <v>0.60755199999999998</v>
      </c>
      <c r="AZ156">
        <v>0.65</v>
      </c>
      <c r="BA156">
        <v>1.65</v>
      </c>
      <c r="BB156">
        <v>1.63</v>
      </c>
      <c r="BC156">
        <v>1.7</v>
      </c>
      <c r="BD156">
        <v>1.9</v>
      </c>
      <c r="BE156">
        <v>2.2999999999999998</v>
      </c>
      <c r="BF156">
        <v>3</v>
      </c>
      <c r="BG156">
        <v>3.7</v>
      </c>
      <c r="BH156">
        <v>4.1739699999999997</v>
      </c>
      <c r="BI156">
        <v>4.71366</v>
      </c>
      <c r="BJ156">
        <v>6.4</v>
      </c>
      <c r="BK156">
        <v>7.7477999999999998</v>
      </c>
      <c r="BL156">
        <v>9.3794400000000007</v>
      </c>
      <c r="BM156">
        <v>11.354699999999999</v>
      </c>
      <c r="BN156">
        <v>13.745900000000001</v>
      </c>
      <c r="BO156">
        <v>18.5532</v>
      </c>
      <c r="BP156">
        <v>20.367100000000001</v>
      </c>
    </row>
    <row r="157" spans="1:69" x14ac:dyDescent="0.3">
      <c r="A157" t="s">
        <v>118</v>
      </c>
      <c r="B157" t="s">
        <v>496</v>
      </c>
      <c r="C157" t="s">
        <v>286</v>
      </c>
      <c r="D157" t="s">
        <v>287</v>
      </c>
      <c r="AI157">
        <v>0</v>
      </c>
      <c r="AJ157">
        <v>0</v>
      </c>
      <c r="AK157">
        <v>0</v>
      </c>
      <c r="AL157">
        <v>0</v>
      </c>
      <c r="AM157">
        <v>0</v>
      </c>
      <c r="AN157">
        <v>0</v>
      </c>
      <c r="AO157">
        <v>0.22699999999999998</v>
      </c>
      <c r="AP157">
        <v>0.309</v>
      </c>
      <c r="AQ157">
        <v>0.56999999999999995</v>
      </c>
      <c r="AR157">
        <v>1.1200000000000001</v>
      </c>
      <c r="AS157">
        <v>2.2038700000000002</v>
      </c>
      <c r="AT157">
        <v>3.6172900000000001</v>
      </c>
      <c r="AU157">
        <v>5.3477699999999997</v>
      </c>
      <c r="AV157">
        <v>5.9765899999999998</v>
      </c>
      <c r="AW157">
        <v>6.5882500000000004</v>
      </c>
      <c r="AX157">
        <v>6.8696099999999998</v>
      </c>
      <c r="AY157">
        <v>11.0364</v>
      </c>
      <c r="AZ157">
        <v>16.3</v>
      </c>
      <c r="BA157">
        <v>23.2</v>
      </c>
      <c r="BB157">
        <v>24.8</v>
      </c>
      <c r="BC157">
        <v>26.53</v>
      </c>
      <c r="BD157">
        <v>34</v>
      </c>
      <c r="BE157">
        <v>38.930100000000003</v>
      </c>
      <c r="BF157">
        <v>44.1</v>
      </c>
      <c r="BG157">
        <v>49.28</v>
      </c>
      <c r="BH157">
        <v>54.462000000000003</v>
      </c>
      <c r="BI157">
        <v>59.5</v>
      </c>
      <c r="BJ157">
        <v>65</v>
      </c>
      <c r="BK157">
        <v>70.900000000000006</v>
      </c>
      <c r="BL157">
        <v>77.469700000000003</v>
      </c>
      <c r="BM157">
        <v>79.097800000000007</v>
      </c>
      <c r="BN157">
        <v>81.957599999999999</v>
      </c>
      <c r="BO157">
        <v>83.911900000000003</v>
      </c>
      <c r="BP157">
        <v>84.685100000000006</v>
      </c>
    </row>
    <row r="158" spans="1:69" x14ac:dyDescent="0.3">
      <c r="A158" t="s">
        <v>497</v>
      </c>
      <c r="B158" t="s">
        <v>498</v>
      </c>
      <c r="C158" t="s">
        <v>286</v>
      </c>
      <c r="D158" t="s">
        <v>287</v>
      </c>
      <c r="AX158">
        <v>8.3000000000000007</v>
      </c>
      <c r="AY158">
        <v>9.6</v>
      </c>
      <c r="AZ158">
        <v>11.7</v>
      </c>
      <c r="BA158">
        <v>14.1</v>
      </c>
      <c r="BB158">
        <v>16.100000000000001</v>
      </c>
      <c r="BC158">
        <v>18.3</v>
      </c>
      <c r="BD158">
        <v>20.100000000000001</v>
      </c>
      <c r="BE158">
        <v>22.4</v>
      </c>
      <c r="BF158">
        <v>25.2</v>
      </c>
      <c r="BG158">
        <v>28.7</v>
      </c>
      <c r="BH158">
        <v>31.8</v>
      </c>
      <c r="BI158">
        <v>35</v>
      </c>
      <c r="BJ158">
        <v>39.700000000000003</v>
      </c>
      <c r="BK158">
        <v>42.3</v>
      </c>
      <c r="BL158">
        <v>46</v>
      </c>
      <c r="BM158">
        <v>50.7</v>
      </c>
      <c r="BN158">
        <v>53.6</v>
      </c>
      <c r="BO158">
        <v>56.2</v>
      </c>
      <c r="BP158">
        <v>58.2</v>
      </c>
      <c r="BQ158">
        <v>60.5</v>
      </c>
    </row>
    <row r="159" spans="1:69" x14ac:dyDescent="0.3">
      <c r="A159" t="s">
        <v>119</v>
      </c>
      <c r="B159" t="s">
        <v>499</v>
      </c>
      <c r="C159" t="s">
        <v>286</v>
      </c>
      <c r="D159" t="s">
        <v>287</v>
      </c>
      <c r="AI159">
        <v>0</v>
      </c>
      <c r="AJ159">
        <v>5.8799999999999998E-3</v>
      </c>
      <c r="AK159">
        <v>1.7299999999999999E-2</v>
      </c>
      <c r="AL159">
        <v>2.8299999999999999E-2</v>
      </c>
      <c r="AM159">
        <v>4.3299999999999998E-2</v>
      </c>
      <c r="AN159">
        <v>0.10300000000000001</v>
      </c>
      <c r="AO159">
        <v>0.2</v>
      </c>
      <c r="AP159">
        <v>0.627</v>
      </c>
      <c r="AQ159">
        <v>1.27</v>
      </c>
      <c r="AR159">
        <v>1.86</v>
      </c>
      <c r="AS159">
        <v>5.0813800000000002</v>
      </c>
      <c r="AT159">
        <v>7.0380200000000004</v>
      </c>
      <c r="AU159">
        <v>11.9</v>
      </c>
      <c r="AV159">
        <v>12.9</v>
      </c>
      <c r="AW159">
        <v>14.1</v>
      </c>
      <c r="AX159">
        <v>17.21</v>
      </c>
      <c r="AY159">
        <v>19.52</v>
      </c>
      <c r="AZ159">
        <v>20.81</v>
      </c>
      <c r="BA159">
        <v>21.71</v>
      </c>
      <c r="BB159">
        <v>26.34</v>
      </c>
      <c r="BC159">
        <v>31.05</v>
      </c>
      <c r="BD159">
        <v>37.176299999999998</v>
      </c>
      <c r="BE159">
        <v>39.75</v>
      </c>
      <c r="BF159">
        <v>43.46</v>
      </c>
      <c r="BG159">
        <v>44.3857</v>
      </c>
      <c r="BH159">
        <v>57.430999999999997</v>
      </c>
      <c r="BI159">
        <v>59.540399999999998</v>
      </c>
      <c r="BJ159">
        <v>53.031799999999997</v>
      </c>
      <c r="BK159">
        <v>56.659599999999998</v>
      </c>
      <c r="BL159">
        <v>69.632099999999994</v>
      </c>
      <c r="BM159">
        <v>71.490200000000002</v>
      </c>
      <c r="BN159">
        <v>75.626499999999993</v>
      </c>
      <c r="BO159">
        <v>78.632199999999997</v>
      </c>
      <c r="BP159">
        <v>81.183199999999999</v>
      </c>
    </row>
    <row r="160" spans="1:69" x14ac:dyDescent="0.3">
      <c r="A160" t="s">
        <v>120</v>
      </c>
      <c r="B160" t="s">
        <v>500</v>
      </c>
      <c r="C160" t="s">
        <v>286</v>
      </c>
      <c r="D160" t="s">
        <v>287</v>
      </c>
      <c r="AI160">
        <v>0</v>
      </c>
      <c r="AJ160">
        <v>0</v>
      </c>
      <c r="AK160">
        <v>0</v>
      </c>
      <c r="AL160">
        <v>0</v>
      </c>
      <c r="AM160">
        <v>0</v>
      </c>
      <c r="AN160">
        <v>0</v>
      </c>
      <c r="AO160">
        <v>3.7100000000000001E-2</v>
      </c>
      <c r="AR160">
        <v>0.96599999999999997</v>
      </c>
      <c r="AS160">
        <v>1.53427</v>
      </c>
      <c r="AT160">
        <v>1.70661</v>
      </c>
      <c r="AU160">
        <v>2.3354400000000002</v>
      </c>
      <c r="AV160">
        <v>2.56975</v>
      </c>
      <c r="AW160">
        <v>3.59978</v>
      </c>
      <c r="AX160">
        <v>3.8786999999999998</v>
      </c>
      <c r="AY160">
        <v>3.7955899999999998</v>
      </c>
      <c r="AZ160">
        <v>3.95</v>
      </c>
      <c r="BA160">
        <v>4.5999999999999996</v>
      </c>
      <c r="BB160">
        <v>5.6</v>
      </c>
      <c r="BC160">
        <v>7</v>
      </c>
      <c r="BD160">
        <v>10</v>
      </c>
      <c r="BE160">
        <v>12.5</v>
      </c>
      <c r="BF160">
        <v>14</v>
      </c>
      <c r="BG160">
        <v>16.8</v>
      </c>
      <c r="BH160">
        <v>19.282399999999999</v>
      </c>
      <c r="BI160">
        <v>29.787800000000001</v>
      </c>
      <c r="BJ160">
        <v>38.7012</v>
      </c>
      <c r="BK160">
        <v>43.8825</v>
      </c>
      <c r="BL160">
        <v>49.7575</v>
      </c>
      <c r="BM160">
        <v>56.4191</v>
      </c>
      <c r="BN160">
        <v>63.9726</v>
      </c>
      <c r="BO160">
        <v>64.802300000000002</v>
      </c>
      <c r="BP160">
        <v>65.717699999999994</v>
      </c>
    </row>
    <row r="161" spans="1:69" x14ac:dyDescent="0.3">
      <c r="A161" t="s">
        <v>501</v>
      </c>
      <c r="B161" t="s">
        <v>502</v>
      </c>
      <c r="C161" t="s">
        <v>286</v>
      </c>
      <c r="D161" t="s">
        <v>287</v>
      </c>
    </row>
    <row r="162" spans="1:69" x14ac:dyDescent="0.3">
      <c r="A162" t="s">
        <v>121</v>
      </c>
      <c r="B162" t="s">
        <v>503</v>
      </c>
      <c r="C162" t="s">
        <v>286</v>
      </c>
      <c r="D162" t="s">
        <v>287</v>
      </c>
      <c r="AI162">
        <v>0</v>
      </c>
      <c r="AN162">
        <v>4.07E-2</v>
      </c>
      <c r="AO162">
        <v>7.5999999999999998E-2</v>
      </c>
      <c r="AP162">
        <v>0.504</v>
      </c>
      <c r="AQ162">
        <v>1</v>
      </c>
      <c r="AR162">
        <v>1.5</v>
      </c>
      <c r="AS162">
        <v>2.4855700000000001</v>
      </c>
      <c r="AT162">
        <v>3.4681799999999998</v>
      </c>
      <c r="AU162">
        <v>17.329999999999998</v>
      </c>
      <c r="AV162">
        <v>19.07</v>
      </c>
      <c r="AW162">
        <v>24.44</v>
      </c>
      <c r="AX162">
        <v>26.45</v>
      </c>
      <c r="AY162">
        <v>28.62</v>
      </c>
      <c r="AZ162">
        <v>36.299999999999997</v>
      </c>
      <c r="BA162">
        <v>46.04</v>
      </c>
      <c r="BB162">
        <v>51.77</v>
      </c>
      <c r="BC162">
        <v>51.9</v>
      </c>
      <c r="BD162">
        <v>56.7</v>
      </c>
      <c r="BE162">
        <v>57.4499</v>
      </c>
      <c r="BF162">
        <v>65.239999999999995</v>
      </c>
      <c r="BG162">
        <v>68.058499999999995</v>
      </c>
      <c r="BH162">
        <v>70.380200000000002</v>
      </c>
      <c r="BI162">
        <v>72.156800000000004</v>
      </c>
      <c r="BJ162">
        <v>74.516800000000003</v>
      </c>
      <c r="BK162">
        <v>79.1678</v>
      </c>
      <c r="BL162">
        <v>81.412899999999993</v>
      </c>
      <c r="BM162">
        <v>81.405500000000004</v>
      </c>
      <c r="BN162">
        <v>81.873699999999999</v>
      </c>
      <c r="BO162">
        <v>85.007999999999996</v>
      </c>
      <c r="BP162">
        <v>87.181899999999999</v>
      </c>
    </row>
    <row r="163" spans="1:69" x14ac:dyDescent="0.3">
      <c r="A163" t="s">
        <v>122</v>
      </c>
      <c r="B163" t="s">
        <v>504</v>
      </c>
      <c r="C163" t="s">
        <v>286</v>
      </c>
      <c r="D163" t="s">
        <v>287</v>
      </c>
      <c r="AI163">
        <v>0</v>
      </c>
      <c r="AO163">
        <v>2.0599999999999998E-3</v>
      </c>
      <c r="AP163">
        <v>1.01E-2</v>
      </c>
      <c r="AQ163">
        <v>1.9799999999999998E-2</v>
      </c>
      <c r="AR163">
        <v>6.0899999999999996E-2</v>
      </c>
      <c r="AS163">
        <v>0.14254600000000001</v>
      </c>
      <c r="AT163">
        <v>0.18589700000000001</v>
      </c>
      <c r="AU163">
        <v>0.227046</v>
      </c>
      <c r="AV163">
        <v>0.31036399999999997</v>
      </c>
      <c r="AW163">
        <v>0.43281999999999998</v>
      </c>
      <c r="AX163">
        <v>0.50706300000000004</v>
      </c>
      <c r="AY163">
        <v>0.72962700000000003</v>
      </c>
      <c r="AZ163">
        <v>0.81</v>
      </c>
      <c r="BA163">
        <v>1.57</v>
      </c>
      <c r="BB163">
        <v>1.8</v>
      </c>
      <c r="BC163">
        <v>2</v>
      </c>
      <c r="BD163">
        <v>2.2000000000000002</v>
      </c>
      <c r="BE163">
        <v>2.8</v>
      </c>
      <c r="BF163">
        <v>3.5</v>
      </c>
      <c r="BG163">
        <v>7</v>
      </c>
      <c r="BH163">
        <v>10.33</v>
      </c>
      <c r="BI163">
        <v>14</v>
      </c>
      <c r="BJ163">
        <v>18.899999999999999</v>
      </c>
      <c r="BK163">
        <v>21.4</v>
      </c>
      <c r="BL163">
        <v>24.9603</v>
      </c>
      <c r="BM163">
        <v>29.113</v>
      </c>
      <c r="BN163">
        <v>33.956499999999998</v>
      </c>
      <c r="BO163">
        <v>34.3797</v>
      </c>
      <c r="BP163">
        <v>35.092100000000002</v>
      </c>
    </row>
    <row r="164" spans="1:69" x14ac:dyDescent="0.3">
      <c r="A164" t="s">
        <v>123</v>
      </c>
      <c r="B164" t="s">
        <v>505</v>
      </c>
      <c r="C164" t="s">
        <v>286</v>
      </c>
      <c r="D164" t="s">
        <v>287</v>
      </c>
      <c r="AI164">
        <v>0</v>
      </c>
      <c r="AN164">
        <v>0.22500000000000001</v>
      </c>
      <c r="AO164">
        <v>1.05</v>
      </c>
      <c r="AP164">
        <v>3.92</v>
      </c>
      <c r="AQ164">
        <v>6.5</v>
      </c>
      <c r="AR164">
        <v>7.76</v>
      </c>
      <c r="AS164">
        <v>13.1137</v>
      </c>
      <c r="AT164">
        <v>17.877800000000001</v>
      </c>
      <c r="AU164">
        <v>28.92</v>
      </c>
      <c r="AV164">
        <v>31.64</v>
      </c>
      <c r="AW164">
        <v>34.619999999999997</v>
      </c>
      <c r="AX164">
        <v>41.24</v>
      </c>
      <c r="AY164">
        <v>40.409999999999997</v>
      </c>
      <c r="AZ164">
        <v>46.9</v>
      </c>
      <c r="BA164">
        <v>50.08</v>
      </c>
      <c r="BB164">
        <v>58.86</v>
      </c>
      <c r="BC164">
        <v>63</v>
      </c>
      <c r="BD164">
        <v>68.019800000000004</v>
      </c>
      <c r="BE164">
        <v>68.1999</v>
      </c>
      <c r="BF164">
        <v>68.913799999999995</v>
      </c>
      <c r="BG164">
        <v>73.114099999999993</v>
      </c>
      <c r="BH164">
        <v>75.959999999999994</v>
      </c>
      <c r="BI164">
        <v>78.075100000000006</v>
      </c>
      <c r="BJ164">
        <v>81.011899999999997</v>
      </c>
      <c r="BK164">
        <v>81.658000000000001</v>
      </c>
      <c r="BL164">
        <v>85.778599999999997</v>
      </c>
      <c r="BM164">
        <v>86.858800000000002</v>
      </c>
      <c r="BN164">
        <v>87.469800000000006</v>
      </c>
      <c r="BO164">
        <v>91.540599999999998</v>
      </c>
      <c r="BP164">
        <v>92.072699999999998</v>
      </c>
    </row>
    <row r="165" spans="1:69" x14ac:dyDescent="0.3">
      <c r="A165" t="s">
        <v>124</v>
      </c>
      <c r="B165" t="s">
        <v>506</v>
      </c>
      <c r="C165" t="s">
        <v>286</v>
      </c>
      <c r="D165" t="s">
        <v>287</v>
      </c>
      <c r="AI165">
        <v>0</v>
      </c>
      <c r="AR165">
        <v>1.5200000000000001E-4</v>
      </c>
      <c r="AT165">
        <v>2.89277E-4</v>
      </c>
      <c r="AU165">
        <v>4.2649400000000003E-4</v>
      </c>
      <c r="AV165">
        <v>2.4064100000000001E-2</v>
      </c>
      <c r="AW165">
        <v>2.4337399999999999E-2</v>
      </c>
      <c r="AX165">
        <v>6.5238900000000002E-2</v>
      </c>
      <c r="AY165">
        <v>0.18204799999999999</v>
      </c>
      <c r="AZ165">
        <v>0.21712799999999999</v>
      </c>
      <c r="BA165">
        <v>0.22</v>
      </c>
      <c r="BB165">
        <v>0.22</v>
      </c>
      <c r="BC165">
        <v>0.25</v>
      </c>
      <c r="BD165">
        <v>0.98</v>
      </c>
      <c r="BE165">
        <v>1.4</v>
      </c>
      <c r="BF165">
        <v>1.8</v>
      </c>
      <c r="BG165">
        <v>7.4</v>
      </c>
      <c r="BH165">
        <v>10.9</v>
      </c>
      <c r="BI165">
        <v>16</v>
      </c>
      <c r="BJ165">
        <v>23.621099999999998</v>
      </c>
      <c r="BK165">
        <v>29.379000000000001</v>
      </c>
      <c r="BL165">
        <v>36.540500000000002</v>
      </c>
      <c r="BM165">
        <v>45.447699999999998</v>
      </c>
      <c r="BN165">
        <v>56.5261</v>
      </c>
      <c r="BO165">
        <v>58.011200000000002</v>
      </c>
      <c r="BP165">
        <v>58.535699999999999</v>
      </c>
    </row>
    <row r="166" spans="1:69" x14ac:dyDescent="0.3">
      <c r="A166" t="s">
        <v>507</v>
      </c>
      <c r="B166" t="s">
        <v>508</v>
      </c>
      <c r="C166" t="s">
        <v>286</v>
      </c>
      <c r="D166" t="s">
        <v>287</v>
      </c>
      <c r="AX166">
        <v>7.5</v>
      </c>
      <c r="AY166">
        <v>8.4</v>
      </c>
      <c r="AZ166">
        <v>9.6999999999999993</v>
      </c>
      <c r="BA166">
        <v>11.7</v>
      </c>
      <c r="BB166">
        <v>13.5</v>
      </c>
      <c r="BC166">
        <v>15.5</v>
      </c>
      <c r="BD166">
        <v>16.899999999999999</v>
      </c>
      <c r="BE166">
        <v>18.7</v>
      </c>
      <c r="BF166">
        <v>21.3</v>
      </c>
      <c r="BG166">
        <v>24.7</v>
      </c>
      <c r="BH166">
        <v>27.6</v>
      </c>
      <c r="BI166">
        <v>30.8</v>
      </c>
      <c r="BJ166">
        <v>34.799999999999997</v>
      </c>
      <c r="BK166">
        <v>37.700000000000003</v>
      </c>
      <c r="BL166">
        <v>41.5</v>
      </c>
      <c r="BM166">
        <v>46.5</v>
      </c>
      <c r="BN166">
        <v>49.6</v>
      </c>
      <c r="BO166">
        <v>52.3</v>
      </c>
      <c r="BP166">
        <v>54.4</v>
      </c>
      <c r="BQ166">
        <v>56.9</v>
      </c>
    </row>
    <row r="167" spans="1:69" x14ac:dyDescent="0.3">
      <c r="A167" t="s">
        <v>125</v>
      </c>
      <c r="B167" t="s">
        <v>509</v>
      </c>
      <c r="C167" t="s">
        <v>286</v>
      </c>
      <c r="D167" t="s">
        <v>287</v>
      </c>
      <c r="AW167">
        <v>25.350100000000001</v>
      </c>
      <c r="AX167">
        <v>27.1</v>
      </c>
      <c r="AY167">
        <v>28.9</v>
      </c>
      <c r="AZ167">
        <v>30.8</v>
      </c>
      <c r="BA167">
        <v>32.9</v>
      </c>
      <c r="BB167">
        <v>35.1</v>
      </c>
      <c r="BC167">
        <v>37.5</v>
      </c>
      <c r="BD167">
        <v>35.611499999999999</v>
      </c>
      <c r="BE167">
        <v>56.838799999999999</v>
      </c>
      <c r="BF167">
        <v>60.31</v>
      </c>
      <c r="BG167">
        <v>63.886899999999997</v>
      </c>
      <c r="BH167">
        <v>68.119799999999998</v>
      </c>
      <c r="BI167">
        <v>69.881600000000006</v>
      </c>
      <c r="BJ167">
        <v>71.272300000000001</v>
      </c>
      <c r="BK167">
        <v>71.517099999999999</v>
      </c>
      <c r="BL167">
        <v>73.476699999999994</v>
      </c>
      <c r="BM167">
        <v>77.608800000000002</v>
      </c>
      <c r="BN167">
        <v>82.219700000000003</v>
      </c>
      <c r="BO167">
        <v>88.221900000000005</v>
      </c>
      <c r="BP167">
        <v>89.805199999999999</v>
      </c>
      <c r="BQ167">
        <v>88.882599999999996</v>
      </c>
    </row>
    <row r="168" spans="1:69" x14ac:dyDescent="0.3">
      <c r="A168" t="s">
        <v>126</v>
      </c>
      <c r="B168" t="s">
        <v>510</v>
      </c>
      <c r="C168" t="s">
        <v>286</v>
      </c>
      <c r="D168" t="s">
        <v>287</v>
      </c>
      <c r="AI168">
        <v>0</v>
      </c>
      <c r="AN168">
        <v>8.8100000000000001E-3</v>
      </c>
      <c r="AO168">
        <v>1.8200000000000001E-2</v>
      </c>
      <c r="AP168">
        <v>0.11299999999999999</v>
      </c>
      <c r="AQ168">
        <v>0.14599999999999999</v>
      </c>
      <c r="AR168">
        <v>0.50800000000000001</v>
      </c>
      <c r="AS168">
        <v>1.2556499999999999</v>
      </c>
      <c r="AT168">
        <v>1.65324</v>
      </c>
      <c r="AU168">
        <v>2.0395699999999999</v>
      </c>
      <c r="AZ168">
        <v>9</v>
      </c>
      <c r="BA168">
        <v>9.8000000000000007</v>
      </c>
      <c r="BB168">
        <v>10</v>
      </c>
      <c r="BC168">
        <v>10.199999999999999</v>
      </c>
      <c r="BD168">
        <v>12.5</v>
      </c>
      <c r="BE168">
        <v>16.399999999999999</v>
      </c>
      <c r="BF168">
        <v>17.7</v>
      </c>
      <c r="BG168">
        <v>19.942399999999999</v>
      </c>
      <c r="BH168">
        <v>22.5</v>
      </c>
      <c r="BI168">
        <v>22.265799999999999</v>
      </c>
      <c r="BJ168">
        <v>23.714300000000001</v>
      </c>
      <c r="BK168">
        <v>47.13</v>
      </c>
      <c r="BL168">
        <v>51.08</v>
      </c>
      <c r="BM168">
        <v>62.5</v>
      </c>
      <c r="BN168">
        <v>81.606800000000007</v>
      </c>
      <c r="BO168">
        <v>82.172499999999999</v>
      </c>
      <c r="BP168">
        <v>83.016199999999998</v>
      </c>
    </row>
    <row r="169" spans="1:69" x14ac:dyDescent="0.3">
      <c r="A169" t="s">
        <v>511</v>
      </c>
      <c r="B169" t="s">
        <v>512</v>
      </c>
      <c r="C169" t="s">
        <v>286</v>
      </c>
      <c r="D169" t="s">
        <v>287</v>
      </c>
      <c r="AI169">
        <v>0</v>
      </c>
    </row>
    <row r="170" spans="1:69" x14ac:dyDescent="0.3">
      <c r="A170" t="s">
        <v>127</v>
      </c>
      <c r="B170" t="s">
        <v>513</v>
      </c>
      <c r="C170" t="s">
        <v>286</v>
      </c>
      <c r="D170" t="s">
        <v>287</v>
      </c>
      <c r="AI170">
        <v>0</v>
      </c>
      <c r="AO170">
        <v>3.0400000000000002E-3</v>
      </c>
      <c r="AP170">
        <v>1.18E-2</v>
      </c>
      <c r="AQ170">
        <v>2.0199999999999999E-2</v>
      </c>
      <c r="AR170">
        <v>5.6300000000000003E-2</v>
      </c>
      <c r="AS170">
        <v>0.109593</v>
      </c>
      <c r="AT170">
        <v>0.16003200000000001</v>
      </c>
      <c r="AU170">
        <v>0.25961299999999998</v>
      </c>
      <c r="AV170">
        <v>0.419539</v>
      </c>
      <c r="AW170">
        <v>0.67944800000000005</v>
      </c>
      <c r="AX170">
        <v>0.85435700000000003</v>
      </c>
      <c r="AY170">
        <v>0.84295399999999998</v>
      </c>
      <c r="AZ170">
        <v>0.91</v>
      </c>
      <c r="BA170">
        <v>1.56</v>
      </c>
      <c r="BB170">
        <v>2.68</v>
      </c>
      <c r="BC170">
        <v>4.17</v>
      </c>
      <c r="BD170">
        <v>4.5999999999999996</v>
      </c>
      <c r="BE170">
        <v>5</v>
      </c>
      <c r="BF170">
        <v>5.5</v>
      </c>
      <c r="BG170">
        <v>6</v>
      </c>
      <c r="BH170">
        <v>6.5</v>
      </c>
      <c r="BI170">
        <v>7</v>
      </c>
      <c r="BJ170">
        <v>7.7963300000000002</v>
      </c>
      <c r="BK170">
        <v>10.9</v>
      </c>
      <c r="BL170">
        <v>12.4793</v>
      </c>
      <c r="BM170">
        <v>14.2874</v>
      </c>
      <c r="BN170">
        <v>16.357600000000001</v>
      </c>
      <c r="BO170">
        <v>18.7913</v>
      </c>
      <c r="BP170">
        <v>19.843399999999999</v>
      </c>
    </row>
    <row r="171" spans="1:69" x14ac:dyDescent="0.3">
      <c r="A171" t="s">
        <v>128</v>
      </c>
      <c r="B171" t="s">
        <v>514</v>
      </c>
      <c r="C171" t="s">
        <v>286</v>
      </c>
      <c r="D171" t="s">
        <v>287</v>
      </c>
      <c r="AI171">
        <v>0</v>
      </c>
      <c r="AP171">
        <v>4.1700000000000001E-3</v>
      </c>
      <c r="AQ171">
        <v>4.0599999999999997E-2</v>
      </c>
      <c r="AR171">
        <v>0.11800000000000001</v>
      </c>
      <c r="AS171">
        <v>0.19203100000000001</v>
      </c>
      <c r="AT171">
        <v>0.26144899999999999</v>
      </c>
      <c r="AU171">
        <v>0.36322900000000002</v>
      </c>
      <c r="AV171">
        <v>0.42400500000000002</v>
      </c>
      <c r="AW171">
        <v>0.48147000000000001</v>
      </c>
      <c r="AX171">
        <v>0.66996599999999995</v>
      </c>
      <c r="AY171">
        <v>0.979661</v>
      </c>
      <c r="AZ171">
        <v>1.4336100000000001</v>
      </c>
      <c r="BA171">
        <v>1.87</v>
      </c>
      <c r="BB171">
        <v>2.2799999999999998</v>
      </c>
      <c r="BC171">
        <v>4</v>
      </c>
      <c r="BD171">
        <v>4.5</v>
      </c>
      <c r="BE171">
        <v>5</v>
      </c>
      <c r="BF171">
        <v>6.2</v>
      </c>
      <c r="BG171">
        <v>11.8</v>
      </c>
      <c r="BH171">
        <v>17.600000000000001</v>
      </c>
      <c r="BI171">
        <v>19.232800000000001</v>
      </c>
      <c r="BJ171">
        <v>21.017199999999999</v>
      </c>
      <c r="BK171">
        <v>22.966999999999999</v>
      </c>
      <c r="BL171">
        <v>25.097799999999999</v>
      </c>
      <c r="BM171">
        <v>27.426200000000001</v>
      </c>
      <c r="BN171">
        <v>29.970700000000001</v>
      </c>
      <c r="BO171">
        <v>34.3001</v>
      </c>
      <c r="BP171">
        <v>37.380899999999997</v>
      </c>
    </row>
    <row r="172" spans="1:69" x14ac:dyDescent="0.3">
      <c r="A172" t="s">
        <v>129</v>
      </c>
      <c r="B172" t="s">
        <v>515</v>
      </c>
      <c r="C172" t="s">
        <v>286</v>
      </c>
      <c r="D172" t="s">
        <v>287</v>
      </c>
      <c r="AI172">
        <v>0</v>
      </c>
      <c r="AO172">
        <v>0.184</v>
      </c>
      <c r="AP172">
        <v>0.47600000000000003</v>
      </c>
      <c r="AQ172">
        <v>2.57</v>
      </c>
      <c r="AR172">
        <v>4.6500000000000004</v>
      </c>
      <c r="AS172">
        <v>7.2815399999999997</v>
      </c>
      <c r="AT172">
        <v>8.7809000000000008</v>
      </c>
      <c r="AU172">
        <v>10.252599999999999</v>
      </c>
      <c r="AV172">
        <v>12.187099999999999</v>
      </c>
      <c r="AW172">
        <v>13.6891</v>
      </c>
      <c r="AX172">
        <v>15.1722</v>
      </c>
      <c r="AY172">
        <v>16.7</v>
      </c>
      <c r="AZ172">
        <v>20.22</v>
      </c>
      <c r="BA172">
        <v>21.81</v>
      </c>
      <c r="BB172">
        <v>22.51</v>
      </c>
      <c r="BC172">
        <v>28.33</v>
      </c>
      <c r="BD172">
        <v>34.950000000000003</v>
      </c>
      <c r="BE172">
        <v>35.42</v>
      </c>
      <c r="BF172">
        <v>40.116799999999998</v>
      </c>
      <c r="BG172">
        <v>44.8033</v>
      </c>
      <c r="BH172">
        <v>50.139299999999999</v>
      </c>
      <c r="BI172">
        <v>52.191299999999998</v>
      </c>
      <c r="BJ172">
        <v>55.403199999999998</v>
      </c>
      <c r="BK172">
        <v>58.596200000000003</v>
      </c>
      <c r="BL172">
        <v>61.73</v>
      </c>
      <c r="BM172">
        <v>67.732900000000001</v>
      </c>
      <c r="BN172">
        <v>71.599999999999994</v>
      </c>
      <c r="BO172">
        <v>75.5</v>
      </c>
      <c r="BP172">
        <v>79.5</v>
      </c>
    </row>
    <row r="173" spans="1:69" x14ac:dyDescent="0.3">
      <c r="A173" t="s">
        <v>130</v>
      </c>
      <c r="B173" t="s">
        <v>516</v>
      </c>
      <c r="C173" t="s">
        <v>286</v>
      </c>
      <c r="D173" t="s">
        <v>287</v>
      </c>
      <c r="AI173">
        <v>0</v>
      </c>
      <c r="AP173">
        <v>4.6699999999999997E-3</v>
      </c>
      <c r="AQ173">
        <v>1.8100000000000002E-2</v>
      </c>
      <c r="AR173">
        <v>8.7300000000000003E-2</v>
      </c>
      <c r="AS173">
        <v>0.126781</v>
      </c>
      <c r="AT173">
        <v>0.164021</v>
      </c>
      <c r="AU173">
        <v>0.21509500000000001</v>
      </c>
      <c r="AV173">
        <v>0.27881499999999998</v>
      </c>
      <c r="AW173">
        <v>0.34750500000000001</v>
      </c>
      <c r="AX173">
        <v>0.38448900000000003</v>
      </c>
      <c r="AY173">
        <v>0.42513699999999999</v>
      </c>
      <c r="AZ173">
        <v>0.96586499999999997</v>
      </c>
      <c r="BA173">
        <v>0.7</v>
      </c>
      <c r="BB173">
        <v>1.07</v>
      </c>
      <c r="BC173">
        <v>2.2599999999999998</v>
      </c>
      <c r="BD173">
        <v>3.33</v>
      </c>
      <c r="BE173">
        <v>4.3506</v>
      </c>
      <c r="BF173">
        <v>5.05</v>
      </c>
      <c r="BG173">
        <v>5.83</v>
      </c>
      <c r="BH173">
        <v>6</v>
      </c>
      <c r="BI173">
        <v>6.3</v>
      </c>
      <c r="BJ173">
        <v>7</v>
      </c>
      <c r="BK173">
        <v>8.7982899999999997</v>
      </c>
      <c r="BL173">
        <v>11.0586</v>
      </c>
      <c r="BM173">
        <v>13.8995</v>
      </c>
      <c r="BN173">
        <v>17.470300000000002</v>
      </c>
      <c r="BO173">
        <v>17.0457</v>
      </c>
      <c r="BP173">
        <v>17.988099999999999</v>
      </c>
    </row>
    <row r="174" spans="1:69" x14ac:dyDescent="0.3">
      <c r="A174" t="s">
        <v>131</v>
      </c>
      <c r="B174" t="s">
        <v>517</v>
      </c>
      <c r="C174" t="s">
        <v>286</v>
      </c>
      <c r="D174" t="s">
        <v>287</v>
      </c>
      <c r="AI174">
        <v>0</v>
      </c>
      <c r="AK174">
        <v>1.0499999999999999E-3</v>
      </c>
      <c r="AL174">
        <v>2.5500000000000002E-2</v>
      </c>
      <c r="AM174">
        <v>9.9599999999999994E-2</v>
      </c>
      <c r="AN174">
        <v>0.14599999999999999</v>
      </c>
      <c r="AO174">
        <v>0.85199999999999998</v>
      </c>
      <c r="AP174">
        <v>2.31</v>
      </c>
      <c r="AQ174">
        <v>6.75</v>
      </c>
      <c r="AR174">
        <v>12.3</v>
      </c>
      <c r="AS174">
        <v>21.384699999999999</v>
      </c>
      <c r="AT174">
        <v>26.696000000000002</v>
      </c>
      <c r="AU174">
        <v>32.338200000000001</v>
      </c>
      <c r="AV174">
        <v>34.971200000000003</v>
      </c>
      <c r="AW174">
        <v>42.252299999999998</v>
      </c>
      <c r="AX174">
        <v>48.629199999999997</v>
      </c>
      <c r="AY174">
        <v>51.637999999999998</v>
      </c>
      <c r="AZ174">
        <v>55.7</v>
      </c>
      <c r="BA174">
        <v>55.8</v>
      </c>
      <c r="BB174">
        <v>55.9</v>
      </c>
      <c r="BC174">
        <v>56.3</v>
      </c>
      <c r="BD174">
        <v>61</v>
      </c>
      <c r="BE174">
        <v>65.8</v>
      </c>
      <c r="BF174">
        <v>57.057499999999997</v>
      </c>
      <c r="BG174">
        <v>63.665399999999998</v>
      </c>
      <c r="BH174">
        <v>71.064099999999996</v>
      </c>
      <c r="BI174">
        <v>78.788300000000007</v>
      </c>
      <c r="BJ174">
        <v>80.140500000000003</v>
      </c>
      <c r="BK174">
        <v>81.200999999999993</v>
      </c>
      <c r="BL174">
        <v>84.187100000000001</v>
      </c>
      <c r="BM174">
        <v>89.555000000000007</v>
      </c>
      <c r="BN174">
        <v>96.751400000000004</v>
      </c>
      <c r="BO174">
        <v>97.398600000000002</v>
      </c>
      <c r="BP174">
        <v>97.692700000000002</v>
      </c>
      <c r="BQ174">
        <v>98.020600000000002</v>
      </c>
    </row>
    <row r="175" spans="1:69" x14ac:dyDescent="0.3">
      <c r="A175" t="s">
        <v>518</v>
      </c>
      <c r="B175" t="s">
        <v>519</v>
      </c>
      <c r="C175" t="s">
        <v>286</v>
      </c>
      <c r="D175" t="s">
        <v>287</v>
      </c>
      <c r="AX175">
        <v>68.3</v>
      </c>
      <c r="AY175">
        <v>69.3</v>
      </c>
      <c r="AZ175">
        <v>74.8</v>
      </c>
      <c r="BA175">
        <v>74.3</v>
      </c>
      <c r="BB175">
        <v>71.900000000000006</v>
      </c>
      <c r="BC175">
        <v>72.5</v>
      </c>
      <c r="BD175">
        <v>71</v>
      </c>
      <c r="BE175">
        <v>75.5</v>
      </c>
      <c r="BF175">
        <v>72.8</v>
      </c>
      <c r="BG175">
        <v>74.400000000000006</v>
      </c>
      <c r="BH175">
        <v>76.099999999999994</v>
      </c>
      <c r="BI175">
        <v>86.1</v>
      </c>
      <c r="BJ175">
        <v>87.8</v>
      </c>
      <c r="BK175">
        <v>89.1</v>
      </c>
      <c r="BL175">
        <v>89.7</v>
      </c>
      <c r="BM175">
        <v>90.5</v>
      </c>
      <c r="BN175">
        <v>91.5</v>
      </c>
      <c r="BO175">
        <v>92.4</v>
      </c>
      <c r="BP175">
        <v>93.2</v>
      </c>
      <c r="BQ175">
        <v>94.2</v>
      </c>
    </row>
    <row r="176" spans="1:69" x14ac:dyDescent="0.3">
      <c r="A176" t="s">
        <v>132</v>
      </c>
      <c r="B176" t="s">
        <v>520</v>
      </c>
      <c r="C176" t="s">
        <v>286</v>
      </c>
      <c r="D176" t="s">
        <v>287</v>
      </c>
      <c r="AI176">
        <v>0</v>
      </c>
      <c r="AN176">
        <v>6.1699999999999993E-3</v>
      </c>
      <c r="AO176">
        <v>9.0299999999999998E-3</v>
      </c>
      <c r="AP176">
        <v>5.8799999999999998E-2</v>
      </c>
      <c r="AQ176">
        <v>0.28700000000000003</v>
      </c>
      <c r="AR176">
        <v>0.33600000000000002</v>
      </c>
      <c r="AS176">
        <v>1.6447400000000001</v>
      </c>
      <c r="AT176">
        <v>2.4169800000000001</v>
      </c>
      <c r="AU176">
        <v>2.6337000000000002</v>
      </c>
      <c r="AV176">
        <v>3.3598400000000002</v>
      </c>
      <c r="AW176">
        <v>3.8047200000000001</v>
      </c>
      <c r="AX176">
        <v>4.0100499999999997</v>
      </c>
      <c r="AY176">
        <v>4.3988699999999996</v>
      </c>
      <c r="AZ176">
        <v>4.83561</v>
      </c>
      <c r="BA176">
        <v>5.3289999999999997</v>
      </c>
      <c r="BB176">
        <v>6.5</v>
      </c>
      <c r="BC176">
        <v>11.6</v>
      </c>
      <c r="BD176">
        <v>12</v>
      </c>
      <c r="BE176">
        <v>12.9414</v>
      </c>
      <c r="BF176">
        <v>13.9</v>
      </c>
      <c r="BG176">
        <v>14.84</v>
      </c>
      <c r="BH176">
        <v>25.687899999999999</v>
      </c>
      <c r="BI176">
        <v>31.033300000000001</v>
      </c>
      <c r="BJ176">
        <v>36.837400000000002</v>
      </c>
      <c r="BK176">
        <v>42.8</v>
      </c>
      <c r="BL176">
        <v>49.8</v>
      </c>
      <c r="BM176">
        <v>57.860799999999998</v>
      </c>
      <c r="BN176">
        <v>60.26</v>
      </c>
      <c r="BO176">
        <v>61.148499999999999</v>
      </c>
      <c r="BP176">
        <v>64.406099999999995</v>
      </c>
    </row>
    <row r="177" spans="1:69" x14ac:dyDescent="0.3">
      <c r="A177" t="s">
        <v>521</v>
      </c>
      <c r="B177" t="s">
        <v>522</v>
      </c>
      <c r="C177" t="s">
        <v>286</v>
      </c>
      <c r="D177" t="s">
        <v>287</v>
      </c>
      <c r="AI177">
        <v>0</v>
      </c>
      <c r="AN177">
        <v>5.1799999999999997E-3</v>
      </c>
      <c r="AO177">
        <v>0.253</v>
      </c>
      <c r="AP177">
        <v>0.98899999999999999</v>
      </c>
      <c r="AQ177">
        <v>1.94</v>
      </c>
      <c r="AR177">
        <v>5.69</v>
      </c>
      <c r="AS177">
        <v>13.939500000000001</v>
      </c>
      <c r="AT177">
        <v>18.237100000000002</v>
      </c>
      <c r="AU177">
        <v>22.389800000000001</v>
      </c>
      <c r="AV177">
        <v>26.408300000000001</v>
      </c>
      <c r="AW177">
        <v>30.297999999999998</v>
      </c>
      <c r="AX177">
        <v>32.359000000000002</v>
      </c>
      <c r="AY177">
        <v>33.515700000000002</v>
      </c>
      <c r="AZ177">
        <v>35.049999999999997</v>
      </c>
      <c r="BA177">
        <v>34.51</v>
      </c>
      <c r="BB177">
        <v>33.99</v>
      </c>
      <c r="BC177">
        <v>42</v>
      </c>
      <c r="BD177">
        <v>50</v>
      </c>
      <c r="BE177">
        <v>58</v>
      </c>
      <c r="BF177">
        <v>66</v>
      </c>
      <c r="BG177">
        <v>70</v>
      </c>
      <c r="BH177">
        <v>74.001800000000003</v>
      </c>
      <c r="BJ177">
        <v>82.005799999999994</v>
      </c>
    </row>
    <row r="178" spans="1:69" x14ac:dyDescent="0.3">
      <c r="A178" t="s">
        <v>133</v>
      </c>
      <c r="B178" t="s">
        <v>523</v>
      </c>
      <c r="C178" t="s">
        <v>286</v>
      </c>
      <c r="D178" t="s">
        <v>287</v>
      </c>
      <c r="AI178">
        <v>0</v>
      </c>
      <c r="AO178">
        <v>1.0400000000000001E-3</v>
      </c>
      <c r="AP178">
        <v>2.0100000000000001E-3</v>
      </c>
      <c r="AQ178">
        <v>2.9099999999999998E-3</v>
      </c>
      <c r="AR178">
        <v>2.81E-2</v>
      </c>
      <c r="AS178">
        <v>3.6261300000000003E-2</v>
      </c>
      <c r="AT178">
        <v>0.105185</v>
      </c>
      <c r="AU178">
        <v>0.12715199999999999</v>
      </c>
      <c r="AV178">
        <v>0.155699</v>
      </c>
      <c r="AW178">
        <v>0.18993399999999999</v>
      </c>
      <c r="AX178">
        <v>0.22134100000000001</v>
      </c>
      <c r="AY178">
        <v>0.29403400000000002</v>
      </c>
      <c r="AZ178">
        <v>0.39039099999999999</v>
      </c>
      <c r="BA178">
        <v>0.7</v>
      </c>
      <c r="BB178">
        <v>0.76</v>
      </c>
      <c r="BC178">
        <v>0.83</v>
      </c>
      <c r="BD178">
        <v>0.9</v>
      </c>
      <c r="BE178">
        <v>1.05</v>
      </c>
      <c r="BF178">
        <v>1.1499999999999999</v>
      </c>
      <c r="BG178">
        <v>1.24868</v>
      </c>
      <c r="BH178">
        <v>2.4762200000000001</v>
      </c>
      <c r="BI178">
        <v>4.3227599999999997</v>
      </c>
      <c r="BJ178">
        <v>10.224299999999999</v>
      </c>
      <c r="BL178">
        <v>16.611899999999999</v>
      </c>
      <c r="BM178">
        <v>17.037500000000001</v>
      </c>
      <c r="BN178">
        <v>17.474</v>
      </c>
      <c r="BO178">
        <v>23.298200000000001</v>
      </c>
      <c r="BP178">
        <v>23.187899999999999</v>
      </c>
    </row>
    <row r="179" spans="1:69" x14ac:dyDescent="0.3">
      <c r="A179" t="s">
        <v>134</v>
      </c>
      <c r="B179" t="s">
        <v>524</v>
      </c>
      <c r="C179" t="s">
        <v>286</v>
      </c>
      <c r="D179" t="s">
        <v>287</v>
      </c>
      <c r="AI179">
        <v>0</v>
      </c>
      <c r="AO179">
        <v>8.830000000000001E-3</v>
      </c>
      <c r="AP179">
        <v>1.72E-2</v>
      </c>
      <c r="AQ179">
        <v>2.52E-2</v>
      </c>
      <c r="AR179">
        <v>4.1000000000000002E-2</v>
      </c>
      <c r="AS179">
        <v>6.4080799999999993E-2</v>
      </c>
      <c r="AT179">
        <v>8.9901400000000006E-2</v>
      </c>
      <c r="AU179">
        <v>0.32046200000000002</v>
      </c>
      <c r="AV179">
        <v>0.55857599999999996</v>
      </c>
      <c r="AW179">
        <v>1.2861400000000001</v>
      </c>
      <c r="AX179">
        <v>3.5491600000000001</v>
      </c>
      <c r="AY179">
        <v>5.5450400000000002</v>
      </c>
      <c r="AZ179">
        <v>6.77</v>
      </c>
      <c r="BA179">
        <v>8</v>
      </c>
      <c r="BB179">
        <v>9.3000000000000007</v>
      </c>
      <c r="BC179">
        <v>11.5</v>
      </c>
      <c r="BD179">
        <v>13.8</v>
      </c>
      <c r="BE179">
        <v>16.100000000000001</v>
      </c>
      <c r="BF179">
        <v>19.100000000000001</v>
      </c>
      <c r="BG179">
        <v>21</v>
      </c>
      <c r="BH179">
        <v>22.5</v>
      </c>
      <c r="BI179">
        <v>24.1</v>
      </c>
      <c r="BJ179">
        <v>25.9</v>
      </c>
      <c r="BK179">
        <v>27.7</v>
      </c>
      <c r="BL179">
        <v>29.7</v>
      </c>
      <c r="BM179">
        <v>31.8888</v>
      </c>
      <c r="BN179">
        <v>35.509799999999998</v>
      </c>
      <c r="BO179">
        <v>37.697499999999998</v>
      </c>
      <c r="BP179">
        <v>39.2136</v>
      </c>
    </row>
    <row r="180" spans="1:69" x14ac:dyDescent="0.3">
      <c r="A180" t="s">
        <v>135</v>
      </c>
      <c r="B180" t="s">
        <v>525</v>
      </c>
      <c r="C180" t="s">
        <v>286</v>
      </c>
      <c r="D180" t="s">
        <v>287</v>
      </c>
      <c r="AI180">
        <v>0</v>
      </c>
      <c r="AM180">
        <v>1.3200000000000002E-2</v>
      </c>
      <c r="AN180">
        <v>0.03</v>
      </c>
      <c r="AO180">
        <v>8.4099999999999994E-2</v>
      </c>
      <c r="AP180">
        <v>0.20600000000000002</v>
      </c>
      <c r="AQ180">
        <v>0.30399999999999999</v>
      </c>
      <c r="AR180">
        <v>0.498</v>
      </c>
      <c r="AS180">
        <v>0.98021599999999998</v>
      </c>
      <c r="AT180">
        <v>1.4488000000000001</v>
      </c>
      <c r="AU180">
        <v>1.7147300000000001</v>
      </c>
      <c r="AV180">
        <v>1.8804099999999999</v>
      </c>
      <c r="AW180">
        <v>2.3206600000000002</v>
      </c>
      <c r="AX180">
        <v>2.5663499999999999</v>
      </c>
      <c r="AY180">
        <v>2.8055699999999999</v>
      </c>
      <c r="AZ180">
        <v>3.9</v>
      </c>
      <c r="BA180">
        <v>5.3</v>
      </c>
      <c r="BB180">
        <v>7.3</v>
      </c>
      <c r="BC180">
        <v>10</v>
      </c>
      <c r="BD180">
        <v>10.6</v>
      </c>
      <c r="BE180">
        <v>13.5</v>
      </c>
      <c r="BF180">
        <v>15.5</v>
      </c>
      <c r="BG180">
        <v>17.600000000000001</v>
      </c>
      <c r="BH180">
        <v>19.7043</v>
      </c>
      <c r="BI180">
        <v>24.5718</v>
      </c>
      <c r="BJ180">
        <v>30.4</v>
      </c>
      <c r="BK180">
        <v>33.912999999999997</v>
      </c>
      <c r="BL180">
        <v>37.831899999999997</v>
      </c>
      <c r="BM180">
        <v>42.203699999999998</v>
      </c>
      <c r="BN180">
        <v>47.080599999999997</v>
      </c>
      <c r="BO180">
        <v>49.130699999999997</v>
      </c>
      <c r="BP180">
        <v>58.231400000000001</v>
      </c>
    </row>
    <row r="181" spans="1:69" x14ac:dyDescent="0.3">
      <c r="A181" t="s">
        <v>136</v>
      </c>
      <c r="B181" t="s">
        <v>526</v>
      </c>
      <c r="C181" t="s">
        <v>286</v>
      </c>
      <c r="D181" t="s">
        <v>287</v>
      </c>
      <c r="AI181">
        <v>0.33400000000000002</v>
      </c>
      <c r="AJ181">
        <v>0.53099999999999992</v>
      </c>
      <c r="AK181">
        <v>1.32</v>
      </c>
      <c r="AL181">
        <v>1.97</v>
      </c>
      <c r="AM181">
        <v>3.26</v>
      </c>
      <c r="AN181">
        <v>6.47</v>
      </c>
      <c r="AO181">
        <v>9.65</v>
      </c>
      <c r="AP181">
        <v>14.1</v>
      </c>
      <c r="AQ181">
        <v>22.2</v>
      </c>
      <c r="AR181">
        <v>39.200000000000003</v>
      </c>
      <c r="AS181">
        <v>43.984400000000001</v>
      </c>
      <c r="AT181">
        <v>49.373100000000001</v>
      </c>
      <c r="AU181">
        <v>61.29</v>
      </c>
      <c r="AV181">
        <v>64.349999999999994</v>
      </c>
      <c r="AW181">
        <v>68.52</v>
      </c>
      <c r="AX181">
        <v>81</v>
      </c>
      <c r="AY181">
        <v>83.7</v>
      </c>
      <c r="AZ181">
        <v>85.82</v>
      </c>
      <c r="BA181">
        <v>87.42</v>
      </c>
      <c r="BB181">
        <v>89.63</v>
      </c>
      <c r="BC181">
        <v>90.72</v>
      </c>
      <c r="BD181">
        <v>91.42</v>
      </c>
      <c r="BE181">
        <v>92.86</v>
      </c>
      <c r="BF181">
        <v>93.956400000000002</v>
      </c>
      <c r="BG181">
        <v>91.666700000000006</v>
      </c>
      <c r="BH181">
        <v>91.724100000000007</v>
      </c>
      <c r="BI181">
        <v>90.411000000000001</v>
      </c>
      <c r="BJ181">
        <v>93.197299999999998</v>
      </c>
      <c r="BK181">
        <v>91.891900000000007</v>
      </c>
      <c r="BL181">
        <v>93.288600000000002</v>
      </c>
      <c r="BM181">
        <v>91.333299999999994</v>
      </c>
      <c r="BN181">
        <v>92.052999999999997</v>
      </c>
      <c r="BO181">
        <v>92.5197</v>
      </c>
      <c r="BP181">
        <v>97.006799999999998</v>
      </c>
    </row>
    <row r="182" spans="1:69" x14ac:dyDescent="0.3">
      <c r="A182" t="s">
        <v>137</v>
      </c>
      <c r="B182" t="s">
        <v>527</v>
      </c>
      <c r="C182" t="s">
        <v>286</v>
      </c>
      <c r="D182" t="s">
        <v>287</v>
      </c>
      <c r="AI182">
        <v>0.70699999999999996</v>
      </c>
      <c r="AJ182">
        <v>1.41</v>
      </c>
      <c r="AK182">
        <v>2.2200000000000002</v>
      </c>
      <c r="AL182">
        <v>2.78</v>
      </c>
      <c r="AM182">
        <v>4.1500000000000004</v>
      </c>
      <c r="AN182">
        <v>6.42</v>
      </c>
      <c r="AO182">
        <v>18.3</v>
      </c>
      <c r="AP182">
        <v>20.399999999999999</v>
      </c>
      <c r="AQ182">
        <v>22.6</v>
      </c>
      <c r="AR182">
        <v>40</v>
      </c>
      <c r="AS182">
        <v>52</v>
      </c>
      <c r="AT182">
        <v>64</v>
      </c>
      <c r="AU182">
        <v>72.84</v>
      </c>
      <c r="AV182">
        <v>78.13</v>
      </c>
      <c r="AW182">
        <v>77.69</v>
      </c>
      <c r="AX182">
        <v>81.99</v>
      </c>
      <c r="AY182">
        <v>82.55</v>
      </c>
      <c r="AZ182">
        <v>86.93</v>
      </c>
      <c r="BA182">
        <v>90.57</v>
      </c>
      <c r="BB182">
        <v>92.08</v>
      </c>
      <c r="BC182">
        <v>93.39</v>
      </c>
      <c r="BD182">
        <v>93.49</v>
      </c>
      <c r="BE182">
        <v>94.65</v>
      </c>
      <c r="BF182">
        <v>95.053399999999996</v>
      </c>
      <c r="BG182">
        <v>96.3005</v>
      </c>
      <c r="BH182">
        <v>96.810299999999998</v>
      </c>
      <c r="BI182">
        <v>97.298199999999994</v>
      </c>
      <c r="BJ182">
        <v>96.357600000000005</v>
      </c>
      <c r="BK182">
        <v>96.491699999999994</v>
      </c>
      <c r="BL182">
        <v>98</v>
      </c>
      <c r="BM182">
        <v>94.607600000000005</v>
      </c>
      <c r="BN182">
        <v>99</v>
      </c>
      <c r="BO182">
        <v>99</v>
      </c>
      <c r="BP182">
        <v>99</v>
      </c>
    </row>
    <row r="183" spans="1:69" x14ac:dyDescent="0.3">
      <c r="A183" t="s">
        <v>138</v>
      </c>
      <c r="B183" t="s">
        <v>528</v>
      </c>
      <c r="C183" t="s">
        <v>286</v>
      </c>
      <c r="D183" t="s">
        <v>287</v>
      </c>
      <c r="AI183">
        <v>0</v>
      </c>
      <c r="AJ183">
        <v>0</v>
      </c>
      <c r="AK183">
        <v>0</v>
      </c>
      <c r="AL183">
        <v>0</v>
      </c>
      <c r="AM183">
        <v>0</v>
      </c>
      <c r="AN183">
        <v>9.2499999999999993E-4</v>
      </c>
      <c r="AO183">
        <v>4.5100000000000001E-3</v>
      </c>
      <c r="AP183">
        <v>2.2000000000000002E-2</v>
      </c>
      <c r="AQ183">
        <v>6.4399999999999999E-2</v>
      </c>
      <c r="AR183">
        <v>0.14699999999999999</v>
      </c>
      <c r="AS183">
        <v>0.204652</v>
      </c>
      <c r="AT183">
        <v>0.24001500000000001</v>
      </c>
      <c r="AU183">
        <v>0.31295600000000001</v>
      </c>
      <c r="AV183">
        <v>0.38281100000000001</v>
      </c>
      <c r="AW183">
        <v>0.44984400000000002</v>
      </c>
      <c r="AX183">
        <v>0.82655100000000004</v>
      </c>
      <c r="AY183">
        <v>1.1413899999999999</v>
      </c>
      <c r="AZ183">
        <v>1.41</v>
      </c>
      <c r="BA183">
        <v>1.73</v>
      </c>
      <c r="BB183">
        <v>1.97</v>
      </c>
      <c r="BC183">
        <v>7.93</v>
      </c>
      <c r="BD183">
        <v>9</v>
      </c>
      <c r="BE183">
        <v>11.1493</v>
      </c>
      <c r="BF183">
        <v>13.3</v>
      </c>
      <c r="BG183">
        <v>15.44</v>
      </c>
      <c r="BH183">
        <v>17.581600000000002</v>
      </c>
      <c r="BI183">
        <v>20.7</v>
      </c>
      <c r="BJ183">
        <v>24.3</v>
      </c>
      <c r="BK183">
        <v>28.6</v>
      </c>
      <c r="BL183">
        <v>33.336599999999997</v>
      </c>
      <c r="BM183">
        <v>38.857599999999998</v>
      </c>
      <c r="BN183">
        <v>45.292999999999999</v>
      </c>
      <c r="BO183">
        <v>53.887799999999999</v>
      </c>
      <c r="BP183">
        <v>55.771599999999999</v>
      </c>
    </row>
    <row r="184" spans="1:69" x14ac:dyDescent="0.3">
      <c r="A184" t="s">
        <v>139</v>
      </c>
      <c r="B184" t="s">
        <v>529</v>
      </c>
      <c r="C184" t="s">
        <v>286</v>
      </c>
      <c r="D184" t="s">
        <v>287</v>
      </c>
      <c r="AI184">
        <v>0</v>
      </c>
      <c r="AT184">
        <v>2.9871599999999998</v>
      </c>
      <c r="BD184">
        <v>54</v>
      </c>
      <c r="BJ184">
        <v>62.385100000000001</v>
      </c>
      <c r="BL184">
        <v>74.737899999999996</v>
      </c>
      <c r="BM184">
        <v>81.6554</v>
      </c>
    </row>
    <row r="185" spans="1:69" x14ac:dyDescent="0.3">
      <c r="A185" t="s">
        <v>140</v>
      </c>
      <c r="B185" t="s">
        <v>530</v>
      </c>
      <c r="C185" t="s">
        <v>286</v>
      </c>
      <c r="D185" t="s">
        <v>287</v>
      </c>
      <c r="AI185">
        <v>0</v>
      </c>
      <c r="AK185">
        <v>0.28600000000000003</v>
      </c>
      <c r="AL185">
        <v>0.63100000000000001</v>
      </c>
      <c r="AM185">
        <v>3.17</v>
      </c>
      <c r="AN185">
        <v>4.88</v>
      </c>
      <c r="AO185">
        <v>8.0399999999999991</v>
      </c>
      <c r="AP185">
        <v>14.6</v>
      </c>
      <c r="AQ185">
        <v>31.6</v>
      </c>
      <c r="AR185">
        <v>41.5</v>
      </c>
      <c r="AS185">
        <v>47.379600000000003</v>
      </c>
      <c r="AT185">
        <v>53.241</v>
      </c>
      <c r="AU185">
        <v>59.080800000000004</v>
      </c>
      <c r="AV185">
        <v>60.962499999999999</v>
      </c>
      <c r="AW185">
        <v>61.8476</v>
      </c>
      <c r="AX185">
        <v>62.720199999999998</v>
      </c>
      <c r="AY185">
        <v>69</v>
      </c>
      <c r="AZ185">
        <v>69.760000000000005</v>
      </c>
      <c r="BA185">
        <v>72.03</v>
      </c>
      <c r="BB185">
        <v>79.7</v>
      </c>
      <c r="BC185">
        <v>80.459999999999994</v>
      </c>
      <c r="BD185">
        <v>81.23</v>
      </c>
      <c r="BE185">
        <v>81.644499999999994</v>
      </c>
      <c r="BF185">
        <v>82.78</v>
      </c>
      <c r="BG185">
        <v>84</v>
      </c>
      <c r="BH185">
        <v>85.2</v>
      </c>
      <c r="BI185">
        <v>86.5</v>
      </c>
      <c r="BJ185">
        <v>87.7</v>
      </c>
      <c r="BK185">
        <v>89</v>
      </c>
      <c r="BL185">
        <v>89.863699999999994</v>
      </c>
      <c r="BM185">
        <v>95.234200000000001</v>
      </c>
      <c r="BN185">
        <v>96.115099999999998</v>
      </c>
      <c r="BO185">
        <v>96.194199999999995</v>
      </c>
      <c r="BP185">
        <v>96.163799999999995</v>
      </c>
    </row>
    <row r="186" spans="1:69" x14ac:dyDescent="0.3">
      <c r="A186" t="s">
        <v>531</v>
      </c>
      <c r="B186" t="s">
        <v>532</v>
      </c>
      <c r="C186" t="s">
        <v>286</v>
      </c>
      <c r="D186" t="s">
        <v>287</v>
      </c>
    </row>
    <row r="187" spans="1:69" x14ac:dyDescent="0.3">
      <c r="A187" t="s">
        <v>141</v>
      </c>
      <c r="B187" t="s">
        <v>533</v>
      </c>
      <c r="C187" t="s">
        <v>286</v>
      </c>
      <c r="D187" t="s">
        <v>287</v>
      </c>
      <c r="AI187">
        <v>0</v>
      </c>
      <c r="AO187">
        <v>0</v>
      </c>
      <c r="AP187">
        <v>0.44</v>
      </c>
      <c r="AQ187">
        <v>0.8630000000000001</v>
      </c>
      <c r="AR187">
        <v>2.52</v>
      </c>
      <c r="AS187">
        <v>3.5204200000000001</v>
      </c>
      <c r="AT187">
        <v>5.89384</v>
      </c>
      <c r="AU187">
        <v>6.8734000000000002</v>
      </c>
      <c r="AV187">
        <v>7.2557400000000003</v>
      </c>
      <c r="AW187">
        <v>6.7588499999999998</v>
      </c>
      <c r="AX187">
        <v>6.6835800000000001</v>
      </c>
      <c r="AY187">
        <v>8.2997200000000007</v>
      </c>
      <c r="AZ187">
        <v>16.68</v>
      </c>
      <c r="BA187">
        <v>20</v>
      </c>
      <c r="BB187">
        <v>26.8</v>
      </c>
      <c r="BC187">
        <v>35.827800000000003</v>
      </c>
      <c r="BD187">
        <v>48</v>
      </c>
      <c r="BE187">
        <v>60</v>
      </c>
      <c r="BF187">
        <v>66.45</v>
      </c>
      <c r="BG187">
        <v>70.22</v>
      </c>
      <c r="BH187">
        <v>73.53</v>
      </c>
      <c r="BI187">
        <v>76.845399999999998</v>
      </c>
      <c r="BJ187">
        <v>80.185599999999994</v>
      </c>
      <c r="BK187">
        <v>85.5</v>
      </c>
      <c r="BL187">
        <v>90.259399999999999</v>
      </c>
      <c r="BM187">
        <v>95.232299999999995</v>
      </c>
      <c r="BN187">
        <v>95.238799999999998</v>
      </c>
      <c r="BO187">
        <v>95.2453</v>
      </c>
      <c r="BP187">
        <v>95.2517</v>
      </c>
      <c r="BQ187">
        <v>95.2517</v>
      </c>
    </row>
    <row r="188" spans="1:69" x14ac:dyDescent="0.3">
      <c r="A188" t="s">
        <v>534</v>
      </c>
      <c r="B188" t="s">
        <v>535</v>
      </c>
      <c r="C188" t="s">
        <v>286</v>
      </c>
      <c r="D188" t="s">
        <v>287</v>
      </c>
    </row>
    <row r="189" spans="1:69" x14ac:dyDescent="0.3">
      <c r="A189" t="s">
        <v>142</v>
      </c>
      <c r="B189" t="s">
        <v>536</v>
      </c>
      <c r="C189" t="s">
        <v>286</v>
      </c>
      <c r="D189" t="s">
        <v>287</v>
      </c>
      <c r="AI189">
        <v>0</v>
      </c>
      <c r="AN189">
        <v>1.2300000000000001E-4</v>
      </c>
      <c r="AO189">
        <v>2.99E-3</v>
      </c>
      <c r="AP189">
        <v>2.75E-2</v>
      </c>
      <c r="AQ189">
        <v>4.3900000000000002E-2</v>
      </c>
      <c r="AR189">
        <v>5.5400000000000005E-2</v>
      </c>
      <c r="AT189">
        <v>1.3185500000000001</v>
      </c>
      <c r="AU189">
        <v>2.5774300000000001</v>
      </c>
      <c r="AV189">
        <v>5.0411599999999996</v>
      </c>
      <c r="AW189">
        <v>6.16432</v>
      </c>
      <c r="AX189">
        <v>6.3323299999999998</v>
      </c>
      <c r="AY189">
        <v>6.5</v>
      </c>
      <c r="AZ189">
        <v>6.8</v>
      </c>
      <c r="BA189">
        <v>7</v>
      </c>
      <c r="BB189">
        <v>7.5</v>
      </c>
      <c r="BC189">
        <v>8</v>
      </c>
      <c r="BD189">
        <v>8</v>
      </c>
      <c r="BE189">
        <v>8.1</v>
      </c>
      <c r="BF189">
        <v>9</v>
      </c>
      <c r="BG189">
        <v>10</v>
      </c>
      <c r="BH189">
        <v>11</v>
      </c>
      <c r="BI189">
        <v>12.385400000000001</v>
      </c>
      <c r="BJ189">
        <v>13.78</v>
      </c>
      <c r="BK189">
        <v>15.34</v>
      </c>
      <c r="BL189">
        <v>17.070900000000002</v>
      </c>
      <c r="BM189">
        <v>18.934799999999999</v>
      </c>
      <c r="BN189">
        <v>21.410699999999999</v>
      </c>
      <c r="BO189">
        <v>24.2103</v>
      </c>
      <c r="BP189">
        <v>27.375900000000001</v>
      </c>
    </row>
    <row r="190" spans="1:69" x14ac:dyDescent="0.3">
      <c r="A190" t="s">
        <v>143</v>
      </c>
      <c r="B190" t="s">
        <v>537</v>
      </c>
      <c r="C190" t="s">
        <v>286</v>
      </c>
      <c r="D190" t="s">
        <v>287</v>
      </c>
      <c r="AI190">
        <v>0</v>
      </c>
      <c r="AM190">
        <v>7.6400000000000001E-3</v>
      </c>
      <c r="AN190">
        <v>5.6099999999999997E-2</v>
      </c>
      <c r="AO190">
        <v>0.22</v>
      </c>
      <c r="AP190">
        <v>0.53900000000000003</v>
      </c>
      <c r="AQ190">
        <v>2.75</v>
      </c>
      <c r="AR190">
        <v>3.84</v>
      </c>
      <c r="AS190">
        <v>6.5548000000000002</v>
      </c>
      <c r="AT190">
        <v>7.2683999999999997</v>
      </c>
      <c r="AU190">
        <v>8.5180799999999994</v>
      </c>
      <c r="AV190">
        <v>9.9874200000000002</v>
      </c>
      <c r="AW190">
        <v>11.1409</v>
      </c>
      <c r="AX190">
        <v>11.484</v>
      </c>
      <c r="AY190">
        <v>17.349599999999999</v>
      </c>
      <c r="AZ190">
        <v>22.29</v>
      </c>
      <c r="BA190">
        <v>33.82</v>
      </c>
      <c r="BB190">
        <v>39.08</v>
      </c>
      <c r="BC190">
        <v>40.1</v>
      </c>
      <c r="BD190">
        <v>42.7</v>
      </c>
      <c r="BE190">
        <v>40.301900000000003</v>
      </c>
      <c r="BF190">
        <v>44.03</v>
      </c>
      <c r="BG190">
        <v>44.9238</v>
      </c>
      <c r="BH190">
        <v>51.205399999999997</v>
      </c>
      <c r="BI190">
        <v>54</v>
      </c>
      <c r="BJ190">
        <v>59.950600000000001</v>
      </c>
      <c r="BK190">
        <v>61.805500000000002</v>
      </c>
      <c r="BL190">
        <v>63.628399999999999</v>
      </c>
      <c r="BM190">
        <v>70.009699999999995</v>
      </c>
      <c r="BN190">
        <v>77.031000000000006</v>
      </c>
      <c r="BO190">
        <v>77.704099999999997</v>
      </c>
      <c r="BP190">
        <v>68.548500000000004</v>
      </c>
    </row>
    <row r="191" spans="1:69" x14ac:dyDescent="0.3">
      <c r="A191" t="s">
        <v>144</v>
      </c>
      <c r="B191" t="s">
        <v>538</v>
      </c>
      <c r="C191" t="s">
        <v>286</v>
      </c>
      <c r="D191" t="s">
        <v>287</v>
      </c>
      <c r="AI191">
        <v>0</v>
      </c>
      <c r="AM191">
        <v>8.5000000000000006E-3</v>
      </c>
      <c r="AN191">
        <v>3.3399999999999999E-2</v>
      </c>
      <c r="AO191">
        <v>0.246</v>
      </c>
      <c r="AP191">
        <v>0.40299999999999997</v>
      </c>
      <c r="AQ191">
        <v>1.19</v>
      </c>
      <c r="AR191">
        <v>1.95</v>
      </c>
      <c r="AS191">
        <v>3.0764300000000002</v>
      </c>
      <c r="AT191">
        <v>7.5787599999999999</v>
      </c>
      <c r="AU191">
        <v>8.9669500000000006</v>
      </c>
      <c r="AV191">
        <v>11.6</v>
      </c>
      <c r="AW191">
        <v>14.1</v>
      </c>
      <c r="AX191">
        <v>17.100000000000001</v>
      </c>
      <c r="AY191">
        <v>20.7</v>
      </c>
      <c r="AZ191">
        <v>25.2</v>
      </c>
      <c r="BA191">
        <v>30.57</v>
      </c>
      <c r="BB191">
        <v>31.4</v>
      </c>
      <c r="BC191">
        <v>34.770000000000003</v>
      </c>
      <c r="BD191">
        <v>36.01</v>
      </c>
      <c r="BE191">
        <v>38.200000000000003</v>
      </c>
      <c r="BF191">
        <v>39.200000000000003</v>
      </c>
      <c r="BG191">
        <v>40.244700000000002</v>
      </c>
      <c r="BH191">
        <v>40.852600000000002</v>
      </c>
      <c r="BI191">
        <v>45.4617</v>
      </c>
      <c r="BJ191">
        <v>50.450400000000002</v>
      </c>
      <c r="BK191">
        <v>55.054299999999998</v>
      </c>
      <c r="BL191">
        <v>59.950499999999998</v>
      </c>
      <c r="BM191">
        <v>65.251800000000003</v>
      </c>
      <c r="BN191">
        <v>71.107799999999997</v>
      </c>
      <c r="BO191">
        <v>74.674999999999997</v>
      </c>
      <c r="BP191">
        <v>79.484800000000007</v>
      </c>
      <c r="BQ191">
        <v>81.957099999999997</v>
      </c>
    </row>
    <row r="192" spans="1:69" x14ac:dyDescent="0.3">
      <c r="A192" t="s">
        <v>145</v>
      </c>
      <c r="B192" t="s">
        <v>539</v>
      </c>
      <c r="C192" t="s">
        <v>286</v>
      </c>
      <c r="D192" t="s">
        <v>287</v>
      </c>
      <c r="AI192">
        <v>0</v>
      </c>
      <c r="AM192">
        <v>5.8400000000000006E-3</v>
      </c>
      <c r="AN192">
        <v>2.86E-2</v>
      </c>
      <c r="AO192">
        <v>5.5900000000000005E-2</v>
      </c>
      <c r="AP192">
        <v>0.13699999999999998</v>
      </c>
      <c r="AQ192">
        <v>1.1000000000000001</v>
      </c>
      <c r="AR192">
        <v>1.43</v>
      </c>
      <c r="AS192">
        <v>1.9822500000000001</v>
      </c>
      <c r="AT192">
        <v>2.5240100000000001</v>
      </c>
      <c r="AU192">
        <v>4.3322799999999999</v>
      </c>
      <c r="AV192">
        <v>4.8576699999999997</v>
      </c>
      <c r="AW192">
        <v>5.2436299999999996</v>
      </c>
      <c r="AX192">
        <v>5.39764</v>
      </c>
      <c r="AY192">
        <v>5.7405900000000001</v>
      </c>
      <c r="AZ192">
        <v>5.97</v>
      </c>
      <c r="BA192">
        <v>6.22</v>
      </c>
      <c r="BB192">
        <v>9</v>
      </c>
      <c r="BC192">
        <v>25</v>
      </c>
      <c r="BD192">
        <v>29</v>
      </c>
      <c r="BE192">
        <v>30.8</v>
      </c>
      <c r="BF192">
        <v>32.700000000000003</v>
      </c>
      <c r="BG192">
        <v>34.700000000000003</v>
      </c>
      <c r="BH192">
        <v>36.9</v>
      </c>
      <c r="BI192">
        <v>39.200000000000003</v>
      </c>
      <c r="BJ192">
        <v>41.6</v>
      </c>
      <c r="BK192">
        <v>44.1</v>
      </c>
      <c r="BL192">
        <v>43.026600000000002</v>
      </c>
      <c r="BM192">
        <v>53.764899999999997</v>
      </c>
      <c r="BN192">
        <v>66.907799999999995</v>
      </c>
      <c r="BO192">
        <v>75.211100000000002</v>
      </c>
      <c r="BP192">
        <v>83.766099999999994</v>
      </c>
    </row>
    <row r="193" spans="1:69" x14ac:dyDescent="0.3">
      <c r="A193" t="s">
        <v>146</v>
      </c>
      <c r="B193" t="s">
        <v>540</v>
      </c>
      <c r="C193" t="s">
        <v>286</v>
      </c>
      <c r="D193" t="s">
        <v>287</v>
      </c>
      <c r="AI193">
        <v>0</v>
      </c>
      <c r="AU193">
        <v>20.2439</v>
      </c>
      <c r="AV193">
        <v>21.601500000000001</v>
      </c>
      <c r="AW193">
        <v>26.970300000000002</v>
      </c>
    </row>
    <row r="194" spans="1:69" x14ac:dyDescent="0.3">
      <c r="A194" t="s">
        <v>147</v>
      </c>
      <c r="B194" t="s">
        <v>541</v>
      </c>
      <c r="C194" t="s">
        <v>286</v>
      </c>
      <c r="D194" t="s">
        <v>287</v>
      </c>
      <c r="AI194">
        <v>0</v>
      </c>
      <c r="AO194">
        <v>2.0699999999999998E-3</v>
      </c>
      <c r="AP194">
        <v>0.10100000000000001</v>
      </c>
      <c r="AQ194">
        <v>0.23499999999999999</v>
      </c>
      <c r="AR194">
        <v>0.66699999999999993</v>
      </c>
      <c r="AS194">
        <v>0.83524900000000002</v>
      </c>
      <c r="AT194">
        <v>0.90410400000000002</v>
      </c>
      <c r="AU194">
        <v>1.3216600000000001</v>
      </c>
      <c r="AV194">
        <v>1.3744000000000001</v>
      </c>
      <c r="AW194">
        <v>1.5079100000000001</v>
      </c>
      <c r="AX194">
        <v>1.7161900000000001</v>
      </c>
      <c r="AY194">
        <v>1.7544900000000001</v>
      </c>
      <c r="AZ194">
        <v>1.7905599999999999</v>
      </c>
      <c r="BA194">
        <v>1.1499999999999999</v>
      </c>
      <c r="BB194">
        <v>1.61</v>
      </c>
      <c r="BC194">
        <v>1.28</v>
      </c>
      <c r="BD194">
        <v>2</v>
      </c>
      <c r="BE194">
        <v>3.5</v>
      </c>
      <c r="BF194">
        <v>5.0999999999999996</v>
      </c>
      <c r="BG194">
        <v>6.5</v>
      </c>
      <c r="BH194">
        <v>7.9</v>
      </c>
      <c r="BI194">
        <v>9.60154</v>
      </c>
      <c r="BJ194">
        <v>11.209199999999999</v>
      </c>
      <c r="BL194">
        <v>19.978300000000001</v>
      </c>
      <c r="BM194">
        <v>24.396899999999999</v>
      </c>
      <c r="BN194">
        <v>23.2437</v>
      </c>
      <c r="BO194">
        <v>23.7315</v>
      </c>
      <c r="BP194">
        <v>24.066700000000001</v>
      </c>
    </row>
    <row r="195" spans="1:69" x14ac:dyDescent="0.3">
      <c r="A195" t="s">
        <v>148</v>
      </c>
      <c r="B195" t="s">
        <v>542</v>
      </c>
      <c r="C195" t="s">
        <v>286</v>
      </c>
      <c r="D195" t="s">
        <v>287</v>
      </c>
      <c r="AI195">
        <v>0</v>
      </c>
      <c r="AJ195">
        <v>5.2299999999999994E-3</v>
      </c>
      <c r="AK195">
        <v>5.21E-2</v>
      </c>
      <c r="AL195">
        <v>0.13</v>
      </c>
      <c r="AM195">
        <v>0.38899999999999996</v>
      </c>
      <c r="AN195">
        <v>0.64799999999999991</v>
      </c>
      <c r="AO195">
        <v>1.3</v>
      </c>
      <c r="AP195">
        <v>2.0699999999999998</v>
      </c>
      <c r="AQ195">
        <v>4.0999999999999996</v>
      </c>
      <c r="AR195">
        <v>5.46</v>
      </c>
      <c r="AS195">
        <v>7.2854299999999999</v>
      </c>
      <c r="AT195">
        <v>9.9006699999999999</v>
      </c>
      <c r="AU195">
        <v>21.15</v>
      </c>
      <c r="AV195">
        <v>24.87</v>
      </c>
      <c r="AW195">
        <v>32.53</v>
      </c>
      <c r="AX195">
        <v>38.81</v>
      </c>
      <c r="AY195">
        <v>44.58</v>
      </c>
      <c r="AZ195">
        <v>48.6</v>
      </c>
      <c r="BA195">
        <v>53.13</v>
      </c>
      <c r="BB195">
        <v>58.97</v>
      </c>
      <c r="BC195">
        <v>62.32</v>
      </c>
      <c r="BD195">
        <v>61.95</v>
      </c>
      <c r="BE195">
        <v>62.31</v>
      </c>
      <c r="BF195">
        <v>62.849200000000003</v>
      </c>
      <c r="BG195">
        <v>66.598699999999994</v>
      </c>
      <c r="BH195">
        <v>67.997</v>
      </c>
      <c r="BI195">
        <v>73.300700000000006</v>
      </c>
      <c r="BJ195">
        <v>75.985399999999998</v>
      </c>
      <c r="BK195">
        <v>77.541700000000006</v>
      </c>
      <c r="BL195">
        <v>80.435900000000004</v>
      </c>
      <c r="BM195">
        <v>83.184899999999999</v>
      </c>
      <c r="BN195">
        <v>85.374899999999997</v>
      </c>
      <c r="BO195">
        <v>86.941100000000006</v>
      </c>
      <c r="BP195">
        <v>86.414699999999996</v>
      </c>
      <c r="BQ195">
        <v>88.584999999999994</v>
      </c>
    </row>
    <row r="196" spans="1:69" x14ac:dyDescent="0.3">
      <c r="A196" t="s">
        <v>543</v>
      </c>
      <c r="B196" t="s">
        <v>544</v>
      </c>
      <c r="C196" t="s">
        <v>286</v>
      </c>
      <c r="D196" t="s">
        <v>287</v>
      </c>
    </row>
    <row r="197" spans="1:69" x14ac:dyDescent="0.3">
      <c r="A197" t="s">
        <v>545</v>
      </c>
      <c r="B197" t="s">
        <v>546</v>
      </c>
      <c r="C197" t="s">
        <v>286</v>
      </c>
      <c r="D197" t="s">
        <v>287</v>
      </c>
      <c r="AI197">
        <v>0</v>
      </c>
      <c r="AM197">
        <v>2.7300000000000001E-2</v>
      </c>
      <c r="AN197">
        <v>0.13500000000000001</v>
      </c>
      <c r="AO197">
        <v>0.26800000000000002</v>
      </c>
      <c r="AP197">
        <v>1.33</v>
      </c>
      <c r="AQ197">
        <v>2.65</v>
      </c>
      <c r="AR197">
        <v>5.27</v>
      </c>
      <c r="AS197">
        <v>10.474600000000001</v>
      </c>
      <c r="AT197">
        <v>15.63</v>
      </c>
      <c r="AU197">
        <v>17.547599999999999</v>
      </c>
      <c r="AV197">
        <v>19.707000000000001</v>
      </c>
      <c r="AW197">
        <v>22.130700000000001</v>
      </c>
      <c r="AX197">
        <v>23.400099999999998</v>
      </c>
      <c r="AY197">
        <v>25.442399999999999</v>
      </c>
      <c r="AZ197">
        <v>27.86</v>
      </c>
      <c r="BA197">
        <v>38</v>
      </c>
      <c r="BB197">
        <v>41.5</v>
      </c>
      <c r="BC197">
        <v>45.3</v>
      </c>
      <c r="BD197">
        <v>48</v>
      </c>
      <c r="BE197">
        <v>69</v>
      </c>
      <c r="BF197">
        <v>69</v>
      </c>
      <c r="BG197">
        <v>76.133899999999997</v>
      </c>
      <c r="BH197">
        <v>63.466299999999997</v>
      </c>
      <c r="BI197">
        <v>68.643799999999999</v>
      </c>
      <c r="BJ197">
        <v>68.740799999999993</v>
      </c>
      <c r="BK197">
        <v>70.856399999999994</v>
      </c>
      <c r="BL197">
        <v>77.736400000000003</v>
      </c>
      <c r="BN197">
        <v>84.786699999999996</v>
      </c>
      <c r="BO197">
        <v>87.291799999999995</v>
      </c>
    </row>
    <row r="198" spans="1:69" x14ac:dyDescent="0.3">
      <c r="A198" t="s">
        <v>547</v>
      </c>
      <c r="B198" t="s">
        <v>548</v>
      </c>
      <c r="C198" t="s">
        <v>286</v>
      </c>
      <c r="D198" t="s">
        <v>287</v>
      </c>
      <c r="AI198">
        <v>0</v>
      </c>
      <c r="AP198">
        <v>0</v>
      </c>
      <c r="AQ198">
        <v>0</v>
      </c>
      <c r="AR198">
        <v>0</v>
      </c>
      <c r="AS198">
        <v>0</v>
      </c>
      <c r="AT198">
        <v>0</v>
      </c>
      <c r="AU198">
        <v>0</v>
      </c>
      <c r="AV198">
        <v>0</v>
      </c>
      <c r="AW198">
        <v>0</v>
      </c>
      <c r="AX198">
        <v>0</v>
      </c>
      <c r="AY198">
        <v>0</v>
      </c>
      <c r="AZ198">
        <v>0</v>
      </c>
      <c r="BA198">
        <v>0</v>
      </c>
      <c r="BB198">
        <v>0</v>
      </c>
      <c r="BC198">
        <v>0</v>
      </c>
      <c r="BD198">
        <v>0</v>
      </c>
      <c r="BE198">
        <v>0</v>
      </c>
    </row>
    <row r="199" spans="1:69" x14ac:dyDescent="0.3">
      <c r="A199" t="s">
        <v>149</v>
      </c>
      <c r="B199" t="s">
        <v>549</v>
      </c>
      <c r="C199" t="s">
        <v>286</v>
      </c>
      <c r="D199" t="s">
        <v>287</v>
      </c>
      <c r="AI199">
        <v>0</v>
      </c>
      <c r="AJ199">
        <v>0.1</v>
      </c>
      <c r="AK199">
        <v>0.25</v>
      </c>
      <c r="AL199">
        <v>0.45</v>
      </c>
      <c r="AM199">
        <v>0.71899999999999997</v>
      </c>
      <c r="AN199">
        <v>1.49</v>
      </c>
      <c r="AO199">
        <v>2.98</v>
      </c>
      <c r="AP199">
        <v>4.95</v>
      </c>
      <c r="AQ199">
        <v>9.8699999999999992</v>
      </c>
      <c r="AR199">
        <v>14.7</v>
      </c>
      <c r="AS199">
        <v>16.430499999999999</v>
      </c>
      <c r="AT199">
        <v>18.0871</v>
      </c>
      <c r="AU199">
        <v>19.37</v>
      </c>
      <c r="AV199">
        <v>29.67</v>
      </c>
      <c r="AW199">
        <v>31.78</v>
      </c>
      <c r="AX199">
        <v>34.99</v>
      </c>
      <c r="AY199">
        <v>38.01</v>
      </c>
      <c r="AZ199">
        <v>42.09</v>
      </c>
      <c r="BA199">
        <v>44.13</v>
      </c>
      <c r="BB199">
        <v>48.27</v>
      </c>
      <c r="BC199">
        <v>53.3</v>
      </c>
      <c r="BD199">
        <v>55.25</v>
      </c>
      <c r="BE199">
        <v>60.34</v>
      </c>
      <c r="BF199">
        <v>62.095599999999997</v>
      </c>
      <c r="BG199">
        <v>64.592399999999998</v>
      </c>
      <c r="BH199">
        <v>68.632900000000006</v>
      </c>
      <c r="BI199">
        <v>70.423599999999993</v>
      </c>
      <c r="BJ199">
        <v>73.791200000000003</v>
      </c>
      <c r="BK199">
        <v>74.661000000000001</v>
      </c>
      <c r="BL199">
        <v>75.346400000000003</v>
      </c>
      <c r="BM199">
        <v>78.261700000000005</v>
      </c>
      <c r="BN199">
        <v>82.308999999999997</v>
      </c>
      <c r="BO199">
        <v>84.496899999999997</v>
      </c>
      <c r="BP199">
        <v>85.790099999999995</v>
      </c>
      <c r="BQ199">
        <v>88.486999999999995</v>
      </c>
    </row>
    <row r="200" spans="1:69" x14ac:dyDescent="0.3">
      <c r="A200" t="s">
        <v>150</v>
      </c>
      <c r="B200" t="s">
        <v>550</v>
      </c>
      <c r="C200" t="s">
        <v>286</v>
      </c>
      <c r="D200" t="s">
        <v>287</v>
      </c>
      <c r="AI200">
        <v>0</v>
      </c>
      <c r="AO200">
        <v>2.0400000000000001E-2</v>
      </c>
      <c r="AP200">
        <v>9.9599999999999994E-2</v>
      </c>
      <c r="AQ200">
        <v>0.19500000000000001</v>
      </c>
      <c r="AR200">
        <v>0.38200000000000001</v>
      </c>
      <c r="AS200">
        <v>0.74763100000000005</v>
      </c>
      <c r="AT200">
        <v>1.0987899999999999</v>
      </c>
      <c r="AU200">
        <v>1.79497</v>
      </c>
      <c r="AV200">
        <v>2.1119400000000002</v>
      </c>
      <c r="AW200">
        <v>3.4524400000000002</v>
      </c>
      <c r="AX200">
        <v>7.9070099999999996</v>
      </c>
      <c r="AY200">
        <v>7.9620699999999998</v>
      </c>
      <c r="AZ200">
        <v>11.21</v>
      </c>
      <c r="BA200">
        <v>14.27</v>
      </c>
      <c r="BB200">
        <v>18.899999999999999</v>
      </c>
      <c r="BC200">
        <v>19.8</v>
      </c>
      <c r="BD200">
        <v>24.763500000000001</v>
      </c>
      <c r="BE200">
        <v>29.34</v>
      </c>
      <c r="BF200">
        <v>36.9</v>
      </c>
      <c r="BG200">
        <v>43.007399999999997</v>
      </c>
      <c r="BH200">
        <v>49.716299999999997</v>
      </c>
      <c r="BI200">
        <v>53.4041</v>
      </c>
      <c r="BJ200">
        <v>61.075800000000001</v>
      </c>
      <c r="BK200">
        <v>64.993499999999997</v>
      </c>
      <c r="BL200">
        <v>68.517600000000002</v>
      </c>
      <c r="BM200">
        <v>73.957499999999996</v>
      </c>
      <c r="BN200">
        <v>77.0184</v>
      </c>
      <c r="BO200">
        <v>76.259200000000007</v>
      </c>
      <c r="BP200">
        <v>78.094800000000006</v>
      </c>
      <c r="BQ200">
        <v>81.578100000000006</v>
      </c>
    </row>
    <row r="201" spans="1:69" x14ac:dyDescent="0.3">
      <c r="A201" t="s">
        <v>551</v>
      </c>
      <c r="B201" t="s">
        <v>552</v>
      </c>
      <c r="C201" t="s">
        <v>286</v>
      </c>
      <c r="D201" t="s">
        <v>287</v>
      </c>
      <c r="AI201">
        <v>0</v>
      </c>
      <c r="AS201">
        <v>1.11131</v>
      </c>
      <c r="AT201">
        <v>1.8368500000000001</v>
      </c>
      <c r="AU201">
        <v>3.1000899999999998</v>
      </c>
      <c r="AV201">
        <v>4.1306200000000004</v>
      </c>
      <c r="AW201">
        <v>4.4009</v>
      </c>
      <c r="AX201">
        <v>16.004999999999999</v>
      </c>
      <c r="AY201">
        <v>18.41</v>
      </c>
      <c r="AZ201">
        <v>21.175999999999998</v>
      </c>
      <c r="BA201">
        <v>24.358000000000001</v>
      </c>
      <c r="BB201">
        <v>32.229999999999997</v>
      </c>
      <c r="BC201">
        <v>37.4</v>
      </c>
      <c r="BD201">
        <v>41.08</v>
      </c>
      <c r="BE201">
        <v>43.4</v>
      </c>
      <c r="BF201">
        <v>46.6</v>
      </c>
      <c r="BG201">
        <v>53.665199999999999</v>
      </c>
      <c r="BH201">
        <v>56.7</v>
      </c>
      <c r="BI201">
        <v>59.9</v>
      </c>
      <c r="BJ201">
        <v>63.3</v>
      </c>
      <c r="BK201">
        <v>64.400000000000006</v>
      </c>
      <c r="BL201">
        <v>70.622600000000006</v>
      </c>
      <c r="BM201">
        <v>76.010000000000005</v>
      </c>
      <c r="BN201">
        <v>82.178299999999993</v>
      </c>
      <c r="BO201">
        <v>88.646900000000002</v>
      </c>
      <c r="BP201">
        <v>86.637699999999995</v>
      </c>
    </row>
    <row r="202" spans="1:69" x14ac:dyDescent="0.3">
      <c r="A202" t="s">
        <v>553</v>
      </c>
      <c r="B202" t="s">
        <v>554</v>
      </c>
      <c r="C202" t="s">
        <v>286</v>
      </c>
      <c r="D202" t="s">
        <v>287</v>
      </c>
    </row>
    <row r="203" spans="1:69" x14ac:dyDescent="0.3">
      <c r="A203" t="s">
        <v>555</v>
      </c>
      <c r="B203" t="s">
        <v>556</v>
      </c>
      <c r="C203" t="s">
        <v>286</v>
      </c>
      <c r="D203" t="s">
        <v>287</v>
      </c>
    </row>
    <row r="204" spans="1:69" x14ac:dyDescent="0.3">
      <c r="A204" t="s">
        <v>557</v>
      </c>
      <c r="B204" t="s">
        <v>558</v>
      </c>
      <c r="C204" t="s">
        <v>286</v>
      </c>
      <c r="D204" t="s">
        <v>287</v>
      </c>
      <c r="AI204">
        <v>0</v>
      </c>
      <c r="AO204">
        <v>9.0999999999999998E-2</v>
      </c>
      <c r="AP204">
        <v>0.214</v>
      </c>
      <c r="AQ204">
        <v>1.32</v>
      </c>
      <c r="AR204">
        <v>3.45</v>
      </c>
      <c r="AS204">
        <v>6.3570599999999997</v>
      </c>
      <c r="AT204">
        <v>6.2515900000000002</v>
      </c>
      <c r="AU204">
        <v>8.2002199999999998</v>
      </c>
      <c r="AV204">
        <v>14.1243</v>
      </c>
      <c r="AW204">
        <v>17.884499999999999</v>
      </c>
      <c r="AX204">
        <v>21.542200000000001</v>
      </c>
      <c r="AY204">
        <v>25.108000000000001</v>
      </c>
      <c r="AZ204">
        <v>28.59</v>
      </c>
      <c r="BA204">
        <v>33.869999999999997</v>
      </c>
      <c r="BB204">
        <v>44.6</v>
      </c>
      <c r="BC204">
        <v>49</v>
      </c>
      <c r="BD204">
        <v>49</v>
      </c>
      <c r="BE204">
        <v>52.876600000000003</v>
      </c>
      <c r="BF204">
        <v>56.8</v>
      </c>
      <c r="BG204">
        <v>60.68</v>
      </c>
      <c r="BH204">
        <v>64.560199999999995</v>
      </c>
      <c r="BI204">
        <v>68.440399999999997</v>
      </c>
      <c r="BJ204">
        <v>72.703900000000004</v>
      </c>
    </row>
    <row r="205" spans="1:69" x14ac:dyDescent="0.3">
      <c r="A205" t="s">
        <v>152</v>
      </c>
      <c r="B205" t="s">
        <v>559</v>
      </c>
      <c r="C205" t="s">
        <v>286</v>
      </c>
      <c r="D205" t="s">
        <v>287</v>
      </c>
      <c r="AI205">
        <v>0</v>
      </c>
      <c r="AN205">
        <v>0.19</v>
      </c>
      <c r="AO205">
        <v>0.93</v>
      </c>
      <c r="AP205">
        <v>3.08</v>
      </c>
      <c r="AQ205">
        <v>3.52</v>
      </c>
      <c r="AR205">
        <v>4.07</v>
      </c>
      <c r="AS205">
        <v>4.8636799999999996</v>
      </c>
      <c r="AT205">
        <v>6.1702700000000004</v>
      </c>
      <c r="AU205">
        <v>10.226100000000001</v>
      </c>
      <c r="AV205">
        <v>19.2423</v>
      </c>
      <c r="AW205">
        <v>20.701599999999999</v>
      </c>
      <c r="AX205">
        <v>24.733499999999999</v>
      </c>
      <c r="AY205">
        <v>28.9741</v>
      </c>
      <c r="AZ205">
        <v>37</v>
      </c>
      <c r="BA205">
        <v>44.3</v>
      </c>
      <c r="BB205">
        <v>53.1</v>
      </c>
      <c r="BC205">
        <v>69</v>
      </c>
      <c r="BD205">
        <v>69</v>
      </c>
      <c r="BE205">
        <v>69.3</v>
      </c>
      <c r="BF205">
        <v>85.3</v>
      </c>
      <c r="BG205">
        <v>91.49</v>
      </c>
      <c r="BH205">
        <v>92.884799999999998</v>
      </c>
      <c r="BI205">
        <v>95.124700000000004</v>
      </c>
      <c r="BJ205">
        <v>97.388800000000003</v>
      </c>
      <c r="BK205">
        <v>99.652799999999999</v>
      </c>
      <c r="BL205">
        <v>99.652799999999999</v>
      </c>
      <c r="BM205">
        <v>99.652799999999999</v>
      </c>
      <c r="BN205">
        <v>99.652799999999999</v>
      </c>
      <c r="BO205">
        <v>99.652799999999999</v>
      </c>
      <c r="BP205">
        <v>99.652799999999999</v>
      </c>
    </row>
    <row r="206" spans="1:69" x14ac:dyDescent="0.3">
      <c r="A206" t="s">
        <v>153</v>
      </c>
      <c r="B206" t="s">
        <v>560</v>
      </c>
      <c r="C206" t="s">
        <v>286</v>
      </c>
      <c r="D206" t="s">
        <v>287</v>
      </c>
      <c r="AI206">
        <v>0</v>
      </c>
      <c r="AL206">
        <v>3.6999999999999997E-3</v>
      </c>
      <c r="AM206">
        <v>2.63E-2</v>
      </c>
      <c r="AN206">
        <v>7.4999999999999997E-2</v>
      </c>
      <c r="AO206">
        <v>0.22200000000000003</v>
      </c>
      <c r="AP206">
        <v>0.44500000000000001</v>
      </c>
      <c r="AQ206">
        <v>2.2400000000000002</v>
      </c>
      <c r="AR206">
        <v>2.7</v>
      </c>
      <c r="AS206">
        <v>3.6137199999999998</v>
      </c>
      <c r="AT206">
        <v>4.5386699999999998</v>
      </c>
      <c r="AU206">
        <v>6.58</v>
      </c>
      <c r="AV206">
        <v>8.9</v>
      </c>
      <c r="AW206">
        <v>15</v>
      </c>
      <c r="AX206">
        <v>21.5</v>
      </c>
      <c r="AY206">
        <v>24.66</v>
      </c>
      <c r="AZ206">
        <v>28.3</v>
      </c>
      <c r="BA206">
        <v>32.42</v>
      </c>
      <c r="BB206">
        <v>36.6</v>
      </c>
      <c r="BC206">
        <v>39.93</v>
      </c>
      <c r="BD206">
        <v>40.01</v>
      </c>
      <c r="BE206">
        <v>45.88</v>
      </c>
      <c r="BF206">
        <v>49.764499999999998</v>
      </c>
      <c r="BG206">
        <v>54.078299999999999</v>
      </c>
      <c r="BH206">
        <v>55.763199999999998</v>
      </c>
      <c r="BI206">
        <v>59.503999999999998</v>
      </c>
      <c r="BJ206">
        <v>63.747300000000003</v>
      </c>
      <c r="BK206">
        <v>70.681299999999993</v>
      </c>
      <c r="BL206">
        <v>73.657499999999999</v>
      </c>
      <c r="BM206">
        <v>78.455299999999994</v>
      </c>
      <c r="BN206">
        <v>83.590400000000002</v>
      </c>
      <c r="BO206">
        <v>85.503100000000003</v>
      </c>
      <c r="BP206">
        <v>89.203400000000002</v>
      </c>
      <c r="BQ206">
        <v>91.290499999999994</v>
      </c>
    </row>
    <row r="207" spans="1:69" x14ac:dyDescent="0.3">
      <c r="A207" t="s">
        <v>154</v>
      </c>
      <c r="B207" t="s">
        <v>561</v>
      </c>
      <c r="C207" t="s">
        <v>286</v>
      </c>
      <c r="D207" t="s">
        <v>287</v>
      </c>
      <c r="AI207">
        <v>0</v>
      </c>
      <c r="AK207">
        <v>6.7299999999999999E-4</v>
      </c>
      <c r="AL207">
        <v>1.34E-2</v>
      </c>
      <c r="AM207">
        <v>5.3799999999999994E-2</v>
      </c>
      <c r="AN207">
        <v>0.14799999999999999</v>
      </c>
      <c r="AO207">
        <v>0.27</v>
      </c>
      <c r="AP207">
        <v>0.47299999999999998</v>
      </c>
      <c r="AQ207">
        <v>0.81300000000000006</v>
      </c>
      <c r="AR207">
        <v>1.02</v>
      </c>
      <c r="AS207">
        <v>1.97723</v>
      </c>
      <c r="AT207">
        <v>2.9443700000000002</v>
      </c>
      <c r="AU207">
        <v>4.1282699999999997</v>
      </c>
      <c r="AV207">
        <v>8.2988599999999995</v>
      </c>
      <c r="AW207">
        <v>12.859400000000001</v>
      </c>
      <c r="AX207">
        <v>15.226699999999999</v>
      </c>
      <c r="AY207">
        <v>18.023299999999999</v>
      </c>
      <c r="AZ207">
        <v>24.66</v>
      </c>
      <c r="BA207">
        <v>32</v>
      </c>
      <c r="BB207">
        <v>42.55</v>
      </c>
      <c r="BC207">
        <v>49</v>
      </c>
      <c r="BD207">
        <v>58</v>
      </c>
      <c r="BE207">
        <v>66</v>
      </c>
      <c r="BF207">
        <v>67.97</v>
      </c>
      <c r="BG207">
        <v>70.517600000000002</v>
      </c>
      <c r="BH207">
        <v>70.099199999999996</v>
      </c>
      <c r="BI207">
        <v>73.091399999999993</v>
      </c>
      <c r="BJ207">
        <v>76.008099999999999</v>
      </c>
      <c r="BK207">
        <v>80.864699999999999</v>
      </c>
      <c r="BL207">
        <v>82.642200000000003</v>
      </c>
      <c r="BM207">
        <v>84.994699999999995</v>
      </c>
      <c r="BN207">
        <v>88.213800000000006</v>
      </c>
      <c r="BO207">
        <v>90.418000000000006</v>
      </c>
      <c r="BP207">
        <v>92.245000000000005</v>
      </c>
      <c r="BQ207">
        <v>94.364999999999995</v>
      </c>
    </row>
    <row r="208" spans="1:69" x14ac:dyDescent="0.3">
      <c r="A208" t="s">
        <v>155</v>
      </c>
      <c r="B208" t="s">
        <v>562</v>
      </c>
      <c r="C208" t="s">
        <v>286</v>
      </c>
      <c r="D208" t="s">
        <v>287</v>
      </c>
      <c r="AI208">
        <v>0</v>
      </c>
      <c r="AO208">
        <v>8.83E-4</v>
      </c>
      <c r="AP208">
        <v>1.6299999999999999E-3</v>
      </c>
      <c r="AQ208">
        <v>1.18E-2</v>
      </c>
      <c r="AR208">
        <v>6.7199999999999996E-2</v>
      </c>
      <c r="AS208">
        <v>6.2831499999999998E-2</v>
      </c>
      <c r="AT208">
        <v>0.240672</v>
      </c>
      <c r="AU208">
        <v>0.29278500000000002</v>
      </c>
      <c r="AV208">
        <v>0.35691800000000001</v>
      </c>
      <c r="AW208">
        <v>0.43085400000000001</v>
      </c>
      <c r="AX208">
        <v>0.55604100000000001</v>
      </c>
      <c r="AZ208">
        <v>2.1153900000000001</v>
      </c>
      <c r="BA208">
        <v>4.5</v>
      </c>
      <c r="BB208">
        <v>7.7</v>
      </c>
      <c r="BC208">
        <v>8</v>
      </c>
      <c r="BD208">
        <v>7</v>
      </c>
      <c r="BE208">
        <v>8.0238499999999995</v>
      </c>
      <c r="BF208">
        <v>9</v>
      </c>
      <c r="BG208">
        <v>10.6</v>
      </c>
      <c r="BH208">
        <v>12.5</v>
      </c>
      <c r="BI208">
        <v>14.6</v>
      </c>
      <c r="BJ208">
        <v>17.2</v>
      </c>
      <c r="BK208">
        <v>19.2</v>
      </c>
      <c r="BL208">
        <v>21.358000000000001</v>
      </c>
      <c r="BM208">
        <v>23.8</v>
      </c>
      <c r="BN208">
        <v>24.441600000000001</v>
      </c>
      <c r="BO208">
        <v>31.225200000000001</v>
      </c>
      <c r="BP208">
        <v>34.200499999999998</v>
      </c>
    </row>
    <row r="209" spans="1:69" x14ac:dyDescent="0.3">
      <c r="A209" t="s">
        <v>209</v>
      </c>
      <c r="B209" t="s">
        <v>563</v>
      </c>
      <c r="C209" t="s">
        <v>286</v>
      </c>
      <c r="D209" t="s">
        <v>287</v>
      </c>
      <c r="AX209">
        <v>2.1</v>
      </c>
      <c r="AY209">
        <v>2.6</v>
      </c>
      <c r="AZ209">
        <v>3.7</v>
      </c>
      <c r="BA209">
        <v>4.0999999999999996</v>
      </c>
      <c r="BB209">
        <v>4.9000000000000004</v>
      </c>
      <c r="BC209">
        <v>7.1</v>
      </c>
      <c r="BD209">
        <v>9.4</v>
      </c>
      <c r="BE209">
        <v>10.4</v>
      </c>
      <c r="BF209">
        <v>11.7</v>
      </c>
      <c r="BG209">
        <v>13</v>
      </c>
      <c r="BH209">
        <v>14.7</v>
      </c>
      <c r="BI209">
        <v>16.7</v>
      </c>
      <c r="BJ209">
        <v>18.8</v>
      </c>
      <c r="BK209">
        <v>20.9</v>
      </c>
      <c r="BL209">
        <v>29.7</v>
      </c>
      <c r="BM209">
        <v>42.5</v>
      </c>
      <c r="BN209">
        <v>45.6</v>
      </c>
      <c r="BO209">
        <v>47.3</v>
      </c>
      <c r="BP209">
        <v>48.9</v>
      </c>
      <c r="BQ209">
        <v>52.3</v>
      </c>
    </row>
    <row r="210" spans="1:69" x14ac:dyDescent="0.3">
      <c r="A210" t="s">
        <v>156</v>
      </c>
      <c r="B210" t="s">
        <v>564</v>
      </c>
      <c r="C210" t="s">
        <v>286</v>
      </c>
      <c r="D210" t="s">
        <v>287</v>
      </c>
      <c r="AI210">
        <v>0</v>
      </c>
      <c r="AN210">
        <v>1.1000000000000001E-2</v>
      </c>
      <c r="AO210">
        <v>2.6699999999999998E-2</v>
      </c>
      <c r="AP210">
        <v>5.21E-2</v>
      </c>
      <c r="AQ210">
        <v>0.10100000000000001</v>
      </c>
      <c r="AR210">
        <v>0.49399999999999999</v>
      </c>
      <c r="AS210">
        <v>2.21069</v>
      </c>
      <c r="AT210">
        <v>4.6810499999999999</v>
      </c>
      <c r="AU210">
        <v>6.3847100000000001</v>
      </c>
      <c r="AV210">
        <v>8.0015800000000006</v>
      </c>
      <c r="AW210">
        <v>10.234500000000001</v>
      </c>
      <c r="AX210">
        <v>12.705</v>
      </c>
      <c r="AY210">
        <v>19.459599999999998</v>
      </c>
      <c r="AZ210">
        <v>30</v>
      </c>
      <c r="BA210">
        <v>36</v>
      </c>
      <c r="BB210">
        <v>38</v>
      </c>
      <c r="BC210">
        <v>41</v>
      </c>
      <c r="BD210">
        <v>47.5</v>
      </c>
      <c r="BE210">
        <v>54</v>
      </c>
      <c r="BF210">
        <v>60.5</v>
      </c>
      <c r="BG210">
        <v>64.713700000000003</v>
      </c>
      <c r="BH210">
        <v>69.616200000000006</v>
      </c>
      <c r="BI210">
        <v>74.879300000000001</v>
      </c>
      <c r="BJ210">
        <v>94.175600000000003</v>
      </c>
      <c r="BK210">
        <v>93.31</v>
      </c>
      <c r="BL210">
        <v>95.724699999999999</v>
      </c>
      <c r="BM210">
        <v>97.862300000000005</v>
      </c>
      <c r="BN210">
        <v>100</v>
      </c>
      <c r="BO210">
        <v>100</v>
      </c>
      <c r="BP210">
        <v>100</v>
      </c>
      <c r="BQ210">
        <v>100</v>
      </c>
    </row>
    <row r="211" spans="1:69" x14ac:dyDescent="0.3">
      <c r="A211" t="s">
        <v>157</v>
      </c>
      <c r="B211" t="s">
        <v>565</v>
      </c>
      <c r="C211" t="s">
        <v>286</v>
      </c>
      <c r="D211" t="s">
        <v>287</v>
      </c>
      <c r="AI211">
        <v>0</v>
      </c>
      <c r="AM211">
        <v>0</v>
      </c>
      <c r="AN211">
        <v>0</v>
      </c>
      <c r="AO211">
        <v>0</v>
      </c>
      <c r="AP211">
        <v>1.2300000000000002E-3</v>
      </c>
      <c r="AQ211">
        <v>4.81E-3</v>
      </c>
      <c r="AR211">
        <v>8.7899999999999992E-3</v>
      </c>
      <c r="AS211">
        <v>2.5784999999999999E-2</v>
      </c>
      <c r="AT211">
        <v>0.140185</v>
      </c>
      <c r="AU211">
        <v>0.43947799999999998</v>
      </c>
      <c r="AV211">
        <v>0.53847199999999995</v>
      </c>
      <c r="AW211">
        <v>0.79156199999999999</v>
      </c>
      <c r="AX211">
        <v>1.2920400000000001</v>
      </c>
      <c r="AZ211">
        <v>8.66</v>
      </c>
      <c r="BI211">
        <v>14.1</v>
      </c>
      <c r="BJ211">
        <v>18.600000000000001</v>
      </c>
      <c r="BK211">
        <v>24.6</v>
      </c>
      <c r="BL211">
        <v>25.9</v>
      </c>
      <c r="BM211">
        <v>26.438300000000002</v>
      </c>
    </row>
    <row r="212" spans="1:69" x14ac:dyDescent="0.3">
      <c r="A212" t="s">
        <v>158</v>
      </c>
      <c r="B212" t="s">
        <v>566</v>
      </c>
      <c r="C212" t="s">
        <v>286</v>
      </c>
      <c r="D212" t="s">
        <v>287</v>
      </c>
      <c r="AI212">
        <v>0</v>
      </c>
      <c r="AN212">
        <v>6.9299999999999993E-4</v>
      </c>
      <c r="AO212">
        <v>1.12E-2</v>
      </c>
      <c r="AP212">
        <v>2.7300000000000001E-2</v>
      </c>
      <c r="AQ212">
        <v>7.9899999999999999E-2</v>
      </c>
      <c r="AR212">
        <v>0.311</v>
      </c>
      <c r="AS212">
        <v>0.40396700000000002</v>
      </c>
      <c r="AT212">
        <v>0.98379399999999995</v>
      </c>
      <c r="AU212">
        <v>1.0064500000000001</v>
      </c>
      <c r="AV212">
        <v>2.1014400000000002</v>
      </c>
      <c r="AW212">
        <v>4.3860200000000003</v>
      </c>
      <c r="AX212">
        <v>4.7866799999999996</v>
      </c>
      <c r="AY212">
        <v>5.6117400000000002</v>
      </c>
      <c r="AZ212">
        <v>6.89</v>
      </c>
      <c r="BA212">
        <v>7.12</v>
      </c>
      <c r="BB212">
        <v>7.5</v>
      </c>
      <c r="BC212">
        <v>8</v>
      </c>
      <c r="BD212">
        <v>9.8000000000000007</v>
      </c>
      <c r="BE212">
        <v>10.8</v>
      </c>
      <c r="BF212">
        <v>13.1</v>
      </c>
      <c r="BG212">
        <v>17.7</v>
      </c>
      <c r="BH212">
        <v>21.7</v>
      </c>
      <c r="BI212">
        <v>25.6648</v>
      </c>
      <c r="BJ212">
        <v>29.6431</v>
      </c>
      <c r="BK212">
        <v>35.299999999999997</v>
      </c>
      <c r="BL212">
        <v>43.4</v>
      </c>
      <c r="BM212">
        <v>53.308799999999998</v>
      </c>
      <c r="BN212">
        <v>57.255400000000002</v>
      </c>
      <c r="BO212">
        <v>59.224600000000002</v>
      </c>
      <c r="BP212">
        <v>60.612200000000001</v>
      </c>
    </row>
    <row r="213" spans="1:69" x14ac:dyDescent="0.3">
      <c r="A213" t="s">
        <v>159</v>
      </c>
      <c r="B213" t="s">
        <v>567</v>
      </c>
      <c r="C213" t="s">
        <v>286</v>
      </c>
      <c r="D213" t="s">
        <v>287</v>
      </c>
      <c r="AI213">
        <v>0</v>
      </c>
      <c r="AJ213">
        <v>0.16199999999999998</v>
      </c>
      <c r="AK213">
        <v>0.47099999999999997</v>
      </c>
      <c r="AL213">
        <v>0.76300000000000001</v>
      </c>
      <c r="AM213">
        <v>1.19</v>
      </c>
      <c r="AN213">
        <v>2.87</v>
      </c>
      <c r="AO213">
        <v>8.35</v>
      </c>
      <c r="AP213">
        <v>13.5</v>
      </c>
      <c r="AQ213">
        <v>19.600000000000001</v>
      </c>
      <c r="AR213">
        <v>24.2</v>
      </c>
      <c r="AS213">
        <v>36</v>
      </c>
      <c r="AT213">
        <v>41.670400000000001</v>
      </c>
      <c r="AU213">
        <v>47</v>
      </c>
      <c r="AV213">
        <v>53.837899999999998</v>
      </c>
      <c r="AW213">
        <v>62</v>
      </c>
      <c r="AX213">
        <v>61</v>
      </c>
      <c r="AY213">
        <v>59</v>
      </c>
      <c r="AZ213">
        <v>69.900000000000006</v>
      </c>
      <c r="BA213">
        <v>69</v>
      </c>
      <c r="BB213">
        <v>69</v>
      </c>
      <c r="BC213">
        <v>71</v>
      </c>
      <c r="BD213">
        <v>71</v>
      </c>
      <c r="BE213">
        <v>72</v>
      </c>
      <c r="BF213">
        <v>80.902100000000004</v>
      </c>
      <c r="BG213">
        <v>79.029200000000003</v>
      </c>
      <c r="BH213">
        <v>79.013000000000005</v>
      </c>
      <c r="BI213">
        <v>84.452299999999994</v>
      </c>
      <c r="BJ213">
        <v>84.452299999999994</v>
      </c>
      <c r="BK213">
        <v>88.165599999999998</v>
      </c>
      <c r="BL213">
        <v>88.949299999999994</v>
      </c>
      <c r="BM213">
        <v>92.004300000000001</v>
      </c>
      <c r="BN213">
        <v>96.924700000000001</v>
      </c>
      <c r="BO213">
        <v>95.953900000000004</v>
      </c>
      <c r="BP213">
        <v>94.285200000000003</v>
      </c>
      <c r="BQ213">
        <v>94.377600000000001</v>
      </c>
    </row>
    <row r="214" spans="1:69" x14ac:dyDescent="0.3">
      <c r="A214" t="s">
        <v>160</v>
      </c>
      <c r="B214" t="s">
        <v>568</v>
      </c>
      <c r="C214" t="s">
        <v>286</v>
      </c>
      <c r="D214" t="s">
        <v>287</v>
      </c>
      <c r="AI214">
        <v>0</v>
      </c>
      <c r="AN214">
        <v>2.4899999999999999E-2</v>
      </c>
      <c r="AO214">
        <v>0.26900000000000002</v>
      </c>
      <c r="AP214">
        <v>0.39200000000000002</v>
      </c>
      <c r="AQ214">
        <v>0.50800000000000001</v>
      </c>
      <c r="AR214">
        <v>0.495</v>
      </c>
      <c r="AS214">
        <v>0.48129699999999997</v>
      </c>
      <c r="AT214">
        <v>0.46855200000000002</v>
      </c>
      <c r="AU214">
        <v>0.50192000000000003</v>
      </c>
      <c r="AV214">
        <v>0.55561000000000005</v>
      </c>
      <c r="AW214">
        <v>0.64967299999999994</v>
      </c>
      <c r="AX214">
        <v>0.84430799999999995</v>
      </c>
      <c r="AY214">
        <v>1.64635</v>
      </c>
      <c r="AZ214">
        <v>2</v>
      </c>
      <c r="BA214">
        <v>3</v>
      </c>
      <c r="BB214">
        <v>4</v>
      </c>
      <c r="BC214">
        <v>5</v>
      </c>
      <c r="BD214">
        <v>6</v>
      </c>
      <c r="BE214">
        <v>6.9973999999999998</v>
      </c>
      <c r="BF214">
        <v>8</v>
      </c>
      <c r="BG214">
        <v>9</v>
      </c>
      <c r="BH214">
        <v>10.000500000000001</v>
      </c>
      <c r="BI214">
        <v>11.0009</v>
      </c>
      <c r="BJ214">
        <v>15.1</v>
      </c>
      <c r="BK214">
        <v>20.9</v>
      </c>
      <c r="BL214">
        <v>26.340599999999998</v>
      </c>
      <c r="BM214">
        <v>33.197400000000002</v>
      </c>
      <c r="BN214">
        <v>41.839199999999998</v>
      </c>
      <c r="BO214">
        <v>42.094000000000001</v>
      </c>
      <c r="BP214">
        <v>42.459699999999998</v>
      </c>
    </row>
    <row r="215" spans="1:69" x14ac:dyDescent="0.3">
      <c r="A215" t="s">
        <v>161</v>
      </c>
      <c r="B215" t="s">
        <v>569</v>
      </c>
      <c r="C215" t="s">
        <v>286</v>
      </c>
      <c r="D215" t="s">
        <v>287</v>
      </c>
      <c r="AI215">
        <v>0</v>
      </c>
      <c r="AL215">
        <v>0</v>
      </c>
      <c r="AM215">
        <v>0</v>
      </c>
      <c r="AN215">
        <v>0</v>
      </c>
      <c r="AO215">
        <v>2.5100000000000001E-3</v>
      </c>
      <c r="AP215">
        <v>4.9899999999999996E-3</v>
      </c>
      <c r="AQ215">
        <v>1.4799999999999999E-2</v>
      </c>
      <c r="AR215">
        <v>4.8500000000000001E-2</v>
      </c>
      <c r="AS215">
        <v>0.118254</v>
      </c>
      <c r="AT215">
        <v>0.16026399999999999</v>
      </c>
      <c r="AU215">
        <v>0.17619899999999999</v>
      </c>
      <c r="AV215">
        <v>0.19017300000000001</v>
      </c>
      <c r="AW215">
        <v>0.20300799999999999</v>
      </c>
      <c r="AX215">
        <v>0.215392</v>
      </c>
      <c r="AY215">
        <v>0.22766900000000001</v>
      </c>
      <c r="AZ215">
        <v>0.23983499999999999</v>
      </c>
      <c r="BA215">
        <v>0.25</v>
      </c>
      <c r="BB215">
        <v>0.26</v>
      </c>
      <c r="BC215">
        <v>0.57999999999999996</v>
      </c>
      <c r="BD215">
        <v>0.9</v>
      </c>
      <c r="BE215">
        <v>2.5</v>
      </c>
      <c r="BF215">
        <v>4</v>
      </c>
      <c r="BG215">
        <v>6.0572999999999997</v>
      </c>
      <c r="BH215">
        <v>6.3444200000000004</v>
      </c>
      <c r="BI215">
        <v>11.773199999999999</v>
      </c>
      <c r="BJ215">
        <v>13.2369</v>
      </c>
      <c r="BK215">
        <v>14.4223</v>
      </c>
      <c r="BL215">
        <v>15.713699999999999</v>
      </c>
      <c r="BM215">
        <v>17.120799999999999</v>
      </c>
      <c r="BN215">
        <v>18.6539</v>
      </c>
      <c r="BO215">
        <v>19.2287</v>
      </c>
      <c r="BP215">
        <v>20.635000000000002</v>
      </c>
    </row>
    <row r="216" spans="1:69" x14ac:dyDescent="0.3">
      <c r="A216" t="s">
        <v>162</v>
      </c>
      <c r="B216" t="s">
        <v>570</v>
      </c>
      <c r="C216" t="s">
        <v>286</v>
      </c>
      <c r="D216" t="s">
        <v>287</v>
      </c>
      <c r="AI216">
        <v>0</v>
      </c>
      <c r="AO216">
        <v>8.6399999999999991E-2</v>
      </c>
      <c r="AP216">
        <v>0.25700000000000001</v>
      </c>
      <c r="AQ216">
        <v>0.42499999999999999</v>
      </c>
      <c r="AR216">
        <v>0.84499999999999997</v>
      </c>
      <c r="AS216">
        <v>1.1774</v>
      </c>
      <c r="AT216">
        <v>1.5</v>
      </c>
      <c r="AU216">
        <v>1.9</v>
      </c>
      <c r="AV216">
        <v>2.5</v>
      </c>
      <c r="AW216">
        <v>3.2</v>
      </c>
      <c r="AX216">
        <v>4.2</v>
      </c>
      <c r="AY216">
        <v>5.5</v>
      </c>
      <c r="AZ216">
        <v>6.11</v>
      </c>
      <c r="BA216">
        <v>10.08</v>
      </c>
      <c r="BB216">
        <v>12.11</v>
      </c>
      <c r="BC216">
        <v>15.9</v>
      </c>
      <c r="BD216">
        <v>18.899999999999999</v>
      </c>
      <c r="BE216">
        <v>20.321400000000001</v>
      </c>
      <c r="BF216">
        <v>23.109300000000001</v>
      </c>
      <c r="BG216">
        <v>24.761700000000001</v>
      </c>
      <c r="BH216">
        <v>26.802600000000002</v>
      </c>
      <c r="BI216">
        <v>28.9971</v>
      </c>
      <c r="BJ216">
        <v>33.820700000000002</v>
      </c>
      <c r="BK216">
        <v>43.8</v>
      </c>
      <c r="BL216">
        <v>50.491199999999999</v>
      </c>
      <c r="BM216">
        <v>54.601399999999998</v>
      </c>
      <c r="BN216">
        <v>61.752699999999997</v>
      </c>
      <c r="BO216">
        <v>65.529799999999994</v>
      </c>
      <c r="BP216">
        <v>67.655799999999999</v>
      </c>
    </row>
    <row r="217" spans="1:69" x14ac:dyDescent="0.3">
      <c r="A217" t="s">
        <v>163</v>
      </c>
      <c r="B217" t="s">
        <v>571</v>
      </c>
      <c r="C217" t="s">
        <v>286</v>
      </c>
      <c r="D217" t="s">
        <v>287</v>
      </c>
      <c r="AI217">
        <v>0</v>
      </c>
      <c r="AN217">
        <v>1.36</v>
      </c>
      <c r="AO217">
        <v>1.43</v>
      </c>
      <c r="AP217">
        <v>1.42</v>
      </c>
      <c r="AQ217">
        <v>1.41</v>
      </c>
      <c r="AR217">
        <v>42.8</v>
      </c>
      <c r="AS217">
        <v>48.799500000000002</v>
      </c>
      <c r="AT217">
        <v>50.341700000000003</v>
      </c>
      <c r="AU217">
        <v>50.834800000000001</v>
      </c>
      <c r="AV217">
        <v>50.003500000000003</v>
      </c>
      <c r="AW217">
        <v>50.566299999999998</v>
      </c>
      <c r="AX217">
        <v>50.259599999999999</v>
      </c>
      <c r="AY217">
        <v>50.2087</v>
      </c>
      <c r="AZ217">
        <v>50.364800000000002</v>
      </c>
      <c r="BA217">
        <v>54.52</v>
      </c>
      <c r="BB217">
        <v>54.21</v>
      </c>
      <c r="BD217">
        <v>49.6</v>
      </c>
      <c r="BJ217">
        <v>60.182299999999998</v>
      </c>
      <c r="BL217">
        <v>67.850700000000003</v>
      </c>
      <c r="BM217">
        <v>77.95</v>
      </c>
      <c r="BN217">
        <v>81.67</v>
      </c>
      <c r="BO217">
        <v>85.060699999999997</v>
      </c>
      <c r="BP217">
        <v>87.027799999999999</v>
      </c>
    </row>
    <row r="218" spans="1:69" x14ac:dyDescent="0.3">
      <c r="A218" t="s">
        <v>572</v>
      </c>
      <c r="B218" t="s">
        <v>573</v>
      </c>
      <c r="C218" t="s">
        <v>286</v>
      </c>
      <c r="D218" t="s">
        <v>287</v>
      </c>
      <c r="AI218">
        <v>0</v>
      </c>
      <c r="AN218">
        <v>0</v>
      </c>
      <c r="AO218">
        <v>1.5099999999999998E-3</v>
      </c>
      <c r="AP218">
        <v>2.9499999999999999E-3</v>
      </c>
      <c r="AQ218">
        <v>7.1600000000000006E-3</v>
      </c>
      <c r="AR218">
        <v>1.3899999999999999E-2</v>
      </c>
      <c r="AS218">
        <v>0.02</v>
      </c>
      <c r="AT218">
        <v>7.9039200000000004E-2</v>
      </c>
      <c r="AU218">
        <v>0.11561399999999999</v>
      </c>
      <c r="AV218">
        <v>0.37619799999999998</v>
      </c>
      <c r="AW218">
        <v>1.05345</v>
      </c>
      <c r="AX218">
        <v>1.0773299999999999</v>
      </c>
      <c r="AY218">
        <v>1.10022</v>
      </c>
      <c r="AZ218">
        <v>1.1222399999999999</v>
      </c>
      <c r="BA218">
        <v>1.14269</v>
      </c>
      <c r="BB218">
        <v>1.1606099999999999</v>
      </c>
      <c r="BD218">
        <v>1.25</v>
      </c>
      <c r="BE218">
        <v>1.3767</v>
      </c>
      <c r="BF218">
        <v>1.5</v>
      </c>
      <c r="BG218">
        <v>1.63</v>
      </c>
      <c r="BH218">
        <v>1.76</v>
      </c>
      <c r="BI218">
        <v>1.88</v>
      </c>
      <c r="BJ218">
        <v>2.0040499999999999</v>
      </c>
      <c r="BM218">
        <v>15.0237</v>
      </c>
      <c r="BO218">
        <v>27.6</v>
      </c>
    </row>
    <row r="219" spans="1:69" x14ac:dyDescent="0.3">
      <c r="A219" t="s">
        <v>165</v>
      </c>
      <c r="B219" t="s">
        <v>574</v>
      </c>
      <c r="C219" t="s">
        <v>286</v>
      </c>
      <c r="D219" t="s">
        <v>287</v>
      </c>
      <c r="AW219">
        <v>23.5</v>
      </c>
      <c r="AX219">
        <v>26.3</v>
      </c>
      <c r="AY219">
        <v>27.2</v>
      </c>
      <c r="AZ219">
        <v>33.15</v>
      </c>
      <c r="BA219">
        <v>35.6</v>
      </c>
      <c r="BB219">
        <v>38.1</v>
      </c>
      <c r="BC219">
        <v>40.9</v>
      </c>
      <c r="BD219">
        <v>42.2</v>
      </c>
      <c r="BE219">
        <v>48.1</v>
      </c>
      <c r="BF219">
        <v>53.450400000000002</v>
      </c>
      <c r="BG219">
        <v>62.075099999999999</v>
      </c>
      <c r="BH219">
        <v>65.316999999999993</v>
      </c>
      <c r="BI219">
        <v>67.056799999999996</v>
      </c>
      <c r="BJ219">
        <v>70.330799999999996</v>
      </c>
      <c r="BK219">
        <v>73.360699999999994</v>
      </c>
      <c r="BL219">
        <v>77.416799999999995</v>
      </c>
      <c r="BM219">
        <v>78.367999999999995</v>
      </c>
      <c r="BN219">
        <v>81.165899999999993</v>
      </c>
      <c r="BO219">
        <v>83.538300000000007</v>
      </c>
      <c r="BP219">
        <v>85.357500000000002</v>
      </c>
      <c r="BQ219">
        <v>87.690700000000007</v>
      </c>
    </row>
    <row r="220" spans="1:69" x14ac:dyDescent="0.3">
      <c r="A220" t="s">
        <v>575</v>
      </c>
      <c r="B220" t="s">
        <v>576</v>
      </c>
      <c r="C220" t="s">
        <v>286</v>
      </c>
      <c r="D220" t="s">
        <v>287</v>
      </c>
      <c r="AX220">
        <v>2.2000000000000002</v>
      </c>
      <c r="AY220">
        <v>2.8</v>
      </c>
      <c r="AZ220">
        <v>3.7</v>
      </c>
      <c r="BA220">
        <v>4.2</v>
      </c>
      <c r="BB220">
        <v>4.9000000000000004</v>
      </c>
      <c r="BC220">
        <v>6.7</v>
      </c>
      <c r="BD220">
        <v>8.3000000000000007</v>
      </c>
      <c r="BE220">
        <v>9.9</v>
      </c>
      <c r="BF220">
        <v>11.8</v>
      </c>
      <c r="BG220">
        <v>13.9</v>
      </c>
      <c r="BH220">
        <v>15.7</v>
      </c>
      <c r="BI220">
        <v>17.7</v>
      </c>
      <c r="BJ220">
        <v>20.2</v>
      </c>
      <c r="BK220">
        <v>22.8</v>
      </c>
      <c r="BL220">
        <v>26</v>
      </c>
      <c r="BM220">
        <v>29.1</v>
      </c>
      <c r="BN220">
        <v>32.5</v>
      </c>
      <c r="BO220">
        <v>34.4</v>
      </c>
      <c r="BP220">
        <v>36.299999999999997</v>
      </c>
      <c r="BQ220">
        <v>38.700000000000003</v>
      </c>
    </row>
    <row r="221" spans="1:69" x14ac:dyDescent="0.3">
      <c r="A221" t="s">
        <v>166</v>
      </c>
      <c r="B221" t="s">
        <v>577</v>
      </c>
      <c r="C221" t="s">
        <v>286</v>
      </c>
      <c r="D221" t="s">
        <v>287</v>
      </c>
      <c r="BF221">
        <v>2.2000000000000002</v>
      </c>
      <c r="BG221">
        <v>2.6</v>
      </c>
      <c r="BH221">
        <v>3</v>
      </c>
      <c r="BI221">
        <v>3.5</v>
      </c>
      <c r="BJ221">
        <v>4.0999999999999996</v>
      </c>
      <c r="BK221">
        <v>4.8</v>
      </c>
      <c r="BL221">
        <v>6.7</v>
      </c>
      <c r="BM221">
        <v>9.2712299999999992</v>
      </c>
    </row>
    <row r="222" spans="1:69" x14ac:dyDescent="0.3">
      <c r="A222" t="s">
        <v>210</v>
      </c>
      <c r="B222" t="s">
        <v>578</v>
      </c>
      <c r="C222" t="s">
        <v>286</v>
      </c>
      <c r="D222" t="s">
        <v>287</v>
      </c>
      <c r="AX222">
        <v>2</v>
      </c>
      <c r="AY222">
        <v>2.6</v>
      </c>
      <c r="AZ222">
        <v>3.1</v>
      </c>
      <c r="BA222">
        <v>3.6</v>
      </c>
      <c r="BB222">
        <v>4.3</v>
      </c>
      <c r="BC222">
        <v>6</v>
      </c>
      <c r="BD222">
        <v>7.5</v>
      </c>
      <c r="BE222">
        <v>9.1999999999999993</v>
      </c>
      <c r="BF222">
        <v>11.2</v>
      </c>
      <c r="BG222">
        <v>13.4</v>
      </c>
      <c r="BH222">
        <v>15.7</v>
      </c>
      <c r="BI222">
        <v>17.600000000000001</v>
      </c>
      <c r="BJ222">
        <v>19.8</v>
      </c>
      <c r="BK222">
        <v>22</v>
      </c>
      <c r="BL222">
        <v>24.8</v>
      </c>
      <c r="BM222">
        <v>27.8</v>
      </c>
      <c r="BN222">
        <v>30.8</v>
      </c>
      <c r="BO222">
        <v>32.9</v>
      </c>
      <c r="BP222">
        <v>34.799999999999997</v>
      </c>
      <c r="BQ222">
        <v>37.4</v>
      </c>
    </row>
    <row r="223" spans="1:69" x14ac:dyDescent="0.3">
      <c r="A223" t="s">
        <v>579</v>
      </c>
      <c r="B223" t="s">
        <v>580</v>
      </c>
      <c r="C223" t="s">
        <v>286</v>
      </c>
      <c r="D223" t="s">
        <v>287</v>
      </c>
      <c r="AX223">
        <v>19.600000000000001</v>
      </c>
      <c r="AY223">
        <v>21.1</v>
      </c>
      <c r="AZ223">
        <v>23.3</v>
      </c>
      <c r="BA223">
        <v>25.6</v>
      </c>
      <c r="BB223">
        <v>28.7</v>
      </c>
      <c r="BC223">
        <v>32</v>
      </c>
      <c r="BD223">
        <v>35.5</v>
      </c>
      <c r="BE223">
        <v>38.4</v>
      </c>
      <c r="BF223">
        <v>41.2</v>
      </c>
      <c r="BG223">
        <v>44.6</v>
      </c>
      <c r="BH223">
        <v>47.7</v>
      </c>
      <c r="BI223">
        <v>50.9</v>
      </c>
      <c r="BJ223">
        <v>55.9</v>
      </c>
      <c r="BK223">
        <v>58.3</v>
      </c>
      <c r="BL223">
        <v>62.7</v>
      </c>
      <c r="BM223">
        <v>66.400000000000006</v>
      </c>
      <c r="BN223">
        <v>70.7</v>
      </c>
      <c r="BO223">
        <v>72.3</v>
      </c>
      <c r="BP223">
        <v>73.5</v>
      </c>
      <c r="BQ223">
        <v>75.7</v>
      </c>
    </row>
    <row r="224" spans="1:69" x14ac:dyDescent="0.3">
      <c r="A224" t="s">
        <v>167</v>
      </c>
      <c r="B224" t="s">
        <v>581</v>
      </c>
      <c r="C224" t="s">
        <v>286</v>
      </c>
      <c r="D224" t="s">
        <v>287</v>
      </c>
      <c r="AI224">
        <v>0</v>
      </c>
      <c r="AQ224">
        <v>0.29599999999999999</v>
      </c>
      <c r="AR224">
        <v>0.36299999999999999</v>
      </c>
      <c r="AS224">
        <v>4.6385199999999998</v>
      </c>
      <c r="AT224">
        <v>6.3109200000000003</v>
      </c>
      <c r="AU224">
        <v>7.5806699999999996</v>
      </c>
      <c r="AV224">
        <v>10.161799999999999</v>
      </c>
      <c r="AW224">
        <v>13.322900000000001</v>
      </c>
      <c r="AX224">
        <v>13.759499999999999</v>
      </c>
      <c r="AY224">
        <v>14.182</v>
      </c>
      <c r="AZ224">
        <v>14.5905</v>
      </c>
      <c r="BA224">
        <v>15.48</v>
      </c>
      <c r="BB224">
        <v>16.41</v>
      </c>
      <c r="BC224">
        <v>18.75</v>
      </c>
      <c r="BD224">
        <v>20.161200000000001</v>
      </c>
      <c r="BE224">
        <v>21.572399999999998</v>
      </c>
      <c r="BF224">
        <v>23</v>
      </c>
      <c r="BG224">
        <v>24.41</v>
      </c>
      <c r="BH224">
        <v>25.82</v>
      </c>
      <c r="BI224">
        <v>28</v>
      </c>
      <c r="BJ224">
        <v>32.6</v>
      </c>
      <c r="BK224">
        <v>38</v>
      </c>
      <c r="BL224">
        <v>44.3</v>
      </c>
      <c r="BM224">
        <v>51.554699999999997</v>
      </c>
      <c r="BN224">
        <v>61.524099999999997</v>
      </c>
      <c r="BO224">
        <v>61.5535</v>
      </c>
      <c r="BP224">
        <v>61.460700000000003</v>
      </c>
    </row>
    <row r="225" spans="1:69" x14ac:dyDescent="0.3">
      <c r="A225" t="s">
        <v>168</v>
      </c>
      <c r="B225" t="s">
        <v>582</v>
      </c>
      <c r="C225" t="s">
        <v>286</v>
      </c>
      <c r="D225" t="s">
        <v>287</v>
      </c>
      <c r="AI225">
        <v>0</v>
      </c>
      <c r="AN225">
        <v>0.115</v>
      </c>
      <c r="AO225">
        <v>0.22599999999999998</v>
      </c>
      <c r="AP225">
        <v>1</v>
      </c>
      <c r="AQ225">
        <v>1.67</v>
      </c>
      <c r="AR225">
        <v>1.89</v>
      </c>
      <c r="AS225">
        <v>2.5064099999999998</v>
      </c>
      <c r="AT225">
        <v>3.0644499999999999</v>
      </c>
      <c r="AU225">
        <v>4.1615700000000002</v>
      </c>
      <c r="AV225">
        <v>4.7198799999999999</v>
      </c>
      <c r="AW225">
        <v>6.0760500000000004</v>
      </c>
      <c r="AX225">
        <v>6.4030899999999997</v>
      </c>
      <c r="AY225">
        <v>9.4996299999999998</v>
      </c>
      <c r="AZ225">
        <v>14.11</v>
      </c>
      <c r="BA225">
        <v>21.06</v>
      </c>
      <c r="BB225">
        <v>31.36</v>
      </c>
      <c r="BC225">
        <v>31.59</v>
      </c>
      <c r="BD225">
        <v>32</v>
      </c>
      <c r="BE225">
        <v>34.681199999999997</v>
      </c>
      <c r="BF225">
        <v>37.4</v>
      </c>
      <c r="BG225">
        <v>40.08</v>
      </c>
      <c r="BH225">
        <v>42.763800000000003</v>
      </c>
      <c r="BI225">
        <v>45.4</v>
      </c>
      <c r="BJ225">
        <v>48.9452</v>
      </c>
      <c r="BK225">
        <v>55.1</v>
      </c>
      <c r="BL225">
        <v>62</v>
      </c>
      <c r="BM225">
        <v>69.8369</v>
      </c>
      <c r="BN225">
        <v>76.572000000000003</v>
      </c>
      <c r="BO225">
        <v>77.6494</v>
      </c>
      <c r="BP225">
        <v>78.395799999999994</v>
      </c>
    </row>
    <row r="226" spans="1:69" x14ac:dyDescent="0.3">
      <c r="A226" t="s">
        <v>583</v>
      </c>
      <c r="B226" t="s">
        <v>584</v>
      </c>
      <c r="C226" t="s">
        <v>286</v>
      </c>
      <c r="D226" t="s">
        <v>287</v>
      </c>
      <c r="AI226">
        <v>0</v>
      </c>
      <c r="AL226">
        <v>0.128</v>
      </c>
      <c r="AM226">
        <v>0.31900000000000001</v>
      </c>
      <c r="AN226">
        <v>0.52300000000000002</v>
      </c>
      <c r="AO226">
        <v>0.78300000000000003</v>
      </c>
      <c r="AP226">
        <v>1.17</v>
      </c>
      <c r="AQ226">
        <v>2.69</v>
      </c>
      <c r="AR226">
        <v>5.44</v>
      </c>
      <c r="AS226">
        <v>9.4268000000000001</v>
      </c>
      <c r="AT226">
        <v>12.5283</v>
      </c>
      <c r="AU226">
        <v>40.14</v>
      </c>
      <c r="AV226">
        <v>43.04</v>
      </c>
      <c r="AW226">
        <v>52.89</v>
      </c>
      <c r="AX226">
        <v>55.19</v>
      </c>
      <c r="AY226">
        <v>56.08</v>
      </c>
      <c r="AZ226">
        <v>61.8</v>
      </c>
      <c r="BA226">
        <v>66.05</v>
      </c>
      <c r="BB226">
        <v>70</v>
      </c>
      <c r="BC226">
        <v>75.709999999999994</v>
      </c>
      <c r="BD226">
        <v>74.44</v>
      </c>
      <c r="BE226">
        <v>76.709999999999994</v>
      </c>
      <c r="BF226">
        <v>77.882599999999996</v>
      </c>
      <c r="BG226">
        <v>79.984300000000005</v>
      </c>
      <c r="BH226">
        <v>77.634699999999995</v>
      </c>
      <c r="BI226">
        <v>80.475899999999996</v>
      </c>
      <c r="BJ226">
        <v>81.625699999999995</v>
      </c>
      <c r="BK226">
        <v>80.448899999999995</v>
      </c>
      <c r="BL226">
        <v>82.853700000000003</v>
      </c>
      <c r="BM226">
        <v>89.920900000000003</v>
      </c>
      <c r="BN226">
        <v>88.925600000000003</v>
      </c>
      <c r="BO226">
        <v>89.067700000000002</v>
      </c>
      <c r="BP226">
        <v>87.213099999999997</v>
      </c>
      <c r="BQ226">
        <v>89.825100000000006</v>
      </c>
    </row>
    <row r="227" spans="1:69" x14ac:dyDescent="0.3">
      <c r="A227" t="s">
        <v>170</v>
      </c>
      <c r="B227" t="s">
        <v>585</v>
      </c>
      <c r="C227" t="s">
        <v>286</v>
      </c>
      <c r="D227" t="s">
        <v>287</v>
      </c>
      <c r="AI227">
        <v>0</v>
      </c>
      <c r="AL227">
        <v>0.41</v>
      </c>
      <c r="AM227">
        <v>1.07</v>
      </c>
      <c r="AN227">
        <v>2.9</v>
      </c>
      <c r="AO227">
        <v>5.07</v>
      </c>
      <c r="AP227">
        <v>7.59</v>
      </c>
      <c r="AQ227">
        <v>10.1</v>
      </c>
      <c r="AR227">
        <v>12.6</v>
      </c>
      <c r="AS227">
        <v>15.110300000000001</v>
      </c>
      <c r="AT227">
        <v>30.175899999999999</v>
      </c>
      <c r="AU227">
        <v>27.838899999999999</v>
      </c>
      <c r="AV227">
        <v>31.854800000000001</v>
      </c>
      <c r="AW227">
        <v>40.81</v>
      </c>
      <c r="AX227">
        <v>46.81</v>
      </c>
      <c r="AY227">
        <v>54.01</v>
      </c>
      <c r="AZ227">
        <v>56.74</v>
      </c>
      <c r="BA227">
        <v>58</v>
      </c>
      <c r="BB227">
        <v>64</v>
      </c>
      <c r="BC227">
        <v>70</v>
      </c>
      <c r="BD227">
        <v>67.34</v>
      </c>
      <c r="BE227">
        <v>68.349999999999994</v>
      </c>
      <c r="BF227">
        <v>72.675600000000003</v>
      </c>
      <c r="BG227">
        <v>71.586299999999994</v>
      </c>
      <c r="BH227">
        <v>73.098699999999994</v>
      </c>
      <c r="BI227">
        <v>75.498500000000007</v>
      </c>
      <c r="BJ227">
        <v>78.885400000000004</v>
      </c>
      <c r="BK227">
        <v>79.75</v>
      </c>
      <c r="BL227">
        <v>83.108400000000003</v>
      </c>
      <c r="BM227">
        <v>86.601299999999995</v>
      </c>
      <c r="BN227">
        <v>89.004000000000005</v>
      </c>
      <c r="BO227">
        <v>88.912499999999994</v>
      </c>
      <c r="BP227">
        <v>90.377899999999997</v>
      </c>
      <c r="BQ227">
        <v>90.763599999999997</v>
      </c>
    </row>
    <row r="228" spans="1:69" x14ac:dyDescent="0.3">
      <c r="A228" t="s">
        <v>171</v>
      </c>
      <c r="B228" t="s">
        <v>586</v>
      </c>
      <c r="C228" t="s">
        <v>286</v>
      </c>
      <c r="D228" t="s">
        <v>287</v>
      </c>
      <c r="AI228">
        <v>0.58399999999999996</v>
      </c>
      <c r="AJ228">
        <v>1.1599999999999999</v>
      </c>
      <c r="AK228">
        <v>1.5</v>
      </c>
      <c r="AL228">
        <v>1.72</v>
      </c>
      <c r="AM228">
        <v>3.41</v>
      </c>
      <c r="AN228">
        <v>5.0999999999999996</v>
      </c>
      <c r="AO228">
        <v>9.0399999999999991</v>
      </c>
      <c r="AP228">
        <v>23.7</v>
      </c>
      <c r="AQ228">
        <v>33.5</v>
      </c>
      <c r="AR228">
        <v>41.4</v>
      </c>
      <c r="AS228">
        <v>45.6877</v>
      </c>
      <c r="AT228">
        <v>51.765700000000002</v>
      </c>
      <c r="AU228">
        <v>70.569999999999993</v>
      </c>
      <c r="AV228">
        <v>79.13</v>
      </c>
      <c r="AW228">
        <v>83.89</v>
      </c>
      <c r="AX228">
        <v>84.83</v>
      </c>
      <c r="AY228">
        <v>87.76</v>
      </c>
      <c r="AZ228">
        <v>82.01</v>
      </c>
      <c r="BA228">
        <v>90</v>
      </c>
      <c r="BB228">
        <v>91</v>
      </c>
      <c r="BC228">
        <v>90</v>
      </c>
      <c r="BD228">
        <v>92.77</v>
      </c>
      <c r="BE228">
        <v>93.18</v>
      </c>
      <c r="BF228">
        <v>94.783600000000007</v>
      </c>
      <c r="BG228">
        <v>92.523600000000002</v>
      </c>
      <c r="BH228">
        <v>90.610200000000006</v>
      </c>
      <c r="BI228">
        <v>89.650899999999993</v>
      </c>
      <c r="BJ228">
        <v>93.006299999999996</v>
      </c>
      <c r="BK228">
        <v>89.247</v>
      </c>
      <c r="BL228">
        <v>94.493399999999994</v>
      </c>
      <c r="BM228">
        <v>94.539400000000001</v>
      </c>
      <c r="BN228">
        <v>94.670299999999997</v>
      </c>
      <c r="BO228">
        <v>95.009699999999995</v>
      </c>
      <c r="BP228">
        <v>95.703299999999999</v>
      </c>
      <c r="BQ228">
        <v>95.529300000000006</v>
      </c>
    </row>
    <row r="229" spans="1:69" x14ac:dyDescent="0.3">
      <c r="A229" t="s">
        <v>587</v>
      </c>
      <c r="B229" t="s">
        <v>588</v>
      </c>
      <c r="C229" t="s">
        <v>286</v>
      </c>
      <c r="D229" t="s">
        <v>287</v>
      </c>
      <c r="AI229">
        <v>0</v>
      </c>
      <c r="AN229">
        <v>1.0299999999999999E-3</v>
      </c>
      <c r="AO229">
        <v>5.04E-2</v>
      </c>
      <c r="AP229">
        <v>8.8500000000000009E-2</v>
      </c>
      <c r="AQ229">
        <v>9.6100000000000005E-2</v>
      </c>
      <c r="AR229">
        <v>0.47099999999999997</v>
      </c>
      <c r="AS229">
        <v>0.92619200000000002</v>
      </c>
      <c r="AT229">
        <v>1.28159</v>
      </c>
      <c r="AU229">
        <v>1.8162</v>
      </c>
      <c r="AV229">
        <v>2.4370699999999998</v>
      </c>
      <c r="AW229">
        <v>3.2286899999999998</v>
      </c>
      <c r="AX229">
        <v>3.6969599999999998</v>
      </c>
      <c r="AY229">
        <v>3.6965400000000002</v>
      </c>
      <c r="AZ229">
        <v>4.0999999999999996</v>
      </c>
      <c r="BA229">
        <v>6.85</v>
      </c>
      <c r="BB229">
        <v>8.94</v>
      </c>
      <c r="BC229">
        <v>11.04</v>
      </c>
      <c r="BD229">
        <v>18.13</v>
      </c>
      <c r="BE229">
        <v>20.7818</v>
      </c>
      <c r="BF229">
        <v>24.7</v>
      </c>
      <c r="BG229">
        <v>25</v>
      </c>
      <c r="BH229">
        <v>25.643000000000001</v>
      </c>
      <c r="BI229">
        <v>28.57</v>
      </c>
      <c r="BJ229">
        <v>35.299999999999997</v>
      </c>
      <c r="BK229">
        <v>39.4</v>
      </c>
      <c r="BL229">
        <v>43.9</v>
      </c>
      <c r="BM229">
        <v>49.012999999999998</v>
      </c>
      <c r="BN229">
        <v>53.9953</v>
      </c>
      <c r="BO229">
        <v>57.465000000000003</v>
      </c>
      <c r="BP229">
        <v>57.62</v>
      </c>
    </row>
    <row r="230" spans="1:69" x14ac:dyDescent="0.3">
      <c r="A230" t="s">
        <v>589</v>
      </c>
      <c r="B230" t="s">
        <v>590</v>
      </c>
      <c r="C230" t="s">
        <v>286</v>
      </c>
      <c r="D230" t="s">
        <v>287</v>
      </c>
    </row>
    <row r="231" spans="1:69" x14ac:dyDescent="0.3">
      <c r="A231" t="s">
        <v>173</v>
      </c>
      <c r="B231" t="s">
        <v>591</v>
      </c>
      <c r="C231" t="s">
        <v>286</v>
      </c>
      <c r="D231" t="s">
        <v>287</v>
      </c>
      <c r="AI231">
        <v>0</v>
      </c>
      <c r="AO231">
        <v>0.65100000000000002</v>
      </c>
      <c r="AP231">
        <v>1.28</v>
      </c>
      <c r="AQ231">
        <v>2.5299999999999998</v>
      </c>
      <c r="AR231">
        <v>6.23</v>
      </c>
      <c r="AS231">
        <v>7.3956299999999997</v>
      </c>
      <c r="AT231">
        <v>11.0151</v>
      </c>
      <c r="AU231">
        <v>14.3042</v>
      </c>
      <c r="AV231">
        <v>14.592499999999999</v>
      </c>
      <c r="AW231">
        <v>24.272099999999998</v>
      </c>
      <c r="AX231">
        <v>25.4133</v>
      </c>
      <c r="AY231">
        <v>34.951999999999998</v>
      </c>
      <c r="AZ231">
        <v>38.380000000000003</v>
      </c>
      <c r="BA231">
        <v>40.44</v>
      </c>
      <c r="BC231">
        <v>41</v>
      </c>
      <c r="BD231">
        <v>43.164000000000001</v>
      </c>
      <c r="BE231">
        <v>47.076000000000001</v>
      </c>
      <c r="BF231">
        <v>50.4</v>
      </c>
      <c r="BG231">
        <v>51.2547</v>
      </c>
      <c r="BH231">
        <v>54.259599999999999</v>
      </c>
      <c r="BI231">
        <v>56.514699999999998</v>
      </c>
      <c r="BJ231">
        <v>62.6</v>
      </c>
      <c r="BK231">
        <v>69.2</v>
      </c>
      <c r="BL231">
        <v>76.599999999999994</v>
      </c>
      <c r="BM231">
        <v>84.822299999999998</v>
      </c>
      <c r="BN231">
        <v>87.338300000000004</v>
      </c>
      <c r="BO231">
        <v>87.035300000000007</v>
      </c>
      <c r="BP231">
        <v>87.400899999999993</v>
      </c>
    </row>
    <row r="232" spans="1:69" x14ac:dyDescent="0.3">
      <c r="A232" t="s">
        <v>174</v>
      </c>
      <c r="B232" t="s">
        <v>592</v>
      </c>
      <c r="C232" t="s">
        <v>286</v>
      </c>
      <c r="D232" t="s">
        <v>287</v>
      </c>
      <c r="AI232">
        <v>0</v>
      </c>
      <c r="AJ232">
        <v>0</v>
      </c>
      <c r="AK232">
        <v>0</v>
      </c>
      <c r="AL232">
        <v>0</v>
      </c>
      <c r="AM232">
        <v>0</v>
      </c>
      <c r="AN232">
        <v>0</v>
      </c>
      <c r="AO232">
        <v>0</v>
      </c>
      <c r="AP232">
        <v>3.2600000000000004E-2</v>
      </c>
      <c r="AQ232">
        <v>6.3699999999999993E-2</v>
      </c>
      <c r="AR232">
        <v>0.124</v>
      </c>
      <c r="AS232">
        <v>0.181699</v>
      </c>
      <c r="AT232">
        <v>0.35375899999999999</v>
      </c>
      <c r="AU232">
        <v>2.0931000000000002</v>
      </c>
      <c r="AV232">
        <v>3.3979699999999999</v>
      </c>
      <c r="AW232">
        <v>4.3215899999999996</v>
      </c>
      <c r="AX232">
        <v>5.64811</v>
      </c>
      <c r="AY232">
        <v>7.8325500000000003</v>
      </c>
      <c r="AZ232">
        <v>11.5</v>
      </c>
      <c r="BA232">
        <v>14</v>
      </c>
      <c r="BB232">
        <v>17.3</v>
      </c>
      <c r="BC232">
        <v>20.7</v>
      </c>
      <c r="BD232">
        <v>22.5</v>
      </c>
      <c r="BE232">
        <v>24.3001</v>
      </c>
      <c r="BF232">
        <v>26.2</v>
      </c>
      <c r="BG232">
        <v>28.09</v>
      </c>
      <c r="BH232">
        <v>29.979800000000001</v>
      </c>
      <c r="BI232">
        <v>31.869599999999998</v>
      </c>
      <c r="BJ232">
        <v>32.700000000000003</v>
      </c>
      <c r="BK232">
        <v>33.770000000000003</v>
      </c>
      <c r="BL232">
        <v>34.65</v>
      </c>
    </row>
    <row r="233" spans="1:69" x14ac:dyDescent="0.3">
      <c r="A233" t="s">
        <v>593</v>
      </c>
      <c r="B233" t="s">
        <v>594</v>
      </c>
      <c r="C233" t="s">
        <v>286</v>
      </c>
      <c r="D233" t="s">
        <v>287</v>
      </c>
      <c r="AI233">
        <v>0</v>
      </c>
    </row>
    <row r="234" spans="1:69" x14ac:dyDescent="0.3">
      <c r="A234" t="s">
        <v>175</v>
      </c>
      <c r="B234" t="s">
        <v>595</v>
      </c>
      <c r="C234" t="s">
        <v>286</v>
      </c>
      <c r="D234" t="s">
        <v>287</v>
      </c>
      <c r="AI234">
        <v>0</v>
      </c>
      <c r="AP234">
        <v>6.5799999999999995E-4</v>
      </c>
      <c r="AQ234">
        <v>4.2700000000000004E-3</v>
      </c>
      <c r="AR234">
        <v>1.23E-2</v>
      </c>
      <c r="AS234">
        <v>3.5707099999999999E-2</v>
      </c>
      <c r="AT234">
        <v>4.5934099999999999E-2</v>
      </c>
      <c r="AU234">
        <v>0.16607</v>
      </c>
      <c r="AV234">
        <v>0.32030900000000001</v>
      </c>
      <c r="AW234">
        <v>0.36092000000000002</v>
      </c>
      <c r="AX234">
        <v>0.399258</v>
      </c>
      <c r="AY234">
        <v>0.58104599999999995</v>
      </c>
      <c r="AZ234">
        <v>0.84722500000000001</v>
      </c>
      <c r="BA234">
        <v>1.19</v>
      </c>
      <c r="BB234">
        <v>1.5</v>
      </c>
      <c r="BC234">
        <v>1.7</v>
      </c>
      <c r="BD234">
        <v>1.9</v>
      </c>
      <c r="BE234">
        <v>2.1</v>
      </c>
      <c r="BF234">
        <v>2.5</v>
      </c>
      <c r="BG234">
        <v>2.9</v>
      </c>
      <c r="BH234">
        <v>3.5</v>
      </c>
      <c r="BI234">
        <v>5.8</v>
      </c>
      <c r="BJ234">
        <v>6.4</v>
      </c>
      <c r="BK234">
        <v>7</v>
      </c>
      <c r="BL234">
        <v>7.6</v>
      </c>
      <c r="BM234">
        <v>8.3431099999999994</v>
      </c>
      <c r="BN234">
        <v>13.128299999999999</v>
      </c>
      <c r="BO234">
        <v>12.486499999999999</v>
      </c>
      <c r="BP234">
        <v>13.183199999999999</v>
      </c>
    </row>
    <row r="235" spans="1:69" x14ac:dyDescent="0.3">
      <c r="A235" t="s">
        <v>596</v>
      </c>
      <c r="B235" t="s">
        <v>597</v>
      </c>
      <c r="C235" t="s">
        <v>286</v>
      </c>
      <c r="D235" t="s">
        <v>287</v>
      </c>
      <c r="AX235">
        <v>8.4</v>
      </c>
      <c r="AY235">
        <v>10.3</v>
      </c>
      <c r="AZ235">
        <v>14.5</v>
      </c>
      <c r="BA235">
        <v>19.5</v>
      </c>
      <c r="BB235">
        <v>24</v>
      </c>
      <c r="BC235">
        <v>29.3</v>
      </c>
      <c r="BD235">
        <v>32.700000000000003</v>
      </c>
      <c r="BE235">
        <v>36.1</v>
      </c>
      <c r="BF235">
        <v>38.700000000000003</v>
      </c>
      <c r="BG235">
        <v>41.1</v>
      </c>
      <c r="BH235">
        <v>44.1</v>
      </c>
      <c r="BI235">
        <v>47.6</v>
      </c>
      <c r="BJ235">
        <v>50</v>
      </c>
      <c r="BK235">
        <v>55.6</v>
      </c>
      <c r="BL235">
        <v>60.4</v>
      </c>
      <c r="BM235">
        <v>66.599999999999994</v>
      </c>
      <c r="BN235">
        <v>71.3</v>
      </c>
      <c r="BO235">
        <v>74.400000000000006</v>
      </c>
      <c r="BP235">
        <v>76.5</v>
      </c>
      <c r="BQ235">
        <v>78.8</v>
      </c>
    </row>
    <row r="236" spans="1:69" x14ac:dyDescent="0.3">
      <c r="A236" t="s">
        <v>598</v>
      </c>
      <c r="B236" t="s">
        <v>599</v>
      </c>
      <c r="C236" t="s">
        <v>286</v>
      </c>
      <c r="D236" t="s">
        <v>287</v>
      </c>
      <c r="AX236">
        <v>14.6</v>
      </c>
      <c r="AY236">
        <v>17.7</v>
      </c>
      <c r="AZ236">
        <v>23</v>
      </c>
      <c r="BA236">
        <v>28.2</v>
      </c>
      <c r="BB236">
        <v>34.700000000000003</v>
      </c>
      <c r="BC236">
        <v>40</v>
      </c>
      <c r="BD236">
        <v>45.4</v>
      </c>
      <c r="BE236">
        <v>50.7</v>
      </c>
      <c r="BF236">
        <v>53.7</v>
      </c>
      <c r="BG236">
        <v>57.4</v>
      </c>
      <c r="BH236">
        <v>59.3</v>
      </c>
      <c r="BI236">
        <v>63.2</v>
      </c>
      <c r="BJ236">
        <v>67</v>
      </c>
      <c r="BK236">
        <v>71.7</v>
      </c>
      <c r="BL236">
        <v>75.2</v>
      </c>
      <c r="BM236">
        <v>78.599999999999994</v>
      </c>
      <c r="BN236">
        <v>82.9</v>
      </c>
      <c r="BO236">
        <v>85.5</v>
      </c>
      <c r="BP236">
        <v>87.5</v>
      </c>
      <c r="BQ236">
        <v>89.6</v>
      </c>
    </row>
    <row r="237" spans="1:69" x14ac:dyDescent="0.3">
      <c r="A237" t="s">
        <v>176</v>
      </c>
      <c r="B237" t="s">
        <v>600</v>
      </c>
      <c r="C237" t="s">
        <v>286</v>
      </c>
      <c r="D237" t="s">
        <v>287</v>
      </c>
      <c r="AI237">
        <v>0</v>
      </c>
      <c r="AJ237">
        <v>0</v>
      </c>
      <c r="AK237">
        <v>0</v>
      </c>
      <c r="AL237">
        <v>0</v>
      </c>
      <c r="AM237">
        <v>0</v>
      </c>
      <c r="AN237">
        <v>0</v>
      </c>
      <c r="AO237">
        <v>1.09E-2</v>
      </c>
      <c r="AP237">
        <v>0.21099999999999999</v>
      </c>
      <c r="AQ237">
        <v>0.30599999999999999</v>
      </c>
      <c r="AR237">
        <v>0.59</v>
      </c>
      <c r="AS237">
        <v>0.8</v>
      </c>
      <c r="AT237">
        <v>0.9</v>
      </c>
      <c r="AU237">
        <v>1</v>
      </c>
      <c r="AV237">
        <v>1.2</v>
      </c>
      <c r="AW237">
        <v>1.5</v>
      </c>
      <c r="AX237">
        <v>1.8</v>
      </c>
      <c r="AY237">
        <v>2</v>
      </c>
      <c r="AZ237">
        <v>2.2000000000000002</v>
      </c>
      <c r="BA237">
        <v>2.4</v>
      </c>
      <c r="BB237">
        <v>2.6</v>
      </c>
      <c r="BC237">
        <v>3</v>
      </c>
      <c r="BD237">
        <v>3.5</v>
      </c>
      <c r="BE237">
        <v>4</v>
      </c>
      <c r="BF237">
        <v>4.5</v>
      </c>
      <c r="BG237">
        <v>5.7</v>
      </c>
      <c r="BH237">
        <v>7.12</v>
      </c>
      <c r="BI237">
        <v>11.31</v>
      </c>
      <c r="BJ237">
        <v>12.360200000000001</v>
      </c>
      <c r="BK237">
        <v>15.5</v>
      </c>
      <c r="BL237">
        <v>20.7273</v>
      </c>
      <c r="BM237">
        <v>29.023700000000002</v>
      </c>
      <c r="BN237">
        <v>30.3384</v>
      </c>
      <c r="BO237">
        <v>35.5105</v>
      </c>
      <c r="BP237">
        <v>37.022300000000001</v>
      </c>
    </row>
    <row r="238" spans="1:69" x14ac:dyDescent="0.3">
      <c r="A238" t="s">
        <v>177</v>
      </c>
      <c r="B238" t="s">
        <v>601</v>
      </c>
      <c r="C238" t="s">
        <v>286</v>
      </c>
      <c r="D238" t="s">
        <v>287</v>
      </c>
      <c r="AI238">
        <v>0</v>
      </c>
      <c r="AJ238">
        <v>5.2200000000000002E-5</v>
      </c>
      <c r="AK238">
        <v>3.4400000000000001E-4</v>
      </c>
      <c r="AL238">
        <v>1.3599999999999999E-2</v>
      </c>
      <c r="AM238">
        <v>3.8600000000000002E-2</v>
      </c>
      <c r="AN238">
        <v>7.4799999999999991E-2</v>
      </c>
      <c r="AO238">
        <v>0.115</v>
      </c>
      <c r="AP238">
        <v>0.36099999999999999</v>
      </c>
      <c r="AQ238">
        <v>1.0900000000000001</v>
      </c>
      <c r="AR238">
        <v>2.4300000000000002</v>
      </c>
      <c r="AS238">
        <v>3.6890399999999999</v>
      </c>
      <c r="AT238">
        <v>5.55633</v>
      </c>
      <c r="AU238">
        <v>7.53125</v>
      </c>
      <c r="AV238">
        <v>9.2990300000000001</v>
      </c>
      <c r="AW238">
        <v>10.677300000000001</v>
      </c>
      <c r="AX238">
        <v>15.026</v>
      </c>
      <c r="AY238">
        <v>17.160699999999999</v>
      </c>
      <c r="AZ238">
        <v>20.03</v>
      </c>
      <c r="BA238">
        <v>18.2</v>
      </c>
      <c r="BB238">
        <v>20.100000000000001</v>
      </c>
      <c r="BC238">
        <v>22.4</v>
      </c>
      <c r="BD238">
        <v>23.669899999999998</v>
      </c>
      <c r="BE238">
        <v>26.46</v>
      </c>
      <c r="BF238">
        <v>28.94</v>
      </c>
      <c r="BG238">
        <v>34.886099999999999</v>
      </c>
      <c r="BH238">
        <v>39.316099999999999</v>
      </c>
      <c r="BI238">
        <v>47.505000000000003</v>
      </c>
      <c r="BJ238">
        <v>52.8919</v>
      </c>
      <c r="BK238">
        <v>56.817500000000003</v>
      </c>
      <c r="BL238">
        <v>66.6524</v>
      </c>
      <c r="BM238">
        <v>77.843699999999998</v>
      </c>
      <c r="BN238">
        <v>85.269599999999997</v>
      </c>
      <c r="BO238">
        <v>87.977199999999996</v>
      </c>
      <c r="BP238">
        <v>89.535300000000007</v>
      </c>
      <c r="BQ238">
        <v>90.867199999999997</v>
      </c>
    </row>
    <row r="239" spans="1:69" x14ac:dyDescent="0.3">
      <c r="A239" t="s">
        <v>178</v>
      </c>
      <c r="B239" t="s">
        <v>602</v>
      </c>
      <c r="C239" t="s">
        <v>286</v>
      </c>
      <c r="D239" t="s">
        <v>287</v>
      </c>
      <c r="AI239">
        <v>0</v>
      </c>
      <c r="AR239">
        <v>3.2800000000000003E-2</v>
      </c>
      <c r="AS239">
        <v>4.85996E-2</v>
      </c>
      <c r="AT239">
        <v>5.1259100000000002E-2</v>
      </c>
      <c r="AU239">
        <v>5.54628E-2</v>
      </c>
      <c r="AV239">
        <v>6.4583799999999997E-2</v>
      </c>
      <c r="AW239">
        <v>7.7479900000000004E-2</v>
      </c>
      <c r="AX239">
        <v>0.29869000000000001</v>
      </c>
      <c r="AY239">
        <v>3.7724099999999998</v>
      </c>
      <c r="AZ239">
        <v>7.1976199999999997</v>
      </c>
      <c r="BA239">
        <v>8.7799999999999994</v>
      </c>
      <c r="BB239">
        <v>10.07</v>
      </c>
      <c r="BC239">
        <v>11.55</v>
      </c>
      <c r="BD239">
        <v>13.03</v>
      </c>
      <c r="BE239">
        <v>14.51</v>
      </c>
      <c r="BF239">
        <v>16</v>
      </c>
      <c r="BG239">
        <v>17.489999999999998</v>
      </c>
      <c r="BH239">
        <v>18.98</v>
      </c>
      <c r="BI239">
        <v>20.47</v>
      </c>
      <c r="BJ239">
        <v>21.96</v>
      </c>
      <c r="BM239">
        <v>27.5441</v>
      </c>
      <c r="BN239">
        <v>49.840899999999998</v>
      </c>
      <c r="BO239">
        <v>53.107799999999997</v>
      </c>
      <c r="BP239">
        <v>56.790999999999997</v>
      </c>
    </row>
    <row r="240" spans="1:69" x14ac:dyDescent="0.3">
      <c r="A240" t="s">
        <v>179</v>
      </c>
      <c r="B240" t="s">
        <v>603</v>
      </c>
      <c r="C240" t="s">
        <v>286</v>
      </c>
      <c r="D240" t="s">
        <v>287</v>
      </c>
      <c r="AI240">
        <v>0</v>
      </c>
      <c r="AR240">
        <v>4.4999999999999998E-2</v>
      </c>
      <c r="AS240">
        <v>0.13328200000000001</v>
      </c>
      <c r="AT240">
        <v>0.17521</v>
      </c>
      <c r="AU240">
        <v>0.30213200000000001</v>
      </c>
      <c r="AV240">
        <v>0.42518299999999998</v>
      </c>
      <c r="AW240">
        <v>0.754054</v>
      </c>
      <c r="AX240">
        <v>0.99725699999999995</v>
      </c>
      <c r="AY240">
        <v>1.3195699999999999</v>
      </c>
      <c r="AZ240">
        <v>1.4063600000000001</v>
      </c>
      <c r="BA240">
        <v>1.75</v>
      </c>
      <c r="BB240">
        <v>1.95</v>
      </c>
      <c r="BC240">
        <v>3</v>
      </c>
      <c r="BD240">
        <v>5</v>
      </c>
      <c r="BE240">
        <v>7.1958000000000002</v>
      </c>
      <c r="BF240">
        <v>9.6</v>
      </c>
      <c r="BG240">
        <v>12.2</v>
      </c>
      <c r="BH240">
        <v>14.9968</v>
      </c>
      <c r="BI240">
        <v>17.990300000000001</v>
      </c>
      <c r="BJ240">
        <v>21.251000000000001</v>
      </c>
    </row>
    <row r="241" spans="1:69" x14ac:dyDescent="0.3">
      <c r="A241" t="s">
        <v>604</v>
      </c>
      <c r="B241" t="s">
        <v>605</v>
      </c>
      <c r="C241" t="s">
        <v>286</v>
      </c>
      <c r="D241" t="s">
        <v>287</v>
      </c>
      <c r="AX241">
        <v>16.7</v>
      </c>
      <c r="AY241">
        <v>20.9</v>
      </c>
      <c r="AZ241">
        <v>23.9</v>
      </c>
      <c r="BA241">
        <v>26.7</v>
      </c>
      <c r="BB241">
        <v>31.3</v>
      </c>
      <c r="BC241">
        <v>35</v>
      </c>
      <c r="BD241">
        <v>39.700000000000003</v>
      </c>
      <c r="BE241">
        <v>43.4</v>
      </c>
      <c r="BF241">
        <v>46.4</v>
      </c>
      <c r="BG241">
        <v>49</v>
      </c>
      <c r="BH241">
        <v>54.7</v>
      </c>
      <c r="BI241">
        <v>57.7</v>
      </c>
      <c r="BJ241">
        <v>62.4</v>
      </c>
      <c r="BK241">
        <v>65.3</v>
      </c>
      <c r="BL241">
        <v>67.900000000000006</v>
      </c>
      <c r="BM241">
        <v>74</v>
      </c>
      <c r="BN241">
        <v>76.400000000000006</v>
      </c>
      <c r="BO241">
        <v>77.599999999999994</v>
      </c>
      <c r="BP241">
        <v>79.8</v>
      </c>
      <c r="BQ241">
        <v>82.1</v>
      </c>
    </row>
    <row r="242" spans="1:69" x14ac:dyDescent="0.3">
      <c r="A242" t="s">
        <v>180</v>
      </c>
      <c r="B242" t="s">
        <v>606</v>
      </c>
      <c r="C242" t="s">
        <v>286</v>
      </c>
      <c r="D242" t="s">
        <v>287</v>
      </c>
      <c r="AI242">
        <v>0</v>
      </c>
      <c r="AU242">
        <v>0</v>
      </c>
      <c r="AX242">
        <v>9.9031800000000003E-2</v>
      </c>
      <c r="AY242">
        <v>0.5</v>
      </c>
      <c r="AZ242">
        <v>1</v>
      </c>
      <c r="BA242">
        <v>1.5</v>
      </c>
      <c r="BB242">
        <v>2</v>
      </c>
      <c r="BC242">
        <v>3</v>
      </c>
      <c r="BD242">
        <v>4</v>
      </c>
      <c r="BE242">
        <v>7</v>
      </c>
      <c r="BF242">
        <v>11</v>
      </c>
      <c r="BG242">
        <v>17.5</v>
      </c>
      <c r="BH242">
        <v>18.600000000000001</v>
      </c>
      <c r="BI242">
        <v>21.2</v>
      </c>
      <c r="BJ242">
        <v>24.2</v>
      </c>
      <c r="BK242">
        <v>27.6</v>
      </c>
      <c r="BL242">
        <v>28.0046</v>
      </c>
      <c r="BM242">
        <v>32.012700000000002</v>
      </c>
      <c r="BN242">
        <v>35.042000000000002</v>
      </c>
      <c r="BO242">
        <v>34.510199999999998</v>
      </c>
      <c r="BP242">
        <v>34.020699999999998</v>
      </c>
    </row>
    <row r="243" spans="1:69" x14ac:dyDescent="0.3">
      <c r="A243" t="s">
        <v>607</v>
      </c>
      <c r="B243" t="s">
        <v>608</v>
      </c>
      <c r="C243" t="s">
        <v>286</v>
      </c>
      <c r="D243" t="s">
        <v>287</v>
      </c>
      <c r="AX243">
        <v>7.4</v>
      </c>
      <c r="AY243">
        <v>8.3000000000000007</v>
      </c>
      <c r="AZ243">
        <v>9.6</v>
      </c>
      <c r="BA243">
        <v>11.6</v>
      </c>
      <c r="BB243">
        <v>13.4</v>
      </c>
      <c r="BC243">
        <v>15.3</v>
      </c>
      <c r="BD243">
        <v>16.7</v>
      </c>
      <c r="BE243">
        <v>18.600000000000001</v>
      </c>
      <c r="BF243">
        <v>21.1</v>
      </c>
      <c r="BG243">
        <v>24.5</v>
      </c>
      <c r="BH243">
        <v>27.4</v>
      </c>
      <c r="BI243">
        <v>30.6</v>
      </c>
      <c r="BJ243">
        <v>34.6</v>
      </c>
      <c r="BK243">
        <v>37.5</v>
      </c>
      <c r="BL243">
        <v>41.3</v>
      </c>
      <c r="BM243">
        <v>46.3</v>
      </c>
      <c r="BN243">
        <v>49.4</v>
      </c>
      <c r="BO243">
        <v>52</v>
      </c>
      <c r="BP243">
        <v>54.2</v>
      </c>
      <c r="BQ243">
        <v>56.7</v>
      </c>
    </row>
    <row r="244" spans="1:69" x14ac:dyDescent="0.3">
      <c r="A244" t="s">
        <v>181</v>
      </c>
      <c r="B244" t="s">
        <v>609</v>
      </c>
      <c r="C244" t="s">
        <v>286</v>
      </c>
      <c r="D244" t="s">
        <v>287</v>
      </c>
      <c r="AI244">
        <v>0</v>
      </c>
      <c r="AN244">
        <v>0.123</v>
      </c>
      <c r="AO244">
        <v>0.16400000000000001</v>
      </c>
      <c r="AP244">
        <v>0.51100000000000001</v>
      </c>
      <c r="AQ244">
        <v>0.76500000000000001</v>
      </c>
      <c r="AR244">
        <v>1.02</v>
      </c>
      <c r="AS244">
        <v>2.4344000000000001</v>
      </c>
      <c r="AT244">
        <v>2.8253699999999999</v>
      </c>
      <c r="AU244">
        <v>2.9073000000000002</v>
      </c>
      <c r="AV244">
        <v>2.9858199999999999</v>
      </c>
      <c r="AW244">
        <v>3.9523700000000002</v>
      </c>
      <c r="AX244">
        <v>4.9077799999999998</v>
      </c>
      <c r="AY244">
        <v>5.8539399999999997</v>
      </c>
      <c r="AZ244">
        <v>7.1798700000000002</v>
      </c>
      <c r="BA244">
        <v>8.1107700000000005</v>
      </c>
      <c r="BB244">
        <v>10</v>
      </c>
      <c r="BC244">
        <v>16</v>
      </c>
      <c r="BD244">
        <v>25</v>
      </c>
      <c r="BE244">
        <v>30</v>
      </c>
      <c r="BF244">
        <v>32.753999999999998</v>
      </c>
      <c r="BG244">
        <v>35.9544</v>
      </c>
      <c r="BH244">
        <v>38.651299999999999</v>
      </c>
      <c r="BI244">
        <v>39.950000000000003</v>
      </c>
      <c r="BJ244">
        <v>46.2</v>
      </c>
      <c r="BN244">
        <v>57.5486</v>
      </c>
      <c r="BO244">
        <v>57.7181</v>
      </c>
      <c r="BP244">
        <v>58.5334</v>
      </c>
    </row>
    <row r="245" spans="1:69" x14ac:dyDescent="0.3">
      <c r="A245" t="s">
        <v>610</v>
      </c>
      <c r="B245" t="s">
        <v>611</v>
      </c>
      <c r="C245" t="s">
        <v>286</v>
      </c>
      <c r="D245" t="s">
        <v>287</v>
      </c>
      <c r="AX245">
        <v>2.1</v>
      </c>
      <c r="AY245">
        <v>2.6</v>
      </c>
      <c r="AZ245">
        <v>3.7</v>
      </c>
      <c r="BA245">
        <v>4.0999999999999996</v>
      </c>
      <c r="BB245">
        <v>4.9000000000000004</v>
      </c>
      <c r="BC245">
        <v>7.1</v>
      </c>
      <c r="BD245">
        <v>9.4</v>
      </c>
      <c r="BE245">
        <v>10.4</v>
      </c>
      <c r="BF245">
        <v>11.7</v>
      </c>
      <c r="BG245">
        <v>13</v>
      </c>
      <c r="BH245">
        <v>14.7</v>
      </c>
      <c r="BI245">
        <v>16.7</v>
      </c>
      <c r="BJ245">
        <v>18.8</v>
      </c>
      <c r="BK245">
        <v>20.9</v>
      </c>
      <c r="BL245">
        <v>29.7</v>
      </c>
      <c r="BM245">
        <v>42.5</v>
      </c>
      <c r="BN245">
        <v>45.6</v>
      </c>
      <c r="BO245">
        <v>47.3</v>
      </c>
      <c r="BP245">
        <v>48.9</v>
      </c>
      <c r="BQ245">
        <v>52.3</v>
      </c>
    </row>
    <row r="246" spans="1:69" x14ac:dyDescent="0.3">
      <c r="A246" t="s">
        <v>612</v>
      </c>
      <c r="B246" t="s">
        <v>613</v>
      </c>
      <c r="C246" t="s">
        <v>286</v>
      </c>
      <c r="D246" t="s">
        <v>287</v>
      </c>
      <c r="AX246">
        <v>2</v>
      </c>
      <c r="AY246">
        <v>2.5</v>
      </c>
      <c r="AZ246">
        <v>3.4</v>
      </c>
      <c r="BA246">
        <v>3.8</v>
      </c>
      <c r="BB246">
        <v>4.5</v>
      </c>
      <c r="BC246">
        <v>6.1</v>
      </c>
      <c r="BD246">
        <v>7.6</v>
      </c>
      <c r="BE246">
        <v>9.1999999999999993</v>
      </c>
      <c r="BF246">
        <v>11.1</v>
      </c>
      <c r="BG246">
        <v>13.3</v>
      </c>
      <c r="BH246">
        <v>15.5</v>
      </c>
      <c r="BI246">
        <v>17.5</v>
      </c>
      <c r="BJ246">
        <v>19.7</v>
      </c>
      <c r="BK246">
        <v>22.1</v>
      </c>
      <c r="BL246">
        <v>25</v>
      </c>
      <c r="BM246">
        <v>27.7</v>
      </c>
      <c r="BN246">
        <v>30.9</v>
      </c>
      <c r="BO246">
        <v>32.9</v>
      </c>
      <c r="BP246">
        <v>34.700000000000003</v>
      </c>
      <c r="BQ246">
        <v>37.1</v>
      </c>
    </row>
    <row r="247" spans="1:69" x14ac:dyDescent="0.3">
      <c r="A247" t="s">
        <v>182</v>
      </c>
      <c r="B247" t="s">
        <v>614</v>
      </c>
      <c r="C247" t="s">
        <v>286</v>
      </c>
      <c r="D247" t="s">
        <v>287</v>
      </c>
      <c r="AI247">
        <v>0</v>
      </c>
      <c r="AN247">
        <v>0.158</v>
      </c>
      <c r="AO247">
        <v>0.39300000000000002</v>
      </c>
      <c r="AP247">
        <v>1.17</v>
      </c>
      <c r="AQ247">
        <v>2.72</v>
      </c>
      <c r="AR247">
        <v>5.81</v>
      </c>
      <c r="AS247">
        <v>7.7214099999999997</v>
      </c>
      <c r="AT247">
        <v>15.384600000000001</v>
      </c>
      <c r="AU247">
        <v>21.998699999999999</v>
      </c>
      <c r="AV247">
        <v>25.971800000000002</v>
      </c>
      <c r="AW247">
        <v>27.0243</v>
      </c>
      <c r="AX247">
        <v>28.976700000000001</v>
      </c>
      <c r="AY247">
        <v>30.003699999999998</v>
      </c>
      <c r="AZ247">
        <v>32.299999999999997</v>
      </c>
      <c r="BA247">
        <v>34.799999999999997</v>
      </c>
      <c r="BB247">
        <v>44.3</v>
      </c>
      <c r="BC247">
        <v>48.5</v>
      </c>
      <c r="BD247">
        <v>55.2</v>
      </c>
      <c r="BE247">
        <v>57.5</v>
      </c>
      <c r="BF247">
        <v>59.9</v>
      </c>
      <c r="BG247">
        <v>62.4</v>
      </c>
      <c r="BH247">
        <v>65.099999999999994</v>
      </c>
      <c r="BI247">
        <v>67.8</v>
      </c>
      <c r="BJ247">
        <v>70.599999999999994</v>
      </c>
      <c r="BK247">
        <v>72.8</v>
      </c>
      <c r="BL247">
        <v>75</v>
      </c>
      <c r="BM247">
        <v>77.281300000000002</v>
      </c>
      <c r="BN247">
        <v>84.365799999999993</v>
      </c>
      <c r="BO247">
        <v>84.495699999999999</v>
      </c>
      <c r="BP247">
        <v>84.699399999999997</v>
      </c>
    </row>
    <row r="248" spans="1:69" x14ac:dyDescent="0.3">
      <c r="A248" t="s">
        <v>183</v>
      </c>
      <c r="B248" t="s">
        <v>615</v>
      </c>
      <c r="C248" t="s">
        <v>286</v>
      </c>
      <c r="D248" t="s">
        <v>287</v>
      </c>
      <c r="AI248">
        <v>0</v>
      </c>
      <c r="AM248">
        <v>7.3800000000000003E-3</v>
      </c>
      <c r="AN248">
        <v>1.12E-2</v>
      </c>
      <c r="AO248">
        <v>2.76E-2</v>
      </c>
      <c r="AP248">
        <v>4.3700000000000003E-2</v>
      </c>
      <c r="AQ248">
        <v>0.108</v>
      </c>
      <c r="AR248">
        <v>1.6</v>
      </c>
      <c r="AS248">
        <v>2.75074</v>
      </c>
      <c r="AT248">
        <v>4.2979700000000003</v>
      </c>
      <c r="AU248">
        <v>5.2528899999999998</v>
      </c>
      <c r="AV248">
        <v>6.49085</v>
      </c>
      <c r="AW248">
        <v>8.5288199999999996</v>
      </c>
      <c r="AX248">
        <v>9.6550899999999995</v>
      </c>
      <c r="AY248">
        <v>12.9864</v>
      </c>
      <c r="AZ248">
        <v>17.100000000000001</v>
      </c>
      <c r="BA248">
        <v>27.53</v>
      </c>
      <c r="BB248">
        <v>34.07</v>
      </c>
      <c r="BC248">
        <v>36.799999999999997</v>
      </c>
      <c r="BD248">
        <v>39.1</v>
      </c>
      <c r="BE248">
        <v>41.441600000000001</v>
      </c>
      <c r="BF248">
        <v>43.8</v>
      </c>
      <c r="BG248">
        <v>46.16</v>
      </c>
      <c r="BH248">
        <v>46.5</v>
      </c>
      <c r="BI248">
        <v>49.6</v>
      </c>
      <c r="BJ248">
        <v>55.5002</v>
      </c>
      <c r="BK248">
        <v>64.190799999999996</v>
      </c>
      <c r="BL248">
        <v>66.7</v>
      </c>
      <c r="BM248">
        <v>68.556399999999996</v>
      </c>
      <c r="BN248">
        <v>68.3155</v>
      </c>
      <c r="BO248">
        <v>70.553200000000004</v>
      </c>
      <c r="BP248">
        <v>72.354200000000006</v>
      </c>
    </row>
    <row r="249" spans="1:69" x14ac:dyDescent="0.3">
      <c r="A249" t="s">
        <v>616</v>
      </c>
      <c r="B249" t="s">
        <v>617</v>
      </c>
      <c r="C249" t="s">
        <v>286</v>
      </c>
      <c r="D249" t="s">
        <v>287</v>
      </c>
      <c r="AI249">
        <v>0</v>
      </c>
      <c r="AL249">
        <v>8.4599999999999988E-3</v>
      </c>
      <c r="AM249">
        <v>4.99E-2</v>
      </c>
      <c r="AN249">
        <v>8.1699999999999995E-2</v>
      </c>
      <c r="AO249">
        <v>0.193</v>
      </c>
      <c r="AP249">
        <v>0.47400000000000003</v>
      </c>
      <c r="AQ249">
        <v>0.69899999999999995</v>
      </c>
      <c r="AR249">
        <v>2.29</v>
      </c>
      <c r="AS249">
        <v>3.7616900000000002</v>
      </c>
      <c r="AT249">
        <v>5.1894799999999996</v>
      </c>
      <c r="AU249">
        <v>11.38</v>
      </c>
      <c r="AV249">
        <v>12.33</v>
      </c>
      <c r="AW249">
        <v>14.58</v>
      </c>
      <c r="AX249">
        <v>15.46</v>
      </c>
      <c r="AY249">
        <v>18.239999999999998</v>
      </c>
      <c r="AZ249">
        <v>28.63</v>
      </c>
      <c r="BA249">
        <v>34.369999999999997</v>
      </c>
      <c r="BB249">
        <v>36.4</v>
      </c>
      <c r="BC249">
        <v>39.82</v>
      </c>
      <c r="BD249">
        <v>43.0657</v>
      </c>
      <c r="BE249">
        <v>45.13</v>
      </c>
      <c r="BF249">
        <v>46.25</v>
      </c>
      <c r="BG249">
        <v>51.037399999999998</v>
      </c>
      <c r="BH249">
        <v>53.744999999999997</v>
      </c>
      <c r="BI249">
        <v>58.347700000000003</v>
      </c>
      <c r="BJ249">
        <v>64.684600000000003</v>
      </c>
      <c r="BK249">
        <v>71.0428</v>
      </c>
      <c r="BL249">
        <v>73.976699999999994</v>
      </c>
      <c r="BM249">
        <v>77.669600000000003</v>
      </c>
      <c r="BN249">
        <v>81.4084</v>
      </c>
      <c r="BO249">
        <v>83.437200000000004</v>
      </c>
      <c r="BP249">
        <v>85.960700000000003</v>
      </c>
      <c r="BQ249">
        <v>87.307900000000004</v>
      </c>
    </row>
    <row r="250" spans="1:69" x14ac:dyDescent="0.3">
      <c r="A250" t="s">
        <v>185</v>
      </c>
      <c r="B250" t="s">
        <v>618</v>
      </c>
      <c r="C250" t="s">
        <v>286</v>
      </c>
      <c r="D250" t="s">
        <v>287</v>
      </c>
      <c r="AI250">
        <v>0</v>
      </c>
      <c r="AS250">
        <v>5.2416400000000003</v>
      </c>
      <c r="AT250">
        <v>5.7</v>
      </c>
      <c r="AU250">
        <v>6.3</v>
      </c>
      <c r="AV250">
        <v>6.9</v>
      </c>
      <c r="AW250">
        <v>7.6</v>
      </c>
      <c r="AX250">
        <v>8.3000000000000007</v>
      </c>
      <c r="AY250">
        <v>9.1</v>
      </c>
      <c r="AZ250">
        <v>10</v>
      </c>
      <c r="BA250">
        <v>11.2</v>
      </c>
      <c r="BB250">
        <v>12.8</v>
      </c>
      <c r="BC250">
        <v>14.6</v>
      </c>
      <c r="BD250">
        <v>16.5</v>
      </c>
      <c r="BE250">
        <v>18.7</v>
      </c>
      <c r="BF250">
        <v>21.2</v>
      </c>
      <c r="BG250">
        <v>24.1</v>
      </c>
      <c r="BH250">
        <v>27.3</v>
      </c>
      <c r="BI250">
        <v>31</v>
      </c>
      <c r="BJ250">
        <v>35.200000000000003</v>
      </c>
      <c r="BK250">
        <v>42.286499999999997</v>
      </c>
      <c r="BL250">
        <v>50.799599999999998</v>
      </c>
      <c r="BM250">
        <v>61.026499999999999</v>
      </c>
      <c r="BN250">
        <v>73.312399999999997</v>
      </c>
      <c r="BO250">
        <v>73.584599999999995</v>
      </c>
      <c r="BP250">
        <v>74.314599999999999</v>
      </c>
    </row>
    <row r="251" spans="1:69" x14ac:dyDescent="0.3">
      <c r="A251" t="s">
        <v>619</v>
      </c>
      <c r="B251" t="s">
        <v>620</v>
      </c>
      <c r="C251" t="s">
        <v>286</v>
      </c>
      <c r="D251" t="s">
        <v>287</v>
      </c>
      <c r="AI251">
        <v>0</v>
      </c>
      <c r="AO251">
        <v>1.6200000000000001E-3</v>
      </c>
      <c r="AP251">
        <v>7.899999999999999E-3</v>
      </c>
      <c r="AQ251">
        <v>9.2399999999999999E-3</v>
      </c>
      <c r="AR251">
        <v>7.51E-2</v>
      </c>
      <c r="AS251">
        <v>0.11719400000000001</v>
      </c>
      <c r="AT251">
        <v>0.17130000000000001</v>
      </c>
      <c r="AU251">
        <v>0.22248399999999999</v>
      </c>
      <c r="AV251">
        <v>0.67696299999999998</v>
      </c>
      <c r="AW251">
        <v>0.87757499999999999</v>
      </c>
      <c r="AX251">
        <v>1.1000000000000001</v>
      </c>
      <c r="AY251">
        <v>1.3</v>
      </c>
      <c r="AZ251">
        <v>1.6</v>
      </c>
      <c r="BA251">
        <v>1.9</v>
      </c>
      <c r="BB251">
        <v>2.4</v>
      </c>
      <c r="BC251">
        <v>2.9</v>
      </c>
      <c r="BD251">
        <v>3.2</v>
      </c>
      <c r="BE251">
        <v>3.95</v>
      </c>
      <c r="BF251">
        <v>4.4000000000000004</v>
      </c>
      <c r="BG251">
        <v>7</v>
      </c>
      <c r="BH251">
        <v>10</v>
      </c>
      <c r="BI251">
        <v>13.504200000000001</v>
      </c>
      <c r="BJ251">
        <v>14.4634</v>
      </c>
      <c r="BK251">
        <v>15.4907</v>
      </c>
      <c r="BL251">
        <v>16.590900000000001</v>
      </c>
      <c r="BM251">
        <v>17.769300000000001</v>
      </c>
      <c r="BN251">
        <v>19.031400000000001</v>
      </c>
      <c r="BO251">
        <v>22.100999999999999</v>
      </c>
      <c r="BP251">
        <v>29.063800000000001</v>
      </c>
    </row>
    <row r="252" spans="1:69" x14ac:dyDescent="0.3">
      <c r="A252" t="s">
        <v>187</v>
      </c>
      <c r="B252" t="s">
        <v>621</v>
      </c>
      <c r="C252" t="s">
        <v>286</v>
      </c>
      <c r="D252" t="s">
        <v>287</v>
      </c>
      <c r="AI252">
        <v>0</v>
      </c>
      <c r="AN252">
        <v>2.8600000000000001E-3</v>
      </c>
      <c r="AO252">
        <v>4.6300000000000004E-3</v>
      </c>
      <c r="AP252">
        <v>1.03E-2</v>
      </c>
      <c r="AQ252">
        <v>6.5300000000000011E-2</v>
      </c>
      <c r="AR252">
        <v>0.106</v>
      </c>
      <c r="AS252">
        <v>0.163714</v>
      </c>
      <c r="AT252">
        <v>0.23794499999999999</v>
      </c>
      <c r="AU252">
        <v>0.38409399999999999</v>
      </c>
      <c r="AV252">
        <v>0.46484999999999999</v>
      </c>
      <c r="AW252">
        <v>0.71997100000000003</v>
      </c>
      <c r="AX252">
        <v>1.74221</v>
      </c>
      <c r="AY252">
        <v>2.5293600000000001</v>
      </c>
      <c r="AZ252">
        <v>3.67197</v>
      </c>
      <c r="BA252">
        <v>3.88</v>
      </c>
      <c r="BB252">
        <v>4.0999999999999996</v>
      </c>
      <c r="BC252">
        <v>4.3</v>
      </c>
      <c r="BD252">
        <v>4.5999999999999996</v>
      </c>
      <c r="BE252">
        <v>4.8</v>
      </c>
      <c r="BF252">
        <v>5.0999999999999996</v>
      </c>
      <c r="BG252">
        <v>5.4</v>
      </c>
      <c r="BH252">
        <v>5.8</v>
      </c>
      <c r="BI252">
        <v>5.9</v>
      </c>
      <c r="BM252">
        <v>7.4</v>
      </c>
      <c r="BN252">
        <v>10</v>
      </c>
      <c r="BO252">
        <v>11.124599999999999</v>
      </c>
      <c r="BP252">
        <v>15.2524</v>
      </c>
      <c r="BQ252">
        <v>8.9498300000000004</v>
      </c>
    </row>
    <row r="253" spans="1:69" x14ac:dyDescent="0.3">
      <c r="A253" t="s">
        <v>188</v>
      </c>
      <c r="B253" t="s">
        <v>622</v>
      </c>
      <c r="C253" t="s">
        <v>286</v>
      </c>
      <c r="D253" t="s">
        <v>287</v>
      </c>
      <c r="AI253">
        <v>0</v>
      </c>
      <c r="AL253">
        <v>7.7700000000000002E-4</v>
      </c>
      <c r="AM253">
        <v>1.3599999999999999E-2</v>
      </c>
      <c r="AN253">
        <v>4.3099999999999999E-2</v>
      </c>
      <c r="AO253">
        <v>9.8599999999999993E-2</v>
      </c>
      <c r="AP253">
        <v>0.19900000000000001</v>
      </c>
      <c r="AQ253">
        <v>0.30099999999999999</v>
      </c>
      <c r="AR253">
        <v>0.40500000000000003</v>
      </c>
      <c r="AS253">
        <v>0.71618400000000004</v>
      </c>
      <c r="AT253">
        <v>1.2387600000000001</v>
      </c>
      <c r="AU253">
        <v>1.8738900000000001</v>
      </c>
      <c r="AV253">
        <v>3.1481300000000001</v>
      </c>
      <c r="AW253">
        <v>3.4894799999999999</v>
      </c>
      <c r="AX253">
        <v>3.7497600000000002</v>
      </c>
      <c r="AY253">
        <v>4.5061200000000001</v>
      </c>
      <c r="AZ253">
        <v>6.55</v>
      </c>
      <c r="BA253">
        <v>11</v>
      </c>
      <c r="BB253">
        <v>17.899999999999999</v>
      </c>
      <c r="BC253">
        <v>23.3</v>
      </c>
      <c r="BD253">
        <v>28.708300000000001</v>
      </c>
      <c r="BE253">
        <v>35.270000000000003</v>
      </c>
      <c r="BF253">
        <v>40.954099999999997</v>
      </c>
      <c r="BG253">
        <v>46.235999999999997</v>
      </c>
      <c r="BH253">
        <v>48.884599999999999</v>
      </c>
      <c r="BI253">
        <v>53.000999999999998</v>
      </c>
      <c r="BJ253">
        <v>58.889499999999998</v>
      </c>
      <c r="BK253">
        <v>62.553199999999997</v>
      </c>
      <c r="BL253">
        <v>70.124799999999993</v>
      </c>
      <c r="BM253">
        <v>75.037899999999993</v>
      </c>
      <c r="BN253">
        <v>79.218299999999999</v>
      </c>
      <c r="BO253">
        <v>82.675299999999993</v>
      </c>
      <c r="BP253">
        <v>82.375500000000002</v>
      </c>
    </row>
    <row r="254" spans="1:69" x14ac:dyDescent="0.3">
      <c r="A254" t="s">
        <v>623</v>
      </c>
      <c r="B254" t="s">
        <v>624</v>
      </c>
      <c r="C254" t="s">
        <v>286</v>
      </c>
      <c r="D254" t="s">
        <v>287</v>
      </c>
      <c r="AX254">
        <v>10.199999999999999</v>
      </c>
      <c r="AY254">
        <v>12.5</v>
      </c>
      <c r="AZ254">
        <v>16.600000000000001</v>
      </c>
      <c r="BA254">
        <v>21.2</v>
      </c>
      <c r="BB254">
        <v>25.8</v>
      </c>
      <c r="BC254">
        <v>30.6</v>
      </c>
      <c r="BD254">
        <v>34.5</v>
      </c>
      <c r="BE254">
        <v>38.299999999999997</v>
      </c>
      <c r="BF254">
        <v>41.4</v>
      </c>
      <c r="BG254">
        <v>44.2</v>
      </c>
      <c r="BH254">
        <v>47.9</v>
      </c>
      <c r="BI254">
        <v>51.4</v>
      </c>
      <c r="BJ254">
        <v>54.7</v>
      </c>
      <c r="BK254">
        <v>59.5</v>
      </c>
      <c r="BL254">
        <v>64.5</v>
      </c>
      <c r="BM254">
        <v>70.3</v>
      </c>
      <c r="BN254">
        <v>74.099999999999994</v>
      </c>
      <c r="BO254">
        <v>76.5</v>
      </c>
      <c r="BP254">
        <v>78.5</v>
      </c>
      <c r="BQ254">
        <v>80.7</v>
      </c>
    </row>
    <row r="255" spans="1:69" x14ac:dyDescent="0.3">
      <c r="A255" t="s">
        <v>189</v>
      </c>
      <c r="B255" t="s">
        <v>625</v>
      </c>
      <c r="C255" t="s">
        <v>286</v>
      </c>
      <c r="D255" t="s">
        <v>287</v>
      </c>
      <c r="AI255">
        <v>0</v>
      </c>
      <c r="AM255">
        <v>6.25E-2</v>
      </c>
      <c r="AN255">
        <v>0.31</v>
      </c>
      <c r="AO255">
        <v>1.85</v>
      </c>
      <c r="AP255">
        <v>3.36</v>
      </c>
      <c r="AQ255">
        <v>6.99</v>
      </c>
      <c r="AR255">
        <v>9.9700000000000006</v>
      </c>
      <c r="AS255">
        <v>10.539099999999999</v>
      </c>
      <c r="AT255">
        <v>11.1214</v>
      </c>
      <c r="AU255">
        <v>11.419499999999999</v>
      </c>
      <c r="AV255">
        <v>15.937099999999999</v>
      </c>
      <c r="AW255">
        <v>17.063099999999999</v>
      </c>
      <c r="AX255">
        <v>20.088200000000001</v>
      </c>
      <c r="AY255">
        <v>29.4</v>
      </c>
      <c r="AZ255">
        <v>34</v>
      </c>
      <c r="BA255">
        <v>39.299999999999997</v>
      </c>
      <c r="BB255">
        <v>41.8</v>
      </c>
      <c r="BC255">
        <v>46.4</v>
      </c>
      <c r="BD255">
        <v>51.404699999999998</v>
      </c>
      <c r="BE255">
        <v>54.453800000000001</v>
      </c>
      <c r="BF255">
        <v>57.69</v>
      </c>
      <c r="BG255">
        <v>61.462499999999999</v>
      </c>
      <c r="BH255">
        <v>64.570800000000006</v>
      </c>
      <c r="BI255">
        <v>66.400000000000006</v>
      </c>
      <c r="BJ255">
        <v>70.322400000000002</v>
      </c>
      <c r="BK255">
        <v>80.726799999999997</v>
      </c>
      <c r="BL255">
        <v>83.351500000000001</v>
      </c>
      <c r="BM255">
        <v>85.471000000000004</v>
      </c>
      <c r="BN255">
        <v>87.644400000000005</v>
      </c>
      <c r="BO255">
        <v>89.873000000000005</v>
      </c>
      <c r="BP255">
        <v>89.896000000000001</v>
      </c>
      <c r="BQ255">
        <v>91.991100000000003</v>
      </c>
    </row>
    <row r="256" spans="1:69" x14ac:dyDescent="0.3">
      <c r="A256" t="s">
        <v>190</v>
      </c>
      <c r="B256" t="s">
        <v>626</v>
      </c>
      <c r="C256" t="s">
        <v>286</v>
      </c>
      <c r="D256" t="s">
        <v>287</v>
      </c>
      <c r="AI256">
        <v>0.78500000000000003</v>
      </c>
      <c r="AJ256">
        <v>1.1599999999999999</v>
      </c>
      <c r="AK256">
        <v>1.72</v>
      </c>
      <c r="AL256">
        <v>2.27</v>
      </c>
      <c r="AM256">
        <v>4.8600000000000003</v>
      </c>
      <c r="AN256">
        <v>9.24</v>
      </c>
      <c r="AO256">
        <v>16.399999999999999</v>
      </c>
      <c r="AP256">
        <v>21.6</v>
      </c>
      <c r="AQ256">
        <v>30.1</v>
      </c>
      <c r="AR256">
        <v>35.799999999999997</v>
      </c>
      <c r="AS256">
        <v>43.0792</v>
      </c>
      <c r="AT256">
        <v>49.080800000000004</v>
      </c>
      <c r="AU256">
        <v>58.785400000000003</v>
      </c>
      <c r="AV256">
        <v>61.697099999999999</v>
      </c>
      <c r="AW256">
        <v>64.758300000000006</v>
      </c>
      <c r="AX256">
        <v>67.968100000000007</v>
      </c>
      <c r="AY256">
        <v>68.931200000000004</v>
      </c>
      <c r="AZ256">
        <v>75</v>
      </c>
      <c r="BA256">
        <v>74</v>
      </c>
      <c r="BB256">
        <v>71</v>
      </c>
      <c r="BC256">
        <v>71.69</v>
      </c>
      <c r="BD256">
        <v>69.729500000000002</v>
      </c>
      <c r="BE256">
        <v>74.7</v>
      </c>
      <c r="BF256">
        <v>71.400000000000006</v>
      </c>
      <c r="BG256">
        <v>73</v>
      </c>
      <c r="BH256">
        <v>74.554199999999994</v>
      </c>
      <c r="BI256">
        <v>85.544399999999996</v>
      </c>
      <c r="BJ256">
        <v>87.274900000000002</v>
      </c>
      <c r="BK256">
        <v>88.498900000000006</v>
      </c>
      <c r="BL256">
        <v>89.430300000000003</v>
      </c>
      <c r="BM256">
        <v>90.344700000000003</v>
      </c>
      <c r="BN256">
        <v>91.2684</v>
      </c>
      <c r="BO256">
        <v>92.201599999999999</v>
      </c>
      <c r="BP256">
        <v>93.144400000000005</v>
      </c>
    </row>
    <row r="257" spans="1:69" x14ac:dyDescent="0.3">
      <c r="A257" t="s">
        <v>191</v>
      </c>
      <c r="B257" t="s">
        <v>627</v>
      </c>
      <c r="C257" t="s">
        <v>286</v>
      </c>
      <c r="D257" t="s">
        <v>287</v>
      </c>
      <c r="AI257">
        <v>0</v>
      </c>
      <c r="AN257">
        <v>1.5299999999999999E-3</v>
      </c>
      <c r="AO257">
        <v>4.2899999999999995E-3</v>
      </c>
      <c r="AP257">
        <v>1.0500000000000001E-2</v>
      </c>
      <c r="AQ257">
        <v>2.0799999999999999E-2</v>
      </c>
      <c r="AR257">
        <v>3.0699999999999998E-2</v>
      </c>
      <c r="AS257">
        <v>0.48434700000000003</v>
      </c>
      <c r="AT257">
        <v>0.59756799999999999</v>
      </c>
      <c r="AU257">
        <v>1.0819399999999999</v>
      </c>
      <c r="AV257">
        <v>1.9126000000000001</v>
      </c>
      <c r="AW257">
        <v>2.5937299999999999</v>
      </c>
      <c r="AX257">
        <v>3.3435100000000002</v>
      </c>
      <c r="AY257">
        <v>6.3883200000000002</v>
      </c>
      <c r="AZ257">
        <v>7.4905999999999997</v>
      </c>
      <c r="BA257">
        <v>9.0801099999999995</v>
      </c>
      <c r="BB257">
        <v>11.9</v>
      </c>
      <c r="BC257">
        <v>15.9</v>
      </c>
      <c r="BD257">
        <v>18.600000000000001</v>
      </c>
      <c r="BE257">
        <v>23.6</v>
      </c>
      <c r="BF257">
        <v>26.8</v>
      </c>
      <c r="BG257">
        <v>35.5</v>
      </c>
      <c r="BH257">
        <v>42.8</v>
      </c>
      <c r="BI257">
        <v>46.7913</v>
      </c>
      <c r="BJ257">
        <v>48.7</v>
      </c>
      <c r="BK257">
        <v>55.2</v>
      </c>
      <c r="BL257">
        <v>70.400000000000006</v>
      </c>
      <c r="BM257">
        <v>71.099999999999994</v>
      </c>
      <c r="BN257">
        <v>76.590400000000002</v>
      </c>
      <c r="BO257">
        <v>83.9</v>
      </c>
      <c r="BP257">
        <v>89.013599999999997</v>
      </c>
    </row>
    <row r="258" spans="1:69" x14ac:dyDescent="0.3">
      <c r="A258" t="s">
        <v>628</v>
      </c>
      <c r="B258" t="s">
        <v>629</v>
      </c>
      <c r="C258" t="s">
        <v>286</v>
      </c>
      <c r="D258" t="s">
        <v>287</v>
      </c>
      <c r="AI258">
        <v>0</v>
      </c>
      <c r="AN258">
        <v>0.129</v>
      </c>
      <c r="AO258">
        <v>0.48299999999999998</v>
      </c>
      <c r="AP258">
        <v>0.92599999999999993</v>
      </c>
      <c r="AQ258">
        <v>1.85</v>
      </c>
      <c r="AR258">
        <v>2.78</v>
      </c>
      <c r="AS258">
        <v>3.2450399999999999</v>
      </c>
      <c r="AT258">
        <v>5.0948099999999998</v>
      </c>
      <c r="AU258">
        <v>5.5495900000000002</v>
      </c>
      <c r="AV258">
        <v>6.4622700000000002</v>
      </c>
      <c r="AW258">
        <v>7.3711700000000002</v>
      </c>
      <c r="AX258">
        <v>9.1982800000000005</v>
      </c>
      <c r="AY258">
        <v>12</v>
      </c>
      <c r="AZ258">
        <v>16</v>
      </c>
      <c r="BA258">
        <v>21</v>
      </c>
      <c r="BB258">
        <v>31</v>
      </c>
      <c r="BC258">
        <v>33.700000000000003</v>
      </c>
      <c r="BD258">
        <v>36.700000000000003</v>
      </c>
      <c r="BE258">
        <v>40</v>
      </c>
      <c r="BF258">
        <v>43.5</v>
      </c>
      <c r="BG258">
        <v>47.4</v>
      </c>
      <c r="BH258">
        <v>49.4</v>
      </c>
      <c r="BI258">
        <v>51.5</v>
      </c>
      <c r="BJ258">
        <v>53.7</v>
      </c>
      <c r="BK258">
        <v>56</v>
      </c>
      <c r="BL258">
        <v>59.576300000000003</v>
      </c>
      <c r="BM258">
        <v>63.381</v>
      </c>
      <c r="BN258">
        <v>67.428700000000006</v>
      </c>
      <c r="BO258">
        <v>71.7226</v>
      </c>
      <c r="BP258">
        <v>75.992699999999999</v>
      </c>
    </row>
    <row r="259" spans="1:69" x14ac:dyDescent="0.3">
      <c r="A259" t="s">
        <v>630</v>
      </c>
      <c r="B259" t="s">
        <v>631</v>
      </c>
      <c r="C259" t="s">
        <v>286</v>
      </c>
      <c r="D259" t="s">
        <v>287</v>
      </c>
      <c r="AI259">
        <v>0</v>
      </c>
      <c r="AK259">
        <v>1.21E-2</v>
      </c>
      <c r="AL259">
        <v>4.1599999999999998E-2</v>
      </c>
      <c r="AM259">
        <v>5.5500000000000008E-2</v>
      </c>
      <c r="AN259">
        <v>0.122</v>
      </c>
      <c r="AO259">
        <v>0.248</v>
      </c>
      <c r="AP259">
        <v>0.39100000000000001</v>
      </c>
      <c r="AQ259">
        <v>1.38</v>
      </c>
      <c r="AR259">
        <v>2.84</v>
      </c>
      <c r="AS259">
        <v>3.3595999999999999</v>
      </c>
      <c r="AT259">
        <v>4.6360000000000001</v>
      </c>
      <c r="AU259">
        <v>4.91045</v>
      </c>
      <c r="AV259">
        <v>7.4999599999999997</v>
      </c>
      <c r="AW259">
        <v>8.4044699999999999</v>
      </c>
      <c r="AX259">
        <v>12.553000000000001</v>
      </c>
      <c r="AY259">
        <v>15.2247</v>
      </c>
      <c r="AZ259">
        <v>20.83</v>
      </c>
      <c r="BA259">
        <v>25.88</v>
      </c>
      <c r="BB259">
        <v>32.700000000000003</v>
      </c>
      <c r="BC259">
        <v>37.369999999999997</v>
      </c>
      <c r="BD259">
        <v>40.22</v>
      </c>
      <c r="BE259">
        <v>49.0501</v>
      </c>
      <c r="BF259">
        <v>54.9</v>
      </c>
      <c r="BG259">
        <v>57</v>
      </c>
      <c r="BH259">
        <v>58</v>
      </c>
      <c r="BI259">
        <v>60</v>
      </c>
      <c r="BJ259">
        <v>61.6</v>
      </c>
    </row>
    <row r="260" spans="1:69" x14ac:dyDescent="0.3">
      <c r="A260" t="s">
        <v>632</v>
      </c>
      <c r="B260" t="s">
        <v>633</v>
      </c>
      <c r="C260" t="s">
        <v>286</v>
      </c>
      <c r="D260" t="s">
        <v>287</v>
      </c>
      <c r="AI260">
        <v>0</v>
      </c>
      <c r="AU260">
        <v>18.8857</v>
      </c>
      <c r="BB260">
        <v>36</v>
      </c>
      <c r="BC260">
        <v>37</v>
      </c>
      <c r="BD260">
        <v>37.4</v>
      </c>
      <c r="BE260">
        <v>37.6</v>
      </c>
      <c r="BI260">
        <v>77.701400000000007</v>
      </c>
      <c r="BJ260">
        <v>77.704300000000003</v>
      </c>
    </row>
    <row r="261" spans="1:69" x14ac:dyDescent="0.3">
      <c r="A261" t="s">
        <v>634</v>
      </c>
      <c r="B261" t="s">
        <v>635</v>
      </c>
      <c r="C261" t="s">
        <v>286</v>
      </c>
      <c r="D261" t="s">
        <v>287</v>
      </c>
      <c r="AI261">
        <v>0</v>
      </c>
      <c r="AM261">
        <v>0.94099999999999995</v>
      </c>
      <c r="AN261">
        <v>2.8</v>
      </c>
      <c r="AO261">
        <v>4.6500000000000004</v>
      </c>
      <c r="AP261">
        <v>6.95</v>
      </c>
      <c r="AQ261">
        <v>9.25</v>
      </c>
      <c r="AR261">
        <v>11.1</v>
      </c>
      <c r="AS261">
        <v>13.815099999999999</v>
      </c>
      <c r="AT261">
        <v>18.375800000000002</v>
      </c>
      <c r="AU261">
        <v>27.494399999999999</v>
      </c>
      <c r="AV261">
        <v>27.429099999999998</v>
      </c>
      <c r="AW261">
        <v>27.376999999999999</v>
      </c>
      <c r="AX261">
        <v>27.3443</v>
      </c>
      <c r="AY261">
        <v>27.332599999999999</v>
      </c>
      <c r="AZ261">
        <v>27.339300000000001</v>
      </c>
      <c r="BA261">
        <v>27.361799999999999</v>
      </c>
      <c r="BB261">
        <v>27.3965</v>
      </c>
      <c r="BC261">
        <v>31.22</v>
      </c>
      <c r="BD261">
        <v>35.6</v>
      </c>
      <c r="BE261">
        <v>40.547899999999998</v>
      </c>
      <c r="BF261">
        <v>45.3</v>
      </c>
      <c r="BG261">
        <v>50.07</v>
      </c>
      <c r="BH261">
        <v>54.839100000000002</v>
      </c>
      <c r="BI261">
        <v>59.6083</v>
      </c>
      <c r="BJ261">
        <v>64.377499999999998</v>
      </c>
    </row>
    <row r="262" spans="1:69" x14ac:dyDescent="0.3">
      <c r="A262" t="s">
        <v>194</v>
      </c>
      <c r="B262" t="s">
        <v>636</v>
      </c>
      <c r="C262" t="s">
        <v>286</v>
      </c>
      <c r="D262" t="s">
        <v>287</v>
      </c>
      <c r="AI262">
        <v>0</v>
      </c>
      <c r="AO262">
        <v>1.35E-4</v>
      </c>
      <c r="AP262">
        <v>3.98E-3</v>
      </c>
      <c r="AQ262">
        <v>1.3100000000000001E-2</v>
      </c>
      <c r="AR262">
        <v>0.129</v>
      </c>
      <c r="AS262">
        <v>0.25424799999999997</v>
      </c>
      <c r="AT262">
        <v>1.2656499999999999</v>
      </c>
      <c r="AU262">
        <v>1.855</v>
      </c>
      <c r="AV262">
        <v>3.7802799999999999</v>
      </c>
      <c r="AW262">
        <v>7.6424099999999999</v>
      </c>
      <c r="AX262">
        <v>12.7399</v>
      </c>
      <c r="AY262">
        <v>17.2546</v>
      </c>
      <c r="AZ262">
        <v>20.755400000000002</v>
      </c>
      <c r="BA262">
        <v>23.92</v>
      </c>
      <c r="BB262">
        <v>26.55</v>
      </c>
      <c r="BC262">
        <v>30.65</v>
      </c>
      <c r="BD262">
        <v>35.07</v>
      </c>
      <c r="BE262">
        <v>36.799999999999997</v>
      </c>
      <c r="BF262">
        <v>38.5</v>
      </c>
      <c r="BG262">
        <v>41</v>
      </c>
      <c r="BH262">
        <v>45</v>
      </c>
      <c r="BI262">
        <v>53</v>
      </c>
      <c r="BJ262">
        <v>58.14</v>
      </c>
      <c r="BK262">
        <v>69.847899999999996</v>
      </c>
      <c r="BL262">
        <v>68.661600000000007</v>
      </c>
      <c r="BM262">
        <v>70.3</v>
      </c>
      <c r="BN262">
        <v>74.209999999999994</v>
      </c>
      <c r="BO262">
        <v>78.59</v>
      </c>
      <c r="BP262">
        <v>78.08</v>
      </c>
      <c r="BQ262">
        <v>84.15</v>
      </c>
    </row>
    <row r="263" spans="1:69" x14ac:dyDescent="0.3">
      <c r="A263" t="s">
        <v>195</v>
      </c>
      <c r="B263" t="s">
        <v>637</v>
      </c>
      <c r="C263" t="s">
        <v>286</v>
      </c>
      <c r="D263" t="s">
        <v>287</v>
      </c>
      <c r="AI263">
        <v>0</v>
      </c>
      <c r="AO263">
        <v>5.6800000000000003E-2</v>
      </c>
      <c r="AP263">
        <v>0.14000000000000001</v>
      </c>
      <c r="AQ263">
        <v>0.27399999999999997</v>
      </c>
      <c r="AR263">
        <v>0.53800000000000003</v>
      </c>
      <c r="AS263">
        <v>2.1083400000000001</v>
      </c>
      <c r="AT263">
        <v>2.8305699999999998</v>
      </c>
      <c r="AU263">
        <v>3.51004</v>
      </c>
      <c r="AV263">
        <v>3.9033000000000002</v>
      </c>
      <c r="AW263">
        <v>4.7465999999999999</v>
      </c>
      <c r="AX263">
        <v>5.0823299999999998</v>
      </c>
      <c r="AY263">
        <v>5.8505900000000004</v>
      </c>
      <c r="AZ263">
        <v>6.8</v>
      </c>
      <c r="BA263">
        <v>7.26912</v>
      </c>
      <c r="BB263">
        <v>7.5</v>
      </c>
      <c r="BC263">
        <v>8</v>
      </c>
      <c r="BD263">
        <v>9.1999999999999993</v>
      </c>
      <c r="BE263">
        <v>10.598000000000001</v>
      </c>
      <c r="BF263">
        <v>11.3</v>
      </c>
      <c r="BG263">
        <v>18.8</v>
      </c>
      <c r="BH263">
        <v>22.351400000000002</v>
      </c>
      <c r="BI263">
        <v>24</v>
      </c>
      <c r="BJ263">
        <v>30.8</v>
      </c>
      <c r="BK263">
        <v>33.988999999999997</v>
      </c>
      <c r="BL263">
        <v>37.508099999999999</v>
      </c>
      <c r="BM263">
        <v>41.391599999999997</v>
      </c>
      <c r="BN263">
        <v>45.677199999999999</v>
      </c>
      <c r="BO263">
        <v>45.674700000000001</v>
      </c>
      <c r="BP263">
        <v>45.731299999999997</v>
      </c>
    </row>
    <row r="264" spans="1:69" x14ac:dyDescent="0.3">
      <c r="A264" t="s">
        <v>211</v>
      </c>
      <c r="B264" t="s">
        <v>638</v>
      </c>
      <c r="C264" t="s">
        <v>286</v>
      </c>
      <c r="D264" t="s">
        <v>287</v>
      </c>
      <c r="AX264">
        <v>15.6</v>
      </c>
      <c r="AY264">
        <v>17.2</v>
      </c>
      <c r="AZ264">
        <v>20.2</v>
      </c>
      <c r="BA264">
        <v>22.8</v>
      </c>
      <c r="BB264">
        <v>25.3</v>
      </c>
      <c r="BC264">
        <v>28.4</v>
      </c>
      <c r="BD264">
        <v>30.9</v>
      </c>
      <c r="BE264">
        <v>33.299999999999997</v>
      </c>
      <c r="BF264">
        <v>35.299999999999997</v>
      </c>
      <c r="BG264">
        <v>37.4</v>
      </c>
      <c r="BH264">
        <v>39.799999999999997</v>
      </c>
      <c r="BI264">
        <v>42.8</v>
      </c>
      <c r="BJ264">
        <v>45.2</v>
      </c>
      <c r="BK264">
        <v>48.5</v>
      </c>
      <c r="BL264">
        <v>52.9</v>
      </c>
      <c r="BM264">
        <v>58.6</v>
      </c>
      <c r="BN264">
        <v>61.7</v>
      </c>
      <c r="BO264">
        <v>63.7</v>
      </c>
      <c r="BP264">
        <v>65.400000000000006</v>
      </c>
      <c r="BQ264">
        <v>67.599999999999994</v>
      </c>
    </row>
    <row r="265" spans="1:69" x14ac:dyDescent="0.3">
      <c r="A265" t="s">
        <v>196</v>
      </c>
      <c r="B265" t="s">
        <v>639</v>
      </c>
      <c r="C265" t="s">
        <v>286</v>
      </c>
      <c r="D265" t="s">
        <v>287</v>
      </c>
      <c r="AI265">
        <v>0</v>
      </c>
      <c r="AP265">
        <v>0.17499999999999999</v>
      </c>
      <c r="AQ265">
        <v>0.23</v>
      </c>
      <c r="AR265">
        <v>0.28499999999999998</v>
      </c>
      <c r="AS265">
        <v>0.56639300000000004</v>
      </c>
      <c r="AT265">
        <v>1.6899</v>
      </c>
      <c r="AU265">
        <v>2.2448299999999999</v>
      </c>
      <c r="AV265">
        <v>2.7996300000000001</v>
      </c>
      <c r="AW265">
        <v>3.0755300000000001</v>
      </c>
      <c r="AX265">
        <v>3.3525900000000002</v>
      </c>
      <c r="AY265">
        <v>4.4691700000000001</v>
      </c>
      <c r="AZ265">
        <v>4.7499799999999999</v>
      </c>
      <c r="BA265">
        <v>5.0316200000000002</v>
      </c>
      <c r="BB265">
        <v>6</v>
      </c>
      <c r="BC265">
        <v>7</v>
      </c>
      <c r="BD265">
        <v>11</v>
      </c>
      <c r="BE265">
        <v>12.922499999999999</v>
      </c>
      <c r="BF265">
        <v>15.3</v>
      </c>
      <c r="BG265">
        <v>21.2</v>
      </c>
      <c r="BH265">
        <v>25.407</v>
      </c>
      <c r="BI265">
        <v>31.7</v>
      </c>
      <c r="BJ265">
        <v>39.4</v>
      </c>
      <c r="BK265">
        <v>43.133600000000001</v>
      </c>
      <c r="BL265">
        <v>47.2211</v>
      </c>
      <c r="BM265">
        <v>51.695900000000002</v>
      </c>
      <c r="BN265">
        <v>56.594700000000003</v>
      </c>
      <c r="BO265">
        <v>57.328800000000001</v>
      </c>
      <c r="BP265">
        <v>58.138599999999997</v>
      </c>
    </row>
    <row r="266" spans="1:69" x14ac:dyDescent="0.3">
      <c r="A266" t="s">
        <v>640</v>
      </c>
      <c r="B266" t="s">
        <v>641</v>
      </c>
      <c r="C266" t="s">
        <v>286</v>
      </c>
      <c r="D266" t="s">
        <v>287</v>
      </c>
      <c r="BJ266">
        <v>83.893600000000006</v>
      </c>
      <c r="BK266">
        <v>89.442999999999998</v>
      </c>
    </row>
    <row r="267" spans="1:69" x14ac:dyDescent="0.3">
      <c r="A267" t="s">
        <v>642</v>
      </c>
      <c r="B267" t="s">
        <v>643</v>
      </c>
      <c r="C267" t="s">
        <v>286</v>
      </c>
      <c r="D267" t="s">
        <v>287</v>
      </c>
      <c r="AI267">
        <v>0</v>
      </c>
      <c r="AO267">
        <v>6.2100000000000002E-4</v>
      </c>
      <c r="AP267">
        <v>1.4999999999999999E-2</v>
      </c>
      <c r="AQ267">
        <v>2.3300000000000001E-2</v>
      </c>
      <c r="AR267">
        <v>5.6599999999999998E-2</v>
      </c>
      <c r="AS267">
        <v>8.2500400000000002E-2</v>
      </c>
      <c r="AT267">
        <v>9.0802499999999994E-2</v>
      </c>
      <c r="AU267">
        <v>0.51879600000000003</v>
      </c>
      <c r="AV267">
        <v>0.60473399999999999</v>
      </c>
      <c r="AW267">
        <v>0.88122299999999998</v>
      </c>
      <c r="AX267">
        <v>1.0486</v>
      </c>
      <c r="AY267">
        <v>1.2478199999999999</v>
      </c>
      <c r="AZ267">
        <v>5.01</v>
      </c>
      <c r="BA267">
        <v>6.89</v>
      </c>
      <c r="BB267">
        <v>9.9600000000000009</v>
      </c>
      <c r="BC267">
        <v>12.35</v>
      </c>
      <c r="BD267">
        <v>14.904999999999999</v>
      </c>
      <c r="BE267">
        <v>17.4465</v>
      </c>
      <c r="BF267">
        <v>20</v>
      </c>
      <c r="BG267">
        <v>22.55</v>
      </c>
      <c r="BH267">
        <v>24.0854</v>
      </c>
      <c r="BI267">
        <v>24.5792</v>
      </c>
      <c r="BJ267">
        <v>26.718399999999999</v>
      </c>
      <c r="BM267">
        <v>13.815200000000001</v>
      </c>
    </row>
    <row r="268" spans="1:69" x14ac:dyDescent="0.3">
      <c r="A268" t="s">
        <v>198</v>
      </c>
      <c r="B268" t="s">
        <v>644</v>
      </c>
      <c r="C268" t="s">
        <v>286</v>
      </c>
      <c r="D268" t="s">
        <v>287</v>
      </c>
      <c r="AI268">
        <v>0</v>
      </c>
      <c r="AJ268">
        <v>1.3300000000000001E-2</v>
      </c>
      <c r="AK268">
        <v>3.8900000000000004E-2</v>
      </c>
      <c r="AL268">
        <v>0.11399999999999999</v>
      </c>
      <c r="AM268">
        <v>0.247</v>
      </c>
      <c r="AN268">
        <v>0.67700000000000005</v>
      </c>
      <c r="AO268">
        <v>0.84200000000000008</v>
      </c>
      <c r="AP268">
        <v>1.63</v>
      </c>
      <c r="AQ268">
        <v>2.91</v>
      </c>
      <c r="AR268">
        <v>4.12</v>
      </c>
      <c r="AS268">
        <v>5.34856</v>
      </c>
      <c r="AT268">
        <v>6.3466199999999997</v>
      </c>
      <c r="AU268">
        <v>6.7103200000000003</v>
      </c>
      <c r="AV268">
        <v>7.0076900000000002</v>
      </c>
      <c r="AW268">
        <v>8.4251199999999997</v>
      </c>
      <c r="AX268">
        <v>7.4885400000000004</v>
      </c>
      <c r="AY268">
        <v>7.6071400000000002</v>
      </c>
      <c r="AZ268">
        <v>8.0653799999999993</v>
      </c>
      <c r="BA268">
        <v>8.43</v>
      </c>
      <c r="BB268">
        <v>10</v>
      </c>
      <c r="BC268">
        <v>24</v>
      </c>
      <c r="BD268">
        <v>33.97</v>
      </c>
      <c r="BE268">
        <v>41</v>
      </c>
      <c r="BF268">
        <v>46.5</v>
      </c>
      <c r="BG268">
        <v>49</v>
      </c>
      <c r="BH268">
        <v>51.9191</v>
      </c>
      <c r="BI268">
        <v>54</v>
      </c>
      <c r="BJ268">
        <v>56.167400000000001</v>
      </c>
      <c r="BK268">
        <v>62.4</v>
      </c>
      <c r="BL268">
        <v>69.696899999999999</v>
      </c>
      <c r="BM268">
        <v>72.112799999999993</v>
      </c>
      <c r="BN268">
        <v>74.968599999999995</v>
      </c>
      <c r="BO268">
        <v>75.455600000000004</v>
      </c>
      <c r="BP268">
        <v>75.659199999999998</v>
      </c>
    </row>
    <row r="269" spans="1:69" x14ac:dyDescent="0.3">
      <c r="A269" t="s">
        <v>199</v>
      </c>
      <c r="B269" t="s">
        <v>645</v>
      </c>
      <c r="C269" t="s">
        <v>286</v>
      </c>
      <c r="D269" t="s">
        <v>287</v>
      </c>
      <c r="AI269">
        <v>0</v>
      </c>
      <c r="AM269">
        <v>6.7799999999999996E-3</v>
      </c>
      <c r="AN269">
        <v>8.7800000000000013E-3</v>
      </c>
      <c r="AO269">
        <v>9.0699999999999999E-3</v>
      </c>
      <c r="AP269">
        <v>9.3299999999999998E-3</v>
      </c>
      <c r="AQ269">
        <v>3.0200000000000001E-2</v>
      </c>
      <c r="AR269">
        <v>0.14699999999999999</v>
      </c>
      <c r="AS269">
        <v>0.19107199999999999</v>
      </c>
      <c r="AT269">
        <v>0.23313</v>
      </c>
      <c r="AU269">
        <v>0.47775099999999998</v>
      </c>
      <c r="AV269">
        <v>0.98048299999999999</v>
      </c>
      <c r="AW269">
        <v>1.1000000000000001</v>
      </c>
      <c r="AX269">
        <v>1.3</v>
      </c>
      <c r="AY269">
        <v>1.6</v>
      </c>
      <c r="AZ269">
        <v>1.9</v>
      </c>
      <c r="BA269">
        <v>2.2000000000000002</v>
      </c>
      <c r="BB269">
        <v>2.5</v>
      </c>
      <c r="BC269">
        <v>3</v>
      </c>
      <c r="BD269">
        <v>3.5</v>
      </c>
      <c r="BE269">
        <v>4.0999999999999996</v>
      </c>
      <c r="BF269">
        <v>4.8</v>
      </c>
      <c r="BG269">
        <v>6.5</v>
      </c>
      <c r="BH269">
        <v>8.8000000000000007</v>
      </c>
      <c r="BI269">
        <v>10.3</v>
      </c>
      <c r="BJ269">
        <v>12.2</v>
      </c>
      <c r="BK269">
        <v>14.3</v>
      </c>
      <c r="BL269">
        <v>18.7</v>
      </c>
      <c r="BM269">
        <v>24.5</v>
      </c>
      <c r="BN269">
        <v>32.5</v>
      </c>
      <c r="BO269">
        <v>15</v>
      </c>
      <c r="BP269">
        <v>33</v>
      </c>
    </row>
    <row r="270" spans="1:69" x14ac:dyDescent="0.3">
      <c r="A270" t="s">
        <v>200</v>
      </c>
      <c r="B270" t="s">
        <v>646</v>
      </c>
      <c r="C270" t="s">
        <v>286</v>
      </c>
      <c r="D270" t="s">
        <v>287</v>
      </c>
      <c r="AI270">
        <v>0</v>
      </c>
      <c r="AM270">
        <v>1.74E-3</v>
      </c>
      <c r="AN270">
        <v>7.6799999999999993E-3</v>
      </c>
      <c r="AO270">
        <v>1.6799999999999999E-2</v>
      </c>
      <c r="AP270">
        <v>3.3100000000000004E-2</v>
      </c>
      <c r="AQ270">
        <v>8.1600000000000006E-2</v>
      </c>
      <c r="AR270">
        <v>0.16199999999999998</v>
      </c>
      <c r="AS270">
        <v>0.40143400000000001</v>
      </c>
      <c r="AT270">
        <v>0.79984599999999995</v>
      </c>
      <c r="AU270">
        <v>1.1000000000000001</v>
      </c>
      <c r="AV270">
        <v>1.8</v>
      </c>
      <c r="AW270">
        <v>2.1</v>
      </c>
      <c r="AX270">
        <v>2.4</v>
      </c>
      <c r="AY270">
        <v>2.4</v>
      </c>
      <c r="AZ270">
        <v>3</v>
      </c>
      <c r="BA270">
        <v>3.5</v>
      </c>
      <c r="BB270">
        <v>4</v>
      </c>
      <c r="BC270">
        <v>6.4</v>
      </c>
      <c r="BD270">
        <v>8.4</v>
      </c>
      <c r="BE270">
        <v>12</v>
      </c>
      <c r="BF270">
        <v>15.5</v>
      </c>
      <c r="BG270">
        <v>16.364699999999999</v>
      </c>
      <c r="BH270">
        <v>22.742799999999999</v>
      </c>
      <c r="BI270">
        <v>23.12</v>
      </c>
      <c r="BJ270">
        <v>24.4</v>
      </c>
      <c r="BK270">
        <v>25</v>
      </c>
      <c r="BL270">
        <v>26.5883</v>
      </c>
      <c r="BM270">
        <v>29.2986</v>
      </c>
      <c r="BN270">
        <v>37.096699999999998</v>
      </c>
      <c r="BO270">
        <v>37.886099999999999</v>
      </c>
      <c r="BP270">
        <v>38.426600000000001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842D-14E4-492E-B64C-86A2BDDFCAAD}">
  <dimension ref="A1:R279"/>
  <sheetViews>
    <sheetView workbookViewId="0"/>
  </sheetViews>
  <sheetFormatPr defaultRowHeight="14.4" x14ac:dyDescent="0.3"/>
  <cols>
    <col min="18" max="18" width="18.6640625" customWidth="1"/>
  </cols>
  <sheetData>
    <row r="1" spans="1:18" x14ac:dyDescent="0.3">
      <c r="A1" s="1"/>
      <c r="B1" s="8" t="s">
        <v>647</v>
      </c>
      <c r="C1" s="1"/>
      <c r="D1" s="1"/>
      <c r="E1" s="1"/>
      <c r="F1" s="1"/>
      <c r="G1" s="1"/>
      <c r="H1" s="1"/>
      <c r="I1" s="1"/>
      <c r="J1" s="1"/>
      <c r="K1" s="1"/>
      <c r="L1" s="1"/>
      <c r="M1" s="1"/>
      <c r="N1" s="1"/>
      <c r="O1" s="1"/>
      <c r="P1" s="1"/>
    </row>
    <row r="2" spans="1:18" x14ac:dyDescent="0.3">
      <c r="A2" s="1"/>
      <c r="B2" s="8"/>
      <c r="C2" s="1"/>
      <c r="D2" s="1"/>
      <c r="E2" s="1"/>
      <c r="F2" s="1"/>
      <c r="G2" s="1"/>
      <c r="H2" s="1"/>
      <c r="I2" s="1"/>
      <c r="J2" s="1"/>
      <c r="K2" s="1"/>
      <c r="L2" s="1"/>
      <c r="M2" s="1"/>
      <c r="N2" s="1"/>
      <c r="O2" s="1"/>
      <c r="P2" s="1"/>
    </row>
    <row r="3" spans="1:18" x14ac:dyDescent="0.3">
      <c r="A3" s="1"/>
      <c r="B3" s="1"/>
      <c r="C3" s="1"/>
      <c r="D3" s="1"/>
      <c r="E3" s="2" t="s">
        <v>648</v>
      </c>
      <c r="F3" s="1"/>
      <c r="G3" s="2" t="s">
        <v>649</v>
      </c>
      <c r="H3" s="1"/>
      <c r="I3" s="2" t="s">
        <v>650</v>
      </c>
      <c r="J3" s="1"/>
      <c r="K3" s="2" t="s">
        <v>651</v>
      </c>
      <c r="L3" s="1"/>
      <c r="M3" s="1"/>
      <c r="N3" s="1"/>
      <c r="O3" s="1"/>
      <c r="P3" s="1"/>
    </row>
    <row r="5" spans="1:18" ht="82.8" x14ac:dyDescent="0.3">
      <c r="A5" s="2"/>
      <c r="B5" s="1"/>
      <c r="C5" s="15" t="s">
        <v>652</v>
      </c>
      <c r="D5" s="1"/>
      <c r="E5" s="15" t="s">
        <v>653</v>
      </c>
      <c r="F5" s="1"/>
      <c r="G5" s="15" t="s">
        <v>654</v>
      </c>
      <c r="H5" s="1"/>
      <c r="I5" s="15" t="s">
        <v>655</v>
      </c>
      <c r="J5" s="1"/>
      <c r="K5" s="15" t="s">
        <v>656</v>
      </c>
      <c r="L5" s="1"/>
      <c r="M5" s="15" t="s">
        <v>657</v>
      </c>
      <c r="N5" s="1"/>
      <c r="O5" s="15" t="s">
        <v>658</v>
      </c>
      <c r="P5" s="1"/>
      <c r="Q5" s="18"/>
      <c r="R5" s="19" t="s">
        <v>659</v>
      </c>
    </row>
    <row r="6" spans="1:18" ht="27" x14ac:dyDescent="0.3">
      <c r="A6" s="16" t="s">
        <v>658</v>
      </c>
      <c r="B6" s="2" t="s">
        <v>660</v>
      </c>
      <c r="C6" s="17" t="s">
        <v>661</v>
      </c>
      <c r="D6" s="1"/>
      <c r="E6" s="17" t="s">
        <v>662</v>
      </c>
      <c r="F6" s="1"/>
      <c r="G6" s="17" t="s">
        <v>662</v>
      </c>
      <c r="H6" s="1"/>
      <c r="I6" s="17" t="s">
        <v>662</v>
      </c>
      <c r="J6" s="1"/>
      <c r="K6" s="132" t="s">
        <v>663</v>
      </c>
      <c r="L6" s="1"/>
      <c r="M6" s="17"/>
      <c r="N6" s="1"/>
      <c r="O6" s="1"/>
      <c r="P6" s="1"/>
    </row>
    <row r="7" spans="1:18" ht="16.8" x14ac:dyDescent="0.3">
      <c r="A7" s="1"/>
      <c r="B7" s="1"/>
      <c r="C7" s="2">
        <v>2023</v>
      </c>
      <c r="D7" s="1"/>
      <c r="E7" s="2">
        <v>2023</v>
      </c>
      <c r="F7" s="1"/>
      <c r="G7" s="2">
        <v>2023</v>
      </c>
      <c r="H7" s="3" t="s">
        <v>664</v>
      </c>
      <c r="I7" s="2">
        <v>2023</v>
      </c>
      <c r="J7" s="3" t="s">
        <v>664</v>
      </c>
      <c r="K7" s="2">
        <v>2023</v>
      </c>
      <c r="L7" s="1"/>
      <c r="M7" s="2">
        <v>2023</v>
      </c>
      <c r="N7" s="3" t="s">
        <v>665</v>
      </c>
      <c r="O7" s="2">
        <v>2022</v>
      </c>
      <c r="P7" s="1"/>
    </row>
    <row r="8" spans="1:18" x14ac:dyDescent="0.3">
      <c r="A8" s="1"/>
      <c r="B8" s="12" t="s">
        <v>666</v>
      </c>
      <c r="C8" s="12"/>
      <c r="D8" s="12"/>
      <c r="E8" s="12"/>
      <c r="F8" s="12"/>
      <c r="G8" s="12"/>
      <c r="H8" s="12"/>
      <c r="I8" s="12"/>
      <c r="J8" s="12"/>
      <c r="K8" s="12"/>
      <c r="L8" s="12"/>
      <c r="M8" s="12"/>
      <c r="N8" s="12"/>
      <c r="O8" s="12"/>
      <c r="P8" s="12"/>
    </row>
    <row r="9" spans="1:18" ht="16.8" x14ac:dyDescent="0.3">
      <c r="A9" s="6">
        <v>1</v>
      </c>
      <c r="B9" s="4" t="s">
        <v>90</v>
      </c>
      <c r="C9" s="5">
        <v>0.97199999999999998</v>
      </c>
      <c r="D9" s="1"/>
      <c r="E9" s="14">
        <v>82.691000000000003</v>
      </c>
      <c r="F9" s="1"/>
      <c r="G9" s="14">
        <v>18.850589750000001</v>
      </c>
      <c r="H9" s="3" t="s">
        <v>667</v>
      </c>
      <c r="I9" s="14">
        <v>13.908926279999999</v>
      </c>
      <c r="J9" s="3" t="s">
        <v>668</v>
      </c>
      <c r="K9" s="6">
        <v>69116.937359999996</v>
      </c>
      <c r="L9" s="1"/>
      <c r="M9" s="6">
        <v>12</v>
      </c>
      <c r="N9" s="1"/>
      <c r="O9" s="6">
        <v>3</v>
      </c>
      <c r="P9" s="1"/>
      <c r="R9">
        <f>(((I9/15) + (G9/18)) / 2)</f>
        <v>0.98725836905555553</v>
      </c>
    </row>
    <row r="10" spans="1:18" ht="16.8" x14ac:dyDescent="0.3">
      <c r="A10" s="6">
        <v>2</v>
      </c>
      <c r="B10" s="4" t="s">
        <v>137</v>
      </c>
      <c r="C10" s="5">
        <v>0.97</v>
      </c>
      <c r="D10" s="1"/>
      <c r="E10" s="14">
        <v>83.308000000000007</v>
      </c>
      <c r="F10" s="1"/>
      <c r="G10" s="14">
        <v>18.792850489999999</v>
      </c>
      <c r="H10" s="3" t="s">
        <v>667</v>
      </c>
      <c r="I10" s="14">
        <v>13.117962179999999</v>
      </c>
      <c r="J10" s="3" t="s">
        <v>669</v>
      </c>
      <c r="K10" s="6">
        <v>112710.0211</v>
      </c>
      <c r="L10" s="3" t="s">
        <v>670</v>
      </c>
      <c r="M10" s="6">
        <v>0</v>
      </c>
      <c r="N10" s="1"/>
      <c r="O10" s="6">
        <v>1</v>
      </c>
      <c r="P10" s="1"/>
      <c r="R10">
        <f t="shared" ref="R10:R73" si="0">(((I10/15) + (G10/18)) / 2)</f>
        <v>0.95928903072222216</v>
      </c>
    </row>
    <row r="11" spans="1:18" ht="16.8" x14ac:dyDescent="0.3">
      <c r="A11" s="6">
        <v>2</v>
      </c>
      <c r="B11" s="4" t="s">
        <v>38</v>
      </c>
      <c r="C11" s="5">
        <v>0.97</v>
      </c>
      <c r="D11" s="1"/>
      <c r="E11" s="14">
        <v>83.953999999999994</v>
      </c>
      <c r="F11" s="1"/>
      <c r="G11" s="14">
        <v>16.667530060000001</v>
      </c>
      <c r="H11" s="1"/>
      <c r="I11" s="14">
        <v>13.94912109</v>
      </c>
      <c r="J11" s="3" t="s">
        <v>669</v>
      </c>
      <c r="K11" s="6">
        <v>81948.901769999997</v>
      </c>
      <c r="L11" s="3" t="s">
        <v>670</v>
      </c>
      <c r="M11" s="6">
        <v>5</v>
      </c>
      <c r="N11" s="1"/>
      <c r="O11" s="6">
        <v>2</v>
      </c>
      <c r="P11" s="1"/>
      <c r="R11">
        <f t="shared" si="0"/>
        <v>0.92795764911111112</v>
      </c>
    </row>
    <row r="12" spans="1:18" ht="16.8" x14ac:dyDescent="0.3">
      <c r="A12" s="6">
        <v>4</v>
      </c>
      <c r="B12" s="4" t="s">
        <v>55</v>
      </c>
      <c r="C12" s="5">
        <v>0.96199999999999997</v>
      </c>
      <c r="D12" s="1"/>
      <c r="E12" s="14">
        <v>81.933000000000007</v>
      </c>
      <c r="F12" s="1"/>
      <c r="G12" s="14">
        <v>18.704010010000001</v>
      </c>
      <c r="H12" s="3" t="s">
        <v>667</v>
      </c>
      <c r="I12" s="14">
        <v>13.027320599999999</v>
      </c>
      <c r="J12" s="3" t="s">
        <v>669</v>
      </c>
      <c r="K12" s="6">
        <v>76007.856690000001</v>
      </c>
      <c r="L12" s="3" t="s">
        <v>670</v>
      </c>
      <c r="M12" s="6">
        <v>4</v>
      </c>
      <c r="N12" s="1"/>
      <c r="O12" s="6">
        <v>4</v>
      </c>
      <c r="P12" s="1"/>
      <c r="R12">
        <f t="shared" si="0"/>
        <v>0.95379985361111119</v>
      </c>
    </row>
    <row r="13" spans="1:18" ht="16.8" x14ac:dyDescent="0.3">
      <c r="A13" s="6">
        <v>5</v>
      </c>
      <c r="B13" s="4" t="s">
        <v>52</v>
      </c>
      <c r="C13" s="5">
        <v>0.95899999999999996</v>
      </c>
      <c r="D13" s="1"/>
      <c r="E13" s="14">
        <v>81.378</v>
      </c>
      <c r="F13" s="1"/>
      <c r="G13" s="14">
        <v>17.30921936</v>
      </c>
      <c r="H13" s="1"/>
      <c r="I13" s="14">
        <v>14.296371629999999</v>
      </c>
      <c r="J13" s="3" t="s">
        <v>669</v>
      </c>
      <c r="K13" s="6">
        <v>64053.221239999999</v>
      </c>
      <c r="L13" s="1"/>
      <c r="M13" s="6">
        <v>13</v>
      </c>
      <c r="N13" s="1"/>
      <c r="O13" s="6">
        <v>6</v>
      </c>
      <c r="P13" s="1"/>
      <c r="R13">
        <f t="shared" si="0"/>
        <v>0.95735736988888887</v>
      </c>
    </row>
    <row r="14" spans="1:18" ht="16.8" x14ac:dyDescent="0.3">
      <c r="A14" s="6">
        <v>5</v>
      </c>
      <c r="B14" s="4" t="s">
        <v>171</v>
      </c>
      <c r="C14" s="5">
        <v>0.95899999999999996</v>
      </c>
      <c r="D14" s="1"/>
      <c r="E14" s="14">
        <v>83.262</v>
      </c>
      <c r="F14" s="1"/>
      <c r="G14" s="14">
        <v>18.991470339999999</v>
      </c>
      <c r="H14" s="3" t="s">
        <v>667</v>
      </c>
      <c r="I14" s="14">
        <v>12.740325739999999</v>
      </c>
      <c r="J14" s="3" t="s">
        <v>669</v>
      </c>
      <c r="K14" s="6">
        <v>66102.085949999993</v>
      </c>
      <c r="L14" s="1"/>
      <c r="M14" s="6">
        <v>10</v>
      </c>
      <c r="N14" s="1"/>
      <c r="O14" s="6">
        <v>4</v>
      </c>
      <c r="P14" s="1"/>
      <c r="R14">
        <f t="shared" si="0"/>
        <v>0.95221836744444444</v>
      </c>
    </row>
    <row r="15" spans="1:18" ht="16.8" x14ac:dyDescent="0.3">
      <c r="A15" s="6">
        <v>7</v>
      </c>
      <c r="B15" s="4" t="s">
        <v>16</v>
      </c>
      <c r="C15" s="5">
        <v>0.95799999999999996</v>
      </c>
      <c r="D15" s="1"/>
      <c r="E15" s="14">
        <v>83.923000000000002</v>
      </c>
      <c r="F15" s="1"/>
      <c r="G15" s="14">
        <v>20.654779430000001</v>
      </c>
      <c r="H15" s="3" t="s">
        <v>667</v>
      </c>
      <c r="I15" s="14">
        <v>12.869999890000001</v>
      </c>
      <c r="J15" s="1"/>
      <c r="K15" s="6">
        <v>58276.876429999997</v>
      </c>
      <c r="L15" s="1"/>
      <c r="M15" s="6">
        <v>14</v>
      </c>
      <c r="N15" s="1"/>
      <c r="O15" s="6">
        <v>8</v>
      </c>
      <c r="P15" s="1"/>
      <c r="R15">
        <f t="shared" si="0"/>
        <v>1.002743869388889</v>
      </c>
    </row>
    <row r="16" spans="1:18" ht="16.8" x14ac:dyDescent="0.3">
      <c r="A16" s="6">
        <v>8</v>
      </c>
      <c r="B16" s="4" t="s">
        <v>80</v>
      </c>
      <c r="C16" s="5">
        <v>0.95499999999999996</v>
      </c>
      <c r="D16" s="1"/>
      <c r="E16" s="14">
        <v>85.510999999999996</v>
      </c>
      <c r="F16" s="3" t="s">
        <v>671</v>
      </c>
      <c r="G16" s="14">
        <v>16.895860670000001</v>
      </c>
      <c r="H16" s="1"/>
      <c r="I16" s="14">
        <v>12.350000380000001</v>
      </c>
      <c r="J16" s="1"/>
      <c r="K16" s="6">
        <v>69435.757060000004</v>
      </c>
      <c r="L16" s="1"/>
      <c r="M16" s="6">
        <v>4</v>
      </c>
      <c r="N16" s="1"/>
      <c r="O16" s="6">
        <v>9</v>
      </c>
      <c r="P16" s="1"/>
      <c r="R16">
        <f t="shared" si="0"/>
        <v>0.8809961423888889</v>
      </c>
    </row>
    <row r="17" spans="1:18" ht="16.8" x14ac:dyDescent="0.3">
      <c r="A17" s="6">
        <v>8</v>
      </c>
      <c r="B17" s="4" t="s">
        <v>136</v>
      </c>
      <c r="C17" s="5">
        <v>0.95499999999999996</v>
      </c>
      <c r="D17" s="1"/>
      <c r="E17" s="14">
        <v>82.158000000000001</v>
      </c>
      <c r="F17" s="1"/>
      <c r="G17" s="14">
        <v>18.58485031</v>
      </c>
      <c r="H17" s="3" t="s">
        <v>667</v>
      </c>
      <c r="I17" s="14">
        <v>12.66994689</v>
      </c>
      <c r="J17" s="3" t="s">
        <v>669</v>
      </c>
      <c r="K17" s="6">
        <v>68344.308260000005</v>
      </c>
      <c r="L17" s="1"/>
      <c r="M17" s="6">
        <v>6</v>
      </c>
      <c r="N17" s="1"/>
      <c r="O17" s="6">
        <v>7</v>
      </c>
      <c r="R17">
        <f t="shared" si="0"/>
        <v>0.93857740494444442</v>
      </c>
    </row>
    <row r="18" spans="1:18" ht="16.8" x14ac:dyDescent="0.3">
      <c r="A18" s="6">
        <v>10</v>
      </c>
      <c r="B18" s="4" t="s">
        <v>20</v>
      </c>
      <c r="C18" s="5">
        <v>0.95099999999999996</v>
      </c>
      <c r="D18" s="1"/>
      <c r="E18" s="14">
        <v>82.114999999999995</v>
      </c>
      <c r="F18" s="1"/>
      <c r="G18" s="14">
        <v>18.996030810000001</v>
      </c>
      <c r="H18" s="3" t="s">
        <v>667</v>
      </c>
      <c r="I18" s="14">
        <v>12.68965045</v>
      </c>
      <c r="J18" s="3" t="s">
        <v>669</v>
      </c>
      <c r="K18" s="6">
        <v>63582.475350000001</v>
      </c>
      <c r="L18" s="1"/>
      <c r="M18" s="6">
        <v>9</v>
      </c>
      <c r="N18" s="1"/>
      <c r="O18" s="6">
        <v>13</v>
      </c>
      <c r="R18">
        <f t="shared" si="0"/>
        <v>0.95065587083333336</v>
      </c>
    </row>
    <row r="19" spans="1:18" ht="16.8" x14ac:dyDescent="0.3">
      <c r="A19" s="6">
        <v>11</v>
      </c>
      <c r="B19" s="4" t="s">
        <v>87</v>
      </c>
      <c r="C19" s="5">
        <v>0.94899999999999995</v>
      </c>
      <c r="D19" s="1"/>
      <c r="E19" s="14">
        <v>82.412000000000006</v>
      </c>
      <c r="F19" s="1"/>
      <c r="G19" s="14">
        <v>19.184879299999999</v>
      </c>
      <c r="H19" s="3" t="s">
        <v>667</v>
      </c>
      <c r="I19" s="14">
        <v>11.724999560000001</v>
      </c>
      <c r="J19" s="3" t="s">
        <v>669</v>
      </c>
      <c r="K19" s="6">
        <v>90884.634590000001</v>
      </c>
      <c r="L19" s="3" t="s">
        <v>670</v>
      </c>
      <c r="M19" s="6">
        <v>-6</v>
      </c>
      <c r="N19" s="1"/>
      <c r="O19" s="6">
        <v>10</v>
      </c>
      <c r="R19">
        <f t="shared" si="0"/>
        <v>0.92374663255555556</v>
      </c>
    </row>
    <row r="20" spans="1:18" ht="16.8" x14ac:dyDescent="0.3">
      <c r="A20" s="6">
        <v>12</v>
      </c>
      <c r="B20" s="4" t="s">
        <v>64</v>
      </c>
      <c r="C20" s="5">
        <v>0.94799999999999995</v>
      </c>
      <c r="D20" s="1"/>
      <c r="E20" s="14">
        <v>81.91</v>
      </c>
      <c r="F20" s="1"/>
      <c r="G20" s="14">
        <v>19.494089129999999</v>
      </c>
      <c r="H20" s="3" t="s">
        <v>667</v>
      </c>
      <c r="I20" s="14">
        <v>12.97962547</v>
      </c>
      <c r="J20" s="3" t="s">
        <v>669</v>
      </c>
      <c r="K20" s="6">
        <v>57067.636930000001</v>
      </c>
      <c r="L20" s="1"/>
      <c r="M20" s="6">
        <v>10</v>
      </c>
      <c r="N20" s="1"/>
      <c r="O20" s="6">
        <v>11</v>
      </c>
      <c r="R20">
        <f t="shared" si="0"/>
        <v>0.97415665816666674</v>
      </c>
    </row>
    <row r="21" spans="1:18" ht="16.8" x14ac:dyDescent="0.3">
      <c r="A21" s="6">
        <v>13</v>
      </c>
      <c r="B21" s="4" t="s">
        <v>159</v>
      </c>
      <c r="C21" s="5">
        <v>0.94599999999999995</v>
      </c>
      <c r="D21" s="1"/>
      <c r="E21" s="14">
        <v>83.736000000000004</v>
      </c>
      <c r="F21" s="1"/>
      <c r="G21" s="14">
        <v>16.74227905</v>
      </c>
      <c r="H21" s="1"/>
      <c r="I21" s="14">
        <v>11.989999770000001</v>
      </c>
      <c r="J21" s="1"/>
      <c r="K21" s="6">
        <v>111239.2291</v>
      </c>
      <c r="L21" s="3" t="s">
        <v>670</v>
      </c>
      <c r="M21" s="6">
        <v>-10</v>
      </c>
      <c r="N21" s="1"/>
      <c r="O21" s="6">
        <v>14</v>
      </c>
      <c r="R21">
        <f t="shared" si="0"/>
        <v>0.86472996594444451</v>
      </c>
    </row>
    <row r="22" spans="1:18" x14ac:dyDescent="0.3">
      <c r="A22" s="6">
        <v>13</v>
      </c>
      <c r="B22" s="4" t="s">
        <v>69</v>
      </c>
      <c r="C22" s="5">
        <v>0.94599999999999995</v>
      </c>
      <c r="D22" s="1"/>
      <c r="E22" s="14">
        <v>81.302000000000007</v>
      </c>
      <c r="F22" s="1"/>
      <c r="G22" s="14">
        <v>17.811069490000001</v>
      </c>
      <c r="H22" s="1"/>
      <c r="I22" s="14">
        <v>13.489999770000001</v>
      </c>
      <c r="J22" s="1"/>
      <c r="K22" s="6">
        <v>54371.586340000002</v>
      </c>
      <c r="L22" s="1"/>
      <c r="M22" s="6">
        <v>13</v>
      </c>
      <c r="N22" s="1"/>
      <c r="O22" s="6">
        <v>11</v>
      </c>
      <c r="R22">
        <f t="shared" si="0"/>
        <v>0.94441858927777789</v>
      </c>
    </row>
    <row r="23" spans="1:18" x14ac:dyDescent="0.3">
      <c r="A23" s="6">
        <v>15</v>
      </c>
      <c r="B23" s="4" t="s">
        <v>12</v>
      </c>
      <c r="C23" s="5">
        <v>0.94</v>
      </c>
      <c r="D23" s="1"/>
      <c r="E23" s="14">
        <v>82.909000000000006</v>
      </c>
      <c r="F23" s="1"/>
      <c r="G23" s="14">
        <v>15.601590160000001</v>
      </c>
      <c r="H23" s="1"/>
      <c r="I23" s="14">
        <v>12.989999770000001</v>
      </c>
      <c r="J23" s="1"/>
      <c r="K23" s="6">
        <v>71142.304749999996</v>
      </c>
      <c r="L23" s="1"/>
      <c r="M23" s="6">
        <v>-4</v>
      </c>
      <c r="N23" s="1"/>
      <c r="O23" s="6">
        <v>23</v>
      </c>
      <c r="R23">
        <f t="shared" si="0"/>
        <v>0.86637749677777776</v>
      </c>
    </row>
    <row r="24" spans="1:18" x14ac:dyDescent="0.3">
      <c r="A24" s="6">
        <v>16</v>
      </c>
      <c r="B24" s="4" t="s">
        <v>37</v>
      </c>
      <c r="C24" s="5">
        <v>0.93899999999999995</v>
      </c>
      <c r="D24" s="1"/>
      <c r="E24" s="14">
        <v>82.63</v>
      </c>
      <c r="F24" s="1"/>
      <c r="G24" s="14">
        <v>15.88825989</v>
      </c>
      <c r="H24" s="1"/>
      <c r="I24" s="14">
        <v>13.869999890000001</v>
      </c>
      <c r="J24" s="1"/>
      <c r="K24" s="6">
        <v>54688.417289999998</v>
      </c>
      <c r="L24" s="1"/>
      <c r="M24" s="6">
        <v>9</v>
      </c>
      <c r="N24" s="1"/>
      <c r="O24" s="6">
        <v>16</v>
      </c>
      <c r="R24">
        <f t="shared" si="0"/>
        <v>0.90367388216666678</v>
      </c>
    </row>
    <row r="25" spans="1:18" ht="16.8" x14ac:dyDescent="0.3">
      <c r="A25" s="6">
        <v>17</v>
      </c>
      <c r="B25" s="4" t="s">
        <v>109</v>
      </c>
      <c r="C25" s="5">
        <v>0.93799999999999994</v>
      </c>
      <c r="D25" s="1"/>
      <c r="E25" s="14">
        <v>83.63</v>
      </c>
      <c r="F25" s="1"/>
      <c r="G25" s="14">
        <v>15.412579539999999</v>
      </c>
      <c r="H25" s="1"/>
      <c r="I25" s="14">
        <v>12.40995938</v>
      </c>
      <c r="J25" s="3" t="s">
        <v>672</v>
      </c>
      <c r="K25" s="6">
        <v>166811.6741</v>
      </c>
      <c r="L25" s="3" t="s">
        <v>673</v>
      </c>
      <c r="M25" s="6">
        <v>-16</v>
      </c>
      <c r="N25" s="1"/>
      <c r="O25" s="6">
        <v>15</v>
      </c>
      <c r="R25">
        <f t="shared" si="0"/>
        <v>0.84179252211111111</v>
      </c>
    </row>
    <row r="26" spans="1:18" ht="16.8" x14ac:dyDescent="0.3">
      <c r="A26" s="6">
        <v>17</v>
      </c>
      <c r="B26" s="4" t="s">
        <v>140</v>
      </c>
      <c r="C26" s="5">
        <v>0.93799999999999994</v>
      </c>
      <c r="D26" s="1"/>
      <c r="E26" s="14">
        <v>82.087999999999994</v>
      </c>
      <c r="F26" s="1"/>
      <c r="G26" s="14">
        <v>19.30005074</v>
      </c>
      <c r="H26" s="3" t="s">
        <v>667</v>
      </c>
      <c r="I26" s="14">
        <v>12.882998069999999</v>
      </c>
      <c r="J26" s="3" t="s">
        <v>669</v>
      </c>
      <c r="K26" s="6">
        <v>47259.601369999997</v>
      </c>
      <c r="L26" s="1"/>
      <c r="M26" s="6">
        <v>17</v>
      </c>
      <c r="N26" s="1"/>
      <c r="O26" s="6">
        <v>17</v>
      </c>
      <c r="R26">
        <f t="shared" si="0"/>
        <v>0.96554578955555548</v>
      </c>
    </row>
    <row r="27" spans="1:18" x14ac:dyDescent="0.3">
      <c r="A27" s="6">
        <v>17</v>
      </c>
      <c r="B27" s="4" t="s">
        <v>190</v>
      </c>
      <c r="C27" s="5">
        <v>0.93799999999999994</v>
      </c>
      <c r="D27" s="1"/>
      <c r="E27" s="14">
        <v>79.304000000000002</v>
      </c>
      <c r="F27" s="1"/>
      <c r="G27" s="14">
        <v>15.92300034</v>
      </c>
      <c r="H27" s="1"/>
      <c r="I27" s="14">
        <v>13.90999985</v>
      </c>
      <c r="J27" s="1"/>
      <c r="K27" s="6">
        <v>73650.030769999998</v>
      </c>
      <c r="L27" s="1"/>
      <c r="M27" s="6">
        <v>-7</v>
      </c>
      <c r="N27" s="1"/>
      <c r="O27" s="6">
        <v>18</v>
      </c>
      <c r="R27">
        <f t="shared" si="0"/>
        <v>0.90597222666666666</v>
      </c>
    </row>
    <row r="28" spans="1:18" ht="16.8" x14ac:dyDescent="0.3">
      <c r="A28" s="6">
        <v>20</v>
      </c>
      <c r="B28" s="4" t="s">
        <v>102</v>
      </c>
      <c r="C28" s="5">
        <v>0.93700000000000006</v>
      </c>
      <c r="D28" s="1"/>
      <c r="E28" s="14">
        <v>84.328999999999994</v>
      </c>
      <c r="F28" s="1"/>
      <c r="G28" s="14">
        <v>16.618640899999999</v>
      </c>
      <c r="H28" s="1"/>
      <c r="I28" s="14">
        <v>12.722198690000001</v>
      </c>
      <c r="J28" s="3" t="s">
        <v>669</v>
      </c>
      <c r="K28" s="6">
        <v>49726.453269999998</v>
      </c>
      <c r="L28" s="1"/>
      <c r="M28" s="6">
        <v>11</v>
      </c>
      <c r="N28" s="1"/>
      <c r="O28" s="6">
        <v>19</v>
      </c>
      <c r="R28">
        <f t="shared" si="0"/>
        <v>0.88570220355555551</v>
      </c>
    </row>
    <row r="29" spans="1:18" ht="16.8" x14ac:dyDescent="0.3">
      <c r="A29" s="6">
        <v>21</v>
      </c>
      <c r="B29" s="4" t="s">
        <v>170</v>
      </c>
      <c r="C29" s="5">
        <v>0.93100000000000005</v>
      </c>
      <c r="D29" s="1"/>
      <c r="E29" s="14">
        <v>81.602999999999994</v>
      </c>
      <c r="F29" s="1"/>
      <c r="G29" s="14">
        <v>17.477170940000001</v>
      </c>
      <c r="H29" s="1"/>
      <c r="I29" s="14">
        <v>12.951201920000001</v>
      </c>
      <c r="J29" s="3" t="s">
        <v>669</v>
      </c>
      <c r="K29" s="6">
        <v>46360.807789999999</v>
      </c>
      <c r="L29" s="1"/>
      <c r="M29" s="6">
        <v>15</v>
      </c>
      <c r="N29" s="1"/>
      <c r="O29" s="6">
        <v>21</v>
      </c>
      <c r="R29">
        <f t="shared" si="0"/>
        <v>0.91718370122222226</v>
      </c>
    </row>
    <row r="30" spans="1:18" ht="16.8" x14ac:dyDescent="0.3">
      <c r="A30" s="6">
        <v>22</v>
      </c>
      <c r="B30" s="4" t="s">
        <v>17</v>
      </c>
      <c r="C30" s="5">
        <v>0.93</v>
      </c>
      <c r="D30" s="1"/>
      <c r="E30" s="14">
        <v>81.956000000000003</v>
      </c>
      <c r="F30" s="1"/>
      <c r="G30" s="14">
        <v>16.28428078</v>
      </c>
      <c r="H30" s="1"/>
      <c r="I30" s="14">
        <v>12.36146506</v>
      </c>
      <c r="J30" s="3" t="s">
        <v>669</v>
      </c>
      <c r="K30" s="6">
        <v>63479.208429999999</v>
      </c>
      <c r="L30" s="1"/>
      <c r="M30" s="6">
        <v>-2</v>
      </c>
      <c r="N30" s="1"/>
      <c r="O30" s="6">
        <v>20</v>
      </c>
      <c r="R30">
        <f t="shared" si="0"/>
        <v>0.86438996811111113</v>
      </c>
    </row>
    <row r="31" spans="1:18" ht="16.8" x14ac:dyDescent="0.3">
      <c r="A31" s="6">
        <v>23</v>
      </c>
      <c r="B31" s="4" t="s">
        <v>95</v>
      </c>
      <c r="C31" s="5">
        <v>0.92500000000000004</v>
      </c>
      <c r="D31" s="1"/>
      <c r="E31" s="14">
        <v>84.712000000000003</v>
      </c>
      <c r="F31" s="1"/>
      <c r="G31" s="14">
        <v>15.511980060000001</v>
      </c>
      <c r="H31" s="1"/>
      <c r="I31" s="14">
        <v>12.684046710000001</v>
      </c>
      <c r="J31" s="3" t="s">
        <v>669</v>
      </c>
      <c r="K31" s="6">
        <v>47774.609729999996</v>
      </c>
      <c r="L31" s="1"/>
      <c r="M31" s="6">
        <v>10</v>
      </c>
      <c r="N31" s="1"/>
      <c r="O31" s="6">
        <v>23</v>
      </c>
      <c r="R31">
        <f t="shared" si="0"/>
        <v>0.85368989200000001</v>
      </c>
    </row>
    <row r="32" spans="1:18" ht="16.8" x14ac:dyDescent="0.3">
      <c r="A32" s="6">
        <v>24</v>
      </c>
      <c r="B32" s="4" t="s">
        <v>123</v>
      </c>
      <c r="C32" s="5">
        <v>0.92400000000000004</v>
      </c>
      <c r="D32" s="1"/>
      <c r="E32" s="14">
        <v>83.299000000000007</v>
      </c>
      <c r="F32" s="1"/>
      <c r="G32" s="14">
        <v>15.90985012</v>
      </c>
      <c r="H32" s="1"/>
      <c r="I32" s="14">
        <v>12.4207021</v>
      </c>
      <c r="J32" s="3" t="s">
        <v>669</v>
      </c>
      <c r="K32" s="6">
        <v>52155.074869999997</v>
      </c>
      <c r="L32" s="1"/>
      <c r="M32" s="6">
        <v>5</v>
      </c>
      <c r="N32" s="1"/>
      <c r="O32" s="6">
        <v>26</v>
      </c>
      <c r="R32">
        <f t="shared" si="0"/>
        <v>0.85596368444444448</v>
      </c>
    </row>
    <row r="33" spans="1:18" ht="16.8" x14ac:dyDescent="0.3">
      <c r="A33" s="6">
        <v>25</v>
      </c>
      <c r="B33" s="4" t="s">
        <v>113</v>
      </c>
      <c r="C33" s="5">
        <v>0.92200000000000004</v>
      </c>
      <c r="D33" s="1"/>
      <c r="E33" s="14">
        <v>82.228999999999999</v>
      </c>
      <c r="F33" s="1"/>
      <c r="G33" s="14">
        <v>14.35795021</v>
      </c>
      <c r="H33" s="1"/>
      <c r="I33" s="14">
        <v>12.58937195</v>
      </c>
      <c r="J33" s="3" t="s">
        <v>668</v>
      </c>
      <c r="K33" s="6">
        <v>85461.248330000002</v>
      </c>
      <c r="L33" s="3" t="s">
        <v>670</v>
      </c>
      <c r="M33" s="6">
        <v>-19</v>
      </c>
      <c r="N33" s="1"/>
      <c r="O33" s="6">
        <v>22</v>
      </c>
      <c r="R33">
        <f t="shared" si="0"/>
        <v>0.81847768194444448</v>
      </c>
    </row>
    <row r="34" spans="1:18" ht="16.8" x14ac:dyDescent="0.3">
      <c r="A34" s="6">
        <v>26</v>
      </c>
      <c r="B34" s="4" t="s">
        <v>66</v>
      </c>
      <c r="C34" s="5">
        <v>0.92</v>
      </c>
      <c r="D34" s="1"/>
      <c r="E34" s="14">
        <v>83.325000000000003</v>
      </c>
      <c r="F34" s="1"/>
      <c r="G34" s="14">
        <v>16.095119480000001</v>
      </c>
      <c r="H34" s="1"/>
      <c r="I34" s="14">
        <v>11.7656677</v>
      </c>
      <c r="J34" s="3" t="s">
        <v>669</v>
      </c>
      <c r="K34" s="6">
        <v>55060.160380000001</v>
      </c>
      <c r="L34" s="1"/>
      <c r="M34" s="6">
        <v>-2</v>
      </c>
      <c r="N34" s="1"/>
      <c r="O34" s="6">
        <v>27</v>
      </c>
      <c r="R34">
        <f t="shared" si="0"/>
        <v>0.83927557555555565</v>
      </c>
    </row>
    <row r="35" spans="1:18" ht="16.8" x14ac:dyDescent="0.3">
      <c r="A35" s="6">
        <v>27</v>
      </c>
      <c r="B35" s="4" t="s">
        <v>91</v>
      </c>
      <c r="C35" s="5">
        <v>0.91900000000000004</v>
      </c>
      <c r="D35" s="1"/>
      <c r="E35" s="14">
        <v>82.408000000000001</v>
      </c>
      <c r="F35" s="1"/>
      <c r="G35" s="14">
        <v>14.93416023</v>
      </c>
      <c r="H35" s="1"/>
      <c r="I35" s="14">
        <v>13.534594739999999</v>
      </c>
      <c r="J35" s="3" t="s">
        <v>669</v>
      </c>
      <c r="K35" s="6">
        <v>48050.11176</v>
      </c>
      <c r="L35" s="1"/>
      <c r="M35" s="6">
        <v>5</v>
      </c>
      <c r="N35" s="1"/>
      <c r="O35" s="6">
        <v>23</v>
      </c>
      <c r="R35">
        <f t="shared" si="0"/>
        <v>0.86599094216666672</v>
      </c>
    </row>
    <row r="36" spans="1:18" ht="16.8" x14ac:dyDescent="0.3">
      <c r="A36" s="6">
        <v>28</v>
      </c>
      <c r="B36" s="4" t="s">
        <v>61</v>
      </c>
      <c r="C36" s="5">
        <v>0.91800000000000004</v>
      </c>
      <c r="D36" s="1"/>
      <c r="E36" s="14">
        <v>83.67</v>
      </c>
      <c r="F36" s="1"/>
      <c r="G36" s="14">
        <v>17.830310820000001</v>
      </c>
      <c r="H36" s="1"/>
      <c r="I36" s="14">
        <v>10.75612495</v>
      </c>
      <c r="J36" s="3" t="s">
        <v>669</v>
      </c>
      <c r="K36" s="6">
        <v>46008.442210000001</v>
      </c>
      <c r="L36" s="1"/>
      <c r="M36" s="6">
        <v>9</v>
      </c>
      <c r="N36" s="1"/>
      <c r="O36" s="6">
        <v>28</v>
      </c>
      <c r="R36">
        <f t="shared" si="0"/>
        <v>0.85382391000000002</v>
      </c>
    </row>
    <row r="37" spans="1:18" ht="16.8" x14ac:dyDescent="0.3">
      <c r="A37" s="6">
        <v>29</v>
      </c>
      <c r="B37" s="4" t="s">
        <v>51</v>
      </c>
      <c r="C37" s="5">
        <v>0.91500000000000004</v>
      </c>
      <c r="D37" s="1"/>
      <c r="E37" s="14">
        <v>79.834000000000003</v>
      </c>
      <c r="F37" s="1"/>
      <c r="G37" s="14">
        <v>16.793500900000002</v>
      </c>
      <c r="H37" s="1"/>
      <c r="I37" s="14">
        <v>12.963182140000001</v>
      </c>
      <c r="J37" s="3" t="s">
        <v>669</v>
      </c>
      <c r="K37" s="6">
        <v>45889.014009999999</v>
      </c>
      <c r="L37" s="1"/>
      <c r="M37" s="6">
        <v>9</v>
      </c>
      <c r="N37" s="1"/>
      <c r="O37" s="6">
        <v>28</v>
      </c>
      <c r="R37">
        <f t="shared" si="0"/>
        <v>0.89859220744444457</v>
      </c>
    </row>
    <row r="38" spans="1:18" ht="16.8" x14ac:dyDescent="0.3">
      <c r="A38" s="6">
        <v>29</v>
      </c>
      <c r="B38" s="4" t="s">
        <v>92</v>
      </c>
      <c r="C38" s="5">
        <v>0.91500000000000004</v>
      </c>
      <c r="D38" s="1"/>
      <c r="E38" s="14">
        <v>83.715999999999994</v>
      </c>
      <c r="F38" s="1"/>
      <c r="G38" s="14">
        <v>16.714199069999999</v>
      </c>
      <c r="H38" s="1"/>
      <c r="I38" s="14">
        <v>10.828128270000001</v>
      </c>
      <c r="J38" s="3" t="s">
        <v>669</v>
      </c>
      <c r="K38" s="6">
        <v>52388.88306</v>
      </c>
      <c r="L38" s="1"/>
      <c r="M38" s="6">
        <v>-1</v>
      </c>
      <c r="N38" s="1"/>
      <c r="O38" s="6">
        <v>32</v>
      </c>
      <c r="R38">
        <f t="shared" si="0"/>
        <v>0.82522091649999996</v>
      </c>
    </row>
    <row r="39" spans="1:18" ht="16.8" x14ac:dyDescent="0.3">
      <c r="A39" s="6">
        <v>29</v>
      </c>
      <c r="B39" s="4" t="s">
        <v>163</v>
      </c>
      <c r="C39" s="5">
        <v>0.91500000000000004</v>
      </c>
      <c r="D39" s="1"/>
      <c r="E39" s="14">
        <v>85.706000000000003</v>
      </c>
      <c r="F39" s="3" t="s">
        <v>671</v>
      </c>
      <c r="G39" s="14">
        <v>14.59976717</v>
      </c>
      <c r="H39" s="3" t="s">
        <v>669</v>
      </c>
      <c r="I39" s="14">
        <v>11.35999966</v>
      </c>
      <c r="J39" s="1"/>
      <c r="K39" s="6">
        <v>64706.37558</v>
      </c>
      <c r="L39" s="1"/>
      <c r="M39" s="6">
        <v>-13</v>
      </c>
      <c r="N39" s="1"/>
      <c r="O39" s="6">
        <v>30</v>
      </c>
      <c r="R39">
        <f t="shared" si="0"/>
        <v>0.78421574338888889</v>
      </c>
    </row>
    <row r="40" spans="1:18" x14ac:dyDescent="0.3">
      <c r="A40" s="6">
        <v>32</v>
      </c>
      <c r="B40" s="4" t="s">
        <v>11</v>
      </c>
      <c r="C40" s="5">
        <v>0.91300000000000003</v>
      </c>
      <c r="D40" s="1"/>
      <c r="E40" s="14">
        <v>84.040999999999997</v>
      </c>
      <c r="F40" s="1"/>
      <c r="G40" s="14">
        <v>14.54279041</v>
      </c>
      <c r="H40" s="1"/>
      <c r="I40" s="14">
        <v>11.60999966</v>
      </c>
      <c r="J40" s="1"/>
      <c r="K40" s="6">
        <v>64631.0749</v>
      </c>
      <c r="L40" s="1"/>
      <c r="M40" s="6">
        <v>-15</v>
      </c>
      <c r="N40" s="1"/>
      <c r="O40" s="6">
        <v>37</v>
      </c>
      <c r="R40">
        <f t="shared" si="0"/>
        <v>0.79096638894444449</v>
      </c>
    </row>
    <row r="41" spans="1:18" ht="16.8" x14ac:dyDescent="0.3">
      <c r="A41" s="6">
        <v>32</v>
      </c>
      <c r="B41" s="4" t="s">
        <v>50</v>
      </c>
      <c r="C41" s="5">
        <v>0.91300000000000003</v>
      </c>
      <c r="D41" s="1"/>
      <c r="E41" s="14">
        <v>81.647999999999996</v>
      </c>
      <c r="F41" s="1"/>
      <c r="G41" s="14">
        <v>16.215599059999999</v>
      </c>
      <c r="H41" s="1"/>
      <c r="I41" s="14">
        <v>12.5573721</v>
      </c>
      <c r="J41" s="3" t="s">
        <v>669</v>
      </c>
      <c r="K41" s="6">
        <v>45394.15625</v>
      </c>
      <c r="L41" s="1"/>
      <c r="M41" s="6">
        <v>7</v>
      </c>
      <c r="N41" s="1"/>
      <c r="O41" s="6">
        <v>31</v>
      </c>
      <c r="R41">
        <f t="shared" si="0"/>
        <v>0.86901237722222224</v>
      </c>
    </row>
    <row r="42" spans="1:18" ht="16.8" x14ac:dyDescent="0.3">
      <c r="A42" s="6">
        <v>34</v>
      </c>
      <c r="B42" s="4" t="s">
        <v>76</v>
      </c>
      <c r="C42" s="5">
        <v>0.90800000000000003</v>
      </c>
      <c r="D42" s="1"/>
      <c r="E42" s="14">
        <v>81.856999999999999</v>
      </c>
      <c r="F42" s="1"/>
      <c r="G42" s="14">
        <v>20.845500950000002</v>
      </c>
      <c r="H42" s="3" t="s">
        <v>667</v>
      </c>
      <c r="I42" s="14">
        <v>11.553856420000001</v>
      </c>
      <c r="J42" s="3" t="s">
        <v>669</v>
      </c>
      <c r="K42" s="6">
        <v>35760.749150000003</v>
      </c>
      <c r="L42" s="1"/>
      <c r="M42" s="6">
        <v>17</v>
      </c>
      <c r="N42" s="1"/>
      <c r="O42" s="6">
        <v>36</v>
      </c>
      <c r="R42">
        <f t="shared" si="0"/>
        <v>0.96417024038888899</v>
      </c>
    </row>
    <row r="43" spans="1:18" ht="16.8" x14ac:dyDescent="0.3">
      <c r="A43" s="6">
        <v>35</v>
      </c>
      <c r="B43" s="4" t="s">
        <v>148</v>
      </c>
      <c r="C43" s="5">
        <v>0.90600000000000003</v>
      </c>
      <c r="D43" s="1"/>
      <c r="E43" s="14">
        <v>78.632999999999996</v>
      </c>
      <c r="F43" s="1"/>
      <c r="G43" s="14">
        <v>16.678279880000002</v>
      </c>
      <c r="H43" s="1"/>
      <c r="I43" s="14">
        <v>13.208542420000001</v>
      </c>
      <c r="J43" s="3" t="s">
        <v>669</v>
      </c>
      <c r="K43" s="6">
        <v>42217.637779999997</v>
      </c>
      <c r="L43" s="1"/>
      <c r="M43" s="6">
        <v>5</v>
      </c>
      <c r="N43" s="1"/>
      <c r="O43" s="6">
        <v>33</v>
      </c>
      <c r="R43">
        <f t="shared" si="0"/>
        <v>0.90357029955555568</v>
      </c>
    </row>
    <row r="44" spans="1:18" ht="16.8" x14ac:dyDescent="0.3">
      <c r="A44" s="6">
        <v>36</v>
      </c>
      <c r="B44" s="4" t="s">
        <v>62</v>
      </c>
      <c r="C44" s="5">
        <v>0.90500000000000003</v>
      </c>
      <c r="D44" s="1"/>
      <c r="E44" s="14">
        <v>79.153000000000006</v>
      </c>
      <c r="F44" s="1"/>
      <c r="G44" s="14">
        <v>15.96786022</v>
      </c>
      <c r="H44" s="1"/>
      <c r="I44" s="14">
        <v>13.562165970000001</v>
      </c>
      <c r="J44" s="3" t="s">
        <v>669</v>
      </c>
      <c r="K44" s="6">
        <v>40880.930439999996</v>
      </c>
      <c r="L44" s="1"/>
      <c r="M44" s="6">
        <v>8</v>
      </c>
      <c r="N44" s="1"/>
      <c r="O44" s="6">
        <v>33</v>
      </c>
      <c r="R44">
        <f t="shared" si="0"/>
        <v>0.8956238717777778</v>
      </c>
    </row>
    <row r="45" spans="1:18" ht="16.8" x14ac:dyDescent="0.3">
      <c r="A45" s="6">
        <v>37</v>
      </c>
      <c r="B45" s="4" t="s">
        <v>156</v>
      </c>
      <c r="C45" s="5">
        <v>0.9</v>
      </c>
      <c r="D45" s="1"/>
      <c r="E45" s="14">
        <v>78.731999999999999</v>
      </c>
      <c r="F45" s="1"/>
      <c r="G45" s="14">
        <v>16.949430469999999</v>
      </c>
      <c r="H45" s="1"/>
      <c r="I45" s="14">
        <v>11.606427780000001</v>
      </c>
      <c r="J45" s="3" t="s">
        <v>669</v>
      </c>
      <c r="K45" s="6">
        <v>50298.913630000003</v>
      </c>
      <c r="L45" s="1"/>
      <c r="M45" s="6">
        <v>-7</v>
      </c>
      <c r="N45" s="1"/>
      <c r="O45" s="6">
        <v>37</v>
      </c>
      <c r="R45">
        <f t="shared" si="0"/>
        <v>0.85769843905555554</v>
      </c>
    </row>
    <row r="46" spans="1:18" x14ac:dyDescent="0.3">
      <c r="A46" s="6">
        <v>38</v>
      </c>
      <c r="B46" s="4" t="s">
        <v>25</v>
      </c>
      <c r="C46" s="5">
        <v>0.89900000000000002</v>
      </c>
      <c r="D46" s="1"/>
      <c r="E46" s="14">
        <v>81.284000000000006</v>
      </c>
      <c r="F46" s="1"/>
      <c r="G46" s="14">
        <v>15.92718983</v>
      </c>
      <c r="H46" s="1"/>
      <c r="I46" s="14">
        <v>11.130000109999999</v>
      </c>
      <c r="J46" s="1"/>
      <c r="K46" s="6">
        <v>52818.795380000003</v>
      </c>
      <c r="L46" s="1"/>
      <c r="M46" s="6">
        <v>-11</v>
      </c>
      <c r="N46" s="1"/>
      <c r="O46" s="6">
        <v>33</v>
      </c>
      <c r="R46">
        <f t="shared" si="0"/>
        <v>0.81342194338888885</v>
      </c>
    </row>
    <row r="47" spans="1:18" ht="16.8" x14ac:dyDescent="0.3">
      <c r="A47" s="6">
        <v>39</v>
      </c>
      <c r="B47" s="4" t="s">
        <v>112</v>
      </c>
      <c r="C47" s="5">
        <v>0.89500000000000002</v>
      </c>
      <c r="D47" s="1"/>
      <c r="E47" s="14">
        <v>76.025000000000006</v>
      </c>
      <c r="F47" s="1"/>
      <c r="G47" s="14">
        <v>16.45467949</v>
      </c>
      <c r="H47" s="1"/>
      <c r="I47" s="14">
        <v>13.610692390000001</v>
      </c>
      <c r="J47" s="3" t="s">
        <v>669</v>
      </c>
      <c r="K47" s="6">
        <v>41916.465790000002</v>
      </c>
      <c r="L47" s="1"/>
      <c r="M47" s="6">
        <v>2</v>
      </c>
      <c r="N47" s="1"/>
      <c r="O47" s="6">
        <v>39</v>
      </c>
      <c r="R47">
        <f t="shared" si="0"/>
        <v>0.9107641766111112</v>
      </c>
    </row>
    <row r="48" spans="1:18" ht="16.8" x14ac:dyDescent="0.3">
      <c r="A48" s="6">
        <v>40</v>
      </c>
      <c r="B48" s="4" t="s">
        <v>149</v>
      </c>
      <c r="C48" s="5">
        <v>0.89</v>
      </c>
      <c r="D48" s="1"/>
      <c r="E48" s="14">
        <v>82.36</v>
      </c>
      <c r="F48" s="1"/>
      <c r="G48" s="14">
        <v>17.486820219999998</v>
      </c>
      <c r="H48" s="1"/>
      <c r="I48" s="14">
        <v>9.7032544119999997</v>
      </c>
      <c r="J48" s="3" t="s">
        <v>669</v>
      </c>
      <c r="K48" s="6">
        <v>41063.92568</v>
      </c>
      <c r="L48" s="1"/>
      <c r="M48" s="6">
        <v>3</v>
      </c>
      <c r="N48" s="1"/>
      <c r="O48" s="6">
        <v>41</v>
      </c>
      <c r="R48">
        <f t="shared" si="0"/>
        <v>0.80918681984444429</v>
      </c>
    </row>
    <row r="49" spans="1:18" ht="16.8" x14ac:dyDescent="0.3">
      <c r="A49" s="6">
        <v>41</v>
      </c>
      <c r="B49" s="4" t="s">
        <v>82</v>
      </c>
      <c r="C49" s="5">
        <v>0.88900000000000001</v>
      </c>
      <c r="D49" s="1"/>
      <c r="E49" s="14">
        <v>78.58</v>
      </c>
      <c r="F49" s="1"/>
      <c r="G49" s="14">
        <v>16.34815025</v>
      </c>
      <c r="H49" s="1"/>
      <c r="I49" s="14">
        <v>12.0951217</v>
      </c>
      <c r="J49" s="3" t="s">
        <v>674</v>
      </c>
      <c r="K49" s="6">
        <v>41379.890270000004</v>
      </c>
      <c r="L49" s="1"/>
      <c r="M49" s="6">
        <v>1</v>
      </c>
      <c r="N49" s="1"/>
      <c r="O49" s="6">
        <v>40</v>
      </c>
      <c r="R49">
        <f t="shared" si="0"/>
        <v>0.85728600805555555</v>
      </c>
    </row>
    <row r="50" spans="1:18" ht="16.8" x14ac:dyDescent="0.3">
      <c r="A50" s="6">
        <v>41</v>
      </c>
      <c r="B50" s="4" t="s">
        <v>114</v>
      </c>
      <c r="C50" s="5">
        <v>0.88900000000000001</v>
      </c>
      <c r="D50" s="1"/>
      <c r="E50" s="14">
        <v>76.19</v>
      </c>
      <c r="F50" s="1"/>
      <c r="G50" s="14">
        <v>16.482650759999999</v>
      </c>
      <c r="H50" s="1"/>
      <c r="I50" s="14">
        <v>13.40943983</v>
      </c>
      <c r="J50" s="3" t="s">
        <v>669</v>
      </c>
      <c r="K50" s="6">
        <v>37997.822330000003</v>
      </c>
      <c r="L50" s="1"/>
      <c r="M50" s="6">
        <v>6</v>
      </c>
      <c r="N50" s="1"/>
      <c r="O50" s="6">
        <v>43</v>
      </c>
      <c r="R50">
        <f t="shared" si="0"/>
        <v>0.90483273766666661</v>
      </c>
    </row>
    <row r="51" spans="1:18" ht="16.8" x14ac:dyDescent="0.3">
      <c r="A51" s="6">
        <v>43</v>
      </c>
      <c r="B51" s="4" t="s">
        <v>152</v>
      </c>
      <c r="C51" s="5">
        <v>0.88600000000000001</v>
      </c>
      <c r="D51" s="1"/>
      <c r="E51" s="14">
        <v>82.367999999999995</v>
      </c>
      <c r="F51" s="1"/>
      <c r="G51" s="14">
        <v>13.14116001</v>
      </c>
      <c r="H51" s="1"/>
      <c r="I51" s="14">
        <v>10.77000046</v>
      </c>
      <c r="J51" s="1"/>
      <c r="K51" s="6">
        <v>105353.268</v>
      </c>
      <c r="L51" s="3" t="s">
        <v>670</v>
      </c>
      <c r="M51" s="6">
        <v>-39</v>
      </c>
      <c r="N51" s="1"/>
      <c r="O51" s="6">
        <v>41</v>
      </c>
      <c r="R51">
        <f t="shared" si="0"/>
        <v>0.72403223783333337</v>
      </c>
    </row>
    <row r="52" spans="1:18" ht="16.8" x14ac:dyDescent="0.3">
      <c r="A52" s="6">
        <v>44</v>
      </c>
      <c r="B52" s="4" t="s">
        <v>169</v>
      </c>
      <c r="C52" s="5">
        <v>0.88</v>
      </c>
      <c r="D52" s="1"/>
      <c r="E52" s="14">
        <v>78.340999999999994</v>
      </c>
      <c r="F52" s="1"/>
      <c r="G52" s="14">
        <v>14.946849820000001</v>
      </c>
      <c r="H52" s="1"/>
      <c r="I52" s="14">
        <v>13.103203969999999</v>
      </c>
      <c r="J52" s="3" t="s">
        <v>669</v>
      </c>
      <c r="K52" s="6">
        <v>36792.988740000001</v>
      </c>
      <c r="L52" s="1"/>
      <c r="M52" s="6">
        <v>5</v>
      </c>
      <c r="N52" s="1"/>
      <c r="O52" s="6">
        <v>44</v>
      </c>
      <c r="R52">
        <f t="shared" si="0"/>
        <v>0.85196373844444451</v>
      </c>
    </row>
    <row r="53" spans="1:18" ht="16.8" x14ac:dyDescent="0.3">
      <c r="A53" s="6">
        <v>45</v>
      </c>
      <c r="B53" s="4" t="s">
        <v>39</v>
      </c>
      <c r="C53" s="5">
        <v>0.878</v>
      </c>
      <c r="D53" s="1"/>
      <c r="E53" s="14">
        <v>81.167000000000002</v>
      </c>
      <c r="F53" s="1"/>
      <c r="G53" s="14">
        <v>16.912420269999998</v>
      </c>
      <c r="H53" s="1"/>
      <c r="I53" s="14">
        <v>11.291053939999999</v>
      </c>
      <c r="J53" s="3" t="s">
        <v>669</v>
      </c>
      <c r="K53" s="6">
        <v>28047.1698</v>
      </c>
      <c r="L53" s="1"/>
      <c r="M53" s="6">
        <v>16</v>
      </c>
      <c r="N53" s="1"/>
      <c r="O53" s="6">
        <v>45</v>
      </c>
      <c r="R53">
        <f t="shared" si="0"/>
        <v>0.84615791661111106</v>
      </c>
    </row>
    <row r="54" spans="1:18" ht="16.8" x14ac:dyDescent="0.3">
      <c r="A54" s="6">
        <v>46</v>
      </c>
      <c r="B54" s="4" t="s">
        <v>84</v>
      </c>
      <c r="C54" s="5">
        <v>0.87</v>
      </c>
      <c r="D54" s="1"/>
      <c r="E54" s="14">
        <v>77.024000000000001</v>
      </c>
      <c r="F54" s="1"/>
      <c r="G54" s="14">
        <v>15.46940041</v>
      </c>
      <c r="H54" s="1"/>
      <c r="I54" s="14">
        <v>12.33162229</v>
      </c>
      <c r="J54" s="3" t="s">
        <v>669</v>
      </c>
      <c r="K54" s="6">
        <v>37236.074619999999</v>
      </c>
      <c r="L54" s="1"/>
      <c r="M54" s="6">
        <v>2</v>
      </c>
      <c r="N54" s="1"/>
      <c r="O54" s="6">
        <v>46</v>
      </c>
      <c r="R54">
        <f t="shared" si="0"/>
        <v>0.84075964327777775</v>
      </c>
    </row>
    <row r="55" spans="1:18" ht="16.8" x14ac:dyDescent="0.3">
      <c r="A55" s="6">
        <v>47</v>
      </c>
      <c r="B55" s="4" t="s">
        <v>13</v>
      </c>
      <c r="C55" s="5">
        <v>0.86499999999999999</v>
      </c>
      <c r="D55" s="1"/>
      <c r="E55" s="14">
        <v>77.394999999999996</v>
      </c>
      <c r="F55" s="1"/>
      <c r="G55" s="14">
        <v>18.831209179999998</v>
      </c>
      <c r="H55" s="3" t="s">
        <v>667</v>
      </c>
      <c r="I55" s="14">
        <v>11.18458184</v>
      </c>
      <c r="J55" s="3" t="s">
        <v>669</v>
      </c>
      <c r="K55" s="6">
        <v>25876.053070000002</v>
      </c>
      <c r="L55" s="1"/>
      <c r="M55" s="6">
        <v>20</v>
      </c>
      <c r="N55" s="1"/>
      <c r="O55" s="6">
        <v>47</v>
      </c>
      <c r="R55">
        <f t="shared" si="0"/>
        <v>0.89590853855555541</v>
      </c>
    </row>
    <row r="56" spans="1:18" ht="16.8" x14ac:dyDescent="0.3">
      <c r="A56" s="6">
        <v>48</v>
      </c>
      <c r="B56" s="4" t="s">
        <v>125</v>
      </c>
      <c r="C56" s="5">
        <v>0.86199999999999999</v>
      </c>
      <c r="D56" s="1"/>
      <c r="E56" s="14">
        <v>77.087000000000003</v>
      </c>
      <c r="F56" s="1"/>
      <c r="G56" s="14">
        <v>15.53652954</v>
      </c>
      <c r="H56" s="1"/>
      <c r="I56" s="14">
        <v>12.773925719999999</v>
      </c>
      <c r="J56" s="3" t="s">
        <v>669</v>
      </c>
      <c r="K56" s="6">
        <v>28026.330399999999</v>
      </c>
      <c r="L56" s="1"/>
      <c r="M56" s="6">
        <v>14</v>
      </c>
      <c r="N56" s="1"/>
      <c r="O56" s="6">
        <v>48</v>
      </c>
      <c r="R56">
        <f t="shared" si="0"/>
        <v>0.85736778899999999</v>
      </c>
    </row>
    <row r="57" spans="1:18" x14ac:dyDescent="0.3">
      <c r="A57" s="6">
        <v>48</v>
      </c>
      <c r="B57" s="4" t="s">
        <v>189</v>
      </c>
      <c r="C57" s="5">
        <v>0.86199999999999999</v>
      </c>
      <c r="D57" s="1"/>
      <c r="E57" s="14">
        <v>78.138000000000005</v>
      </c>
      <c r="F57" s="1"/>
      <c r="G57" s="14">
        <v>17.483959200000001</v>
      </c>
      <c r="H57" s="1"/>
      <c r="I57" s="14">
        <v>10.539999959999999</v>
      </c>
      <c r="J57" s="1"/>
      <c r="K57" s="6">
        <v>28649.82199</v>
      </c>
      <c r="L57" s="1"/>
      <c r="M57" s="6">
        <v>12</v>
      </c>
      <c r="N57" s="1"/>
      <c r="O57" s="6">
        <v>50</v>
      </c>
      <c r="R57">
        <f t="shared" si="0"/>
        <v>0.83699886533333334</v>
      </c>
    </row>
    <row r="58" spans="1:18" x14ac:dyDescent="0.3">
      <c r="A58" s="6">
        <v>50</v>
      </c>
      <c r="B58" s="4" t="s">
        <v>141</v>
      </c>
      <c r="C58" s="5">
        <v>0.85799999999999998</v>
      </c>
      <c r="D58" s="1"/>
      <c r="E58" s="14">
        <v>80.031000000000006</v>
      </c>
      <c r="F58" s="1"/>
      <c r="G58" s="14">
        <v>13.43931961</v>
      </c>
      <c r="H58" s="1"/>
      <c r="I58" s="14">
        <v>11.89000034</v>
      </c>
      <c r="J58" s="1"/>
      <c r="K58" s="6">
        <v>36096.041230000003</v>
      </c>
      <c r="L58" s="1"/>
      <c r="M58" s="6">
        <v>0</v>
      </c>
      <c r="N58" s="1"/>
      <c r="O58" s="6">
        <v>52</v>
      </c>
      <c r="R58">
        <f t="shared" si="0"/>
        <v>0.76964777827777775</v>
      </c>
    </row>
    <row r="59" spans="1:18" ht="16.8" x14ac:dyDescent="0.3">
      <c r="A59" s="6">
        <v>51</v>
      </c>
      <c r="B59" s="4" t="s">
        <v>184</v>
      </c>
      <c r="C59" s="5">
        <v>0.85299999999999998</v>
      </c>
      <c r="D59" s="1"/>
      <c r="E59" s="14">
        <v>77.156000000000006</v>
      </c>
      <c r="F59" s="1"/>
      <c r="G59" s="14">
        <v>19.8307991</v>
      </c>
      <c r="H59" s="3" t="s">
        <v>667</v>
      </c>
      <c r="I59" s="14">
        <v>8.9862436599999995</v>
      </c>
      <c r="J59" s="3" t="s">
        <v>669</v>
      </c>
      <c r="K59" s="6">
        <v>34506.980649999998</v>
      </c>
      <c r="L59" s="1"/>
      <c r="M59" s="6">
        <v>1</v>
      </c>
      <c r="N59" s="1"/>
      <c r="O59" s="6">
        <v>48</v>
      </c>
      <c r="R59">
        <f t="shared" si="0"/>
        <v>0.8503969858888889</v>
      </c>
    </row>
    <row r="60" spans="1:18" ht="16.8" x14ac:dyDescent="0.3">
      <c r="A60" s="6">
        <v>52</v>
      </c>
      <c r="B60" s="4" t="s">
        <v>103</v>
      </c>
      <c r="C60" s="5">
        <v>0.85199999999999998</v>
      </c>
      <c r="D60" s="1"/>
      <c r="E60" s="14">
        <v>80.405000000000001</v>
      </c>
      <c r="F60" s="1"/>
      <c r="G60" s="14">
        <v>15.904240290000001</v>
      </c>
      <c r="H60" s="3" t="s">
        <v>669</v>
      </c>
      <c r="I60" s="14">
        <v>7.5660071120000003</v>
      </c>
      <c r="J60" s="3" t="s">
        <v>669</v>
      </c>
      <c r="K60" s="6">
        <v>56612.046990000003</v>
      </c>
      <c r="L60" s="1"/>
      <c r="M60" s="6">
        <v>-29</v>
      </c>
      <c r="N60" s="1"/>
      <c r="O60" s="6">
        <v>53</v>
      </c>
      <c r="R60">
        <f t="shared" si="0"/>
        <v>0.6939846895666667</v>
      </c>
    </row>
    <row r="61" spans="1:18" ht="16.8" x14ac:dyDescent="0.3">
      <c r="A61" s="6">
        <v>53</v>
      </c>
      <c r="B61" s="4" t="s">
        <v>15</v>
      </c>
      <c r="C61" s="5">
        <v>0.85099999999999998</v>
      </c>
      <c r="D61" s="1"/>
      <c r="E61" s="14">
        <v>77.597999999999999</v>
      </c>
      <c r="F61" s="1"/>
      <c r="G61" s="14">
        <v>15.50299899</v>
      </c>
      <c r="H61" s="3" t="s">
        <v>669</v>
      </c>
      <c r="I61" s="14">
        <v>11.647500040000001</v>
      </c>
      <c r="J61" s="1"/>
      <c r="K61" s="6">
        <v>27386.517930000002</v>
      </c>
      <c r="L61" s="1"/>
      <c r="M61" s="6">
        <v>10</v>
      </c>
      <c r="N61" s="1"/>
      <c r="O61" s="6">
        <v>51</v>
      </c>
      <c r="R61">
        <f t="shared" si="0"/>
        <v>0.81888886216666679</v>
      </c>
    </row>
    <row r="62" spans="1:18" ht="16.8" x14ac:dyDescent="0.3">
      <c r="A62" s="6">
        <v>54</v>
      </c>
      <c r="B62" s="4" t="s">
        <v>173</v>
      </c>
      <c r="C62" s="5">
        <v>0.84799999999999998</v>
      </c>
      <c r="D62" s="1"/>
      <c r="E62" s="14">
        <v>72.861999999999995</v>
      </c>
      <c r="F62" s="1"/>
      <c r="G62" s="14">
        <v>18.22489929</v>
      </c>
      <c r="H62" s="3" t="s">
        <v>667</v>
      </c>
      <c r="I62" s="14">
        <v>11.199949999999999</v>
      </c>
      <c r="J62" s="1"/>
      <c r="K62" s="6">
        <v>29195.037919999999</v>
      </c>
      <c r="L62" s="1"/>
      <c r="M62" s="6">
        <v>4</v>
      </c>
      <c r="N62" s="1"/>
      <c r="O62" s="6">
        <v>56</v>
      </c>
      <c r="R62">
        <f t="shared" si="0"/>
        <v>0.87957886916666661</v>
      </c>
    </row>
    <row r="63" spans="1:18" ht="16.8" x14ac:dyDescent="0.3">
      <c r="A63" s="6">
        <v>55</v>
      </c>
      <c r="B63" s="4" t="s">
        <v>24</v>
      </c>
      <c r="C63" s="5">
        <v>0.84499999999999997</v>
      </c>
      <c r="D63" s="1"/>
      <c r="E63" s="14">
        <v>75.635999999999996</v>
      </c>
      <c r="F63" s="1"/>
      <c r="G63" s="14">
        <v>15.3166399</v>
      </c>
      <c r="H63" s="1"/>
      <c r="I63" s="14">
        <v>11.45453092</v>
      </c>
      <c r="J63" s="3" t="s">
        <v>669</v>
      </c>
      <c r="K63" s="6">
        <v>32174.93003</v>
      </c>
      <c r="L63" s="1"/>
      <c r="M63" s="6">
        <v>0</v>
      </c>
      <c r="N63" s="1"/>
      <c r="O63" s="6">
        <v>57</v>
      </c>
      <c r="R63">
        <f t="shared" si="0"/>
        <v>0.80727991677777777</v>
      </c>
    </row>
    <row r="64" spans="1:18" x14ac:dyDescent="0.3">
      <c r="A64" s="6">
        <v>55</v>
      </c>
      <c r="B64" s="4" t="s">
        <v>153</v>
      </c>
      <c r="C64" s="5">
        <v>0.84499999999999997</v>
      </c>
      <c r="D64" s="1"/>
      <c r="E64" s="14">
        <v>75.938000000000002</v>
      </c>
      <c r="F64" s="1"/>
      <c r="G64" s="14">
        <v>14.052880289999999</v>
      </c>
      <c r="H64" s="1"/>
      <c r="I64" s="14">
        <v>11.55000019</v>
      </c>
      <c r="J64" s="1"/>
      <c r="K64" s="6">
        <v>39374.253720000001</v>
      </c>
      <c r="L64" s="1"/>
      <c r="M64" s="6">
        <v>-10</v>
      </c>
      <c r="N64" s="1"/>
      <c r="O64" s="6">
        <v>54</v>
      </c>
      <c r="R64">
        <f t="shared" si="0"/>
        <v>0.77535779216666667</v>
      </c>
    </row>
    <row r="65" spans="1:18" x14ac:dyDescent="0.3">
      <c r="A65" s="6">
        <v>57</v>
      </c>
      <c r="B65" s="4" t="s">
        <v>70</v>
      </c>
      <c r="C65" s="5">
        <v>0.84399999999999997</v>
      </c>
      <c r="D65" s="1"/>
      <c r="E65" s="14">
        <v>74.495999999999995</v>
      </c>
      <c r="F65" s="1"/>
      <c r="G65" s="14">
        <v>16.75470924</v>
      </c>
      <c r="H65" s="1"/>
      <c r="I65" s="14">
        <v>12.69999981</v>
      </c>
      <c r="J65" s="1"/>
      <c r="K65" s="6">
        <v>20752.570090000001</v>
      </c>
      <c r="L65" s="1"/>
      <c r="M65" s="6">
        <v>18</v>
      </c>
      <c r="N65" s="1"/>
      <c r="O65" s="6">
        <v>55</v>
      </c>
      <c r="R65">
        <f t="shared" si="0"/>
        <v>0.88874191699999994</v>
      </c>
    </row>
    <row r="66" spans="1:18" ht="16.8" x14ac:dyDescent="0.3">
      <c r="A66" s="6">
        <v>58</v>
      </c>
      <c r="B66" s="4" t="s">
        <v>101</v>
      </c>
      <c r="C66" s="5">
        <v>0.84</v>
      </c>
      <c r="D66" s="1"/>
      <c r="E66" s="14">
        <v>72.144999999999996</v>
      </c>
      <c r="F66" s="1"/>
      <c r="G66" s="14">
        <v>18.407030110000001</v>
      </c>
      <c r="H66" s="3" t="s">
        <v>675</v>
      </c>
      <c r="I66" s="14">
        <v>10.8494008</v>
      </c>
      <c r="J66" s="3" t="s">
        <v>676</v>
      </c>
      <c r="K66" s="6">
        <v>29105.437430000002</v>
      </c>
      <c r="L66" s="1"/>
      <c r="M66" s="6">
        <v>1</v>
      </c>
      <c r="N66" s="1"/>
      <c r="O66" s="6">
        <v>60</v>
      </c>
      <c r="R66">
        <f t="shared" si="0"/>
        <v>0.87295308527777782</v>
      </c>
    </row>
    <row r="67" spans="1:18" ht="16.8" x14ac:dyDescent="0.3">
      <c r="A67" s="6">
        <v>59</v>
      </c>
      <c r="B67" s="4" t="s">
        <v>143</v>
      </c>
      <c r="C67" s="5">
        <v>0.83899999999999997</v>
      </c>
      <c r="D67" s="1"/>
      <c r="E67" s="14">
        <v>79.593999999999994</v>
      </c>
      <c r="F67" s="1"/>
      <c r="G67" s="14">
        <v>13.311609799999999</v>
      </c>
      <c r="H67" s="3" t="s">
        <v>669</v>
      </c>
      <c r="I67" s="14">
        <v>10.833750950000001</v>
      </c>
      <c r="J67" s="3" t="s">
        <v>669</v>
      </c>
      <c r="K67" s="6">
        <v>34384.56813</v>
      </c>
      <c r="L67" s="1"/>
      <c r="M67" s="6">
        <v>-6</v>
      </c>
      <c r="N67" s="1"/>
      <c r="O67" s="6">
        <v>57</v>
      </c>
      <c r="R67">
        <f t="shared" si="0"/>
        <v>0.73089197055555566</v>
      </c>
    </row>
    <row r="68" spans="1:18" ht="16.8" x14ac:dyDescent="0.3">
      <c r="A68" s="6">
        <v>60</v>
      </c>
      <c r="B68" s="4" t="s">
        <v>33</v>
      </c>
      <c r="C68" s="5">
        <v>0.83699999999999997</v>
      </c>
      <c r="D68" s="1"/>
      <c r="E68" s="14">
        <v>75.326999999999998</v>
      </c>
      <c r="F68" s="1"/>
      <c r="G68" s="14">
        <v>13.698619839999999</v>
      </c>
      <c r="H68" s="3" t="s">
        <v>677</v>
      </c>
      <c r="I68" s="14">
        <v>9.282</v>
      </c>
      <c r="J68" s="1"/>
      <c r="K68" s="6">
        <v>75826.873380000005</v>
      </c>
      <c r="L68" s="3" t="s">
        <v>670</v>
      </c>
      <c r="M68" s="6">
        <v>-51</v>
      </c>
      <c r="N68" s="1"/>
      <c r="O68" s="6">
        <v>63</v>
      </c>
      <c r="R68">
        <f t="shared" si="0"/>
        <v>0.6899172177777777</v>
      </c>
    </row>
    <row r="69" spans="1:18" ht="16.8" x14ac:dyDescent="0.3">
      <c r="A69" s="6">
        <v>60</v>
      </c>
      <c r="B69" s="4" t="s">
        <v>96</v>
      </c>
      <c r="C69" s="5">
        <v>0.83699999999999997</v>
      </c>
      <c r="D69" s="1"/>
      <c r="E69" s="14">
        <v>74.402000000000001</v>
      </c>
      <c r="F69" s="1"/>
      <c r="G69" s="14">
        <v>14.0086174</v>
      </c>
      <c r="H69" s="1"/>
      <c r="I69" s="14">
        <v>12.54717423</v>
      </c>
      <c r="J69" s="3" t="s">
        <v>669</v>
      </c>
      <c r="K69" s="6">
        <v>30988.528439999998</v>
      </c>
      <c r="L69" s="1"/>
      <c r="M69" s="6">
        <v>-4</v>
      </c>
      <c r="N69" s="1"/>
      <c r="O69" s="6">
        <v>59</v>
      </c>
      <c r="R69">
        <f t="shared" si="0"/>
        <v>0.80736740211111102</v>
      </c>
    </row>
    <row r="70" spans="1:18" ht="16.8" x14ac:dyDescent="0.3">
      <c r="A70" s="6">
        <v>62</v>
      </c>
      <c r="B70" s="4" t="s">
        <v>48</v>
      </c>
      <c r="C70" s="5">
        <v>0.83299999999999996</v>
      </c>
      <c r="D70" s="1"/>
      <c r="E70" s="14">
        <v>80.799000000000007</v>
      </c>
      <c r="F70" s="1"/>
      <c r="G70" s="14">
        <v>16.349636870000001</v>
      </c>
      <c r="H70" s="3" t="s">
        <v>669</v>
      </c>
      <c r="I70" s="14">
        <v>8.8447524990000002</v>
      </c>
      <c r="J70" s="3" t="s">
        <v>669</v>
      </c>
      <c r="K70" s="6">
        <v>23417.21315</v>
      </c>
      <c r="L70" s="1"/>
      <c r="M70" s="6">
        <v>6</v>
      </c>
      <c r="N70" s="1"/>
      <c r="O70" s="6">
        <v>65</v>
      </c>
      <c r="R70">
        <f t="shared" si="0"/>
        <v>0.74898166302222224</v>
      </c>
    </row>
    <row r="71" spans="1:18" ht="16.8" x14ac:dyDescent="0.3">
      <c r="A71" s="6">
        <v>62</v>
      </c>
      <c r="B71" s="4" t="s">
        <v>165</v>
      </c>
      <c r="C71" s="5">
        <v>0.83299999999999996</v>
      </c>
      <c r="D71" s="1"/>
      <c r="E71" s="14">
        <v>76.769000000000005</v>
      </c>
      <c r="F71" s="1"/>
      <c r="G71" s="14">
        <v>15.04216003</v>
      </c>
      <c r="H71" s="1"/>
      <c r="I71" s="14">
        <v>11.64171812</v>
      </c>
      <c r="J71" s="3" t="s">
        <v>669</v>
      </c>
      <c r="K71" s="6">
        <v>23114.809529999999</v>
      </c>
      <c r="L71" s="1"/>
      <c r="M71" s="6">
        <v>7</v>
      </c>
      <c r="N71" s="1"/>
      <c r="O71" s="6">
        <v>61</v>
      </c>
      <c r="R71">
        <f t="shared" si="0"/>
        <v>0.80589504927777778</v>
      </c>
    </row>
    <row r="72" spans="1:18" x14ac:dyDescent="0.3">
      <c r="A72" s="6">
        <v>64</v>
      </c>
      <c r="B72" s="4" t="s">
        <v>154</v>
      </c>
      <c r="C72" s="5">
        <v>0.83199999999999996</v>
      </c>
      <c r="D72" s="1"/>
      <c r="E72" s="14">
        <v>73.153999999999996</v>
      </c>
      <c r="F72" s="1"/>
      <c r="G72" s="14">
        <v>13.18515015</v>
      </c>
      <c r="H72" s="1"/>
      <c r="I72" s="14">
        <v>12.40999985</v>
      </c>
      <c r="J72" s="1"/>
      <c r="K72" s="6">
        <v>39221.683590000001</v>
      </c>
      <c r="L72" s="1"/>
      <c r="M72" s="6">
        <v>-18</v>
      </c>
      <c r="N72" s="1"/>
      <c r="O72" s="6">
        <v>61</v>
      </c>
      <c r="R72">
        <f t="shared" si="0"/>
        <v>0.77992083249999999</v>
      </c>
    </row>
    <row r="73" spans="1:18" ht="16.8" x14ac:dyDescent="0.3">
      <c r="A73" s="6">
        <v>65</v>
      </c>
      <c r="B73" s="4" t="s">
        <v>28</v>
      </c>
      <c r="C73" s="5">
        <v>0.82399999999999995</v>
      </c>
      <c r="D73" s="1"/>
      <c r="E73" s="14">
        <v>74.433999999999997</v>
      </c>
      <c r="F73" s="1"/>
      <c r="G73" s="14">
        <v>13.718810080000001</v>
      </c>
      <c r="H73" s="1"/>
      <c r="I73" s="14">
        <v>12.335372980000001</v>
      </c>
      <c r="J73" s="3" t="s">
        <v>669</v>
      </c>
      <c r="K73" s="6">
        <v>26724.870999999999</v>
      </c>
      <c r="L73" s="1"/>
      <c r="M73" s="6">
        <v>1</v>
      </c>
      <c r="N73" s="1"/>
      <c r="O73" s="6">
        <v>64</v>
      </c>
      <c r="R73">
        <f t="shared" si="0"/>
        <v>0.79225715711111122</v>
      </c>
    </row>
    <row r="74" spans="1:18" ht="16.8" x14ac:dyDescent="0.3">
      <c r="A74" s="6">
        <v>66</v>
      </c>
      <c r="B74" s="4" t="s">
        <v>26</v>
      </c>
      <c r="C74" s="5">
        <v>0.82</v>
      </c>
      <c r="D74" s="1"/>
      <c r="E74" s="14">
        <v>74.552000000000007</v>
      </c>
      <c r="F74" s="1"/>
      <c r="G74" s="14">
        <v>11.891379710000001</v>
      </c>
      <c r="H74" s="3" t="s">
        <v>678</v>
      </c>
      <c r="I74" s="14">
        <v>12.814419040000001</v>
      </c>
      <c r="J74" s="3" t="s">
        <v>669</v>
      </c>
      <c r="K74" s="6">
        <v>30974.68074</v>
      </c>
      <c r="L74" s="1"/>
      <c r="M74" s="6">
        <v>-9</v>
      </c>
      <c r="N74" s="1"/>
      <c r="O74" s="6">
        <v>66</v>
      </c>
      <c r="R74">
        <f t="shared" ref="R74:R137" si="1">(((I74/15) + (G74/18)) / 2)</f>
        <v>0.75746340438888893</v>
      </c>
    </row>
    <row r="75" spans="1:18" x14ac:dyDescent="0.3">
      <c r="A75" s="6">
        <v>67</v>
      </c>
      <c r="B75" s="4" t="s">
        <v>131</v>
      </c>
      <c r="C75" s="5">
        <v>0.81899999999999995</v>
      </c>
      <c r="D75" s="1"/>
      <c r="E75" s="14">
        <v>76.656999999999996</v>
      </c>
      <c r="F75" s="1"/>
      <c r="G75" s="14">
        <v>12.67639256</v>
      </c>
      <c r="H75" s="1"/>
      <c r="I75" s="14">
        <v>11.09000015</v>
      </c>
      <c r="J75" s="1"/>
      <c r="K75" s="6">
        <v>32553.091079999998</v>
      </c>
      <c r="L75" s="1"/>
      <c r="M75" s="6">
        <v>-13</v>
      </c>
      <c r="N75" s="1"/>
      <c r="O75" s="6">
        <v>68</v>
      </c>
      <c r="R75">
        <f t="shared" si="1"/>
        <v>0.72178868722222222</v>
      </c>
    </row>
    <row r="76" spans="1:18" ht="16.8" x14ac:dyDescent="0.3">
      <c r="A76" s="6">
        <v>68</v>
      </c>
      <c r="B76" s="4" t="s">
        <v>121</v>
      </c>
      <c r="C76" s="5">
        <v>0.81499999999999995</v>
      </c>
      <c r="D76" s="1"/>
      <c r="E76" s="14">
        <v>77.394999999999996</v>
      </c>
      <c r="F76" s="1"/>
      <c r="G76" s="14">
        <v>14.781439779999999</v>
      </c>
      <c r="H76" s="1"/>
      <c r="I76" s="14">
        <v>10.22999954</v>
      </c>
      <c r="J76" s="3" t="s">
        <v>677</v>
      </c>
      <c r="K76" s="6">
        <v>22128.394609999999</v>
      </c>
      <c r="L76" s="1"/>
      <c r="M76" s="6">
        <v>2</v>
      </c>
      <c r="N76" s="1"/>
      <c r="O76" s="6">
        <v>67</v>
      </c>
      <c r="R76">
        <f t="shared" si="1"/>
        <v>0.75159553411111113</v>
      </c>
    </row>
    <row r="77" spans="1:18" ht="16.8" x14ac:dyDescent="0.3">
      <c r="A77" s="6">
        <v>69</v>
      </c>
      <c r="B77" s="4" t="s">
        <v>14</v>
      </c>
      <c r="C77" s="5">
        <v>0.81100000000000005</v>
      </c>
      <c r="D77" s="1"/>
      <c r="E77" s="14">
        <v>75.683000000000007</v>
      </c>
      <c r="F77" s="1"/>
      <c r="G77" s="14">
        <v>14.3838501</v>
      </c>
      <c r="H77" s="1"/>
      <c r="I77" s="14">
        <v>11.344978210000001</v>
      </c>
      <c r="J77" s="3" t="s">
        <v>668</v>
      </c>
      <c r="K77" s="6">
        <v>20220.723190000001</v>
      </c>
      <c r="L77" s="1"/>
      <c r="M77" s="6">
        <v>9</v>
      </c>
      <c r="N77" s="1"/>
      <c r="O77" s="6">
        <v>72</v>
      </c>
      <c r="R77">
        <f t="shared" si="1"/>
        <v>0.77771733199999993</v>
      </c>
    </row>
    <row r="78" spans="1:18" ht="16.8" x14ac:dyDescent="0.3">
      <c r="A78" s="6">
        <v>69</v>
      </c>
      <c r="B78" s="4" t="s">
        <v>32</v>
      </c>
      <c r="C78" s="5">
        <v>0.81100000000000005</v>
      </c>
      <c r="D78" s="1"/>
      <c r="E78" s="14">
        <v>76.177999999999997</v>
      </c>
      <c r="F78" s="1"/>
      <c r="G78" s="14">
        <v>16.6280018</v>
      </c>
      <c r="H78" s="3" t="s">
        <v>669</v>
      </c>
      <c r="I78" s="14">
        <v>9.9283568899999999</v>
      </c>
      <c r="J78" s="3" t="s">
        <v>668</v>
      </c>
      <c r="K78" s="6">
        <v>17327.520469999999</v>
      </c>
      <c r="L78" s="1"/>
      <c r="M78" s="6">
        <v>20</v>
      </c>
      <c r="N78" s="1"/>
      <c r="O78" s="6">
        <v>69</v>
      </c>
      <c r="R78">
        <f t="shared" si="1"/>
        <v>0.79283416855555555</v>
      </c>
    </row>
    <row r="79" spans="1:18" ht="16.8" x14ac:dyDescent="0.3">
      <c r="A79" s="6">
        <v>71</v>
      </c>
      <c r="B79" s="4" t="s">
        <v>10</v>
      </c>
      <c r="C79" s="5">
        <v>0.81</v>
      </c>
      <c r="D79" s="1"/>
      <c r="E79" s="14">
        <v>79.602000000000004</v>
      </c>
      <c r="F79" s="1"/>
      <c r="G79" s="14">
        <v>14.51014996</v>
      </c>
      <c r="H79" s="1"/>
      <c r="I79" s="14">
        <v>10.17531099</v>
      </c>
      <c r="J79" s="3" t="s">
        <v>668</v>
      </c>
      <c r="K79" s="6">
        <v>17627.394039999999</v>
      </c>
      <c r="L79" s="1"/>
      <c r="M79" s="6">
        <v>16</v>
      </c>
      <c r="N79" s="1"/>
      <c r="O79" s="6">
        <v>70</v>
      </c>
      <c r="R79">
        <f t="shared" si="1"/>
        <v>0.74223675411111112</v>
      </c>
    </row>
    <row r="80" spans="1:18" ht="16.8" x14ac:dyDescent="0.3">
      <c r="A80" s="6">
        <v>72</v>
      </c>
      <c r="B80" s="4" t="s">
        <v>182</v>
      </c>
      <c r="C80" s="5">
        <v>0.80700000000000005</v>
      </c>
      <c r="D80" s="1"/>
      <c r="E80" s="14">
        <v>73.489999999999995</v>
      </c>
      <c r="F80" s="1"/>
      <c r="G80" s="14">
        <v>14.23764336</v>
      </c>
      <c r="H80" s="3" t="s">
        <v>679</v>
      </c>
      <c r="I80" s="14">
        <v>10.792750359999999</v>
      </c>
      <c r="J80" s="1"/>
      <c r="K80" s="6">
        <v>27000.145110000001</v>
      </c>
      <c r="L80" s="1"/>
      <c r="M80" s="6">
        <v>-7</v>
      </c>
      <c r="N80" s="1"/>
      <c r="O80" s="6">
        <v>71</v>
      </c>
      <c r="R80">
        <f t="shared" si="1"/>
        <v>0.75524843866666669</v>
      </c>
    </row>
    <row r="81" spans="1:18" ht="16.8" x14ac:dyDescent="0.3">
      <c r="A81" s="6">
        <v>73</v>
      </c>
      <c r="B81" s="4" t="s">
        <v>129</v>
      </c>
      <c r="C81" s="5">
        <v>0.80600000000000005</v>
      </c>
      <c r="D81" s="1"/>
      <c r="E81" s="14">
        <v>74.926000000000002</v>
      </c>
      <c r="F81" s="1"/>
      <c r="G81" s="14">
        <v>14.16282114</v>
      </c>
      <c r="H81" s="3" t="s">
        <v>669</v>
      </c>
      <c r="I81" s="14">
        <v>10.10332754</v>
      </c>
      <c r="J81" s="3" t="s">
        <v>668</v>
      </c>
      <c r="K81" s="6">
        <v>27279.96011</v>
      </c>
      <c r="L81" s="1"/>
      <c r="M81" s="6">
        <v>-9</v>
      </c>
      <c r="N81" s="1"/>
      <c r="O81" s="6">
        <v>75</v>
      </c>
      <c r="P81" s="1"/>
      <c r="R81">
        <f t="shared" si="1"/>
        <v>0.73018928300000008</v>
      </c>
    </row>
    <row r="82" spans="1:18" x14ac:dyDescent="0.3">
      <c r="A82" s="6">
        <v>74</v>
      </c>
      <c r="B82" s="4" t="s">
        <v>27</v>
      </c>
      <c r="C82" s="5">
        <v>0.80400000000000005</v>
      </c>
      <c r="D82" s="1"/>
      <c r="E82" s="14">
        <v>77.849999999999994</v>
      </c>
      <c r="F82" s="1"/>
      <c r="G82" s="14">
        <v>13.16394043</v>
      </c>
      <c r="H82" s="1"/>
      <c r="I82" s="14">
        <v>10.97000027</v>
      </c>
      <c r="J82" s="1"/>
      <c r="K82" s="6">
        <v>19827.48588</v>
      </c>
      <c r="L82" s="1"/>
      <c r="M82" s="6">
        <v>6</v>
      </c>
      <c r="N82" s="1"/>
      <c r="O82" s="6">
        <v>73</v>
      </c>
      <c r="P82" s="1"/>
      <c r="R82">
        <f t="shared" si="1"/>
        <v>0.73133168761111111</v>
      </c>
    </row>
    <row r="83" spans="1:18" x14ac:dyDescent="0.3">
      <c r="A83" s="1"/>
      <c r="B83" s="12" t="s">
        <v>680</v>
      </c>
      <c r="C83" s="12"/>
      <c r="D83" s="12"/>
      <c r="E83" s="12"/>
      <c r="F83" s="12"/>
      <c r="G83" s="12"/>
      <c r="H83" s="12"/>
      <c r="I83" s="12"/>
      <c r="J83" s="12"/>
      <c r="K83" s="12"/>
      <c r="L83" s="12"/>
      <c r="M83" s="12"/>
      <c r="N83" s="12"/>
      <c r="O83" s="12"/>
      <c r="P83" s="12"/>
      <c r="R83">
        <f t="shared" si="1"/>
        <v>0</v>
      </c>
    </row>
    <row r="84" spans="1:18" ht="16.8" x14ac:dyDescent="0.3">
      <c r="A84" s="6">
        <v>75</v>
      </c>
      <c r="B84" s="4" t="s">
        <v>88</v>
      </c>
      <c r="C84" s="5">
        <v>0.79900000000000004</v>
      </c>
      <c r="D84" s="1"/>
      <c r="E84" s="14">
        <v>77.653999999999996</v>
      </c>
      <c r="F84" s="1"/>
      <c r="G84" s="14">
        <v>13.968330610000001</v>
      </c>
      <c r="H84" s="3" t="s">
        <v>669</v>
      </c>
      <c r="I84" s="14">
        <v>10.84671198</v>
      </c>
      <c r="J84" s="3" t="s">
        <v>669</v>
      </c>
      <c r="K84" s="6">
        <v>16095.77169</v>
      </c>
      <c r="L84" s="1"/>
      <c r="M84" s="6">
        <v>19</v>
      </c>
      <c r="N84" s="1"/>
      <c r="O84" s="6">
        <v>77</v>
      </c>
      <c r="P84" s="1"/>
      <c r="R84">
        <f t="shared" si="1"/>
        <v>0.74956624961111107</v>
      </c>
    </row>
    <row r="85" spans="1:18" ht="16.8" x14ac:dyDescent="0.3">
      <c r="A85" s="6">
        <v>76</v>
      </c>
      <c r="B85" s="4" t="s">
        <v>192</v>
      </c>
      <c r="C85" s="5">
        <v>0.79800000000000004</v>
      </c>
      <c r="D85" s="1"/>
      <c r="E85" s="14">
        <v>71.23</v>
      </c>
      <c r="F85" s="1"/>
      <c r="G85" s="14">
        <v>16.2530213</v>
      </c>
      <c r="H85" s="3" t="s">
        <v>678</v>
      </c>
      <c r="I85" s="14">
        <v>11.295349679999999</v>
      </c>
      <c r="J85" s="3" t="s">
        <v>681</v>
      </c>
      <c r="K85" s="6">
        <v>17246.63609</v>
      </c>
      <c r="L85" s="1"/>
      <c r="M85" s="6">
        <v>14</v>
      </c>
      <c r="N85" s="1"/>
      <c r="O85" s="6">
        <v>75</v>
      </c>
      <c r="P85" s="1"/>
      <c r="R85">
        <f t="shared" si="1"/>
        <v>0.82798446988888885</v>
      </c>
    </row>
    <row r="86" spans="1:18" ht="16.8" x14ac:dyDescent="0.3">
      <c r="A86" s="6">
        <v>76</v>
      </c>
      <c r="B86" s="4" t="s">
        <v>177</v>
      </c>
      <c r="C86" s="5">
        <v>0.79800000000000004</v>
      </c>
      <c r="D86" s="1"/>
      <c r="E86" s="14">
        <v>76.412000000000006</v>
      </c>
      <c r="F86" s="1"/>
      <c r="G86" s="14">
        <v>15.35883492</v>
      </c>
      <c r="H86" s="3" t="s">
        <v>669</v>
      </c>
      <c r="I86" s="14">
        <v>9.0399999619999996</v>
      </c>
      <c r="J86" s="1"/>
      <c r="K86" s="6">
        <v>20569.901760000001</v>
      </c>
      <c r="L86" s="1"/>
      <c r="M86" s="6">
        <v>1</v>
      </c>
      <c r="N86" s="1"/>
      <c r="O86" s="6">
        <v>78</v>
      </c>
      <c r="P86" s="1"/>
      <c r="R86">
        <f t="shared" si="1"/>
        <v>0.72796763539999998</v>
      </c>
    </row>
    <row r="87" spans="1:18" ht="16.8" x14ac:dyDescent="0.3">
      <c r="A87" s="6">
        <v>78</v>
      </c>
      <c r="B87" s="4" t="s">
        <v>40</v>
      </c>
      <c r="C87" s="5">
        <v>0.79700000000000004</v>
      </c>
      <c r="D87" s="1"/>
      <c r="E87" s="14">
        <v>77.953000000000003</v>
      </c>
      <c r="F87" s="1"/>
      <c r="G87" s="14">
        <v>15.478749499999999</v>
      </c>
      <c r="H87" s="3" t="s">
        <v>669</v>
      </c>
      <c r="I87" s="14">
        <v>8.0361815970000006</v>
      </c>
      <c r="J87" s="3" t="s">
        <v>669</v>
      </c>
      <c r="K87" s="6">
        <v>22029.222529999999</v>
      </c>
      <c r="L87" s="1"/>
      <c r="M87" s="6">
        <v>-7</v>
      </c>
      <c r="N87" s="1"/>
      <c r="O87" s="6">
        <v>74</v>
      </c>
      <c r="P87" s="1"/>
      <c r="R87">
        <f t="shared" si="1"/>
        <v>0.69783798378888884</v>
      </c>
    </row>
    <row r="88" spans="1:18" ht="16.8" x14ac:dyDescent="0.3">
      <c r="A88" s="6">
        <v>79</v>
      </c>
      <c r="B88" s="4" t="s">
        <v>144</v>
      </c>
      <c r="C88" s="5">
        <v>0.79400000000000004</v>
      </c>
      <c r="D88" s="1"/>
      <c r="E88" s="14">
        <v>77.739999999999995</v>
      </c>
      <c r="F88" s="1"/>
      <c r="G88" s="14">
        <v>14.90939376</v>
      </c>
      <c r="H88" s="3" t="s">
        <v>669</v>
      </c>
      <c r="I88" s="14">
        <v>10.15465159</v>
      </c>
      <c r="J88" s="3" t="s">
        <v>669</v>
      </c>
      <c r="K88" s="6">
        <v>14338.709769999999</v>
      </c>
      <c r="L88" s="1"/>
      <c r="M88" s="6">
        <v>23</v>
      </c>
      <c r="N88" s="1"/>
      <c r="O88" s="6">
        <v>79</v>
      </c>
      <c r="P88" s="1"/>
      <c r="R88">
        <f t="shared" si="1"/>
        <v>0.752638213</v>
      </c>
    </row>
    <row r="89" spans="1:18" ht="16.8" x14ac:dyDescent="0.3">
      <c r="A89" s="6">
        <v>80</v>
      </c>
      <c r="B89" s="4" t="s">
        <v>77</v>
      </c>
      <c r="C89" s="5">
        <v>0.79100000000000004</v>
      </c>
      <c r="D89" s="1"/>
      <c r="E89" s="14">
        <v>75.204999999999998</v>
      </c>
      <c r="F89" s="1"/>
      <c r="G89" s="14">
        <v>16.577289189999998</v>
      </c>
      <c r="H89" s="3" t="s">
        <v>669</v>
      </c>
      <c r="I89" s="14">
        <v>9.4463993070000001</v>
      </c>
      <c r="J89" s="3" t="s">
        <v>682</v>
      </c>
      <c r="K89" s="6">
        <v>14349.028039999999</v>
      </c>
      <c r="L89" s="1"/>
      <c r="M89" s="6">
        <v>21</v>
      </c>
      <c r="N89" s="1"/>
      <c r="O89" s="6">
        <v>80</v>
      </c>
      <c r="P89" s="1"/>
      <c r="R89">
        <f t="shared" si="1"/>
        <v>0.77536023217777772</v>
      </c>
    </row>
    <row r="90" spans="1:18" x14ac:dyDescent="0.3">
      <c r="A90" s="6">
        <v>81</v>
      </c>
      <c r="B90" s="4" t="s">
        <v>18</v>
      </c>
      <c r="C90" s="5">
        <v>0.78900000000000003</v>
      </c>
      <c r="D90" s="1"/>
      <c r="E90" s="14">
        <v>74.429000000000002</v>
      </c>
      <c r="F90" s="1"/>
      <c r="G90" s="14">
        <v>12.90977955</v>
      </c>
      <c r="H90" s="1"/>
      <c r="I90" s="14">
        <v>11.06999969</v>
      </c>
      <c r="J90" s="1"/>
      <c r="K90" s="6">
        <v>20667.957289999998</v>
      </c>
      <c r="L90" s="1"/>
      <c r="M90" s="6">
        <v>-5</v>
      </c>
      <c r="N90" s="1"/>
      <c r="O90" s="6">
        <v>82</v>
      </c>
      <c r="P90" s="1"/>
      <c r="R90">
        <f t="shared" si="1"/>
        <v>0.72760497716666661</v>
      </c>
    </row>
    <row r="91" spans="1:18" ht="16.8" x14ac:dyDescent="0.3">
      <c r="A91" s="6">
        <v>81</v>
      </c>
      <c r="B91" s="4" t="s">
        <v>119</v>
      </c>
      <c r="C91" s="5">
        <v>0.78900000000000003</v>
      </c>
      <c r="D91" s="1"/>
      <c r="E91" s="14">
        <v>75.069000000000003</v>
      </c>
      <c r="F91" s="1"/>
      <c r="G91" s="14">
        <v>14.468110080000001</v>
      </c>
      <c r="H91" s="1"/>
      <c r="I91" s="14">
        <v>9.3495109339999996</v>
      </c>
      <c r="J91" s="3" t="s">
        <v>669</v>
      </c>
      <c r="K91" s="6">
        <v>21812.65566</v>
      </c>
      <c r="L91" s="1"/>
      <c r="M91" s="6">
        <v>-8</v>
      </c>
      <c r="N91" s="1"/>
      <c r="O91" s="6">
        <v>84</v>
      </c>
      <c r="P91" s="1"/>
      <c r="R91">
        <f t="shared" si="1"/>
        <v>0.71354231113333333</v>
      </c>
    </row>
    <row r="92" spans="1:18" ht="16.8" x14ac:dyDescent="0.3">
      <c r="A92" s="6">
        <v>83</v>
      </c>
      <c r="B92" s="4" t="s">
        <v>45</v>
      </c>
      <c r="C92" s="5">
        <v>0.78800000000000003</v>
      </c>
      <c r="D92" s="1"/>
      <c r="E92" s="14">
        <v>77.724999999999994</v>
      </c>
      <c r="F92" s="1"/>
      <c r="G92" s="14">
        <v>14.286410330000001</v>
      </c>
      <c r="H92" s="1"/>
      <c r="I92" s="14">
        <v>9.0315815970000006</v>
      </c>
      <c r="J92" s="3" t="s">
        <v>669</v>
      </c>
      <c r="K92" s="6">
        <v>18665.949670000002</v>
      </c>
      <c r="L92" s="1"/>
      <c r="M92" s="6">
        <v>1</v>
      </c>
      <c r="N92" s="1"/>
      <c r="O92" s="6">
        <v>85</v>
      </c>
      <c r="P92" s="1"/>
      <c r="R92">
        <f t="shared" si="1"/>
        <v>0.69789745128888891</v>
      </c>
    </row>
    <row r="93" spans="1:18" ht="16.8" x14ac:dyDescent="0.3">
      <c r="A93" s="6">
        <v>84</v>
      </c>
      <c r="B93" s="4" t="s">
        <v>31</v>
      </c>
      <c r="C93" s="5">
        <v>0.78600000000000003</v>
      </c>
      <c r="D93" s="1"/>
      <c r="E93" s="14">
        <v>75.847999999999999</v>
      </c>
      <c r="F93" s="1"/>
      <c r="G93" s="14">
        <v>15.7927103</v>
      </c>
      <c r="H93" s="1"/>
      <c r="I93" s="14">
        <v>8.4253717520000002</v>
      </c>
      <c r="J93" s="3" t="s">
        <v>669</v>
      </c>
      <c r="K93" s="6">
        <v>18011.285459999999</v>
      </c>
      <c r="L93" s="1"/>
      <c r="M93" s="6">
        <v>1</v>
      </c>
      <c r="N93" s="1"/>
      <c r="O93" s="6">
        <v>86</v>
      </c>
      <c r="P93" s="1"/>
      <c r="R93">
        <f t="shared" si="1"/>
        <v>0.71953212228888885</v>
      </c>
    </row>
    <row r="94" spans="1:18" ht="16.8" x14ac:dyDescent="0.3">
      <c r="A94" s="6">
        <v>84</v>
      </c>
      <c r="B94" s="4" t="s">
        <v>146</v>
      </c>
      <c r="C94" s="5">
        <v>0.78600000000000003</v>
      </c>
      <c r="D94" s="1"/>
      <c r="E94" s="14">
        <v>69.269000000000005</v>
      </c>
      <c r="F94" s="1"/>
      <c r="G94" s="14">
        <v>14.06742382</v>
      </c>
      <c r="H94" s="1"/>
      <c r="I94" s="14">
        <v>13.29903477</v>
      </c>
      <c r="J94" s="3" t="s">
        <v>681</v>
      </c>
      <c r="K94" s="6">
        <v>16034.51036</v>
      </c>
      <c r="L94" s="1"/>
      <c r="M94" s="6">
        <v>11</v>
      </c>
      <c r="N94" s="1"/>
      <c r="O94" s="6">
        <v>81</v>
      </c>
      <c r="P94" s="1"/>
      <c r="R94">
        <f t="shared" si="1"/>
        <v>0.83406293177777779</v>
      </c>
    </row>
    <row r="95" spans="1:18" ht="16.8" x14ac:dyDescent="0.3">
      <c r="A95" s="6">
        <v>86</v>
      </c>
      <c r="B95" s="4" t="s">
        <v>116</v>
      </c>
      <c r="C95" s="5">
        <v>0.78500000000000003</v>
      </c>
      <c r="D95" s="1"/>
      <c r="E95" s="14">
        <v>71.197999999999993</v>
      </c>
      <c r="F95" s="1"/>
      <c r="G95" s="14">
        <v>14.638568469999999</v>
      </c>
      <c r="H95" s="3" t="s">
        <v>669</v>
      </c>
      <c r="I95" s="14">
        <v>11.829999920000001</v>
      </c>
      <c r="J95" s="1"/>
      <c r="K95" s="6">
        <v>15866.54207</v>
      </c>
      <c r="L95" s="1"/>
      <c r="M95" s="6">
        <v>11</v>
      </c>
      <c r="N95" s="1"/>
      <c r="O95" s="6">
        <v>82</v>
      </c>
      <c r="P95" s="1"/>
      <c r="R95">
        <f t="shared" si="1"/>
        <v>0.80096023261111116</v>
      </c>
    </row>
    <row r="96" spans="1:18" ht="16.8" x14ac:dyDescent="0.3">
      <c r="A96" s="6">
        <v>87</v>
      </c>
      <c r="B96" s="4" t="s">
        <v>188</v>
      </c>
      <c r="C96" s="5">
        <v>0.77900000000000003</v>
      </c>
      <c r="D96" s="1"/>
      <c r="E96" s="14">
        <v>73.421999999999997</v>
      </c>
      <c r="F96" s="1"/>
      <c r="G96" s="14">
        <v>13.328009610000001</v>
      </c>
      <c r="H96" s="1"/>
      <c r="I96" s="14">
        <v>11.12273899</v>
      </c>
      <c r="J96" s="3" t="s">
        <v>668</v>
      </c>
      <c r="K96" s="6">
        <v>16933.144530000001</v>
      </c>
      <c r="L96" s="1"/>
      <c r="M96" s="6">
        <v>5</v>
      </c>
      <c r="N96" s="1"/>
      <c r="O96" s="6">
        <v>90</v>
      </c>
      <c r="P96" s="1"/>
      <c r="R96">
        <f t="shared" si="1"/>
        <v>0.74098045550000002</v>
      </c>
    </row>
    <row r="97" spans="1:18" x14ac:dyDescent="0.3">
      <c r="A97" s="6">
        <v>88</v>
      </c>
      <c r="B97" s="4" t="s">
        <v>58</v>
      </c>
      <c r="C97" s="5">
        <v>0.77700000000000002</v>
      </c>
      <c r="D97" s="1"/>
      <c r="E97" s="14">
        <v>77.391999999999996</v>
      </c>
      <c r="F97" s="1"/>
      <c r="G97" s="14">
        <v>14.85167027</v>
      </c>
      <c r="H97" s="1"/>
      <c r="I97" s="14">
        <v>8.9700002669999996</v>
      </c>
      <c r="J97" s="1"/>
      <c r="K97" s="6">
        <v>13986.39698</v>
      </c>
      <c r="L97" s="1"/>
      <c r="M97" s="6">
        <v>15</v>
      </c>
      <c r="N97" s="1"/>
      <c r="O97" s="6">
        <v>89</v>
      </c>
      <c r="R97">
        <f t="shared" si="1"/>
        <v>0.71154640528888891</v>
      </c>
    </row>
    <row r="98" spans="1:18" ht="16.8" x14ac:dyDescent="0.3">
      <c r="A98" s="6">
        <v>89</v>
      </c>
      <c r="B98" s="4" t="s">
        <v>56</v>
      </c>
      <c r="C98" s="5">
        <v>0.77600000000000002</v>
      </c>
      <c r="D98" s="1"/>
      <c r="E98" s="14">
        <v>73.72</v>
      </c>
      <c r="F98" s="1"/>
      <c r="G98" s="14">
        <v>13.61692047</v>
      </c>
      <c r="H98" s="1"/>
      <c r="I98" s="14">
        <v>9.4445257560000009</v>
      </c>
      <c r="J98" s="3" t="s">
        <v>669</v>
      </c>
      <c r="K98" s="6">
        <v>22023.510590000002</v>
      </c>
      <c r="L98" s="1"/>
      <c r="M98" s="6">
        <v>-17</v>
      </c>
      <c r="N98" s="1"/>
      <c r="O98" s="6">
        <v>87</v>
      </c>
      <c r="R98">
        <f t="shared" si="1"/>
        <v>0.69306531603333332</v>
      </c>
    </row>
    <row r="99" spans="1:18" ht="16.8" x14ac:dyDescent="0.3">
      <c r="A99" s="6">
        <v>89</v>
      </c>
      <c r="B99" s="4" t="s">
        <v>79</v>
      </c>
      <c r="C99" s="5">
        <v>0.77600000000000002</v>
      </c>
      <c r="D99" s="1"/>
      <c r="E99" s="14">
        <v>70.180000000000007</v>
      </c>
      <c r="F99" s="1"/>
      <c r="G99" s="14">
        <v>13.022057650000001</v>
      </c>
      <c r="H99" s="3" t="s">
        <v>679</v>
      </c>
      <c r="I99" s="14">
        <v>8.7024296719999992</v>
      </c>
      <c r="J99" s="3" t="s">
        <v>668</v>
      </c>
      <c r="K99" s="6">
        <v>46959.251730000004</v>
      </c>
      <c r="L99" s="1"/>
      <c r="M99" s="6">
        <v>-54</v>
      </c>
      <c r="N99" s="1"/>
      <c r="O99" s="6">
        <v>95</v>
      </c>
      <c r="R99">
        <f t="shared" si="1"/>
        <v>0.65180481267777779</v>
      </c>
    </row>
    <row r="100" spans="1:18" x14ac:dyDescent="0.3">
      <c r="A100" s="6">
        <v>89</v>
      </c>
      <c r="B100" s="4" t="s">
        <v>110</v>
      </c>
      <c r="C100" s="5">
        <v>0.77600000000000002</v>
      </c>
      <c r="D100" s="1"/>
      <c r="E100" s="14">
        <v>77.483000000000004</v>
      </c>
      <c r="F100" s="1"/>
      <c r="G100" s="14">
        <v>13.12815666</v>
      </c>
      <c r="H100" s="1"/>
      <c r="I100" s="14">
        <v>10.77000046</v>
      </c>
      <c r="J100" s="1"/>
      <c r="K100" s="6">
        <v>12615.60045</v>
      </c>
      <c r="L100" s="1"/>
      <c r="M100" s="6">
        <v>22</v>
      </c>
      <c r="N100" s="1"/>
      <c r="O100" s="6">
        <v>88</v>
      </c>
      <c r="R100">
        <f t="shared" si="1"/>
        <v>0.72367103366666674</v>
      </c>
    </row>
    <row r="101" spans="1:18" ht="16.8" x14ac:dyDescent="0.3">
      <c r="A101" s="6">
        <v>92</v>
      </c>
      <c r="B101" s="4" t="s">
        <v>181</v>
      </c>
      <c r="C101" s="5">
        <v>0.76900000000000002</v>
      </c>
      <c r="D101" s="1"/>
      <c r="E101" s="14">
        <v>72.894999999999996</v>
      </c>
      <c r="F101" s="1"/>
      <c r="G101" s="14">
        <v>17.786930179999999</v>
      </c>
      <c r="H101" s="3" t="s">
        <v>669</v>
      </c>
      <c r="I101" s="14">
        <v>10.914948949999999</v>
      </c>
      <c r="J101" s="3" t="s">
        <v>668</v>
      </c>
      <c r="K101" s="6">
        <v>7438.2100920000003</v>
      </c>
      <c r="L101" s="1"/>
      <c r="M101" s="6">
        <v>38</v>
      </c>
      <c r="N101" s="1"/>
      <c r="O101" s="6">
        <v>91</v>
      </c>
      <c r="R101">
        <f t="shared" si="1"/>
        <v>0.85791302555555549</v>
      </c>
    </row>
    <row r="102" spans="1:18" ht="16.8" x14ac:dyDescent="0.3">
      <c r="A102" s="6">
        <v>93</v>
      </c>
      <c r="B102" s="4" t="s">
        <v>118</v>
      </c>
      <c r="C102" s="5">
        <v>0.76600000000000001</v>
      </c>
      <c r="D102" s="1"/>
      <c r="E102" s="14">
        <v>81.040999999999997</v>
      </c>
      <c r="F102" s="1"/>
      <c r="G102" s="14">
        <v>12.76840687</v>
      </c>
      <c r="H102" s="1"/>
      <c r="I102" s="14">
        <v>7.4103728660000003</v>
      </c>
      <c r="J102" s="3" t="s">
        <v>668</v>
      </c>
      <c r="K102" s="6">
        <v>19317.31882</v>
      </c>
      <c r="L102" s="1"/>
      <c r="M102" s="6">
        <v>-11</v>
      </c>
      <c r="N102" s="1"/>
      <c r="O102" s="6">
        <v>91</v>
      </c>
      <c r="R102">
        <f t="shared" si="1"/>
        <v>0.60169039747777786</v>
      </c>
    </row>
    <row r="103" spans="1:18" x14ac:dyDescent="0.3">
      <c r="A103" s="6">
        <v>93</v>
      </c>
      <c r="B103" s="4" t="s">
        <v>194</v>
      </c>
      <c r="C103" s="5">
        <v>0.76600000000000001</v>
      </c>
      <c r="D103" s="1"/>
      <c r="E103" s="14">
        <v>74.587999999999994</v>
      </c>
      <c r="F103" s="1"/>
      <c r="G103" s="14">
        <v>15.457715029999999</v>
      </c>
      <c r="H103" s="1"/>
      <c r="I103" s="14">
        <v>8.9799995419999998</v>
      </c>
      <c r="J103" s="1"/>
      <c r="K103" s="6">
        <v>13032.635329999999</v>
      </c>
      <c r="L103" s="1"/>
      <c r="M103" s="6">
        <v>14</v>
      </c>
      <c r="N103" s="1"/>
      <c r="O103" s="6">
        <v>91</v>
      </c>
      <c r="R103">
        <f t="shared" si="1"/>
        <v>0.72871429112222219</v>
      </c>
    </row>
    <row r="104" spans="1:18" ht="16.8" x14ac:dyDescent="0.3">
      <c r="A104" s="6">
        <v>95</v>
      </c>
      <c r="B104" s="4" t="s">
        <v>179</v>
      </c>
      <c r="C104" s="5">
        <v>0.76400000000000001</v>
      </c>
      <c r="D104" s="1"/>
      <c r="E104" s="14">
        <v>70.072999999999993</v>
      </c>
      <c r="F104" s="1"/>
      <c r="G104" s="14">
        <v>13.240579609999999</v>
      </c>
      <c r="H104" s="1"/>
      <c r="I104" s="14">
        <v>11.20780193</v>
      </c>
      <c r="J104" s="3" t="s">
        <v>669</v>
      </c>
      <c r="K104" s="6">
        <v>17715.58167</v>
      </c>
      <c r="L104" s="1"/>
      <c r="M104" s="6">
        <v>-9</v>
      </c>
      <c r="N104" s="1"/>
      <c r="O104" s="6">
        <v>96</v>
      </c>
      <c r="R104">
        <f t="shared" si="1"/>
        <v>0.74138727572222218</v>
      </c>
    </row>
    <row r="105" spans="1:18" ht="16.8" x14ac:dyDescent="0.3">
      <c r="A105" s="6">
        <v>96</v>
      </c>
      <c r="B105" s="4" t="s">
        <v>57</v>
      </c>
      <c r="C105" s="5">
        <v>0.76300000000000001</v>
      </c>
      <c r="D105" s="1"/>
      <c r="E105" s="14">
        <v>76.260999999999996</v>
      </c>
      <c r="F105" s="1"/>
      <c r="G105" s="14">
        <v>15.4951601</v>
      </c>
      <c r="H105" s="1"/>
      <c r="I105" s="14">
        <v>7.4163869870000001</v>
      </c>
      <c r="J105" s="3" t="s">
        <v>669</v>
      </c>
      <c r="K105" s="6">
        <v>15114.17175</v>
      </c>
      <c r="L105" s="1"/>
      <c r="M105" s="6">
        <v>3</v>
      </c>
      <c r="N105" s="1"/>
      <c r="O105" s="6">
        <v>96</v>
      </c>
      <c r="R105">
        <f t="shared" si="1"/>
        <v>0.67763401345555552</v>
      </c>
    </row>
    <row r="106" spans="1:18" ht="16.8" x14ac:dyDescent="0.3">
      <c r="A106" s="6">
        <v>97</v>
      </c>
      <c r="B106" s="4" t="s">
        <v>49</v>
      </c>
      <c r="C106" s="5">
        <v>0.76200000000000001</v>
      </c>
      <c r="D106" s="1"/>
      <c r="E106" s="14">
        <v>78.084999999999994</v>
      </c>
      <c r="F106" s="1"/>
      <c r="G106" s="14">
        <v>13.87884045</v>
      </c>
      <c r="H106" s="1"/>
      <c r="I106" s="14">
        <v>10.631489029999999</v>
      </c>
      <c r="J106" s="3" t="s">
        <v>668</v>
      </c>
      <c r="K106" s="6">
        <v>8415.4117079999996</v>
      </c>
      <c r="L106" s="3" t="s">
        <v>683</v>
      </c>
      <c r="M106" s="6">
        <v>30</v>
      </c>
      <c r="N106" s="1"/>
      <c r="O106" s="6">
        <v>91</v>
      </c>
      <c r="R106">
        <f t="shared" si="1"/>
        <v>0.73990631350000002</v>
      </c>
    </row>
    <row r="107" spans="1:18" ht="16.8" x14ac:dyDescent="0.3">
      <c r="A107" s="6">
        <v>98</v>
      </c>
      <c r="B107" s="4" t="s">
        <v>54</v>
      </c>
      <c r="C107" s="5">
        <v>0.76100000000000001</v>
      </c>
      <c r="D107" s="1"/>
      <c r="E107" s="14">
        <v>71.132000000000005</v>
      </c>
      <c r="F107" s="1"/>
      <c r="G107" s="14">
        <v>14.150999669999999</v>
      </c>
      <c r="H107" s="3" t="s">
        <v>669</v>
      </c>
      <c r="I107" s="14">
        <v>10.12508965</v>
      </c>
      <c r="J107" s="1"/>
      <c r="K107" s="6">
        <v>16001.12551</v>
      </c>
      <c r="L107" s="1"/>
      <c r="M107" s="6">
        <v>-2</v>
      </c>
      <c r="N107" s="1"/>
      <c r="O107" s="6">
        <v>98</v>
      </c>
      <c r="R107">
        <f t="shared" si="1"/>
        <v>0.73058631249999995</v>
      </c>
    </row>
    <row r="108" spans="1:18" ht="16.8" x14ac:dyDescent="0.3">
      <c r="A108" s="6">
        <v>99</v>
      </c>
      <c r="B108" s="4" t="s">
        <v>150</v>
      </c>
      <c r="C108" s="5">
        <v>0.75600000000000001</v>
      </c>
      <c r="D108" s="1"/>
      <c r="E108" s="14">
        <v>73.843999999999994</v>
      </c>
      <c r="F108" s="1"/>
      <c r="G108" s="14">
        <v>13.98706964</v>
      </c>
      <c r="H108" s="3" t="s">
        <v>669</v>
      </c>
      <c r="I108" s="14">
        <v>8.9306533849999994</v>
      </c>
      <c r="J108" s="3" t="s">
        <v>669</v>
      </c>
      <c r="K108" s="6">
        <v>15252.220160000001</v>
      </c>
      <c r="L108" s="1"/>
      <c r="M108" s="6">
        <v>-1</v>
      </c>
      <c r="N108" s="1"/>
      <c r="O108" s="6">
        <v>102</v>
      </c>
      <c r="R108">
        <f t="shared" si="1"/>
        <v>0.68621815838888889</v>
      </c>
    </row>
    <row r="109" spans="1:18" ht="16.8" x14ac:dyDescent="0.3">
      <c r="A109" s="6">
        <v>100</v>
      </c>
      <c r="B109" s="4" t="s">
        <v>59</v>
      </c>
      <c r="C109" s="5">
        <v>0.754</v>
      </c>
      <c r="D109" s="1"/>
      <c r="E109" s="14">
        <v>71.632999999999996</v>
      </c>
      <c r="F109" s="1"/>
      <c r="G109" s="14">
        <v>13.12716193</v>
      </c>
      <c r="H109" s="3" t="s">
        <v>669</v>
      </c>
      <c r="I109" s="14">
        <v>10.136119620000001</v>
      </c>
      <c r="J109" s="3" t="s">
        <v>669</v>
      </c>
      <c r="K109" s="6">
        <v>16218.13521</v>
      </c>
      <c r="L109" s="1"/>
      <c r="M109" s="6">
        <v>-7</v>
      </c>
      <c r="N109" s="1"/>
      <c r="O109" s="6">
        <v>100</v>
      </c>
      <c r="R109">
        <f t="shared" si="1"/>
        <v>0.70251404094444436</v>
      </c>
    </row>
    <row r="110" spans="1:18" x14ac:dyDescent="0.3">
      <c r="A110" s="6">
        <v>100</v>
      </c>
      <c r="B110" s="4" t="s">
        <v>94</v>
      </c>
      <c r="C110" s="5">
        <v>0.754</v>
      </c>
      <c r="D110" s="1"/>
      <c r="E110" s="14">
        <v>77.813999999999993</v>
      </c>
      <c r="F110" s="1"/>
      <c r="G110" s="14">
        <v>13.109049799999999</v>
      </c>
      <c r="H110" s="1"/>
      <c r="I110" s="14">
        <v>10.239999770000001</v>
      </c>
      <c r="J110" s="1"/>
      <c r="K110" s="6">
        <v>9221.8723580000005</v>
      </c>
      <c r="L110" s="1"/>
      <c r="M110" s="6">
        <v>22</v>
      </c>
      <c r="N110" s="1"/>
      <c r="O110" s="6">
        <v>100</v>
      </c>
      <c r="R110">
        <f t="shared" si="1"/>
        <v>0.70547359788888886</v>
      </c>
    </row>
    <row r="111" spans="1:18" ht="16.8" x14ac:dyDescent="0.3">
      <c r="A111" s="6">
        <v>102</v>
      </c>
      <c r="B111" s="4" t="s">
        <v>105</v>
      </c>
      <c r="C111" s="5">
        <v>0.752</v>
      </c>
      <c r="D111" s="1"/>
      <c r="E111" s="14">
        <v>77.816999999999993</v>
      </c>
      <c r="F111" s="1"/>
      <c r="G111" s="14">
        <v>11.68299961</v>
      </c>
      <c r="H111" s="1"/>
      <c r="I111" s="14">
        <v>10.369999890000001</v>
      </c>
      <c r="J111" s="3" t="s">
        <v>684</v>
      </c>
      <c r="K111" s="6">
        <v>11298.88724</v>
      </c>
      <c r="L111" s="1"/>
      <c r="M111" s="6">
        <v>13</v>
      </c>
      <c r="N111" s="1"/>
      <c r="O111" s="6">
        <v>99</v>
      </c>
      <c r="R111">
        <f t="shared" si="1"/>
        <v>0.67019442994444445</v>
      </c>
    </row>
    <row r="112" spans="1:18" ht="16.8" x14ac:dyDescent="0.3">
      <c r="A112" s="6">
        <v>103</v>
      </c>
      <c r="B112" s="4" t="s">
        <v>108</v>
      </c>
      <c r="C112" s="5">
        <v>0.748</v>
      </c>
      <c r="D112" s="1"/>
      <c r="E112" s="14">
        <v>72.697000000000003</v>
      </c>
      <c r="F112" s="1"/>
      <c r="G112" s="14">
        <v>12.73040962</v>
      </c>
      <c r="H112" s="1"/>
      <c r="I112" s="14">
        <v>8.6141670549999994</v>
      </c>
      <c r="J112" s="3" t="s">
        <v>669</v>
      </c>
      <c r="K112" s="6">
        <v>20899.781930000001</v>
      </c>
      <c r="L112" s="1"/>
      <c r="M112" s="6">
        <v>-29</v>
      </c>
      <c r="N112" s="1"/>
      <c r="O112" s="6">
        <v>102</v>
      </c>
      <c r="R112">
        <f t="shared" si="1"/>
        <v>0.64076139127777765</v>
      </c>
    </row>
    <row r="113" spans="1:18" ht="16.8" x14ac:dyDescent="0.3">
      <c r="A113" s="6">
        <v>104</v>
      </c>
      <c r="B113" s="4" t="s">
        <v>126</v>
      </c>
      <c r="C113" s="5">
        <v>0.747</v>
      </c>
      <c r="D113" s="1"/>
      <c r="E113" s="14">
        <v>71.733999999999995</v>
      </c>
      <c r="F113" s="1"/>
      <c r="G113" s="14">
        <v>13.637654299999999</v>
      </c>
      <c r="H113" s="1"/>
      <c r="I113" s="14">
        <v>9.4200000760000009</v>
      </c>
      <c r="J113" s="3" t="s">
        <v>677</v>
      </c>
      <c r="K113" s="6">
        <v>14787.08237</v>
      </c>
      <c r="L113" s="1"/>
      <c r="M113" s="6">
        <v>-4</v>
      </c>
      <c r="N113" s="1"/>
      <c r="O113" s="6">
        <v>105</v>
      </c>
      <c r="R113">
        <f t="shared" si="1"/>
        <v>0.69282373308888889</v>
      </c>
    </row>
    <row r="114" spans="1:18" ht="16.8" x14ac:dyDescent="0.3">
      <c r="A114" s="6">
        <v>105</v>
      </c>
      <c r="B114" s="4" t="s">
        <v>183</v>
      </c>
      <c r="C114" s="5">
        <v>0.746</v>
      </c>
      <c r="D114" s="1"/>
      <c r="E114" s="14">
        <v>76.507999999999996</v>
      </c>
      <c r="F114" s="1"/>
      <c r="G114" s="14">
        <v>14.673498560000001</v>
      </c>
      <c r="H114" s="3" t="s">
        <v>669</v>
      </c>
      <c r="I114" s="14">
        <v>7.5949201579999999</v>
      </c>
      <c r="J114" s="1"/>
      <c r="K114" s="6">
        <v>12011.387849999999</v>
      </c>
      <c r="L114" s="1"/>
      <c r="M114" s="6">
        <v>9</v>
      </c>
      <c r="N114" s="1"/>
      <c r="O114" s="6">
        <v>104</v>
      </c>
      <c r="R114">
        <f t="shared" si="1"/>
        <v>0.6607611874888889</v>
      </c>
    </row>
    <row r="115" spans="1:18" x14ac:dyDescent="0.3">
      <c r="A115" s="6">
        <v>106</v>
      </c>
      <c r="B115" s="4" t="s">
        <v>198</v>
      </c>
      <c r="C115" s="5">
        <v>0.74099999999999999</v>
      </c>
      <c r="D115" s="1"/>
      <c r="E115" s="14">
        <v>66.138999999999996</v>
      </c>
      <c r="F115" s="1"/>
      <c r="G115" s="14">
        <v>13.79325008</v>
      </c>
      <c r="H115" s="1"/>
      <c r="I115" s="14">
        <v>11.60999966</v>
      </c>
      <c r="J115" s="1"/>
      <c r="K115" s="6">
        <v>13693.988579999999</v>
      </c>
      <c r="L115" s="1"/>
      <c r="M115" s="6">
        <v>0</v>
      </c>
      <c r="N115" s="1"/>
      <c r="O115" s="6">
        <v>107</v>
      </c>
      <c r="R115">
        <f t="shared" si="1"/>
        <v>0.77014582422222222</v>
      </c>
    </row>
    <row r="116" spans="1:18" x14ac:dyDescent="0.3">
      <c r="A116" s="6">
        <v>107</v>
      </c>
      <c r="B116" s="4" t="s">
        <v>191</v>
      </c>
      <c r="C116" s="5">
        <v>0.74</v>
      </c>
      <c r="D116" s="1"/>
      <c r="E116" s="14">
        <v>72.388000000000005</v>
      </c>
      <c r="F116" s="1"/>
      <c r="G116" s="14">
        <v>12.46086979</v>
      </c>
      <c r="H116" s="1"/>
      <c r="I116" s="14">
        <v>11.90999985</v>
      </c>
      <c r="J116" s="1"/>
      <c r="K116" s="6">
        <v>8825.7308929999999</v>
      </c>
      <c r="L116" s="1"/>
      <c r="M116" s="6">
        <v>17</v>
      </c>
      <c r="N116" s="1"/>
      <c r="O116" s="6">
        <v>107</v>
      </c>
      <c r="R116">
        <f t="shared" si="1"/>
        <v>0.74313526694444443</v>
      </c>
    </row>
    <row r="117" spans="1:18" ht="16.8" x14ac:dyDescent="0.3">
      <c r="A117" s="6">
        <v>108</v>
      </c>
      <c r="B117" s="4" t="s">
        <v>30</v>
      </c>
      <c r="C117" s="5">
        <v>0.73299999999999998</v>
      </c>
      <c r="D117" s="1"/>
      <c r="E117" s="14">
        <v>68.581000000000003</v>
      </c>
      <c r="F117" s="1"/>
      <c r="G117" s="14">
        <v>15.610650059999999</v>
      </c>
      <c r="H117" s="3" t="s">
        <v>669</v>
      </c>
      <c r="I117" s="14">
        <v>10.021223190000001</v>
      </c>
      <c r="J117" s="3" t="s">
        <v>669</v>
      </c>
      <c r="K117" s="6">
        <v>9445.2448679999998</v>
      </c>
      <c r="L117" s="1"/>
      <c r="M117" s="6">
        <v>13</v>
      </c>
      <c r="N117" s="1"/>
      <c r="O117" s="6">
        <v>113</v>
      </c>
      <c r="R117">
        <f t="shared" si="1"/>
        <v>0.76766994133333333</v>
      </c>
    </row>
    <row r="118" spans="1:18" ht="16.8" x14ac:dyDescent="0.3">
      <c r="A118" s="6">
        <v>108</v>
      </c>
      <c r="B118" s="4" t="s">
        <v>68</v>
      </c>
      <c r="C118" s="5">
        <v>0.73299999999999998</v>
      </c>
      <c r="D118" s="1"/>
      <c r="E118" s="14">
        <v>68.337000000000003</v>
      </c>
      <c r="F118" s="1"/>
      <c r="G118" s="14">
        <v>12.482758889999999</v>
      </c>
      <c r="H118" s="3" t="s">
        <v>669</v>
      </c>
      <c r="I118" s="14">
        <v>9.6859999999999999</v>
      </c>
      <c r="J118" s="1"/>
      <c r="K118" s="6">
        <v>18854.06151</v>
      </c>
      <c r="L118" s="1"/>
      <c r="M118" s="6">
        <v>-25</v>
      </c>
      <c r="N118" s="1"/>
      <c r="O118" s="6">
        <v>111</v>
      </c>
      <c r="R118">
        <f t="shared" si="1"/>
        <v>0.6696099691666666</v>
      </c>
    </row>
    <row r="119" spans="1:18" ht="16.8" x14ac:dyDescent="0.3">
      <c r="A119" s="6">
        <v>108</v>
      </c>
      <c r="B119" s="4" t="s">
        <v>120</v>
      </c>
      <c r="C119" s="5">
        <v>0.73299999999999998</v>
      </c>
      <c r="D119" s="1"/>
      <c r="E119" s="14">
        <v>66.944999999999993</v>
      </c>
      <c r="F119" s="1"/>
      <c r="G119" s="14">
        <v>16.386060709999999</v>
      </c>
      <c r="H119" s="1"/>
      <c r="I119" s="14">
        <v>11.636664400000001</v>
      </c>
      <c r="J119" s="3" t="s">
        <v>681</v>
      </c>
      <c r="K119" s="6">
        <v>7223.860831</v>
      </c>
      <c r="L119" s="1"/>
      <c r="M119" s="6">
        <v>23</v>
      </c>
      <c r="N119" s="1"/>
      <c r="O119" s="6">
        <v>110</v>
      </c>
      <c r="R119">
        <f t="shared" si="1"/>
        <v>0.84305716638888883</v>
      </c>
    </row>
    <row r="120" spans="1:18" x14ac:dyDescent="0.3">
      <c r="A120" s="6">
        <v>111</v>
      </c>
      <c r="B120" s="4" t="s">
        <v>35</v>
      </c>
      <c r="C120" s="5">
        <v>0.73099999999999998</v>
      </c>
      <c r="D120" s="1"/>
      <c r="E120" s="14">
        <v>69.162999999999997</v>
      </c>
      <c r="F120" s="1"/>
      <c r="G120" s="14">
        <v>11.425680160000001</v>
      </c>
      <c r="H120" s="1"/>
      <c r="I120" s="14">
        <v>10.478</v>
      </c>
      <c r="J120" s="1"/>
      <c r="K120" s="6">
        <v>16983.77103</v>
      </c>
      <c r="L120" s="1"/>
      <c r="M120" s="6">
        <v>-20</v>
      </c>
      <c r="N120" s="1"/>
      <c r="O120" s="6">
        <v>112</v>
      </c>
      <c r="R120">
        <f t="shared" si="1"/>
        <v>0.6666466711111112</v>
      </c>
    </row>
    <row r="121" spans="1:18" x14ac:dyDescent="0.3">
      <c r="A121" s="6">
        <v>111</v>
      </c>
      <c r="B121" s="4" t="s">
        <v>65</v>
      </c>
      <c r="C121" s="5">
        <v>0.73099999999999998</v>
      </c>
      <c r="D121" s="1"/>
      <c r="E121" s="14">
        <v>67.316000000000003</v>
      </c>
      <c r="F121" s="1"/>
      <c r="G121" s="14">
        <v>13.84869</v>
      </c>
      <c r="H121" s="1"/>
      <c r="I121" s="14">
        <v>10.37096977</v>
      </c>
      <c r="J121" s="1"/>
      <c r="K121" s="6">
        <v>12843.158890000001</v>
      </c>
      <c r="L121" s="1"/>
      <c r="M121" s="6">
        <v>-3</v>
      </c>
      <c r="N121" s="1"/>
      <c r="O121" s="6">
        <v>114</v>
      </c>
      <c r="R121">
        <f t="shared" si="1"/>
        <v>0.73038482566666674</v>
      </c>
    </row>
    <row r="122" spans="1:18" ht="16.8" x14ac:dyDescent="0.3">
      <c r="A122" s="6">
        <v>113</v>
      </c>
      <c r="B122" s="4" t="s">
        <v>85</v>
      </c>
      <c r="C122" s="5">
        <v>0.72799999999999998</v>
      </c>
      <c r="D122" s="1"/>
      <c r="E122" s="14">
        <v>71.146000000000001</v>
      </c>
      <c r="F122" s="1"/>
      <c r="G122" s="14">
        <v>13.33577728</v>
      </c>
      <c r="H122" s="1"/>
      <c r="I122" s="14">
        <v>8.6972231999999998</v>
      </c>
      <c r="J122" s="3" t="s">
        <v>669</v>
      </c>
      <c r="K122" s="6">
        <v>13700.12989</v>
      </c>
      <c r="L122" s="1"/>
      <c r="M122" s="6">
        <v>-8</v>
      </c>
      <c r="N122" s="1"/>
      <c r="O122" s="6">
        <v>114</v>
      </c>
      <c r="R122">
        <f t="shared" si="1"/>
        <v>0.66034569777777774</v>
      </c>
    </row>
    <row r="123" spans="1:18" ht="16.8" x14ac:dyDescent="0.3">
      <c r="A123" s="6">
        <v>114</v>
      </c>
      <c r="B123" s="4" t="s">
        <v>168</v>
      </c>
      <c r="C123" s="5">
        <v>0.72199999999999998</v>
      </c>
      <c r="D123" s="1"/>
      <c r="E123" s="14">
        <v>73.631</v>
      </c>
      <c r="F123" s="1"/>
      <c r="G123" s="14">
        <v>10.95909977</v>
      </c>
      <c r="H123" s="1"/>
      <c r="I123" s="14">
        <v>8.4297595820000009</v>
      </c>
      <c r="J123" s="3" t="s">
        <v>669</v>
      </c>
      <c r="K123" s="6">
        <v>17344.386910000001</v>
      </c>
      <c r="L123" s="1"/>
      <c r="M123" s="6">
        <v>-26</v>
      </c>
      <c r="N123" s="1"/>
      <c r="O123" s="6">
        <v>116</v>
      </c>
      <c r="R123">
        <f t="shared" si="1"/>
        <v>0.58541142412222225</v>
      </c>
    </row>
    <row r="124" spans="1:18" x14ac:dyDescent="0.3">
      <c r="A124" s="6">
        <v>115</v>
      </c>
      <c r="B124" s="4" t="s">
        <v>29</v>
      </c>
      <c r="C124" s="5">
        <v>0.72099999999999997</v>
      </c>
      <c r="D124" s="1"/>
      <c r="E124" s="14">
        <v>73.566000000000003</v>
      </c>
      <c r="F124" s="1"/>
      <c r="G124" s="14">
        <v>11.98379993</v>
      </c>
      <c r="H124" s="1"/>
      <c r="I124" s="14">
        <v>8.7622900010000002</v>
      </c>
      <c r="J124" s="1"/>
      <c r="K124" s="6">
        <v>12343.07814</v>
      </c>
      <c r="L124" s="1"/>
      <c r="M124" s="6">
        <v>-2</v>
      </c>
      <c r="N124" s="1"/>
      <c r="O124" s="6">
        <v>118</v>
      </c>
      <c r="R124">
        <f t="shared" si="1"/>
        <v>0.62495966475555553</v>
      </c>
    </row>
    <row r="125" spans="1:18" ht="16.8" x14ac:dyDescent="0.3">
      <c r="A125" s="6">
        <v>115</v>
      </c>
      <c r="B125" s="4" t="s">
        <v>107</v>
      </c>
      <c r="C125" s="5">
        <v>0.72099999999999997</v>
      </c>
      <c r="D125" s="1"/>
      <c r="E125" s="14">
        <v>69.338999999999999</v>
      </c>
      <c r="F125" s="1"/>
      <c r="G125" s="14">
        <v>12.92465677</v>
      </c>
      <c r="H125" s="3" t="s">
        <v>682</v>
      </c>
      <c r="I125" s="14">
        <v>7.77860643</v>
      </c>
      <c r="J125" s="3" t="s">
        <v>676</v>
      </c>
      <c r="K125" s="6">
        <v>19831.432359999999</v>
      </c>
      <c r="L125" s="1"/>
      <c r="M125" s="6">
        <v>-36</v>
      </c>
      <c r="N125" s="1"/>
      <c r="O125" s="6">
        <v>106</v>
      </c>
      <c r="R125">
        <f t="shared" si="1"/>
        <v>0.61830512461111109</v>
      </c>
    </row>
    <row r="126" spans="1:18" ht="16.8" x14ac:dyDescent="0.3">
      <c r="A126" s="6">
        <v>117</v>
      </c>
      <c r="B126" s="4" t="s">
        <v>93</v>
      </c>
      <c r="C126" s="5">
        <v>0.72</v>
      </c>
      <c r="D126" s="1"/>
      <c r="E126" s="14">
        <v>71.478999999999999</v>
      </c>
      <c r="F126" s="1"/>
      <c r="G126" s="14">
        <v>12.383395500000001</v>
      </c>
      <c r="H126" s="3" t="s">
        <v>669</v>
      </c>
      <c r="I126" s="14">
        <v>9.9599103929999995</v>
      </c>
      <c r="J126" s="1"/>
      <c r="K126" s="6">
        <v>10056.98531</v>
      </c>
      <c r="L126" s="3" t="s">
        <v>685</v>
      </c>
      <c r="M126" s="6">
        <v>2</v>
      </c>
      <c r="N126" s="1"/>
      <c r="O126" s="6">
        <v>117</v>
      </c>
      <c r="R126">
        <f t="shared" si="1"/>
        <v>0.67598022143333325</v>
      </c>
    </row>
    <row r="127" spans="1:18" ht="16.8" x14ac:dyDescent="0.3">
      <c r="A127" s="6">
        <v>117</v>
      </c>
      <c r="B127" s="4" t="s">
        <v>98</v>
      </c>
      <c r="C127" s="5">
        <v>0.72</v>
      </c>
      <c r="D127" s="1"/>
      <c r="E127" s="14">
        <v>71.677000000000007</v>
      </c>
      <c r="F127" s="1"/>
      <c r="G127" s="14">
        <v>12.71388245</v>
      </c>
      <c r="H127" s="1"/>
      <c r="I127" s="14">
        <v>12.065888579999999</v>
      </c>
      <c r="J127" s="3" t="s">
        <v>669</v>
      </c>
      <c r="K127" s="6">
        <v>6078.1175890000004</v>
      </c>
      <c r="L127" s="1"/>
      <c r="M127" s="6">
        <v>24</v>
      </c>
      <c r="N127" s="1"/>
      <c r="O127" s="6">
        <v>118</v>
      </c>
      <c r="R127">
        <f t="shared" si="1"/>
        <v>0.75535968738888881</v>
      </c>
    </row>
    <row r="128" spans="1:18" ht="16.8" x14ac:dyDescent="0.3">
      <c r="A128" s="6">
        <v>117</v>
      </c>
      <c r="B128" s="4" t="s">
        <v>145</v>
      </c>
      <c r="C128" s="5">
        <v>0.72</v>
      </c>
      <c r="D128" s="1"/>
      <c r="E128" s="14">
        <v>69.832999999999998</v>
      </c>
      <c r="F128" s="1"/>
      <c r="G128" s="14">
        <v>12.81904666</v>
      </c>
      <c r="H128" s="3" t="s">
        <v>669</v>
      </c>
      <c r="I128" s="14">
        <v>9.9772396089999997</v>
      </c>
      <c r="J128" s="1"/>
      <c r="K128" s="6">
        <v>10731.20422</v>
      </c>
      <c r="L128" s="1"/>
      <c r="M128" s="6">
        <v>0</v>
      </c>
      <c r="N128" s="1"/>
      <c r="O128" s="6">
        <v>120</v>
      </c>
      <c r="R128">
        <f t="shared" si="1"/>
        <v>0.6886592830777778</v>
      </c>
    </row>
    <row r="129" spans="1:18" x14ac:dyDescent="0.3">
      <c r="A129" s="6">
        <v>120</v>
      </c>
      <c r="B129" s="4" t="s">
        <v>115</v>
      </c>
      <c r="C129" s="5">
        <v>0.71</v>
      </c>
      <c r="D129" s="1"/>
      <c r="E129" s="14">
        <v>75.313000000000002</v>
      </c>
      <c r="F129" s="1"/>
      <c r="G129" s="14">
        <v>15.074990270000001</v>
      </c>
      <c r="H129" s="1"/>
      <c r="I129" s="14">
        <v>6.1980000000000004</v>
      </c>
      <c r="J129" s="1"/>
      <c r="K129" s="6">
        <v>8652.8808590000008</v>
      </c>
      <c r="L129" s="1"/>
      <c r="M129" s="6">
        <v>5</v>
      </c>
      <c r="N129" s="1"/>
      <c r="O129" s="6">
        <v>122</v>
      </c>
      <c r="P129" s="1"/>
      <c r="R129">
        <f t="shared" si="1"/>
        <v>0.62534972972222225</v>
      </c>
    </row>
    <row r="130" spans="1:18" ht="16.8" x14ac:dyDescent="0.3">
      <c r="A130" s="6">
        <v>121</v>
      </c>
      <c r="B130" s="4" t="s">
        <v>193</v>
      </c>
      <c r="C130" s="5">
        <v>0.70899999999999996</v>
      </c>
      <c r="D130" s="1"/>
      <c r="E130" s="14">
        <v>72.513999999999996</v>
      </c>
      <c r="F130" s="1"/>
      <c r="G130" s="14">
        <v>12.965376539999999</v>
      </c>
      <c r="H130" s="3" t="s">
        <v>681</v>
      </c>
      <c r="I130" s="14">
        <v>9.6783853729999993</v>
      </c>
      <c r="J130" s="3" t="s">
        <v>681</v>
      </c>
      <c r="K130" s="6">
        <v>7157.08</v>
      </c>
      <c r="L130" s="3" t="s">
        <v>686</v>
      </c>
      <c r="M130" s="6">
        <v>11</v>
      </c>
      <c r="N130" s="1"/>
      <c r="O130" s="6">
        <v>121</v>
      </c>
      <c r="P130" s="1"/>
      <c r="R130">
        <f t="shared" si="1"/>
        <v>0.68276219409999994</v>
      </c>
    </row>
    <row r="131" spans="1:18" ht="16.8" x14ac:dyDescent="0.3">
      <c r="A131" s="6">
        <v>122</v>
      </c>
      <c r="B131" s="4" t="s">
        <v>196</v>
      </c>
      <c r="C131" s="5">
        <v>0.70799999999999996</v>
      </c>
      <c r="D131" s="1"/>
      <c r="E131" s="14">
        <v>71.697999999999993</v>
      </c>
      <c r="F131" s="1"/>
      <c r="G131" s="14">
        <v>12.436400000000001</v>
      </c>
      <c r="H131" s="1"/>
      <c r="I131" s="14">
        <v>11.332983609999999</v>
      </c>
      <c r="J131" s="3" t="s">
        <v>669</v>
      </c>
      <c r="K131" s="6">
        <v>5952.0169249999999</v>
      </c>
      <c r="L131" s="1"/>
      <c r="M131" s="6">
        <v>21</v>
      </c>
      <c r="N131" s="1"/>
      <c r="O131" s="6">
        <v>123</v>
      </c>
      <c r="P131" s="1"/>
      <c r="R131">
        <f t="shared" si="1"/>
        <v>0.72322167588888886</v>
      </c>
    </row>
    <row r="132" spans="1:18" x14ac:dyDescent="0.3">
      <c r="A132" s="6">
        <v>123</v>
      </c>
      <c r="B132" s="4" t="s">
        <v>135</v>
      </c>
      <c r="C132" s="5">
        <v>0.70599999999999996</v>
      </c>
      <c r="D132" s="1"/>
      <c r="E132" s="14">
        <v>74.947000000000003</v>
      </c>
      <c r="F132" s="1"/>
      <c r="G132" s="14">
        <v>11.51021957</v>
      </c>
      <c r="H132" s="1"/>
      <c r="I132" s="14">
        <v>9.9330196379999993</v>
      </c>
      <c r="J132" s="1"/>
      <c r="K132" s="6">
        <v>6881.479609</v>
      </c>
      <c r="L132" s="1"/>
      <c r="M132" s="6">
        <v>11</v>
      </c>
      <c r="N132" s="1"/>
      <c r="O132" s="6">
        <v>124</v>
      </c>
      <c r="P132" s="1"/>
      <c r="R132">
        <f t="shared" si="1"/>
        <v>0.65082897598888889</v>
      </c>
    </row>
    <row r="133" spans="1:18" ht="16.8" x14ac:dyDescent="0.3">
      <c r="A133" s="6">
        <v>124</v>
      </c>
      <c r="B133" s="4" t="s">
        <v>139</v>
      </c>
      <c r="C133" s="5">
        <v>0.70299999999999996</v>
      </c>
      <c r="D133" s="1"/>
      <c r="E133" s="14">
        <v>62.109000000000002</v>
      </c>
      <c r="F133" s="1"/>
      <c r="G133" s="14">
        <v>12.84263763</v>
      </c>
      <c r="H133" s="3" t="s">
        <v>682</v>
      </c>
      <c r="I133" s="14">
        <v>9.4486376760000006</v>
      </c>
      <c r="J133" s="3" t="s">
        <v>682</v>
      </c>
      <c r="K133" s="6">
        <v>19642.377700000001</v>
      </c>
      <c r="L133" s="1"/>
      <c r="M133" s="6">
        <v>-43</v>
      </c>
      <c r="N133" s="1"/>
      <c r="O133" s="6">
        <v>125</v>
      </c>
      <c r="P133" s="1"/>
      <c r="R133">
        <f t="shared" si="1"/>
        <v>0.67169452336666668</v>
      </c>
    </row>
    <row r="134" spans="1:18" x14ac:dyDescent="0.3">
      <c r="A134" s="1"/>
      <c r="B134" s="12" t="s">
        <v>687</v>
      </c>
      <c r="C134" s="12"/>
      <c r="D134" s="12"/>
      <c r="E134" s="12"/>
      <c r="F134" s="12"/>
      <c r="G134" s="12"/>
      <c r="H134" s="12"/>
      <c r="I134" s="12"/>
      <c r="J134" s="12"/>
      <c r="K134" s="12"/>
      <c r="L134" s="12"/>
      <c r="M134" s="12"/>
      <c r="N134" s="12"/>
      <c r="O134" s="12"/>
      <c r="P134" s="12"/>
      <c r="R134">
        <f t="shared" si="1"/>
        <v>0</v>
      </c>
    </row>
    <row r="135" spans="1:18" ht="16.8" x14ac:dyDescent="0.3">
      <c r="A135" s="6">
        <v>125</v>
      </c>
      <c r="B135" s="4" t="s">
        <v>34</v>
      </c>
      <c r="C135" s="5">
        <v>0.69799999999999995</v>
      </c>
      <c r="D135" s="1"/>
      <c r="E135" s="14">
        <v>72.974999999999994</v>
      </c>
      <c r="F135" s="1"/>
      <c r="G135" s="14">
        <v>13.152741839999999</v>
      </c>
      <c r="H135" s="3" t="s">
        <v>669</v>
      </c>
      <c r="I135" s="14">
        <v>5.8357946619999996</v>
      </c>
      <c r="J135" s="3" t="s">
        <v>676</v>
      </c>
      <c r="K135" s="6">
        <v>13842.803529999999</v>
      </c>
      <c r="L135" s="1"/>
      <c r="M135" s="6">
        <v>-21</v>
      </c>
      <c r="N135" s="1"/>
      <c r="O135" s="6">
        <v>126</v>
      </c>
      <c r="P135" s="1"/>
      <c r="R135">
        <f t="shared" si="1"/>
        <v>0.55988042873333332</v>
      </c>
    </row>
    <row r="136" spans="1:18" ht="16.8" x14ac:dyDescent="0.3">
      <c r="A136" s="6">
        <v>126</v>
      </c>
      <c r="B136" s="4" t="s">
        <v>172</v>
      </c>
      <c r="C136" s="5">
        <v>0.69499999999999995</v>
      </c>
      <c r="D136" s="1"/>
      <c r="E136" s="14">
        <v>64.123000000000005</v>
      </c>
      <c r="F136" s="1"/>
      <c r="G136" s="14">
        <v>15.246043909999999</v>
      </c>
      <c r="H136" s="3" t="s">
        <v>669</v>
      </c>
      <c r="I136" s="14">
        <v>8.6851997379999997</v>
      </c>
      <c r="J136" s="1"/>
      <c r="K136" s="6">
        <v>9919.0852300000006</v>
      </c>
      <c r="L136" s="1"/>
      <c r="M136" s="6">
        <v>-6</v>
      </c>
      <c r="N136" s="1"/>
      <c r="O136" s="6">
        <v>126</v>
      </c>
      <c r="P136" s="1"/>
      <c r="R136">
        <f t="shared" si="1"/>
        <v>0.71300787765555551</v>
      </c>
    </row>
    <row r="137" spans="1:18" ht="16.8" x14ac:dyDescent="0.3">
      <c r="A137" s="6">
        <v>126</v>
      </c>
      <c r="B137" s="4" t="s">
        <v>89</v>
      </c>
      <c r="C137" s="5">
        <v>0.69499999999999995</v>
      </c>
      <c r="D137" s="1"/>
      <c r="E137" s="14">
        <v>72.323999999999998</v>
      </c>
      <c r="F137" s="1"/>
      <c r="G137" s="14">
        <v>12.359401350000001</v>
      </c>
      <c r="H137" s="3" t="s">
        <v>688</v>
      </c>
      <c r="I137" s="14">
        <v>6.7800462870000002</v>
      </c>
      <c r="J137" s="3" t="s">
        <v>679</v>
      </c>
      <c r="K137" s="6">
        <v>12653.52469</v>
      </c>
      <c r="L137" s="1"/>
      <c r="M137" s="6">
        <v>-16</v>
      </c>
      <c r="N137" s="1"/>
      <c r="O137" s="6">
        <v>126</v>
      </c>
      <c r="P137" s="1"/>
      <c r="R137">
        <f t="shared" si="1"/>
        <v>0.56931824706666667</v>
      </c>
    </row>
    <row r="138" spans="1:18" ht="16.8" x14ac:dyDescent="0.3">
      <c r="A138" s="6">
        <v>128</v>
      </c>
      <c r="B138" s="4" t="s">
        <v>178</v>
      </c>
      <c r="C138" s="5">
        <v>0.69099999999999995</v>
      </c>
      <c r="D138" s="1"/>
      <c r="E138" s="14">
        <v>71.790000000000006</v>
      </c>
      <c r="F138" s="1"/>
      <c r="G138" s="14">
        <v>10.84980801</v>
      </c>
      <c r="H138" s="3" t="s">
        <v>669</v>
      </c>
      <c r="I138" s="14">
        <v>11.27094825</v>
      </c>
      <c r="J138" s="3" t="s">
        <v>668</v>
      </c>
      <c r="K138" s="6">
        <v>5746.5689689999999</v>
      </c>
      <c r="L138" s="1"/>
      <c r="M138" s="6">
        <v>17</v>
      </c>
      <c r="N138" s="1"/>
      <c r="O138" s="6">
        <v>129</v>
      </c>
      <c r="P138" s="1"/>
      <c r="R138">
        <f t="shared" ref="R138:R201" si="2">(((I138/15) + (G138/18)) / 2)</f>
        <v>0.67708183083333329</v>
      </c>
    </row>
    <row r="139" spans="1:18" ht="16.8" x14ac:dyDescent="0.3">
      <c r="A139" s="6">
        <v>129</v>
      </c>
      <c r="B139" s="4" t="s">
        <v>185</v>
      </c>
      <c r="C139" s="5">
        <v>0.68899999999999995</v>
      </c>
      <c r="D139" s="1"/>
      <c r="E139" s="14">
        <v>67.105000000000004</v>
      </c>
      <c r="F139" s="1"/>
      <c r="G139" s="14">
        <v>12.37506862</v>
      </c>
      <c r="H139" s="3" t="s">
        <v>689</v>
      </c>
      <c r="I139" s="14">
        <v>10.76746107</v>
      </c>
      <c r="J139" s="3" t="s">
        <v>669</v>
      </c>
      <c r="K139" s="6">
        <v>7005.5207810000002</v>
      </c>
      <c r="L139" s="1"/>
      <c r="M139" s="6">
        <v>4</v>
      </c>
      <c r="N139" s="1"/>
      <c r="O139" s="6">
        <v>130</v>
      </c>
      <c r="P139" s="1"/>
      <c r="R139">
        <f t="shared" si="2"/>
        <v>0.70266727511111116</v>
      </c>
    </row>
    <row r="140" spans="1:18" x14ac:dyDescent="0.3">
      <c r="A140" s="6">
        <v>130</v>
      </c>
      <c r="B140" s="4" t="s">
        <v>23</v>
      </c>
      <c r="C140" s="5">
        <v>0.68500000000000005</v>
      </c>
      <c r="D140" s="1"/>
      <c r="E140" s="14">
        <v>74.671999999999997</v>
      </c>
      <c r="F140" s="1"/>
      <c r="G140" s="14">
        <v>12.31016827</v>
      </c>
      <c r="H140" s="1"/>
      <c r="I140" s="14">
        <v>6.7899999619999996</v>
      </c>
      <c r="J140" s="1"/>
      <c r="K140" s="6">
        <v>8497.6586389999993</v>
      </c>
      <c r="L140" s="1"/>
      <c r="M140" s="6">
        <v>-4</v>
      </c>
      <c r="N140" s="1"/>
      <c r="O140" s="6">
        <v>131</v>
      </c>
      <c r="P140" s="1"/>
      <c r="R140">
        <f t="shared" si="2"/>
        <v>0.56828245067777772</v>
      </c>
    </row>
    <row r="141" spans="1:18" x14ac:dyDescent="0.3">
      <c r="A141" s="6">
        <v>130</v>
      </c>
      <c r="B141" s="4" t="s">
        <v>86</v>
      </c>
      <c r="C141" s="5">
        <v>0.68500000000000005</v>
      </c>
      <c r="D141" s="1"/>
      <c r="E141" s="14">
        <v>72.003</v>
      </c>
      <c r="F141" s="1"/>
      <c r="G141" s="14">
        <v>12.954540250000001</v>
      </c>
      <c r="H141" s="1"/>
      <c r="I141" s="14">
        <v>6.8800001140000004</v>
      </c>
      <c r="J141" s="1"/>
      <c r="K141" s="6">
        <v>9046.7563360000004</v>
      </c>
      <c r="L141" s="1"/>
      <c r="M141" s="6">
        <v>-7</v>
      </c>
      <c r="N141" s="1"/>
      <c r="O141" s="6">
        <v>133</v>
      </c>
      <c r="P141" s="1"/>
      <c r="R141">
        <f t="shared" si="2"/>
        <v>0.58918167741111116</v>
      </c>
    </row>
    <row r="142" spans="1:18" x14ac:dyDescent="0.3">
      <c r="A142" s="6">
        <v>132</v>
      </c>
      <c r="B142" s="4" t="s">
        <v>162</v>
      </c>
      <c r="C142" s="5">
        <v>0.67800000000000005</v>
      </c>
      <c r="D142" s="1"/>
      <c r="E142" s="14">
        <v>72.099000000000004</v>
      </c>
      <c r="F142" s="1"/>
      <c r="G142" s="14">
        <v>11.11291027</v>
      </c>
      <c r="H142" s="1"/>
      <c r="I142" s="14">
        <v>7.3000001909999996</v>
      </c>
      <c r="J142" s="1"/>
      <c r="K142" s="6">
        <v>10594.84201</v>
      </c>
      <c r="L142" s="1"/>
      <c r="M142" s="6">
        <v>-14</v>
      </c>
      <c r="N142" s="1"/>
      <c r="O142" s="6">
        <v>134</v>
      </c>
      <c r="P142" s="1"/>
      <c r="R142">
        <f t="shared" si="2"/>
        <v>0.55202529164444436</v>
      </c>
    </row>
    <row r="143" spans="1:18" ht="16.8" x14ac:dyDescent="0.3">
      <c r="A143" s="6">
        <v>133</v>
      </c>
      <c r="B143" s="4" t="s">
        <v>75</v>
      </c>
      <c r="C143" s="5">
        <v>0.67400000000000004</v>
      </c>
      <c r="D143" s="1"/>
      <c r="E143" s="14">
        <v>63.707000000000001</v>
      </c>
      <c r="F143" s="1"/>
      <c r="G143" s="14">
        <v>12.49119511</v>
      </c>
      <c r="H143" s="3" t="s">
        <v>682</v>
      </c>
      <c r="I143" s="14">
        <v>8.2813270140000004</v>
      </c>
      <c r="J143" s="3" t="s">
        <v>676</v>
      </c>
      <c r="K143" s="6">
        <v>12762.46845</v>
      </c>
      <c r="L143" s="1"/>
      <c r="M143" s="6">
        <v>-24</v>
      </c>
      <c r="N143" s="1"/>
      <c r="O143" s="6">
        <v>132</v>
      </c>
      <c r="P143" s="1"/>
      <c r="R143">
        <f t="shared" si="2"/>
        <v>0.62302187574444445</v>
      </c>
    </row>
    <row r="144" spans="1:18" x14ac:dyDescent="0.3">
      <c r="A144" s="6">
        <v>133</v>
      </c>
      <c r="B144" s="4" t="s">
        <v>151</v>
      </c>
      <c r="C144" s="5">
        <v>0.67400000000000004</v>
      </c>
      <c r="D144" s="1"/>
      <c r="E144" s="14">
        <v>65.17</v>
      </c>
      <c r="F144" s="1"/>
      <c r="G144" s="14">
        <v>12.998009679999999</v>
      </c>
      <c r="H144" s="1"/>
      <c r="I144" s="14">
        <v>10.130000109999999</v>
      </c>
      <c r="J144" s="1"/>
      <c r="K144" s="6">
        <v>6547.0986350000003</v>
      </c>
      <c r="L144" s="1"/>
      <c r="M144" s="6">
        <v>5</v>
      </c>
      <c r="N144" s="1"/>
      <c r="O144" s="6">
        <v>109</v>
      </c>
      <c r="P144" s="1"/>
      <c r="R144">
        <f t="shared" si="2"/>
        <v>0.6987224947777777</v>
      </c>
    </row>
    <row r="145" spans="1:18" ht="16.8" x14ac:dyDescent="0.3">
      <c r="A145" s="6">
        <v>135</v>
      </c>
      <c r="B145" s="4" t="s">
        <v>47</v>
      </c>
      <c r="C145" s="5">
        <v>0.66800000000000004</v>
      </c>
      <c r="D145" s="1"/>
      <c r="E145" s="14">
        <v>76.058999999999997</v>
      </c>
      <c r="F145" s="1"/>
      <c r="G145" s="14">
        <v>11.367097169999999</v>
      </c>
      <c r="H145" s="3" t="s">
        <v>669</v>
      </c>
      <c r="I145" s="14">
        <v>6.0900390499999997</v>
      </c>
      <c r="J145" s="3" t="s">
        <v>676</v>
      </c>
      <c r="K145" s="6">
        <v>8165.3791719999999</v>
      </c>
      <c r="L145" s="1"/>
      <c r="M145" s="6">
        <v>-7</v>
      </c>
      <c r="N145" s="1"/>
      <c r="O145" s="6">
        <v>135</v>
      </c>
      <c r="R145">
        <f t="shared" si="2"/>
        <v>0.51875400083333334</v>
      </c>
    </row>
    <row r="146" spans="1:18" ht="16.8" x14ac:dyDescent="0.3">
      <c r="A146" s="6">
        <v>136</v>
      </c>
      <c r="B146" s="4" t="s">
        <v>132</v>
      </c>
      <c r="C146" s="5">
        <v>0.66500000000000004</v>
      </c>
      <c r="D146" s="1"/>
      <c r="E146" s="14">
        <v>67.385000000000005</v>
      </c>
      <c r="F146" s="1"/>
      <c r="G146" s="14">
        <v>11.78505588</v>
      </c>
      <c r="H146" s="3" t="s">
        <v>690</v>
      </c>
      <c r="I146" s="14">
        <v>7.273146745</v>
      </c>
      <c r="J146" s="3" t="s">
        <v>668</v>
      </c>
      <c r="K146" s="6">
        <v>10916.60872</v>
      </c>
      <c r="L146" s="1"/>
      <c r="M146" s="6">
        <v>-20</v>
      </c>
      <c r="N146" s="1"/>
      <c r="O146" s="6">
        <v>137</v>
      </c>
      <c r="R146">
        <f t="shared" si="2"/>
        <v>0.56980088816666663</v>
      </c>
    </row>
    <row r="147" spans="1:18" x14ac:dyDescent="0.3">
      <c r="A147" s="6">
        <v>137</v>
      </c>
      <c r="B147" s="4" t="s">
        <v>78</v>
      </c>
      <c r="C147" s="5">
        <v>0.66200000000000003</v>
      </c>
      <c r="D147" s="1"/>
      <c r="E147" s="14">
        <v>72.602000000000004</v>
      </c>
      <c r="F147" s="1"/>
      <c r="G147" s="14">
        <v>10.67763042</v>
      </c>
      <c r="H147" s="1"/>
      <c r="I147" s="14">
        <v>5.8473000529999997</v>
      </c>
      <c r="J147" s="1"/>
      <c r="K147" s="6">
        <v>12458.603999999999</v>
      </c>
      <c r="L147" s="1"/>
      <c r="M147" s="6">
        <v>-25</v>
      </c>
      <c r="N147" s="1"/>
      <c r="O147" s="6">
        <v>136</v>
      </c>
      <c r="R147">
        <f t="shared" si="2"/>
        <v>0.49151084676666668</v>
      </c>
    </row>
    <row r="148" spans="1:18" ht="16.8" x14ac:dyDescent="0.3">
      <c r="A148" s="6">
        <v>138</v>
      </c>
      <c r="B148" s="4" t="s">
        <v>44</v>
      </c>
      <c r="C148" s="5">
        <v>0.64900000000000002</v>
      </c>
      <c r="D148" s="1"/>
      <c r="E148" s="14">
        <v>65.772000000000006</v>
      </c>
      <c r="F148" s="1"/>
      <c r="G148" s="14">
        <v>12.681947109999999</v>
      </c>
      <c r="H148" s="3" t="s">
        <v>669</v>
      </c>
      <c r="I148" s="14">
        <v>8.3226447920000002</v>
      </c>
      <c r="J148" s="3" t="s">
        <v>668</v>
      </c>
      <c r="K148" s="6">
        <v>5902.5990659999998</v>
      </c>
      <c r="L148" s="1"/>
      <c r="M148" s="6">
        <v>6</v>
      </c>
      <c r="N148" s="1"/>
      <c r="O148" s="6">
        <v>138</v>
      </c>
      <c r="R148">
        <f t="shared" si="2"/>
        <v>0.62969780167777778</v>
      </c>
    </row>
    <row r="149" spans="1:18" ht="16.8" x14ac:dyDescent="0.3">
      <c r="A149" s="6">
        <v>139</v>
      </c>
      <c r="B149" s="4" t="s">
        <v>81</v>
      </c>
      <c r="C149" s="5">
        <v>0.64500000000000002</v>
      </c>
      <c r="D149" s="1"/>
      <c r="E149" s="14">
        <v>72.884</v>
      </c>
      <c r="F149" s="1"/>
      <c r="G149" s="14">
        <v>10.162206469999999</v>
      </c>
      <c r="H149" s="3" t="s">
        <v>669</v>
      </c>
      <c r="I149" s="14">
        <v>7.5102290739999997</v>
      </c>
      <c r="J149" s="3" t="s">
        <v>669</v>
      </c>
      <c r="K149" s="6">
        <v>6064.7857830000003</v>
      </c>
      <c r="L149" s="1"/>
      <c r="M149" s="6">
        <v>3</v>
      </c>
      <c r="N149" s="1"/>
      <c r="O149" s="6">
        <v>139</v>
      </c>
      <c r="R149">
        <f t="shared" si="2"/>
        <v>0.5326244821888888</v>
      </c>
    </row>
    <row r="150" spans="1:18" ht="16.8" x14ac:dyDescent="0.3">
      <c r="A150" s="6">
        <v>140</v>
      </c>
      <c r="B150" s="4" t="s">
        <v>100</v>
      </c>
      <c r="C150" s="5">
        <v>0.64400000000000002</v>
      </c>
      <c r="D150" s="1"/>
      <c r="E150" s="14">
        <v>66.472999999999999</v>
      </c>
      <c r="F150" s="1"/>
      <c r="G150" s="14">
        <v>11.87390648</v>
      </c>
      <c r="H150" s="3" t="s">
        <v>691</v>
      </c>
      <c r="I150" s="14">
        <v>9.1285815689999996</v>
      </c>
      <c r="J150" s="3" t="s">
        <v>676</v>
      </c>
      <c r="K150" s="6">
        <v>4947.2804260000003</v>
      </c>
      <c r="L150" s="1"/>
      <c r="M150" s="6">
        <v>11</v>
      </c>
      <c r="N150" s="1"/>
      <c r="O150" s="6">
        <v>140</v>
      </c>
      <c r="R150">
        <f t="shared" si="2"/>
        <v>0.63411678785555559</v>
      </c>
    </row>
    <row r="151" spans="1:18" ht="16.8" x14ac:dyDescent="0.3">
      <c r="A151" s="6">
        <v>141</v>
      </c>
      <c r="B151" s="4" t="s">
        <v>167</v>
      </c>
      <c r="C151" s="5">
        <v>0.63700000000000001</v>
      </c>
      <c r="D151" s="1"/>
      <c r="E151" s="14">
        <v>69.718000000000004</v>
      </c>
      <c r="F151" s="1"/>
      <c r="G151" s="14">
        <v>12.8567099</v>
      </c>
      <c r="H151" s="3" t="s">
        <v>679</v>
      </c>
      <c r="I151" s="14">
        <v>5.9875591750000003</v>
      </c>
      <c r="J151" s="3" t="s">
        <v>669</v>
      </c>
      <c r="K151" s="6">
        <v>5583.4233350000004</v>
      </c>
      <c r="L151" s="1"/>
      <c r="M151" s="6">
        <v>6</v>
      </c>
      <c r="N151" s="1"/>
      <c r="O151" s="6">
        <v>141</v>
      </c>
      <c r="R151">
        <f t="shared" si="2"/>
        <v>0.55671613638888884</v>
      </c>
    </row>
    <row r="152" spans="1:18" ht="16.8" x14ac:dyDescent="0.3">
      <c r="A152" s="6">
        <v>142</v>
      </c>
      <c r="B152" s="4" t="s">
        <v>180</v>
      </c>
      <c r="C152" s="5">
        <v>0.63400000000000001</v>
      </c>
      <c r="D152" s="1"/>
      <c r="E152" s="14">
        <v>67.688999999999993</v>
      </c>
      <c r="F152" s="1"/>
      <c r="G152" s="14">
        <v>13.25306303</v>
      </c>
      <c r="H152" s="3" t="s">
        <v>690</v>
      </c>
      <c r="I152" s="14">
        <v>6.2265805509999996</v>
      </c>
      <c r="J152" s="3" t="s">
        <v>690</v>
      </c>
      <c r="K152" s="6">
        <v>5434.5946919999997</v>
      </c>
      <c r="L152" s="1"/>
      <c r="M152" s="6">
        <v>8</v>
      </c>
      <c r="N152" s="1"/>
      <c r="O152" s="6">
        <v>142</v>
      </c>
      <c r="R152">
        <f t="shared" si="2"/>
        <v>0.57569332475555557</v>
      </c>
    </row>
    <row r="153" spans="1:18" x14ac:dyDescent="0.3">
      <c r="A153" s="6">
        <v>143</v>
      </c>
      <c r="B153" s="4" t="s">
        <v>71</v>
      </c>
      <c r="C153" s="5">
        <v>0.628</v>
      </c>
      <c r="D153" s="1"/>
      <c r="E153" s="14">
        <v>65.498000000000005</v>
      </c>
      <c r="F153" s="1"/>
      <c r="G153" s="14">
        <v>11.418459889999999</v>
      </c>
      <c r="H153" s="1"/>
      <c r="I153" s="14">
        <v>7.1072101590000001</v>
      </c>
      <c r="J153" s="1"/>
      <c r="K153" s="6">
        <v>6846.3522039999998</v>
      </c>
      <c r="L153" s="1"/>
      <c r="M153" s="6">
        <v>-8</v>
      </c>
      <c r="N153" s="1"/>
      <c r="O153" s="6">
        <v>144</v>
      </c>
      <c r="R153">
        <f t="shared" si="2"/>
        <v>0.55408644668888885</v>
      </c>
    </row>
    <row r="154" spans="1:18" ht="16.8" x14ac:dyDescent="0.3">
      <c r="A154" s="6">
        <v>143</v>
      </c>
      <c r="B154" s="4" t="s">
        <v>97</v>
      </c>
      <c r="C154" s="5">
        <v>0.628</v>
      </c>
      <c r="D154" s="1"/>
      <c r="E154" s="14">
        <v>63.646000000000001</v>
      </c>
      <c r="F154" s="1"/>
      <c r="G154" s="14">
        <v>11.474075729999999</v>
      </c>
      <c r="H154" s="3" t="s">
        <v>690</v>
      </c>
      <c r="I154" s="14">
        <v>8.6247100830000001</v>
      </c>
      <c r="J154" s="1"/>
      <c r="K154" s="6">
        <v>5608.2960659999999</v>
      </c>
      <c r="L154" s="1"/>
      <c r="M154" s="6">
        <v>3</v>
      </c>
      <c r="N154" s="1"/>
      <c r="O154" s="6">
        <v>143</v>
      </c>
      <c r="R154">
        <f t="shared" si="2"/>
        <v>0.60621466193333329</v>
      </c>
    </row>
    <row r="155" spans="1:18" x14ac:dyDescent="0.3">
      <c r="A155" s="6">
        <v>145</v>
      </c>
      <c r="B155" s="4" t="s">
        <v>138</v>
      </c>
      <c r="C155" s="5">
        <v>0.622</v>
      </c>
      <c r="D155" s="1"/>
      <c r="E155" s="14">
        <v>70.353999999999999</v>
      </c>
      <c r="F155" s="1"/>
      <c r="G155" s="14">
        <v>13.754303930000001</v>
      </c>
      <c r="H155" s="1"/>
      <c r="I155" s="14">
        <v>4.5037298200000002</v>
      </c>
      <c r="J155" s="1"/>
      <c r="K155" s="6">
        <v>4725.9306130000004</v>
      </c>
      <c r="L155" s="1"/>
      <c r="M155" s="6">
        <v>10</v>
      </c>
      <c r="N155" s="1"/>
      <c r="O155" s="6">
        <v>150</v>
      </c>
      <c r="R155">
        <f t="shared" si="2"/>
        <v>0.53218832538888894</v>
      </c>
    </row>
    <row r="156" spans="1:18" ht="16.8" x14ac:dyDescent="0.3">
      <c r="A156" s="6">
        <v>146</v>
      </c>
      <c r="B156" s="4" t="s">
        <v>195</v>
      </c>
      <c r="C156" s="5">
        <v>0.621</v>
      </c>
      <c r="D156" s="1"/>
      <c r="E156" s="14">
        <v>71.477000000000004</v>
      </c>
      <c r="F156" s="1"/>
      <c r="G156" s="14">
        <v>11.81160992</v>
      </c>
      <c r="H156" s="3" t="s">
        <v>669</v>
      </c>
      <c r="I156" s="14">
        <v>7.1832097270000004</v>
      </c>
      <c r="J156" s="3" t="s">
        <v>676</v>
      </c>
      <c r="K156" s="6">
        <v>3403.6901929999999</v>
      </c>
      <c r="L156" s="1"/>
      <c r="M156" s="6">
        <v>20</v>
      </c>
      <c r="N156" s="1"/>
      <c r="O156" s="6">
        <v>145</v>
      </c>
      <c r="R156">
        <f t="shared" si="2"/>
        <v>0.56754059978888893</v>
      </c>
    </row>
    <row r="157" spans="1:18" ht="16.8" x14ac:dyDescent="0.3">
      <c r="A157" s="6">
        <v>147</v>
      </c>
      <c r="B157" s="4" t="s">
        <v>104</v>
      </c>
      <c r="C157" s="5">
        <v>0.61699999999999999</v>
      </c>
      <c r="D157" s="1"/>
      <c r="E157" s="14">
        <v>68.963999999999999</v>
      </c>
      <c r="F157" s="1"/>
      <c r="G157" s="14">
        <v>9.6054830550000005</v>
      </c>
      <c r="H157" s="1"/>
      <c r="I157" s="14">
        <v>6.0602461600000002</v>
      </c>
      <c r="J157" s="3" t="s">
        <v>668</v>
      </c>
      <c r="K157" s="6">
        <v>8106.1532180000004</v>
      </c>
      <c r="L157" s="1"/>
      <c r="M157" s="6">
        <v>-18</v>
      </c>
      <c r="N157" s="1"/>
      <c r="O157" s="6">
        <v>147</v>
      </c>
      <c r="R157">
        <f t="shared" si="2"/>
        <v>0.46882717908333338</v>
      </c>
    </row>
    <row r="158" spans="1:18" ht="16.8" x14ac:dyDescent="0.3">
      <c r="A158" s="6">
        <v>148</v>
      </c>
      <c r="B158" s="4" t="s">
        <v>9</v>
      </c>
      <c r="C158" s="5">
        <v>0.61599999999999999</v>
      </c>
      <c r="D158" s="1"/>
      <c r="E158" s="14">
        <v>64.617000000000004</v>
      </c>
      <c r="F158" s="1"/>
      <c r="G158" s="14">
        <v>12.1676</v>
      </c>
      <c r="H158" s="1"/>
      <c r="I158" s="14">
        <v>5.9561730089999996</v>
      </c>
      <c r="J158" s="3" t="s">
        <v>690</v>
      </c>
      <c r="K158" s="6">
        <v>6631.2765440000003</v>
      </c>
      <c r="L158" s="1"/>
      <c r="M158" s="6">
        <v>-11</v>
      </c>
      <c r="N158" s="1"/>
      <c r="O158" s="6">
        <v>146</v>
      </c>
      <c r="R158">
        <f t="shared" si="2"/>
        <v>0.53652798918888889</v>
      </c>
    </row>
    <row r="159" spans="1:18" ht="16.8" x14ac:dyDescent="0.3">
      <c r="A159" s="6">
        <v>149</v>
      </c>
      <c r="B159" s="4" t="s">
        <v>67</v>
      </c>
      <c r="C159" s="5">
        <v>0.61499999999999999</v>
      </c>
      <c r="D159" s="1"/>
      <c r="E159" s="14">
        <v>67.197999999999993</v>
      </c>
      <c r="F159" s="1"/>
      <c r="G159" s="14">
        <v>11.540085120000001</v>
      </c>
      <c r="H159" s="3" t="s">
        <v>682</v>
      </c>
      <c r="I159" s="14">
        <v>7.3325239800000004</v>
      </c>
      <c r="J159" s="3" t="s">
        <v>676</v>
      </c>
      <c r="K159" s="6">
        <v>4245.8782430000001</v>
      </c>
      <c r="L159" s="1"/>
      <c r="M159" s="6">
        <v>7</v>
      </c>
      <c r="N159" s="1"/>
      <c r="O159" s="6">
        <v>147</v>
      </c>
      <c r="R159">
        <f t="shared" si="2"/>
        <v>0.56497538599999997</v>
      </c>
    </row>
    <row r="160" spans="1:18" ht="16.8" x14ac:dyDescent="0.3">
      <c r="A160" s="6">
        <v>150</v>
      </c>
      <c r="B160" s="4" t="s">
        <v>124</v>
      </c>
      <c r="C160" s="5">
        <v>0.60899999999999999</v>
      </c>
      <c r="D160" s="1"/>
      <c r="E160" s="14">
        <v>66.888999999999996</v>
      </c>
      <c r="F160" s="1"/>
      <c r="G160" s="14">
        <v>11.504560469999999</v>
      </c>
      <c r="H160" s="3" t="s">
        <v>684</v>
      </c>
      <c r="I160" s="14">
        <v>6.3800001140000004</v>
      </c>
      <c r="J160" s="3" t="s">
        <v>692</v>
      </c>
      <c r="K160" s="6">
        <v>4918.8105770000002</v>
      </c>
      <c r="L160" s="3" t="s">
        <v>693</v>
      </c>
      <c r="M160" s="6">
        <v>3</v>
      </c>
      <c r="N160" s="1"/>
      <c r="O160" s="6">
        <v>149</v>
      </c>
      <c r="R160">
        <f t="shared" si="2"/>
        <v>0.53223779463333332</v>
      </c>
    </row>
    <row r="161" spans="1:18" x14ac:dyDescent="0.3">
      <c r="A161" s="6">
        <v>151</v>
      </c>
      <c r="B161" s="4" t="s">
        <v>99</v>
      </c>
      <c r="C161" s="5">
        <v>0.60599999999999998</v>
      </c>
      <c r="D161" s="1"/>
      <c r="E161" s="14">
        <v>70.668000000000006</v>
      </c>
      <c r="F161" s="1"/>
      <c r="G161" s="14">
        <v>11.197892189999999</v>
      </c>
      <c r="H161" s="1"/>
      <c r="I161" s="14">
        <v>5.197100163</v>
      </c>
      <c r="J161" s="1"/>
      <c r="K161" s="6">
        <v>4931.016842</v>
      </c>
      <c r="L161" s="1"/>
      <c r="M161" s="6">
        <v>1</v>
      </c>
      <c r="N161" s="1"/>
      <c r="O161" s="6">
        <v>151</v>
      </c>
      <c r="R161">
        <f t="shared" si="2"/>
        <v>0.48428923293333331</v>
      </c>
    </row>
    <row r="162" spans="1:18" ht="16.8" x14ac:dyDescent="0.3">
      <c r="A162" s="6">
        <v>152</v>
      </c>
      <c r="B162" s="4" t="s">
        <v>46</v>
      </c>
      <c r="C162" s="5">
        <v>0.60299999999999998</v>
      </c>
      <c r="D162" s="1"/>
      <c r="E162" s="14">
        <v>66.777000000000001</v>
      </c>
      <c r="F162" s="1"/>
      <c r="G162" s="14">
        <v>13.29446063</v>
      </c>
      <c r="H162" s="3" t="s">
        <v>669</v>
      </c>
      <c r="I162" s="14">
        <v>6.0068402289999998</v>
      </c>
      <c r="J162" s="1"/>
      <c r="K162" s="6">
        <v>3481.1214399999999</v>
      </c>
      <c r="L162" s="1"/>
      <c r="M162" s="6">
        <v>12</v>
      </c>
      <c r="N162" s="1"/>
      <c r="O162" s="6">
        <v>151</v>
      </c>
      <c r="R162">
        <f t="shared" si="2"/>
        <v>0.56951858068888894</v>
      </c>
    </row>
    <row r="163" spans="1:18" ht="16.8" x14ac:dyDescent="0.3">
      <c r="A163" s="6">
        <v>153</v>
      </c>
      <c r="B163" s="4" t="s">
        <v>200</v>
      </c>
      <c r="C163" s="5">
        <v>0.59799999999999998</v>
      </c>
      <c r="D163" s="1"/>
      <c r="E163" s="14">
        <v>62.774999999999999</v>
      </c>
      <c r="F163" s="1"/>
      <c r="G163" s="14">
        <v>11.05745312</v>
      </c>
      <c r="H163" s="3" t="s">
        <v>669</v>
      </c>
      <c r="I163" s="14">
        <v>8.9308472160000001</v>
      </c>
      <c r="J163" s="3" t="s">
        <v>669</v>
      </c>
      <c r="K163" s="6">
        <v>3511.4632150000002</v>
      </c>
      <c r="L163" s="1"/>
      <c r="M163" s="6">
        <v>9</v>
      </c>
      <c r="N163" s="1"/>
      <c r="O163" s="6">
        <v>153</v>
      </c>
      <c r="R163">
        <f t="shared" si="2"/>
        <v>0.60484638275555558</v>
      </c>
    </row>
    <row r="164" spans="1:18" ht="16.8" x14ac:dyDescent="0.3">
      <c r="A164" s="6">
        <v>154</v>
      </c>
      <c r="B164" s="4" t="s">
        <v>199</v>
      </c>
      <c r="C164" s="5">
        <v>0.59499999999999997</v>
      </c>
      <c r="D164" s="1"/>
      <c r="E164" s="14">
        <v>66.349000000000004</v>
      </c>
      <c r="F164" s="1"/>
      <c r="G164" s="14">
        <v>11.02052892</v>
      </c>
      <c r="H164" s="3" t="s">
        <v>694</v>
      </c>
      <c r="I164" s="14">
        <v>7.3974085430000001</v>
      </c>
      <c r="J164" s="3" t="s">
        <v>668</v>
      </c>
      <c r="K164" s="6">
        <v>3446.6758209999998</v>
      </c>
      <c r="L164" s="1"/>
      <c r="M164" s="6">
        <v>11</v>
      </c>
      <c r="N164" s="1"/>
      <c r="O164" s="6">
        <v>154</v>
      </c>
      <c r="R164">
        <f t="shared" si="2"/>
        <v>0.55270608809999999</v>
      </c>
    </row>
    <row r="165" spans="1:18" ht="16.8" x14ac:dyDescent="0.3">
      <c r="A165" s="6">
        <v>155</v>
      </c>
      <c r="B165" s="4" t="s">
        <v>42</v>
      </c>
      <c r="C165" s="5">
        <v>0.58799999999999997</v>
      </c>
      <c r="D165" s="1"/>
      <c r="E165" s="14">
        <v>63.7</v>
      </c>
      <c r="F165" s="1"/>
      <c r="G165" s="14">
        <v>10.79187965</v>
      </c>
      <c r="H165" s="1"/>
      <c r="I165" s="14">
        <v>6.5741804119999996</v>
      </c>
      <c r="J165" s="3" t="s">
        <v>668</v>
      </c>
      <c r="K165" s="6">
        <v>4746.2658199999996</v>
      </c>
      <c r="L165" s="1"/>
      <c r="M165" s="6">
        <v>-1</v>
      </c>
      <c r="N165" s="1"/>
      <c r="O165" s="6">
        <v>156</v>
      </c>
      <c r="R165">
        <f t="shared" si="2"/>
        <v>0.51891378178888892</v>
      </c>
    </row>
    <row r="166" spans="1:18" ht="16.8" x14ac:dyDescent="0.3">
      <c r="A166" s="6">
        <v>156</v>
      </c>
      <c r="B166" s="4" t="s">
        <v>160</v>
      </c>
      <c r="C166" s="5">
        <v>0.58399999999999996</v>
      </c>
      <c r="D166" s="1"/>
      <c r="E166" s="14">
        <v>70.528000000000006</v>
      </c>
      <c r="F166" s="1"/>
      <c r="G166" s="14">
        <v>11.31304207</v>
      </c>
      <c r="H166" s="3" t="s">
        <v>682</v>
      </c>
      <c r="I166" s="14">
        <v>5.8796802000000001</v>
      </c>
      <c r="J166" s="3" t="s">
        <v>676</v>
      </c>
      <c r="K166" s="6">
        <v>2777.2667489999999</v>
      </c>
      <c r="L166" s="1"/>
      <c r="M166" s="6">
        <v>18</v>
      </c>
      <c r="N166" s="1"/>
      <c r="O166" s="6">
        <v>155</v>
      </c>
      <c r="R166">
        <f t="shared" si="2"/>
        <v>0.51024050861111114</v>
      </c>
    </row>
    <row r="167" spans="1:18" x14ac:dyDescent="0.3">
      <c r="A167" s="6">
        <v>157</v>
      </c>
      <c r="B167" s="4" t="s">
        <v>41</v>
      </c>
      <c r="C167" s="5">
        <v>0.58199999999999996</v>
      </c>
      <c r="D167" s="1"/>
      <c r="E167" s="14">
        <v>61.944000000000003</v>
      </c>
      <c r="F167" s="1"/>
      <c r="G167" s="14">
        <v>11.411129949999999</v>
      </c>
      <c r="H167" s="1"/>
      <c r="I167" s="14">
        <v>4.8699998859999996</v>
      </c>
      <c r="J167" s="1"/>
      <c r="K167" s="6">
        <v>6735.4162649999998</v>
      </c>
      <c r="L167" s="1"/>
      <c r="M167" s="6">
        <v>-21</v>
      </c>
      <c r="N167" s="1"/>
      <c r="O167" s="6">
        <v>162</v>
      </c>
      <c r="R167">
        <f t="shared" si="2"/>
        <v>0.4793091614777778</v>
      </c>
    </row>
    <row r="168" spans="1:18" ht="16.8" x14ac:dyDescent="0.3">
      <c r="A168" s="6">
        <v>157</v>
      </c>
      <c r="B168" s="4" t="s">
        <v>187</v>
      </c>
      <c r="C168" s="5">
        <v>0.58199999999999996</v>
      </c>
      <c r="D168" s="1"/>
      <c r="E168" s="14">
        <v>68.251999999999995</v>
      </c>
      <c r="F168" s="1"/>
      <c r="G168" s="14">
        <v>11.564048189999999</v>
      </c>
      <c r="H168" s="3" t="s">
        <v>690</v>
      </c>
      <c r="I168" s="14">
        <v>6.3236630820000004</v>
      </c>
      <c r="J168" s="3" t="s">
        <v>669</v>
      </c>
      <c r="K168" s="6">
        <v>2736.4100210000001</v>
      </c>
      <c r="L168" s="1"/>
      <c r="M168" s="6">
        <v>18</v>
      </c>
      <c r="N168" s="1"/>
      <c r="O168" s="6">
        <v>157</v>
      </c>
      <c r="R168">
        <f t="shared" si="2"/>
        <v>0.53201233023333327</v>
      </c>
    </row>
    <row r="169" spans="1:18" x14ac:dyDescent="0.3">
      <c r="A169" s="6">
        <v>159</v>
      </c>
      <c r="B169" s="4" t="s">
        <v>155</v>
      </c>
      <c r="C169" s="5">
        <v>0.57799999999999996</v>
      </c>
      <c r="D169" s="1"/>
      <c r="E169" s="14">
        <v>67.784999999999997</v>
      </c>
      <c r="F169" s="1"/>
      <c r="G169" s="14">
        <v>12.59045029</v>
      </c>
      <c r="H169" s="1"/>
      <c r="I169" s="14">
        <v>4.8800001140000004</v>
      </c>
      <c r="J169" s="1"/>
      <c r="K169" s="6">
        <v>2970.5594609999998</v>
      </c>
      <c r="L169" s="1"/>
      <c r="M169" s="6">
        <v>9</v>
      </c>
      <c r="N169" s="1"/>
      <c r="O169" s="6">
        <v>160</v>
      </c>
      <c r="R169">
        <f t="shared" si="2"/>
        <v>0.51240140074444451</v>
      </c>
    </row>
    <row r="170" spans="1:18" ht="16.8" x14ac:dyDescent="0.3">
      <c r="A170" s="6">
        <v>160</v>
      </c>
      <c r="B170" s="4" t="s">
        <v>147</v>
      </c>
      <c r="C170" s="5">
        <v>0.57599999999999996</v>
      </c>
      <c r="D170" s="1"/>
      <c r="E170" s="14">
        <v>66.134</v>
      </c>
      <c r="F170" s="1"/>
      <c r="G170" s="14">
        <v>11.51107187</v>
      </c>
      <c r="H170" s="3" t="s">
        <v>690</v>
      </c>
      <c r="I170" s="14">
        <v>4.9625310779999996</v>
      </c>
      <c r="J170" s="3" t="s">
        <v>668</v>
      </c>
      <c r="K170" s="6">
        <v>3970.6477070000001</v>
      </c>
      <c r="L170" s="1"/>
      <c r="M170" s="6">
        <v>-2</v>
      </c>
      <c r="N170" s="1"/>
      <c r="O170" s="6">
        <v>158</v>
      </c>
      <c r="R170">
        <f t="shared" si="2"/>
        <v>0.4851696989888889</v>
      </c>
    </row>
    <row r="171" spans="1:18" ht="16.8" x14ac:dyDescent="0.3">
      <c r="A171" s="6">
        <v>161</v>
      </c>
      <c r="B171" s="4" t="s">
        <v>176</v>
      </c>
      <c r="C171" s="5">
        <v>0.57099999999999995</v>
      </c>
      <c r="D171" s="1"/>
      <c r="E171" s="14">
        <v>62.738999999999997</v>
      </c>
      <c r="F171" s="1"/>
      <c r="G171" s="14">
        <v>13.096423870000001</v>
      </c>
      <c r="H171" s="3" t="s">
        <v>669</v>
      </c>
      <c r="I171" s="14">
        <v>5.8611146190000003</v>
      </c>
      <c r="J171" s="3" t="s">
        <v>669</v>
      </c>
      <c r="K171" s="6">
        <v>2855.9638279999999</v>
      </c>
      <c r="L171" s="1"/>
      <c r="M171" s="6">
        <v>9</v>
      </c>
      <c r="N171" s="1"/>
      <c r="O171" s="6">
        <v>161</v>
      </c>
      <c r="R171">
        <f t="shared" si="2"/>
        <v>0.55916003924444446</v>
      </c>
    </row>
    <row r="172" spans="1:18" ht="16.8" x14ac:dyDescent="0.3">
      <c r="A172" s="6">
        <v>162</v>
      </c>
      <c r="B172" s="4" t="s">
        <v>174</v>
      </c>
      <c r="C172" s="5">
        <v>0.56399999999999995</v>
      </c>
      <c r="D172" s="1"/>
      <c r="E172" s="14">
        <v>72.12</v>
      </c>
      <c r="F172" s="1"/>
      <c r="G172" s="14">
        <v>7.4187545269999999</v>
      </c>
      <c r="H172" s="3" t="s">
        <v>678</v>
      </c>
      <c r="I172" s="14">
        <v>5.9355200620000002</v>
      </c>
      <c r="J172" s="3" t="s">
        <v>681</v>
      </c>
      <c r="K172" s="6">
        <v>3917.702385</v>
      </c>
      <c r="L172" s="1"/>
      <c r="M172" s="6">
        <v>-3</v>
      </c>
      <c r="N172" s="1"/>
      <c r="O172" s="6">
        <v>159</v>
      </c>
      <c r="R172">
        <f t="shared" si="2"/>
        <v>0.40392718337222222</v>
      </c>
    </row>
    <row r="173" spans="1:18" ht="16.8" x14ac:dyDescent="0.3">
      <c r="A173" s="6">
        <v>163</v>
      </c>
      <c r="B173" s="4" t="s">
        <v>128</v>
      </c>
      <c r="C173" s="5">
        <v>0.56299999999999994</v>
      </c>
      <c r="D173" s="1"/>
      <c r="E173" s="14">
        <v>68.483999999999995</v>
      </c>
      <c r="F173" s="1"/>
      <c r="G173" s="14">
        <v>7.949540636</v>
      </c>
      <c r="H173" s="3" t="s">
        <v>669</v>
      </c>
      <c r="I173" s="14">
        <v>4.8520258619999996</v>
      </c>
      <c r="J173" s="3" t="s">
        <v>668</v>
      </c>
      <c r="K173" s="6">
        <v>6267.470808</v>
      </c>
      <c r="L173" s="1"/>
      <c r="M173" s="6">
        <v>-23</v>
      </c>
      <c r="N173" s="1"/>
      <c r="O173" s="6">
        <v>163</v>
      </c>
      <c r="R173">
        <f t="shared" si="2"/>
        <v>0.38255476862222221</v>
      </c>
    </row>
    <row r="174" spans="1:18" x14ac:dyDescent="0.3">
      <c r="A174" s="6">
        <v>164</v>
      </c>
      <c r="B174" s="4" t="s">
        <v>134</v>
      </c>
      <c r="C174" s="5">
        <v>0.56000000000000005</v>
      </c>
      <c r="D174" s="1"/>
      <c r="E174" s="14">
        <v>54.462000000000003</v>
      </c>
      <c r="F174" s="1"/>
      <c r="G174" s="14">
        <v>10.51407</v>
      </c>
      <c r="H174" s="1"/>
      <c r="I174" s="14">
        <v>7.5859699249999997</v>
      </c>
      <c r="J174" s="1"/>
      <c r="K174" s="6">
        <v>5569.3749749999997</v>
      </c>
      <c r="L174" s="1"/>
      <c r="M174" s="6">
        <v>-16</v>
      </c>
      <c r="N174" s="1"/>
      <c r="O174" s="6">
        <v>164</v>
      </c>
      <c r="R174">
        <f t="shared" si="2"/>
        <v>0.54492316416666675</v>
      </c>
    </row>
    <row r="175" spans="1:18" x14ac:dyDescent="0.3">
      <c r="A175" s="6">
        <v>165</v>
      </c>
      <c r="B175" s="4" t="s">
        <v>186</v>
      </c>
      <c r="C175" s="5">
        <v>0.55500000000000005</v>
      </c>
      <c r="D175" s="1"/>
      <c r="E175" s="14">
        <v>66.995000000000005</v>
      </c>
      <c r="F175" s="1"/>
      <c r="G175" s="14">
        <v>8.5857400889999997</v>
      </c>
      <c r="H175" s="1"/>
      <c r="I175" s="14">
        <v>6.0653500559999998</v>
      </c>
      <c r="J175" s="1"/>
      <c r="K175" s="6">
        <v>3514.632861</v>
      </c>
      <c r="L175" s="1"/>
      <c r="M175" s="6">
        <v>-4</v>
      </c>
      <c r="N175" s="1"/>
      <c r="O175" s="6">
        <v>165</v>
      </c>
      <c r="R175">
        <f t="shared" si="2"/>
        <v>0.44067111544999998</v>
      </c>
    </row>
    <row r="176" spans="1:18" ht="16.8" x14ac:dyDescent="0.3">
      <c r="A176" s="6">
        <v>166</v>
      </c>
      <c r="B176" s="4" t="s">
        <v>83</v>
      </c>
      <c r="C176" s="5">
        <v>0.55400000000000005</v>
      </c>
      <c r="D176" s="1"/>
      <c r="E176" s="14">
        <v>64.936000000000007</v>
      </c>
      <c r="F176" s="1"/>
      <c r="G176" s="14">
        <v>10.89635878</v>
      </c>
      <c r="H176" s="3" t="s">
        <v>682</v>
      </c>
      <c r="I176" s="14">
        <v>5.3822998999999996</v>
      </c>
      <c r="J176" s="3" t="s">
        <v>695</v>
      </c>
      <c r="K176" s="6">
        <v>2934.9258020000002</v>
      </c>
      <c r="L176" s="1"/>
      <c r="M176" s="6">
        <v>3</v>
      </c>
      <c r="N176" s="1"/>
      <c r="O176" s="6">
        <v>166</v>
      </c>
      <c r="R176">
        <f t="shared" si="2"/>
        <v>0.48208662944444447</v>
      </c>
    </row>
    <row r="177" spans="1:18" ht="16.8" x14ac:dyDescent="0.3">
      <c r="A177" s="6">
        <v>167</v>
      </c>
      <c r="B177" s="4" t="s">
        <v>111</v>
      </c>
      <c r="C177" s="5">
        <v>0.55000000000000004</v>
      </c>
      <c r="D177" s="1"/>
      <c r="E177" s="14">
        <v>57.375</v>
      </c>
      <c r="F177" s="1"/>
      <c r="G177" s="14">
        <v>10.98659352</v>
      </c>
      <c r="H177" s="3" t="s">
        <v>669</v>
      </c>
      <c r="I177" s="14">
        <v>7.7298834860000003</v>
      </c>
      <c r="J177" s="3" t="s">
        <v>669</v>
      </c>
      <c r="K177" s="6">
        <v>3029.3856999999998</v>
      </c>
      <c r="L177" s="1"/>
      <c r="M177" s="6">
        <v>0</v>
      </c>
      <c r="N177" s="1"/>
      <c r="O177" s="6">
        <v>167</v>
      </c>
      <c r="P177" s="1"/>
      <c r="R177">
        <f t="shared" si="2"/>
        <v>0.56284593620000001</v>
      </c>
    </row>
    <row r="178" spans="1:18" x14ac:dyDescent="0.3">
      <c r="A178" s="1"/>
      <c r="B178" s="12" t="s">
        <v>696</v>
      </c>
      <c r="C178" s="12"/>
      <c r="D178" s="12"/>
      <c r="E178" s="12"/>
      <c r="F178" s="12"/>
      <c r="G178" s="12"/>
      <c r="H178" s="12"/>
      <c r="I178" s="12"/>
      <c r="J178" s="12"/>
      <c r="K178" s="12"/>
      <c r="L178" s="12"/>
      <c r="M178" s="12"/>
      <c r="N178" s="12"/>
      <c r="O178" s="12"/>
      <c r="P178" s="12"/>
      <c r="R178">
        <f t="shared" si="2"/>
        <v>0</v>
      </c>
    </row>
    <row r="179" spans="1:18" ht="16.8" x14ac:dyDescent="0.3">
      <c r="A179" s="6">
        <v>168</v>
      </c>
      <c r="B179" s="4" t="s">
        <v>142</v>
      </c>
      <c r="C179" s="5">
        <v>0.54400000000000004</v>
      </c>
      <c r="D179" s="1"/>
      <c r="E179" s="14">
        <v>67.649000000000001</v>
      </c>
      <c r="F179" s="1"/>
      <c r="G179" s="14">
        <v>7.8951084900000001</v>
      </c>
      <c r="H179" s="3" t="s">
        <v>669</v>
      </c>
      <c r="I179" s="14">
        <v>4.3169870379999997</v>
      </c>
      <c r="J179" s="3" t="s">
        <v>669</v>
      </c>
      <c r="K179" s="6">
        <v>5501.1329320000004</v>
      </c>
      <c r="L179" s="1"/>
      <c r="M179" s="6">
        <v>-19</v>
      </c>
      <c r="N179" s="1"/>
      <c r="O179" s="6">
        <v>168</v>
      </c>
      <c r="P179" s="1"/>
      <c r="R179">
        <f t="shared" si="2"/>
        <v>0.36320813709999999</v>
      </c>
    </row>
    <row r="180" spans="1:18" ht="16.8" x14ac:dyDescent="0.3">
      <c r="A180" s="6">
        <v>169</v>
      </c>
      <c r="B180" s="4" t="s">
        <v>158</v>
      </c>
      <c r="C180" s="5">
        <v>0.53</v>
      </c>
      <c r="D180" s="1"/>
      <c r="E180" s="14">
        <v>68.683000000000007</v>
      </c>
      <c r="F180" s="1"/>
      <c r="G180" s="14">
        <v>9.1427097320000001</v>
      </c>
      <c r="H180" s="1"/>
      <c r="I180" s="14">
        <v>2.934554012</v>
      </c>
      <c r="J180" s="3" t="s">
        <v>669</v>
      </c>
      <c r="K180" s="6">
        <v>4202.0307290000001</v>
      </c>
      <c r="L180" s="1"/>
      <c r="M180" s="6">
        <v>-12</v>
      </c>
      <c r="N180" s="1"/>
      <c r="O180" s="6">
        <v>169</v>
      </c>
      <c r="P180" s="1"/>
      <c r="R180">
        <f t="shared" si="2"/>
        <v>0.3517826262888889</v>
      </c>
    </row>
    <row r="181" spans="1:18" ht="16.8" x14ac:dyDescent="0.3">
      <c r="A181" s="6">
        <v>170</v>
      </c>
      <c r="B181" s="4" t="s">
        <v>73</v>
      </c>
      <c r="C181" s="5">
        <v>0.52400000000000002</v>
      </c>
      <c r="D181" s="1"/>
      <c r="E181" s="14">
        <v>65.86</v>
      </c>
      <c r="F181" s="1"/>
      <c r="G181" s="14">
        <v>8.9778996860000007</v>
      </c>
      <c r="H181" s="3" t="s">
        <v>690</v>
      </c>
      <c r="I181" s="14">
        <v>4.6747271540000002</v>
      </c>
      <c r="J181" s="3" t="s">
        <v>690</v>
      </c>
      <c r="K181" s="6">
        <v>2812.0176019999999</v>
      </c>
      <c r="L181" s="1"/>
      <c r="M181" s="6">
        <v>1</v>
      </c>
      <c r="N181" s="1"/>
      <c r="O181" s="6">
        <v>170</v>
      </c>
      <c r="P181" s="1"/>
      <c r="R181">
        <f t="shared" si="2"/>
        <v>0.40521034085555563</v>
      </c>
    </row>
    <row r="182" spans="1:18" ht="16.8" x14ac:dyDescent="0.3">
      <c r="A182" s="6">
        <v>171</v>
      </c>
      <c r="B182" s="4" t="s">
        <v>43</v>
      </c>
      <c r="C182" s="5">
        <v>0.52200000000000002</v>
      </c>
      <c r="D182" s="1"/>
      <c r="E182" s="14">
        <v>61.895000000000003</v>
      </c>
      <c r="F182" s="1"/>
      <c r="G182" s="14">
        <v>10.911473859999999</v>
      </c>
      <c r="H182" s="3" t="s">
        <v>669</v>
      </c>
      <c r="I182" s="14">
        <v>7.3785610860000004</v>
      </c>
      <c r="J182" s="3" t="s">
        <v>668</v>
      </c>
      <c r="K182" s="6">
        <v>1431.0479310000001</v>
      </c>
      <c r="L182" s="1"/>
      <c r="M182" s="6">
        <v>17</v>
      </c>
      <c r="N182" s="1"/>
      <c r="O182" s="6">
        <v>172</v>
      </c>
      <c r="P182" s="1"/>
      <c r="R182">
        <f t="shared" si="2"/>
        <v>0.54904853231111117</v>
      </c>
    </row>
    <row r="183" spans="1:18" ht="16.8" x14ac:dyDescent="0.3">
      <c r="A183" s="6">
        <v>172</v>
      </c>
      <c r="B183" s="4" t="s">
        <v>130</v>
      </c>
      <c r="C183" s="5">
        <v>0.51700000000000002</v>
      </c>
      <c r="D183" s="1"/>
      <c r="E183" s="14">
        <v>67.352999999999994</v>
      </c>
      <c r="F183" s="1"/>
      <c r="G183" s="14">
        <v>9.9025917050000007</v>
      </c>
      <c r="H183" s="1"/>
      <c r="I183" s="14">
        <v>5.2437400820000004</v>
      </c>
      <c r="J183" s="3" t="s">
        <v>677</v>
      </c>
      <c r="K183" s="6">
        <v>1633.6926149999999</v>
      </c>
      <c r="L183" s="1"/>
      <c r="M183" s="6">
        <v>12</v>
      </c>
      <c r="N183" s="1"/>
      <c r="O183" s="6">
        <v>173</v>
      </c>
      <c r="P183" s="1"/>
      <c r="R183">
        <f t="shared" si="2"/>
        <v>0.44986332787222227</v>
      </c>
    </row>
    <row r="184" spans="1:18" x14ac:dyDescent="0.3">
      <c r="A184" s="6">
        <v>173</v>
      </c>
      <c r="B184" s="4" t="s">
        <v>21</v>
      </c>
      <c r="C184" s="5">
        <v>0.51500000000000001</v>
      </c>
      <c r="D184" s="1"/>
      <c r="E184" s="14">
        <v>60.774000000000001</v>
      </c>
      <c r="F184" s="1"/>
      <c r="G184" s="14">
        <v>10.446479800000001</v>
      </c>
      <c r="H184" s="1"/>
      <c r="I184" s="14">
        <v>3.194200039</v>
      </c>
      <c r="J184" s="1"/>
      <c r="K184" s="6">
        <v>3805.5275160000001</v>
      </c>
      <c r="L184" s="1"/>
      <c r="M184" s="6">
        <v>-13</v>
      </c>
      <c r="N184" s="1"/>
      <c r="O184" s="6">
        <v>174</v>
      </c>
      <c r="P184" s="1"/>
      <c r="R184">
        <f t="shared" si="2"/>
        <v>0.39665332907777784</v>
      </c>
    </row>
    <row r="185" spans="1:18" ht="16.8" x14ac:dyDescent="0.3">
      <c r="A185" s="6">
        <v>174</v>
      </c>
      <c r="B185" s="4" t="s">
        <v>74</v>
      </c>
      <c r="C185" s="5">
        <v>0.51400000000000001</v>
      </c>
      <c r="D185" s="1"/>
      <c r="E185" s="14">
        <v>64.084999999999994</v>
      </c>
      <c r="F185" s="1"/>
      <c r="G185" s="14">
        <v>10.63534621</v>
      </c>
      <c r="H185" s="3" t="s">
        <v>679</v>
      </c>
      <c r="I185" s="14">
        <v>3.673035</v>
      </c>
      <c r="J185" s="1"/>
      <c r="K185" s="6">
        <v>2403.0592369999999</v>
      </c>
      <c r="L185" s="1"/>
      <c r="M185" s="6">
        <v>2</v>
      </c>
      <c r="N185" s="1"/>
      <c r="O185" s="6">
        <v>175</v>
      </c>
      <c r="P185" s="1"/>
      <c r="R185">
        <f t="shared" si="2"/>
        <v>0.41786078361111112</v>
      </c>
    </row>
    <row r="186" spans="1:18" ht="16.8" x14ac:dyDescent="0.3">
      <c r="A186" s="6">
        <v>175</v>
      </c>
      <c r="B186" s="4" t="s">
        <v>53</v>
      </c>
      <c r="C186" s="5">
        <v>0.51300000000000001</v>
      </c>
      <c r="D186" s="1"/>
      <c r="E186" s="14">
        <v>65.986999999999995</v>
      </c>
      <c r="F186" s="1"/>
      <c r="G186" s="14">
        <v>6.2073500160000004</v>
      </c>
      <c r="H186" s="3" t="s">
        <v>669</v>
      </c>
      <c r="I186" s="14">
        <v>3.9504150299999998</v>
      </c>
      <c r="J186" s="3" t="s">
        <v>681</v>
      </c>
      <c r="K186" s="6">
        <v>6367.6060260000004</v>
      </c>
      <c r="L186" s="1"/>
      <c r="M186" s="6">
        <v>-36</v>
      </c>
      <c r="N186" s="1"/>
      <c r="O186" s="6">
        <v>176</v>
      </c>
      <c r="P186" s="1"/>
      <c r="R186">
        <f t="shared" si="2"/>
        <v>0.30410689033333338</v>
      </c>
    </row>
    <row r="187" spans="1:18" ht="16.8" x14ac:dyDescent="0.3">
      <c r="A187" s="6">
        <v>176</v>
      </c>
      <c r="B187" s="4" t="s">
        <v>157</v>
      </c>
      <c r="C187" s="5">
        <v>0.51100000000000001</v>
      </c>
      <c r="D187" s="1"/>
      <c r="E187" s="14">
        <v>66.331000000000003</v>
      </c>
      <c r="F187" s="1"/>
      <c r="G187" s="14">
        <v>8.6203718780000003</v>
      </c>
      <c r="H187" s="3" t="s">
        <v>669</v>
      </c>
      <c r="I187" s="14">
        <v>3.9620000000000002</v>
      </c>
      <c r="J187" s="1"/>
      <c r="K187" s="6">
        <v>2810.3120119999999</v>
      </c>
      <c r="L187" s="1"/>
      <c r="M187" s="6">
        <v>-4</v>
      </c>
      <c r="N187" s="1"/>
      <c r="O187" s="6">
        <v>171</v>
      </c>
      <c r="P187" s="1"/>
      <c r="R187">
        <f t="shared" si="2"/>
        <v>0.37152144105555557</v>
      </c>
    </row>
    <row r="188" spans="1:18" ht="16.8" x14ac:dyDescent="0.3">
      <c r="A188" s="6">
        <v>177</v>
      </c>
      <c r="B188" s="4" t="s">
        <v>106</v>
      </c>
      <c r="C188" s="5">
        <v>0.51</v>
      </c>
      <c r="D188" s="1"/>
      <c r="E188" s="14">
        <v>62.162999999999997</v>
      </c>
      <c r="F188" s="1"/>
      <c r="G188" s="14">
        <v>10.465853689999999</v>
      </c>
      <c r="H188" s="1"/>
      <c r="I188" s="14">
        <v>6.1698919549999998</v>
      </c>
      <c r="J188" s="3" t="s">
        <v>669</v>
      </c>
      <c r="K188" s="6">
        <v>1537.8593900000001</v>
      </c>
      <c r="L188" s="1"/>
      <c r="M188" s="6">
        <v>9</v>
      </c>
      <c r="N188" s="1"/>
      <c r="O188" s="6">
        <v>177</v>
      </c>
      <c r="P188" s="1"/>
      <c r="R188">
        <f t="shared" si="2"/>
        <v>0.49638122322222222</v>
      </c>
    </row>
    <row r="189" spans="1:18" ht="16.8" x14ac:dyDescent="0.3">
      <c r="A189" s="6">
        <v>178</v>
      </c>
      <c r="B189" s="4" t="s">
        <v>60</v>
      </c>
      <c r="C189" s="5">
        <v>0.503</v>
      </c>
      <c r="D189" s="1"/>
      <c r="E189" s="14">
        <v>68.623999999999995</v>
      </c>
      <c r="F189" s="1"/>
      <c r="G189" s="14">
        <v>7.3366722969999998</v>
      </c>
      <c r="H189" s="3" t="s">
        <v>669</v>
      </c>
      <c r="I189" s="14">
        <v>5.0913644199999997</v>
      </c>
      <c r="J189" s="3" t="s">
        <v>676</v>
      </c>
      <c r="K189" s="6">
        <v>2029.070062</v>
      </c>
      <c r="L189" s="1"/>
      <c r="M189" s="6">
        <v>1</v>
      </c>
      <c r="N189" s="1"/>
      <c r="O189" s="6">
        <v>178</v>
      </c>
      <c r="P189" s="1"/>
      <c r="R189">
        <f t="shared" si="2"/>
        <v>0.37350860002777775</v>
      </c>
    </row>
    <row r="190" spans="1:18" ht="16.8" x14ac:dyDescent="0.3">
      <c r="A190" s="6">
        <v>179</v>
      </c>
      <c r="B190" s="4" t="s">
        <v>72</v>
      </c>
      <c r="C190" s="5">
        <v>0.5</v>
      </c>
      <c r="D190" s="1"/>
      <c r="E190" s="14">
        <v>60.74</v>
      </c>
      <c r="F190" s="1"/>
      <c r="G190" s="14">
        <v>10.393306259999999</v>
      </c>
      <c r="H190" s="3" t="s">
        <v>669</v>
      </c>
      <c r="I190" s="14">
        <v>2.4863390249999999</v>
      </c>
      <c r="J190" s="3" t="s">
        <v>669</v>
      </c>
      <c r="K190" s="6">
        <v>3494.3477229999999</v>
      </c>
      <c r="L190" s="1"/>
      <c r="M190" s="6">
        <v>-16</v>
      </c>
      <c r="N190" s="1"/>
      <c r="O190" s="6">
        <v>179</v>
      </c>
      <c r="P190" s="1"/>
      <c r="R190">
        <f t="shared" si="2"/>
        <v>0.37158091916666663</v>
      </c>
    </row>
    <row r="191" spans="1:18" ht="16.8" x14ac:dyDescent="0.3">
      <c r="A191" s="6">
        <v>180</v>
      </c>
      <c r="B191" s="4" t="s">
        <v>63</v>
      </c>
      <c r="C191" s="5">
        <v>0.497</v>
      </c>
      <c r="D191" s="1"/>
      <c r="E191" s="14">
        <v>67.314999999999998</v>
      </c>
      <c r="F191" s="1"/>
      <c r="G191" s="14">
        <v>9.2176515709999993</v>
      </c>
      <c r="H191" s="3" t="s">
        <v>690</v>
      </c>
      <c r="I191" s="14">
        <v>2.4025398130000002</v>
      </c>
      <c r="J191" s="3" t="s">
        <v>669</v>
      </c>
      <c r="K191" s="6">
        <v>2795.5069840000001</v>
      </c>
      <c r="L191" s="1"/>
      <c r="M191" s="6">
        <v>-7</v>
      </c>
      <c r="N191" s="1"/>
      <c r="O191" s="6">
        <v>181</v>
      </c>
      <c r="P191" s="1"/>
      <c r="R191">
        <f t="shared" si="2"/>
        <v>0.33613053740555554</v>
      </c>
    </row>
    <row r="192" spans="1:18" ht="16.8" x14ac:dyDescent="0.3">
      <c r="A192" s="6">
        <v>181</v>
      </c>
      <c r="B192" s="4" t="s">
        <v>5</v>
      </c>
      <c r="C192" s="5">
        <v>0.496</v>
      </c>
      <c r="D192" s="1"/>
      <c r="E192" s="14">
        <v>66.034999999999997</v>
      </c>
      <c r="F192" s="1"/>
      <c r="G192" s="14">
        <v>10.790143240000001</v>
      </c>
      <c r="H192" s="3" t="s">
        <v>669</v>
      </c>
      <c r="I192" s="14">
        <v>2.514790058</v>
      </c>
      <c r="J192" s="1"/>
      <c r="K192" s="6">
        <v>1971.549458</v>
      </c>
      <c r="L192" s="1"/>
      <c r="M192" s="6">
        <v>-1</v>
      </c>
      <c r="N192" s="1"/>
      <c r="O192" s="6">
        <v>180</v>
      </c>
      <c r="P192" s="1"/>
      <c r="R192">
        <f t="shared" si="2"/>
        <v>0.38355253637777781</v>
      </c>
    </row>
    <row r="193" spans="1:18" ht="16.8" x14ac:dyDescent="0.3">
      <c r="A193" s="6">
        <v>182</v>
      </c>
      <c r="B193" s="4" t="s">
        <v>127</v>
      </c>
      <c r="C193" s="5">
        <v>0.49299999999999999</v>
      </c>
      <c r="D193" s="1"/>
      <c r="E193" s="14">
        <v>63.610999999999997</v>
      </c>
      <c r="F193" s="1"/>
      <c r="G193" s="14">
        <v>10.84830885</v>
      </c>
      <c r="H193" s="3" t="s">
        <v>669</v>
      </c>
      <c r="I193" s="14">
        <v>4.5904898640000003</v>
      </c>
      <c r="J193" s="1"/>
      <c r="K193" s="6">
        <v>1355.7670760000001</v>
      </c>
      <c r="L193" s="1"/>
      <c r="M193" s="6">
        <v>7</v>
      </c>
      <c r="N193" s="1"/>
      <c r="O193" s="6">
        <v>182</v>
      </c>
      <c r="P193" s="1"/>
      <c r="R193">
        <f t="shared" si="2"/>
        <v>0.45435824130000002</v>
      </c>
    </row>
    <row r="194" spans="1:18" ht="16.8" x14ac:dyDescent="0.3">
      <c r="A194" s="6">
        <v>183</v>
      </c>
      <c r="B194" s="4" t="s">
        <v>117</v>
      </c>
      <c r="C194" s="5">
        <v>0.48699999999999999</v>
      </c>
      <c r="D194" s="1"/>
      <c r="E194" s="14">
        <v>63.631999999999998</v>
      </c>
      <c r="F194" s="1"/>
      <c r="G194" s="14">
        <v>9.0625845030000001</v>
      </c>
      <c r="H194" s="3" t="s">
        <v>669</v>
      </c>
      <c r="I194" s="14">
        <v>4.5925202369999996</v>
      </c>
      <c r="J194" s="1"/>
      <c r="K194" s="6">
        <v>1655.7646830000001</v>
      </c>
      <c r="L194" s="1"/>
      <c r="M194" s="6">
        <v>0</v>
      </c>
      <c r="N194" s="1"/>
      <c r="O194" s="6">
        <v>183</v>
      </c>
      <c r="P194" s="1"/>
      <c r="R194">
        <f t="shared" si="2"/>
        <v>0.40482246631666663</v>
      </c>
    </row>
    <row r="195" spans="1:18" ht="16.8" x14ac:dyDescent="0.3">
      <c r="A195" s="6">
        <v>184</v>
      </c>
      <c r="B195" s="4" t="s">
        <v>197</v>
      </c>
      <c r="C195" s="5">
        <v>0.47</v>
      </c>
      <c r="D195" s="1"/>
      <c r="E195" s="14">
        <v>69.295000000000002</v>
      </c>
      <c r="F195" s="1"/>
      <c r="G195" s="14">
        <v>7.4949027350000001</v>
      </c>
      <c r="H195" s="3" t="s">
        <v>681</v>
      </c>
      <c r="I195" s="14">
        <v>5.4841499330000003</v>
      </c>
      <c r="J195" s="1"/>
      <c r="K195" s="6">
        <v>1018.2005799999999</v>
      </c>
      <c r="L195" s="1"/>
      <c r="M195" s="6">
        <v>7</v>
      </c>
      <c r="N195" s="1"/>
      <c r="O195" s="6">
        <v>184</v>
      </c>
      <c r="P195" s="1"/>
      <c r="R195">
        <f t="shared" si="2"/>
        <v>0.39099674040555554</v>
      </c>
    </row>
    <row r="196" spans="1:18" ht="16.8" x14ac:dyDescent="0.3">
      <c r="A196" s="6">
        <v>185</v>
      </c>
      <c r="B196" s="4" t="s">
        <v>161</v>
      </c>
      <c r="C196" s="5">
        <v>0.46700000000000003</v>
      </c>
      <c r="D196" s="1"/>
      <c r="E196" s="14">
        <v>61.786000000000001</v>
      </c>
      <c r="F196" s="1"/>
      <c r="G196" s="14">
        <v>9.0641245749999992</v>
      </c>
      <c r="H196" s="3" t="s">
        <v>679</v>
      </c>
      <c r="I196" s="14">
        <v>3.5352976090000001</v>
      </c>
      <c r="J196" s="3" t="s">
        <v>669</v>
      </c>
      <c r="K196" s="6">
        <v>1713.727772</v>
      </c>
      <c r="L196" s="1"/>
      <c r="M196" s="6">
        <v>-3</v>
      </c>
      <c r="N196" s="1"/>
      <c r="O196" s="6">
        <v>185</v>
      </c>
      <c r="P196" s="1"/>
      <c r="R196">
        <f t="shared" si="2"/>
        <v>0.36962449182777779</v>
      </c>
    </row>
    <row r="197" spans="1:18" x14ac:dyDescent="0.3">
      <c r="A197" s="6">
        <v>186</v>
      </c>
      <c r="B197" s="4" t="s">
        <v>22</v>
      </c>
      <c r="C197" s="5">
        <v>0.45900000000000002</v>
      </c>
      <c r="D197" s="1"/>
      <c r="E197" s="14">
        <v>61.091999999999999</v>
      </c>
      <c r="F197" s="1"/>
      <c r="G197" s="14">
        <v>8.7333402630000005</v>
      </c>
      <c r="H197" s="1"/>
      <c r="I197" s="14">
        <v>2.266550064</v>
      </c>
      <c r="J197" s="1"/>
      <c r="K197" s="6">
        <v>2390.5277780000001</v>
      </c>
      <c r="L197" s="1"/>
      <c r="M197" s="6">
        <v>-9</v>
      </c>
      <c r="N197" s="1"/>
      <c r="O197" s="6">
        <v>186</v>
      </c>
      <c r="P197" s="1"/>
      <c r="R197">
        <f t="shared" si="2"/>
        <v>0.31814445388333334</v>
      </c>
    </row>
    <row r="198" spans="1:18" ht="16.8" x14ac:dyDescent="0.3">
      <c r="A198" s="6">
        <v>187</v>
      </c>
      <c r="B198" s="4" t="s">
        <v>19</v>
      </c>
      <c r="C198" s="5">
        <v>0.439</v>
      </c>
      <c r="D198" s="1"/>
      <c r="E198" s="14">
        <v>63.651000000000003</v>
      </c>
      <c r="F198" s="1"/>
      <c r="G198" s="14">
        <v>9.8294238790000001</v>
      </c>
      <c r="H198" s="3" t="s">
        <v>669</v>
      </c>
      <c r="I198" s="14">
        <v>3.4739355559999998</v>
      </c>
      <c r="J198" s="3" t="s">
        <v>669</v>
      </c>
      <c r="K198" s="6">
        <v>858.91556809999997</v>
      </c>
      <c r="L198" s="1"/>
      <c r="M198" s="6">
        <v>5</v>
      </c>
      <c r="N198" s="1"/>
      <c r="O198" s="6">
        <v>187</v>
      </c>
      <c r="P198" s="1"/>
      <c r="R198">
        <f t="shared" si="2"/>
        <v>0.38883740406111111</v>
      </c>
    </row>
    <row r="199" spans="1:18" ht="16.8" x14ac:dyDescent="0.3">
      <c r="A199" s="6">
        <v>188</v>
      </c>
      <c r="B199" s="4" t="s">
        <v>122</v>
      </c>
      <c r="C199" s="5">
        <v>0.41899999999999998</v>
      </c>
      <c r="D199" s="1"/>
      <c r="E199" s="14">
        <v>60.439</v>
      </c>
      <c r="F199" s="1"/>
      <c r="G199" s="14">
        <v>7.0113315329999999</v>
      </c>
      <c r="H199" s="3" t="s">
        <v>669</v>
      </c>
      <c r="I199" s="14">
        <v>1.6299999949999999</v>
      </c>
      <c r="J199" s="3" t="s">
        <v>677</v>
      </c>
      <c r="K199" s="6">
        <v>2341.5881180000001</v>
      </c>
      <c r="L199" s="1"/>
      <c r="M199" s="6">
        <v>-10</v>
      </c>
      <c r="N199" s="1"/>
      <c r="O199" s="6">
        <v>188</v>
      </c>
      <c r="P199" s="1"/>
      <c r="R199">
        <f t="shared" si="2"/>
        <v>0.24909254241666667</v>
      </c>
    </row>
    <row r="200" spans="1:18" ht="16.8" x14ac:dyDescent="0.3">
      <c r="A200" s="6">
        <v>188</v>
      </c>
      <c r="B200" s="4" t="s">
        <v>133</v>
      </c>
      <c r="C200" s="5">
        <v>0.41899999999999998</v>
      </c>
      <c r="D200" s="1"/>
      <c r="E200" s="14">
        <v>61.183</v>
      </c>
      <c r="F200" s="1"/>
      <c r="G200" s="14">
        <v>8.308919801</v>
      </c>
      <c r="H200" s="3" t="s">
        <v>669</v>
      </c>
      <c r="I200" s="14">
        <v>1.4122893409999999</v>
      </c>
      <c r="J200" s="3" t="s">
        <v>668</v>
      </c>
      <c r="K200" s="6">
        <v>1590.18796</v>
      </c>
      <c r="L200" s="1"/>
      <c r="M200" s="6">
        <v>-3</v>
      </c>
      <c r="N200" s="1"/>
      <c r="O200" s="6">
        <v>189</v>
      </c>
      <c r="P200" s="1"/>
      <c r="R200">
        <f t="shared" si="2"/>
        <v>0.27787963917222225</v>
      </c>
    </row>
    <row r="201" spans="1:18" ht="16.8" x14ac:dyDescent="0.3">
      <c r="A201" s="6">
        <v>190</v>
      </c>
      <c r="B201" s="4" t="s">
        <v>175</v>
      </c>
      <c r="C201" s="5">
        <v>0.41599999999999998</v>
      </c>
      <c r="D201" s="1"/>
      <c r="E201" s="14">
        <v>55.069000000000003</v>
      </c>
      <c r="F201" s="1"/>
      <c r="G201" s="14">
        <v>8.3475902309999999</v>
      </c>
      <c r="H201" s="3" t="s">
        <v>669</v>
      </c>
      <c r="I201" s="14">
        <v>2.334984892</v>
      </c>
      <c r="J201" s="3" t="s">
        <v>669</v>
      </c>
      <c r="K201" s="6">
        <v>1748.000992</v>
      </c>
      <c r="L201" s="1"/>
      <c r="M201" s="6">
        <v>-9</v>
      </c>
      <c r="N201" s="1"/>
      <c r="O201" s="6">
        <v>189</v>
      </c>
      <c r="P201" s="1"/>
      <c r="R201">
        <f t="shared" si="2"/>
        <v>0.30971033614999999</v>
      </c>
    </row>
    <row r="202" spans="1:18" ht="16.8" x14ac:dyDescent="0.3">
      <c r="A202" s="6">
        <v>191</v>
      </c>
      <c r="B202" s="4" t="s">
        <v>36</v>
      </c>
      <c r="C202" s="5">
        <v>0.41399999999999998</v>
      </c>
      <c r="D202" s="1"/>
      <c r="E202" s="14">
        <v>57.408000000000001</v>
      </c>
      <c r="F202" s="1"/>
      <c r="G202" s="14">
        <v>7.4357677779999998</v>
      </c>
      <c r="H202" s="3" t="s">
        <v>669</v>
      </c>
      <c r="I202" s="14">
        <v>3.989431459</v>
      </c>
      <c r="J202" s="3" t="s">
        <v>668</v>
      </c>
      <c r="K202" s="6">
        <v>1099.8606810000001</v>
      </c>
      <c r="L202" s="1"/>
      <c r="M202" s="6">
        <v>-1</v>
      </c>
      <c r="N202" s="1"/>
      <c r="O202" s="6" t="s">
        <v>697</v>
      </c>
      <c r="P202" s="1"/>
      <c r="R202">
        <f t="shared" ref="R202:R204" si="3">(((I202/15) + (G202/18)) / 2)</f>
        <v>0.33953015357777777</v>
      </c>
    </row>
    <row r="203" spans="1:18" ht="16.8" x14ac:dyDescent="0.3">
      <c r="A203" s="6">
        <v>192</v>
      </c>
      <c r="B203" s="4" t="s">
        <v>164</v>
      </c>
      <c r="C203" s="5">
        <v>0.40400000000000003</v>
      </c>
      <c r="D203" s="1"/>
      <c r="E203" s="14">
        <v>58.816000000000003</v>
      </c>
      <c r="F203" s="1"/>
      <c r="G203" s="14">
        <v>7.4861651619999998</v>
      </c>
      <c r="H203" s="3" t="s">
        <v>682</v>
      </c>
      <c r="I203" s="14">
        <v>1.8999999759999999</v>
      </c>
      <c r="J203" s="1"/>
      <c r="K203" s="6">
        <v>1474.7384589999999</v>
      </c>
      <c r="L203" s="1"/>
      <c r="M203" s="6">
        <v>-5</v>
      </c>
      <c r="N203" s="1"/>
      <c r="O203" s="6">
        <v>192</v>
      </c>
      <c r="P203" s="1"/>
      <c r="R203">
        <f t="shared" si="3"/>
        <v>0.27128236481111112</v>
      </c>
    </row>
    <row r="204" spans="1:18" ht="16.8" x14ac:dyDescent="0.3">
      <c r="A204" s="6">
        <v>193</v>
      </c>
      <c r="B204" s="4" t="s">
        <v>166</v>
      </c>
      <c r="C204" s="5">
        <v>0.38800000000000001</v>
      </c>
      <c r="D204" s="1"/>
      <c r="E204" s="14">
        <v>57.616999999999997</v>
      </c>
      <c r="F204" s="1"/>
      <c r="G204" s="14">
        <v>5.6347701409999997</v>
      </c>
      <c r="H204" s="3" t="s">
        <v>669</v>
      </c>
      <c r="I204" s="14">
        <v>5.7300000190000002</v>
      </c>
      <c r="J204" s="3" t="s">
        <v>698</v>
      </c>
      <c r="K204" s="6">
        <v>688.34727710000004</v>
      </c>
      <c r="L204" s="1"/>
      <c r="M204" s="6">
        <v>0</v>
      </c>
      <c r="N204" s="1"/>
      <c r="O204" s="6">
        <v>191</v>
      </c>
      <c r="P204" s="1"/>
      <c r="R204">
        <f t="shared" si="3"/>
        <v>0.34752139343888888</v>
      </c>
    </row>
    <row r="205" spans="1:18" x14ac:dyDescent="0.3">
      <c r="A205" s="1"/>
      <c r="B205" s="12" t="s">
        <v>699</v>
      </c>
      <c r="C205" s="12"/>
      <c r="D205" s="12"/>
      <c r="E205" s="12"/>
      <c r="F205" s="12"/>
      <c r="G205" s="12"/>
      <c r="H205" s="12"/>
      <c r="I205" s="12"/>
      <c r="J205" s="12"/>
      <c r="K205" s="12"/>
      <c r="L205" s="12"/>
      <c r="M205" s="12"/>
      <c r="N205" s="12"/>
      <c r="O205" s="12"/>
      <c r="P205" s="12"/>
    </row>
    <row r="206" spans="1:18" ht="16.8" x14ac:dyDescent="0.3">
      <c r="A206" s="1"/>
      <c r="B206" s="4" t="s">
        <v>700</v>
      </c>
      <c r="C206" s="7" t="s">
        <v>697</v>
      </c>
      <c r="D206" s="1"/>
      <c r="E206" s="14">
        <v>73.641999999999996</v>
      </c>
      <c r="F206" s="1"/>
      <c r="G206" s="14">
        <v>12.20215329</v>
      </c>
      <c r="H206" s="3" t="s">
        <v>669</v>
      </c>
      <c r="I206" s="7" t="s">
        <v>697</v>
      </c>
      <c r="J206" s="1"/>
      <c r="K206" s="7" t="s">
        <v>697</v>
      </c>
      <c r="L206" s="1"/>
      <c r="M206" s="7" t="s">
        <v>697</v>
      </c>
      <c r="N206" s="1"/>
      <c r="O206" s="7" t="s">
        <v>697</v>
      </c>
      <c r="P206" s="1"/>
    </row>
    <row r="207" spans="1:18" ht="16.8" x14ac:dyDescent="0.3">
      <c r="A207" s="1"/>
      <c r="B207" s="4" t="s">
        <v>491</v>
      </c>
      <c r="C207" s="7" t="s">
        <v>697</v>
      </c>
      <c r="D207" s="1"/>
      <c r="E207" s="14">
        <v>86.372</v>
      </c>
      <c r="F207" s="3" t="s">
        <v>671</v>
      </c>
      <c r="G207" s="14">
        <v>21.687240599999999</v>
      </c>
      <c r="H207" s="3" t="s">
        <v>667</v>
      </c>
      <c r="I207" s="7" t="s">
        <v>697</v>
      </c>
      <c r="J207" s="1"/>
      <c r="K207" s="7" t="s">
        <v>697</v>
      </c>
      <c r="L207" s="1"/>
      <c r="M207" s="7" t="s">
        <v>697</v>
      </c>
      <c r="N207" s="1"/>
      <c r="O207" s="7" t="s">
        <v>697</v>
      </c>
      <c r="P207" s="1"/>
    </row>
    <row r="208" spans="1:18" ht="16.8" x14ac:dyDescent="0.3">
      <c r="A208" s="1"/>
      <c r="B208" s="4"/>
      <c r="C208" s="7"/>
      <c r="D208" s="1"/>
      <c r="E208" s="14"/>
      <c r="F208" s="3"/>
      <c r="G208" s="14"/>
      <c r="H208" s="3"/>
      <c r="I208" s="7"/>
      <c r="J208" s="1"/>
      <c r="K208" s="7"/>
      <c r="L208" s="1"/>
      <c r="M208" s="6"/>
      <c r="N208" s="1"/>
      <c r="O208" s="7"/>
      <c r="P208" s="1"/>
    </row>
    <row r="209" spans="2:16" x14ac:dyDescent="0.3">
      <c r="B209" s="12" t="s">
        <v>701</v>
      </c>
      <c r="C209" s="12"/>
      <c r="D209" s="12"/>
      <c r="E209" s="12"/>
      <c r="F209" s="12"/>
      <c r="G209" s="12"/>
      <c r="H209" s="12"/>
      <c r="I209" s="12"/>
      <c r="J209" s="12"/>
      <c r="K209" s="12"/>
      <c r="L209" s="12"/>
      <c r="M209" s="12"/>
      <c r="N209" s="12"/>
      <c r="O209" s="12"/>
      <c r="P209" s="12"/>
    </row>
    <row r="210" spans="2:16" x14ac:dyDescent="0.3">
      <c r="B210" s="4" t="s">
        <v>666</v>
      </c>
      <c r="C210" s="5">
        <v>0.91400000000000003</v>
      </c>
      <c r="D210" s="1"/>
      <c r="E210" s="14">
        <v>80.007340976516957</v>
      </c>
      <c r="F210" s="1"/>
      <c r="G210" s="14">
        <v>16.377017501662163</v>
      </c>
      <c r="H210" s="1"/>
      <c r="I210" s="14">
        <v>12.526769617189315</v>
      </c>
      <c r="J210" s="1"/>
      <c r="K210" s="6">
        <v>53014.291751283978</v>
      </c>
      <c r="L210" s="1"/>
      <c r="M210" s="7" t="s">
        <v>702</v>
      </c>
      <c r="N210" s="1"/>
      <c r="O210" s="7" t="s">
        <v>702</v>
      </c>
      <c r="P210" s="1"/>
    </row>
    <row r="211" spans="2:16" x14ac:dyDescent="0.3">
      <c r="B211" s="4" t="s">
        <v>680</v>
      </c>
      <c r="C211" s="5">
        <v>0.77700000000000002</v>
      </c>
      <c r="D211" s="1"/>
      <c r="E211" s="14">
        <v>75.679135873223373</v>
      </c>
      <c r="F211" s="1"/>
      <c r="G211" s="14">
        <v>14.612139569663686</v>
      </c>
      <c r="H211" s="1"/>
      <c r="I211" s="14">
        <v>8.6878574544256075</v>
      </c>
      <c r="J211" s="1"/>
      <c r="K211" s="6">
        <v>18405.164904894398</v>
      </c>
      <c r="L211" s="1"/>
      <c r="M211" s="7" t="s">
        <v>702</v>
      </c>
      <c r="N211" s="1"/>
      <c r="O211" s="7" t="s">
        <v>702</v>
      </c>
      <c r="P211" s="1"/>
    </row>
    <row r="212" spans="2:16" x14ac:dyDescent="0.3">
      <c r="B212" s="4" t="s">
        <v>687</v>
      </c>
      <c r="C212" s="5">
        <v>0.65600000000000003</v>
      </c>
      <c r="D212" s="1"/>
      <c r="E212" s="14">
        <v>69.323658203730545</v>
      </c>
      <c r="F212" s="1"/>
      <c r="G212" s="14">
        <v>12.10085987663544</v>
      </c>
      <c r="H212" s="1"/>
      <c r="I212" s="14">
        <v>6.8432781776473126</v>
      </c>
      <c r="J212" s="1"/>
      <c r="K212" s="6">
        <v>7822.4697123050819</v>
      </c>
      <c r="L212" s="1"/>
      <c r="M212" s="7" t="s">
        <v>702</v>
      </c>
      <c r="N212" s="1"/>
      <c r="O212" s="7" t="s">
        <v>702</v>
      </c>
      <c r="P212" s="1"/>
    </row>
    <row r="213" spans="2:16" x14ac:dyDescent="0.3">
      <c r="B213" s="4" t="s">
        <v>696</v>
      </c>
      <c r="C213" s="5">
        <v>0.51500000000000001</v>
      </c>
      <c r="D213" s="1"/>
      <c r="E213" s="14">
        <v>65.03837136297814</v>
      </c>
      <c r="F213" s="1"/>
      <c r="G213" s="14">
        <v>8.9453444581453034</v>
      </c>
      <c r="H213" s="1"/>
      <c r="I213" s="14">
        <v>4.0340710186021989</v>
      </c>
      <c r="J213" s="1"/>
      <c r="K213" s="6">
        <v>3006.7114259327868</v>
      </c>
      <c r="L213" s="1"/>
      <c r="M213" s="7" t="s">
        <v>702</v>
      </c>
      <c r="N213" s="1"/>
      <c r="O213" s="7" t="s">
        <v>702</v>
      </c>
      <c r="P213" s="1"/>
    </row>
    <row r="214" spans="2:16" x14ac:dyDescent="0.3">
      <c r="B214" s="4"/>
      <c r="C214" s="5"/>
      <c r="D214" s="1"/>
      <c r="E214" s="14"/>
      <c r="F214" s="1"/>
      <c r="G214" s="14"/>
      <c r="H214" s="1"/>
      <c r="I214" s="14"/>
      <c r="J214" s="1"/>
      <c r="K214" s="6"/>
      <c r="L214" s="1"/>
      <c r="M214" s="7"/>
      <c r="N214" s="1"/>
      <c r="O214" s="7"/>
      <c r="P214" s="1"/>
    </row>
    <row r="215" spans="2:16" x14ac:dyDescent="0.3">
      <c r="B215" s="8" t="s">
        <v>703</v>
      </c>
      <c r="C215" s="5">
        <v>0.71199999999999997</v>
      </c>
      <c r="D215" s="1"/>
      <c r="E215" s="14">
        <v>72.020376044304811</v>
      </c>
      <c r="F215" s="1"/>
      <c r="G215" s="14">
        <v>12.654804615352214</v>
      </c>
      <c r="H215" s="1"/>
      <c r="I215" s="14">
        <v>7.7555847313886401</v>
      </c>
      <c r="J215" s="1"/>
      <c r="K215" s="6">
        <v>13300.966251258846</v>
      </c>
      <c r="L215" s="1"/>
      <c r="M215" s="7" t="s">
        <v>702</v>
      </c>
      <c r="N215" s="1"/>
      <c r="O215" s="7" t="s">
        <v>702</v>
      </c>
      <c r="P215" s="1"/>
    </row>
    <row r="216" spans="2:16" x14ac:dyDescent="0.3">
      <c r="B216" s="8"/>
      <c r="C216" s="5"/>
      <c r="D216" s="1"/>
      <c r="E216" s="14"/>
      <c r="F216" s="1"/>
      <c r="G216" s="14"/>
      <c r="H216" s="1"/>
      <c r="I216" s="14"/>
      <c r="J216" s="1"/>
      <c r="K216" s="6"/>
      <c r="L216" s="1"/>
      <c r="M216" s="7"/>
      <c r="N216" s="1"/>
      <c r="O216" s="7"/>
      <c r="P216" s="1"/>
    </row>
    <row r="217" spans="2:16" x14ac:dyDescent="0.3">
      <c r="B217" s="12" t="s">
        <v>704</v>
      </c>
      <c r="C217" s="12"/>
      <c r="D217" s="12"/>
      <c r="E217" s="12"/>
      <c r="F217" s="12"/>
      <c r="G217" s="12"/>
      <c r="H217" s="12"/>
      <c r="I217" s="12"/>
      <c r="J217" s="12"/>
      <c r="K217" s="12"/>
      <c r="L217" s="12"/>
      <c r="M217" s="12"/>
      <c r="N217" s="12"/>
      <c r="O217" s="12"/>
      <c r="P217" s="12"/>
    </row>
    <row r="218" spans="2:16" x14ac:dyDescent="0.3">
      <c r="B218" s="4" t="s">
        <v>205</v>
      </c>
      <c r="C218" s="5">
        <v>0.71899999999999997</v>
      </c>
      <c r="D218" s="1"/>
      <c r="E218" s="14">
        <v>72.468517071577011</v>
      </c>
      <c r="F218" s="1"/>
      <c r="G218" s="14">
        <v>11.965759666595003</v>
      </c>
      <c r="H218" s="1"/>
      <c r="I218" s="14">
        <v>8.0715741767771974</v>
      </c>
      <c r="J218" s="1"/>
      <c r="K218" s="6">
        <v>15824.501228365296</v>
      </c>
      <c r="L218" s="1"/>
      <c r="M218" s="7" t="s">
        <v>702</v>
      </c>
      <c r="N218" s="1"/>
      <c r="O218" s="7" t="s">
        <v>702</v>
      </c>
      <c r="P218" s="1"/>
    </row>
    <row r="219" spans="2:16" x14ac:dyDescent="0.3">
      <c r="B219" s="4" t="s">
        <v>705</v>
      </c>
      <c r="C219" s="5">
        <v>0.77500000000000002</v>
      </c>
      <c r="D219" s="1"/>
      <c r="E219" s="14">
        <v>75.912414284531437</v>
      </c>
      <c r="F219" s="1"/>
      <c r="G219" s="14">
        <v>14.590005501364358</v>
      </c>
      <c r="H219" s="1"/>
      <c r="I219" s="14">
        <v>8.2582278781395306</v>
      </c>
      <c r="J219" s="1"/>
      <c r="K219" s="6">
        <v>19519.800121764729</v>
      </c>
      <c r="L219" s="1"/>
      <c r="M219" s="7" t="s">
        <v>702</v>
      </c>
      <c r="N219" s="1"/>
      <c r="O219" s="7" t="s">
        <v>702</v>
      </c>
      <c r="P219" s="1"/>
    </row>
    <row r="220" spans="2:16" x14ac:dyDescent="0.3">
      <c r="B220" s="4" t="s">
        <v>706</v>
      </c>
      <c r="C220" s="5">
        <v>0.81799999999999995</v>
      </c>
      <c r="D220" s="1"/>
      <c r="E220" s="14">
        <v>74.789363259463215</v>
      </c>
      <c r="F220" s="1"/>
      <c r="G220" s="14">
        <v>15.55734509317559</v>
      </c>
      <c r="H220" s="1"/>
      <c r="I220" s="14">
        <v>10.696732323275505</v>
      </c>
      <c r="J220" s="1"/>
      <c r="K220" s="6">
        <v>23171.472177407966</v>
      </c>
      <c r="L220" s="1"/>
      <c r="M220" s="7" t="s">
        <v>702</v>
      </c>
      <c r="N220" s="1"/>
      <c r="O220" s="7" t="s">
        <v>702</v>
      </c>
      <c r="P220" s="1"/>
    </row>
    <row r="221" spans="2:16" x14ac:dyDescent="0.3">
      <c r="B221" s="4" t="s">
        <v>707</v>
      </c>
      <c r="C221" s="5">
        <v>0.78300000000000003</v>
      </c>
      <c r="D221" s="1"/>
      <c r="E221" s="14">
        <v>75.611255535198012</v>
      </c>
      <c r="F221" s="1"/>
      <c r="G221" s="14">
        <v>14.772934084286774</v>
      </c>
      <c r="H221" s="1"/>
      <c r="I221" s="14">
        <v>9.1295179530126909</v>
      </c>
      <c r="J221" s="1"/>
      <c r="K221" s="6">
        <v>18047.95616324888</v>
      </c>
      <c r="L221" s="1"/>
      <c r="M221" s="7" t="s">
        <v>702</v>
      </c>
      <c r="N221" s="1"/>
      <c r="O221" s="7" t="s">
        <v>702</v>
      </c>
      <c r="P221" s="1"/>
    </row>
    <row r="222" spans="2:16" x14ac:dyDescent="0.3">
      <c r="B222" s="4" t="s">
        <v>209</v>
      </c>
      <c r="C222" s="5">
        <v>0.67200000000000004</v>
      </c>
      <c r="D222" s="1"/>
      <c r="E222" s="14">
        <v>71.869415106839568</v>
      </c>
      <c r="F222" s="1"/>
      <c r="G222" s="14">
        <v>12.148221229449977</v>
      </c>
      <c r="H222" s="1"/>
      <c r="I222" s="14">
        <v>6.7935855917877479</v>
      </c>
      <c r="J222" s="1"/>
      <c r="K222" s="6">
        <v>8722.0225915863448</v>
      </c>
      <c r="L222" s="1"/>
      <c r="M222" s="7" t="s">
        <v>702</v>
      </c>
      <c r="N222" s="1"/>
      <c r="O222" s="7" t="s">
        <v>702</v>
      </c>
      <c r="P222" s="1"/>
    </row>
    <row r="223" spans="2:16" x14ac:dyDescent="0.3">
      <c r="B223" s="4" t="s">
        <v>210</v>
      </c>
      <c r="C223" s="5">
        <v>0.56799999999999995</v>
      </c>
      <c r="D223" s="1"/>
      <c r="E223" s="14">
        <v>62.506276568679844</v>
      </c>
      <c r="F223" s="1"/>
      <c r="G223" s="14">
        <v>10.345609704957541</v>
      </c>
      <c r="H223" s="1"/>
      <c r="I223" s="14">
        <v>6.1634141906464857</v>
      </c>
      <c r="J223" s="1"/>
      <c r="K223" s="6">
        <v>4351.5549195905705</v>
      </c>
      <c r="L223" s="1"/>
      <c r="M223" s="7" t="s">
        <v>702</v>
      </c>
      <c r="N223" s="1"/>
      <c r="O223" s="7" t="s">
        <v>702</v>
      </c>
      <c r="P223" s="1"/>
    </row>
    <row r="224" spans="2:16" x14ac:dyDescent="0.3">
      <c r="B224" s="4"/>
      <c r="C224" s="5"/>
      <c r="D224" s="1"/>
      <c r="E224" s="14"/>
      <c r="F224" s="1"/>
      <c r="G224" s="14"/>
      <c r="H224" s="1"/>
      <c r="I224" s="14"/>
      <c r="J224" s="1"/>
      <c r="K224" s="6"/>
      <c r="L224" s="1"/>
      <c r="M224" s="7"/>
      <c r="N224" s="1"/>
      <c r="O224" s="7"/>
      <c r="P224" s="1"/>
    </row>
    <row r="225" spans="2:15" x14ac:dyDescent="0.3">
      <c r="B225" s="8" t="s">
        <v>708</v>
      </c>
      <c r="C225" s="5">
        <v>0.56000000000000005</v>
      </c>
      <c r="D225" s="1"/>
      <c r="E225" s="14">
        <v>66.516100260746214</v>
      </c>
      <c r="F225" s="1"/>
      <c r="G225" s="14">
        <v>10.170740695382651</v>
      </c>
      <c r="H225" s="1"/>
      <c r="I225" s="14">
        <v>5.0516760570515391</v>
      </c>
      <c r="J225" s="1"/>
      <c r="K225" s="6">
        <v>3637.1953806670649</v>
      </c>
      <c r="L225" s="1"/>
      <c r="M225" s="7" t="s">
        <v>702</v>
      </c>
      <c r="N225" s="1"/>
      <c r="O225" s="7" t="s">
        <v>702</v>
      </c>
    </row>
    <row r="226" spans="2:15" x14ac:dyDescent="0.3">
      <c r="B226" s="9" t="s">
        <v>709</v>
      </c>
      <c r="C226" s="5">
        <v>0.73899999999999999</v>
      </c>
      <c r="D226" s="1"/>
      <c r="E226" s="14">
        <v>71.862891268760265</v>
      </c>
      <c r="F226" s="1"/>
      <c r="G226" s="14">
        <v>12.613778929194082</v>
      </c>
      <c r="H226" s="1"/>
      <c r="I226" s="14">
        <v>8.6042075898270411</v>
      </c>
      <c r="J226" s="1"/>
      <c r="K226" s="6">
        <v>19343.121716832029</v>
      </c>
      <c r="L226" s="1"/>
      <c r="M226" s="7" t="s">
        <v>702</v>
      </c>
      <c r="N226" s="1"/>
      <c r="O226" s="7" t="s">
        <v>702</v>
      </c>
    </row>
    <row r="227" spans="2:15" x14ac:dyDescent="0.3">
      <c r="B227" s="9"/>
      <c r="C227" s="5"/>
      <c r="D227" s="1"/>
      <c r="E227" s="14"/>
      <c r="F227" s="1"/>
      <c r="G227" s="14"/>
      <c r="H227" s="1"/>
      <c r="I227" s="14"/>
      <c r="J227" s="1"/>
      <c r="K227" s="6"/>
      <c r="L227" s="1"/>
      <c r="M227" s="7"/>
      <c r="N227" s="1"/>
      <c r="O227" s="7"/>
    </row>
    <row r="228" spans="2:15" ht="124.2" x14ac:dyDescent="0.3">
      <c r="B228" s="10" t="s">
        <v>710</v>
      </c>
      <c r="C228" s="5">
        <v>0.91600000000000004</v>
      </c>
      <c r="D228" s="1"/>
      <c r="E228" s="14">
        <v>80.570299274502972</v>
      </c>
      <c r="F228" s="1"/>
      <c r="G228" s="14">
        <v>16.504431287757832</v>
      </c>
      <c r="H228" s="1"/>
      <c r="I228" s="14">
        <v>12.347757577738268</v>
      </c>
      <c r="J228" s="1"/>
      <c r="K228" s="6">
        <v>52697.597733953444</v>
      </c>
      <c r="L228" s="1"/>
      <c r="M228" s="7" t="s">
        <v>702</v>
      </c>
      <c r="N228" s="1"/>
      <c r="O228" s="7" t="s">
        <v>702</v>
      </c>
    </row>
    <row r="229" spans="2:15" x14ac:dyDescent="0.3">
      <c r="B229" s="10"/>
      <c r="C229" s="5"/>
      <c r="D229" s="1"/>
      <c r="E229" s="14"/>
      <c r="F229" s="1"/>
      <c r="G229" s="14"/>
      <c r="H229" s="1"/>
      <c r="I229" s="14"/>
      <c r="J229" s="1"/>
      <c r="K229" s="6"/>
      <c r="L229" s="1"/>
      <c r="M229" s="7"/>
      <c r="N229" s="1"/>
      <c r="O229" s="7"/>
    </row>
    <row r="230" spans="2:15" x14ac:dyDescent="0.3">
      <c r="B230" s="8" t="s">
        <v>211</v>
      </c>
      <c r="C230" s="5">
        <v>0.75600000000000001</v>
      </c>
      <c r="D230" s="1"/>
      <c r="E230" s="14">
        <v>73.383398034637096</v>
      </c>
      <c r="F230" s="1"/>
      <c r="G230" s="14">
        <v>13.040365957534462</v>
      </c>
      <c r="H230" s="1"/>
      <c r="I230" s="14">
        <v>8.7752091516204533</v>
      </c>
      <c r="J230" s="1"/>
      <c r="K230" s="6">
        <v>20327.308722627044</v>
      </c>
      <c r="L230" s="1"/>
      <c r="M230" s="7" t="s">
        <v>702</v>
      </c>
      <c r="N230" s="1"/>
      <c r="O230" s="7" t="s">
        <v>702</v>
      </c>
    </row>
    <row r="232" spans="2:15" x14ac:dyDescent="0.3">
      <c r="B232" s="13" t="s">
        <v>711</v>
      </c>
      <c r="C232" s="1"/>
      <c r="D232" s="1"/>
      <c r="E232" s="1"/>
      <c r="F232" s="1"/>
      <c r="G232" s="1"/>
      <c r="H232" s="1"/>
      <c r="I232" s="1"/>
      <c r="J232" s="1"/>
      <c r="K232" s="1"/>
      <c r="L232" s="1"/>
      <c r="M232" s="1"/>
      <c r="N232" s="1"/>
      <c r="O232" s="1"/>
    </row>
    <row r="233" spans="2:15" x14ac:dyDescent="0.3">
      <c r="B233" s="4" t="s">
        <v>712</v>
      </c>
      <c r="C233" s="1"/>
      <c r="D233" s="1"/>
      <c r="E233" s="1"/>
      <c r="F233" s="1"/>
      <c r="G233" s="1"/>
      <c r="H233" s="1"/>
      <c r="I233" s="1"/>
      <c r="J233" s="1"/>
      <c r="K233" s="1"/>
      <c r="L233" s="1"/>
      <c r="M233" s="1"/>
      <c r="N233" s="1"/>
      <c r="O233" s="1"/>
    </row>
    <row r="234" spans="2:15" x14ac:dyDescent="0.3">
      <c r="B234" s="4" t="s">
        <v>713</v>
      </c>
      <c r="C234" s="1"/>
      <c r="D234" s="1"/>
      <c r="E234" s="1"/>
      <c r="F234" s="1"/>
      <c r="G234" s="1"/>
      <c r="H234" s="1"/>
      <c r="I234" s="1"/>
      <c r="J234" s="1"/>
      <c r="K234" s="1"/>
      <c r="L234" s="1"/>
      <c r="M234" s="1"/>
      <c r="N234" s="1"/>
      <c r="O234" s="1"/>
    </row>
    <row r="235" spans="2:15" x14ac:dyDescent="0.3">
      <c r="B235" s="4" t="s">
        <v>714</v>
      </c>
      <c r="C235" s="1"/>
      <c r="D235" s="1"/>
      <c r="E235" s="1"/>
      <c r="F235" s="1"/>
      <c r="G235" s="1"/>
      <c r="H235" s="1"/>
      <c r="I235" s="1"/>
      <c r="J235" s="1"/>
      <c r="K235" s="1"/>
      <c r="L235" s="1"/>
      <c r="M235" s="1"/>
      <c r="N235" s="1"/>
      <c r="O235" s="1"/>
    </row>
    <row r="236" spans="2:15" x14ac:dyDescent="0.3">
      <c r="B236" s="4" t="s">
        <v>715</v>
      </c>
      <c r="C236" s="1"/>
      <c r="D236" s="1"/>
      <c r="E236" s="1"/>
      <c r="F236" s="1"/>
      <c r="G236" s="1"/>
      <c r="H236" s="1"/>
      <c r="I236" s="1"/>
      <c r="J236" s="1"/>
      <c r="K236" s="1"/>
      <c r="L236" s="1"/>
      <c r="M236" s="1"/>
      <c r="N236" s="1"/>
      <c r="O236" s="1"/>
    </row>
    <row r="237" spans="2:15" x14ac:dyDescent="0.3">
      <c r="B237" s="4" t="s">
        <v>716</v>
      </c>
      <c r="C237" s="1"/>
      <c r="D237" s="1"/>
      <c r="E237" s="1"/>
      <c r="F237" s="1"/>
      <c r="G237" s="1"/>
      <c r="H237" s="1"/>
      <c r="I237" s="1"/>
      <c r="J237" s="1"/>
      <c r="K237" s="1"/>
      <c r="L237" s="1"/>
      <c r="M237" s="1"/>
      <c r="N237" s="1"/>
      <c r="O237" s="1"/>
    </row>
    <row r="238" spans="2:15" x14ac:dyDescent="0.3">
      <c r="B238" s="4" t="s">
        <v>717</v>
      </c>
      <c r="C238" s="1"/>
      <c r="D238" s="1"/>
      <c r="E238" s="1"/>
      <c r="F238" s="1"/>
      <c r="G238" s="1"/>
      <c r="H238" s="1"/>
      <c r="I238" s="1"/>
      <c r="J238" s="1"/>
      <c r="K238" s="1"/>
      <c r="L238" s="1"/>
      <c r="M238" s="1"/>
      <c r="N238" s="1"/>
      <c r="O238" s="1"/>
    </row>
    <row r="239" spans="2:15" x14ac:dyDescent="0.3">
      <c r="B239" s="4" t="s">
        <v>718</v>
      </c>
      <c r="C239" s="1"/>
      <c r="D239" s="1"/>
      <c r="E239" s="1"/>
      <c r="F239" s="1"/>
      <c r="G239" s="1"/>
      <c r="H239" s="1"/>
      <c r="I239" s="1"/>
      <c r="J239" s="1"/>
      <c r="K239" s="1"/>
      <c r="L239" s="1"/>
      <c r="M239" s="1"/>
      <c r="N239" s="1"/>
      <c r="O239" s="1"/>
    </row>
    <row r="240" spans="2:15" x14ac:dyDescent="0.3">
      <c r="B240" s="4" t="s">
        <v>719</v>
      </c>
      <c r="C240" s="1"/>
      <c r="D240" s="1"/>
      <c r="E240" s="1"/>
      <c r="F240" s="1"/>
      <c r="G240" s="1"/>
      <c r="H240" s="1"/>
      <c r="I240" s="1"/>
      <c r="J240" s="1"/>
      <c r="K240" s="1"/>
      <c r="L240" s="1"/>
      <c r="M240" s="1"/>
      <c r="N240" s="1"/>
      <c r="O240" s="1"/>
    </row>
    <row r="241" spans="2:2" x14ac:dyDescent="0.3">
      <c r="B241" s="4" t="s">
        <v>720</v>
      </c>
    </row>
    <row r="242" spans="2:2" x14ac:dyDescent="0.3">
      <c r="B242" s="4" t="s">
        <v>721</v>
      </c>
    </row>
    <row r="243" spans="2:2" x14ac:dyDescent="0.3">
      <c r="B243" s="4" t="s">
        <v>722</v>
      </c>
    </row>
    <row r="244" spans="2:2" x14ac:dyDescent="0.3">
      <c r="B244" s="4" t="s">
        <v>723</v>
      </c>
    </row>
    <row r="245" spans="2:2" x14ac:dyDescent="0.3">
      <c r="B245" s="4" t="s">
        <v>724</v>
      </c>
    </row>
    <row r="246" spans="2:2" x14ac:dyDescent="0.3">
      <c r="B246" s="4" t="s">
        <v>725</v>
      </c>
    </row>
    <row r="247" spans="2:2" x14ac:dyDescent="0.3">
      <c r="B247" s="4" t="s">
        <v>726</v>
      </c>
    </row>
    <row r="248" spans="2:2" x14ac:dyDescent="0.3">
      <c r="B248" s="4" t="s">
        <v>727</v>
      </c>
    </row>
    <row r="249" spans="2:2" x14ac:dyDescent="0.3">
      <c r="B249" s="4" t="s">
        <v>728</v>
      </c>
    </row>
    <row r="250" spans="2:2" x14ac:dyDescent="0.3">
      <c r="B250" s="4" t="s">
        <v>729</v>
      </c>
    </row>
    <row r="251" spans="2:2" x14ac:dyDescent="0.3">
      <c r="B251" s="4" t="s">
        <v>730</v>
      </c>
    </row>
    <row r="252" spans="2:2" x14ac:dyDescent="0.3">
      <c r="B252" s="4" t="s">
        <v>731</v>
      </c>
    </row>
    <row r="253" spans="2:2" x14ac:dyDescent="0.3">
      <c r="B253" s="4" t="s">
        <v>732</v>
      </c>
    </row>
    <row r="254" spans="2:2" x14ac:dyDescent="0.3">
      <c r="B254" s="4" t="s">
        <v>733</v>
      </c>
    </row>
    <row r="255" spans="2:2" x14ac:dyDescent="0.3">
      <c r="B255" s="4" t="s">
        <v>734</v>
      </c>
    </row>
    <row r="256" spans="2:2" x14ac:dyDescent="0.3">
      <c r="B256" s="4" t="s">
        <v>735</v>
      </c>
    </row>
    <row r="257" spans="2:2" x14ac:dyDescent="0.3">
      <c r="B257" s="4" t="s">
        <v>736</v>
      </c>
    </row>
    <row r="258" spans="2:2" x14ac:dyDescent="0.3">
      <c r="B258" s="4" t="s">
        <v>737</v>
      </c>
    </row>
    <row r="259" spans="2:2" x14ac:dyDescent="0.3">
      <c r="B259" s="4" t="s">
        <v>738</v>
      </c>
    </row>
    <row r="260" spans="2:2" x14ac:dyDescent="0.3">
      <c r="B260" s="4" t="s">
        <v>739</v>
      </c>
    </row>
    <row r="261" spans="2:2" x14ac:dyDescent="0.3">
      <c r="B261" s="4" t="s">
        <v>740</v>
      </c>
    </row>
    <row r="262" spans="2:2" x14ac:dyDescent="0.3">
      <c r="B262" s="4" t="s">
        <v>741</v>
      </c>
    </row>
    <row r="264" spans="2:2" x14ac:dyDescent="0.3">
      <c r="B264" s="9" t="s">
        <v>742</v>
      </c>
    </row>
    <row r="265" spans="2:2" x14ac:dyDescent="0.3">
      <c r="B265" s="11" t="s">
        <v>743</v>
      </c>
    </row>
    <row r="266" spans="2:2" x14ac:dyDescent="0.3">
      <c r="B266" s="11" t="s">
        <v>744</v>
      </c>
    </row>
    <row r="267" spans="2:2" x14ac:dyDescent="0.3">
      <c r="B267" s="11" t="s">
        <v>745</v>
      </c>
    </row>
    <row r="268" spans="2:2" x14ac:dyDescent="0.3">
      <c r="B268" s="11" t="s">
        <v>746</v>
      </c>
    </row>
    <row r="269" spans="2:2" x14ac:dyDescent="0.3">
      <c r="B269" s="11" t="s">
        <v>747</v>
      </c>
    </row>
    <row r="270" spans="2:2" x14ac:dyDescent="0.3">
      <c r="B270" s="11" t="s">
        <v>748</v>
      </c>
    </row>
    <row r="271" spans="2:2" x14ac:dyDescent="0.3">
      <c r="B271" s="11" t="s">
        <v>749</v>
      </c>
    </row>
    <row r="273" spans="2:2" x14ac:dyDescent="0.3">
      <c r="B273" s="9" t="s">
        <v>750</v>
      </c>
    </row>
    <row r="274" spans="2:2" x14ac:dyDescent="0.3">
      <c r="B274" s="4" t="s">
        <v>751</v>
      </c>
    </row>
    <row r="275" spans="2:2" x14ac:dyDescent="0.3">
      <c r="B275" s="4" t="s">
        <v>752</v>
      </c>
    </row>
    <row r="276" spans="2:2" x14ac:dyDescent="0.3">
      <c r="B276" s="4" t="s">
        <v>753</v>
      </c>
    </row>
    <row r="277" spans="2:2" x14ac:dyDescent="0.3">
      <c r="B277" s="4" t="s">
        <v>754</v>
      </c>
    </row>
    <row r="278" spans="2:2" x14ac:dyDescent="0.3">
      <c r="B278" s="4" t="s">
        <v>755</v>
      </c>
    </row>
    <row r="279" spans="2:2" x14ac:dyDescent="0.3">
      <c r="B279" s="4" t="s">
        <v>756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A572-F288-4D55-BDC3-A3B701803B6D}">
  <dimension ref="B5:P137"/>
  <sheetViews>
    <sheetView workbookViewId="0"/>
  </sheetViews>
  <sheetFormatPr defaultRowHeight="14.4" customHeight="1" x14ac:dyDescent="0.3"/>
  <cols>
    <col min="2" max="2" width="28.88671875" bestFit="1" customWidth="1"/>
    <col min="3" max="16" width="5.6640625" bestFit="1" customWidth="1"/>
  </cols>
  <sheetData>
    <row r="5" spans="2:16" ht="14.4" customHeight="1" x14ac:dyDescent="0.3">
      <c r="B5" s="133" t="s">
        <v>660</v>
      </c>
      <c r="C5" s="134">
        <v>2010</v>
      </c>
      <c r="D5" s="134">
        <v>2011</v>
      </c>
      <c r="E5" s="134">
        <v>2012</v>
      </c>
      <c r="F5" s="134">
        <v>2013</v>
      </c>
      <c r="G5" s="134">
        <v>2014</v>
      </c>
      <c r="H5" s="134">
        <v>2015</v>
      </c>
      <c r="I5" s="134">
        <v>2016</v>
      </c>
      <c r="J5" s="134">
        <v>2017</v>
      </c>
      <c r="K5" s="134">
        <v>2018</v>
      </c>
      <c r="L5" s="134">
        <v>2019</v>
      </c>
      <c r="M5" s="134">
        <v>2020</v>
      </c>
      <c r="N5" s="134">
        <v>2021</v>
      </c>
      <c r="O5" s="134">
        <v>2022</v>
      </c>
      <c r="P5" s="134">
        <v>2023</v>
      </c>
    </row>
    <row r="6" spans="2:16" ht="14.4" customHeight="1" x14ac:dyDescent="0.3">
      <c r="B6" s="124" t="s">
        <v>5</v>
      </c>
      <c r="C6" s="125">
        <v>0.44900000000000001</v>
      </c>
      <c r="D6" s="125">
        <v>0.47699999999999998</v>
      </c>
      <c r="E6" s="125">
        <v>0.48899999999999999</v>
      </c>
      <c r="F6" s="125">
        <v>0.496</v>
      </c>
      <c r="G6" s="125">
        <v>0.5</v>
      </c>
      <c r="H6" s="125">
        <v>0.47899999999999998</v>
      </c>
      <c r="I6" s="125">
        <v>0.502</v>
      </c>
      <c r="J6" s="125">
        <v>0.50600000000000001</v>
      </c>
      <c r="K6" s="125">
        <v>0.48299999999999998</v>
      </c>
      <c r="L6" s="125">
        <v>0.49199999999999999</v>
      </c>
      <c r="M6" s="125">
        <v>0.48799999999999999</v>
      </c>
      <c r="N6" s="125">
        <v>0.47299999999999998</v>
      </c>
      <c r="O6" s="125">
        <v>0.46200000000000002</v>
      </c>
      <c r="P6" s="125">
        <v>0.496</v>
      </c>
    </row>
    <row r="7" spans="2:16" ht="14.4" customHeight="1" x14ac:dyDescent="0.3">
      <c r="B7" s="124" t="s">
        <v>10</v>
      </c>
      <c r="C7" s="125">
        <v>0.76600000000000001</v>
      </c>
      <c r="D7" s="125">
        <v>0.76400000000000001</v>
      </c>
      <c r="E7" s="125">
        <v>0.77500000000000002</v>
      </c>
      <c r="F7" s="125">
        <v>0.78200000000000003</v>
      </c>
      <c r="G7" s="125">
        <v>0.78700000000000003</v>
      </c>
      <c r="H7" s="125">
        <v>0.79700000000000004</v>
      </c>
      <c r="I7" s="125">
        <v>0.78800000000000003</v>
      </c>
      <c r="J7" s="125">
        <v>0.79</v>
      </c>
      <c r="K7" s="125">
        <v>0.80600000000000005</v>
      </c>
      <c r="L7" s="125">
        <v>0.8</v>
      </c>
      <c r="M7" s="125">
        <v>0.78400000000000003</v>
      </c>
      <c r="N7" s="125">
        <v>0.78500000000000003</v>
      </c>
      <c r="O7" s="125">
        <v>0.78900000000000003</v>
      </c>
      <c r="P7" s="125">
        <v>0.81</v>
      </c>
    </row>
    <row r="8" spans="2:16" ht="14.4" customHeight="1" x14ac:dyDescent="0.3">
      <c r="B8" s="124" t="s">
        <v>11</v>
      </c>
      <c r="C8" s="125">
        <v>0.86299999999999999</v>
      </c>
      <c r="D8" s="125">
        <v>0.83599999999999997</v>
      </c>
      <c r="E8" s="125">
        <v>0.85799999999999998</v>
      </c>
      <c r="F8" s="125">
        <v>0.85599999999999998</v>
      </c>
      <c r="G8" s="125">
        <v>0.86299999999999999</v>
      </c>
      <c r="H8" s="125">
        <v>0.85599999999999998</v>
      </c>
      <c r="I8" s="125">
        <v>0.86599999999999999</v>
      </c>
      <c r="J8" s="125">
        <v>0.86299999999999999</v>
      </c>
      <c r="K8" s="125">
        <v>0.872</v>
      </c>
      <c r="L8" s="125">
        <v>0.86499999999999999</v>
      </c>
      <c r="M8" s="125">
        <v>0.84299999999999997</v>
      </c>
      <c r="N8" s="125">
        <v>0.85499999999999998</v>
      </c>
      <c r="O8" s="125">
        <v>0.88400000000000001</v>
      </c>
      <c r="P8" s="125">
        <v>0.91300000000000003</v>
      </c>
    </row>
    <row r="9" spans="2:16" ht="14.4" customHeight="1" x14ac:dyDescent="0.3">
      <c r="B9" s="124" t="s">
        <v>9</v>
      </c>
      <c r="C9" s="125">
        <v>0.51600000000000001</v>
      </c>
      <c r="D9" s="125">
        <v>0.53300000000000003</v>
      </c>
      <c r="E9" s="125">
        <v>0.54400000000000004</v>
      </c>
      <c r="F9" s="125">
        <v>0.55500000000000005</v>
      </c>
      <c r="G9" s="125">
        <v>0.56499999999999995</v>
      </c>
      <c r="H9" s="125">
        <v>0.59099999999999997</v>
      </c>
      <c r="I9" s="125">
        <v>0.57799999999999996</v>
      </c>
      <c r="J9" s="125">
        <v>0.58199999999999996</v>
      </c>
      <c r="K9" s="125">
        <v>0.59499999999999997</v>
      </c>
      <c r="L9" s="125">
        <v>0.59699999999999998</v>
      </c>
      <c r="M9" s="125">
        <v>0.59399999999999997</v>
      </c>
      <c r="N9" s="125">
        <v>0.59</v>
      </c>
      <c r="O9" s="125">
        <v>0.59099999999999997</v>
      </c>
      <c r="P9" s="125">
        <v>0.61599999999999999</v>
      </c>
    </row>
    <row r="10" spans="2:16" ht="14.4" customHeight="1" x14ac:dyDescent="0.3">
      <c r="B10" s="124" t="s">
        <v>15</v>
      </c>
      <c r="C10" s="125">
        <v>0.80800000000000005</v>
      </c>
      <c r="D10" s="125">
        <v>0.755</v>
      </c>
      <c r="E10" s="125">
        <v>0.75900000000000001</v>
      </c>
      <c r="F10" s="125">
        <v>0.76</v>
      </c>
      <c r="G10" s="125">
        <v>0.76</v>
      </c>
      <c r="H10" s="125">
        <v>0.81799999999999995</v>
      </c>
      <c r="I10" s="125">
        <v>0.76500000000000001</v>
      </c>
      <c r="J10" s="125">
        <v>0.76800000000000002</v>
      </c>
      <c r="K10" s="125">
        <v>0.79800000000000004</v>
      </c>
      <c r="L10" s="125">
        <v>0.83099999999999996</v>
      </c>
      <c r="M10" s="125">
        <v>0.82</v>
      </c>
      <c r="N10" s="125">
        <v>0.81899999999999995</v>
      </c>
      <c r="O10" s="125">
        <v>0.82599999999999996</v>
      </c>
      <c r="P10" s="125">
        <v>0.85099999999999998</v>
      </c>
    </row>
    <row r="11" spans="2:16" ht="14.4" customHeight="1" x14ac:dyDescent="0.3">
      <c r="B11" s="124" t="s">
        <v>13</v>
      </c>
      <c r="C11" s="125">
        <v>0.83399999999999996</v>
      </c>
      <c r="D11" s="125">
        <v>0.83499999999999996</v>
      </c>
      <c r="E11" s="125">
        <v>0.83399999999999996</v>
      </c>
      <c r="F11" s="125">
        <v>0.83499999999999996</v>
      </c>
      <c r="G11" s="125">
        <v>0.83599999999999997</v>
      </c>
      <c r="H11" s="125">
        <v>0.85</v>
      </c>
      <c r="I11" s="125">
        <v>0.83899999999999997</v>
      </c>
      <c r="J11" s="125">
        <v>0.84299999999999997</v>
      </c>
      <c r="K11" s="125">
        <v>0.85</v>
      </c>
      <c r="L11" s="125">
        <v>0.85299999999999998</v>
      </c>
      <c r="M11" s="125">
        <v>0.84099999999999997</v>
      </c>
      <c r="N11" s="125">
        <v>0.84399999999999997</v>
      </c>
      <c r="O11" s="125">
        <v>0.84899999999999998</v>
      </c>
      <c r="P11" s="125">
        <v>0.86499999999999999</v>
      </c>
    </row>
    <row r="12" spans="2:16" ht="14.4" customHeight="1" x14ac:dyDescent="0.3">
      <c r="B12" s="124" t="s">
        <v>14</v>
      </c>
      <c r="C12" s="125">
        <v>0.73899999999999999</v>
      </c>
      <c r="D12" s="125">
        <v>0.751</v>
      </c>
      <c r="E12" s="125">
        <v>0.75600000000000001</v>
      </c>
      <c r="F12" s="125">
        <v>0.76200000000000001</v>
      </c>
      <c r="G12" s="125">
        <v>0.76400000000000001</v>
      </c>
      <c r="H12" s="125">
        <v>0.76900000000000002</v>
      </c>
      <c r="I12" s="125">
        <v>0.76600000000000001</v>
      </c>
      <c r="J12" s="125">
        <v>0.76900000000000002</v>
      </c>
      <c r="K12" s="125">
        <v>0.77100000000000002</v>
      </c>
      <c r="L12" s="125">
        <v>0.78900000000000003</v>
      </c>
      <c r="M12" s="125">
        <v>0.76900000000000002</v>
      </c>
      <c r="N12" s="125">
        <v>0.77400000000000002</v>
      </c>
      <c r="O12" s="125">
        <v>0.78600000000000003</v>
      </c>
      <c r="P12" s="125">
        <v>0.81100000000000005</v>
      </c>
    </row>
    <row r="13" spans="2:16" ht="14.4" customHeight="1" x14ac:dyDescent="0.3">
      <c r="B13" s="124" t="s">
        <v>16</v>
      </c>
      <c r="C13" s="125">
        <v>0.92400000000000004</v>
      </c>
      <c r="D13" s="125">
        <v>0.93200000000000005</v>
      </c>
      <c r="E13" s="125">
        <v>0.93700000000000006</v>
      </c>
      <c r="F13" s="125">
        <v>0.93100000000000005</v>
      </c>
      <c r="G13" s="125">
        <v>0.93300000000000005</v>
      </c>
      <c r="H13" s="125">
        <v>0.93300000000000005</v>
      </c>
      <c r="I13" s="125">
        <v>0.93899999999999995</v>
      </c>
      <c r="J13" s="125">
        <v>0.94099999999999995</v>
      </c>
      <c r="K13" s="125">
        <v>0.94099999999999995</v>
      </c>
      <c r="L13" s="125">
        <v>0.94099999999999995</v>
      </c>
      <c r="M13" s="125">
        <v>0.94799999999999995</v>
      </c>
      <c r="N13" s="125">
        <v>0.94899999999999995</v>
      </c>
      <c r="O13" s="125">
        <v>0.94599999999999995</v>
      </c>
      <c r="P13" s="125">
        <v>0.95799999999999996</v>
      </c>
    </row>
    <row r="14" spans="2:16" ht="14.4" customHeight="1" x14ac:dyDescent="0.3">
      <c r="B14" s="124" t="s">
        <v>17</v>
      </c>
      <c r="C14" s="125">
        <v>0.90300000000000002</v>
      </c>
      <c r="D14" s="125">
        <v>0.90600000000000003</v>
      </c>
      <c r="E14" s="125">
        <v>0.90800000000000003</v>
      </c>
      <c r="F14" s="125">
        <v>0.90500000000000003</v>
      </c>
      <c r="G14" s="125">
        <v>0.91300000000000003</v>
      </c>
      <c r="H14" s="125">
        <v>0.91</v>
      </c>
      <c r="I14" s="125">
        <v>0.91700000000000004</v>
      </c>
      <c r="J14" s="125">
        <v>0.91900000000000004</v>
      </c>
      <c r="K14" s="125">
        <v>0.91700000000000004</v>
      </c>
      <c r="L14" s="125">
        <v>0.92</v>
      </c>
      <c r="M14" s="125">
        <v>0.91600000000000004</v>
      </c>
      <c r="N14" s="125">
        <v>0.92</v>
      </c>
      <c r="O14" s="125">
        <v>0.92600000000000005</v>
      </c>
      <c r="P14" s="125">
        <v>0.93</v>
      </c>
    </row>
    <row r="15" spans="2:16" ht="14.4" customHeight="1" x14ac:dyDescent="0.3">
      <c r="B15" s="124" t="s">
        <v>18</v>
      </c>
      <c r="C15" s="125">
        <v>0.73299999999999998</v>
      </c>
      <c r="D15" s="125">
        <v>0.72699999999999998</v>
      </c>
      <c r="E15" s="125">
        <v>0.73</v>
      </c>
      <c r="F15" s="125">
        <v>0.73499999999999999</v>
      </c>
      <c r="G15" s="125">
        <v>0.74</v>
      </c>
      <c r="H15" s="125">
        <v>0.751</v>
      </c>
      <c r="I15" s="125">
        <v>0.751</v>
      </c>
      <c r="J15" s="125">
        <v>0.754</v>
      </c>
      <c r="K15" s="125">
        <v>0.75700000000000001</v>
      </c>
      <c r="L15" s="125">
        <v>0.76200000000000001</v>
      </c>
      <c r="M15" s="125">
        <v>0.72199999999999998</v>
      </c>
      <c r="N15" s="125">
        <v>0.73799999999999999</v>
      </c>
      <c r="O15" s="125">
        <v>0.76</v>
      </c>
      <c r="P15" s="125">
        <v>0.78900000000000003</v>
      </c>
    </row>
    <row r="16" spans="2:16" ht="14.4" customHeight="1" x14ac:dyDescent="0.3">
      <c r="B16" s="124" t="s">
        <v>26</v>
      </c>
      <c r="C16" s="125">
        <v>0.8</v>
      </c>
      <c r="D16" s="125">
        <v>0.80500000000000005</v>
      </c>
      <c r="E16" s="125">
        <v>0.80700000000000005</v>
      </c>
      <c r="F16" s="125">
        <v>0.80600000000000005</v>
      </c>
      <c r="G16" s="125">
        <v>0.80500000000000005</v>
      </c>
      <c r="H16" s="125">
        <v>0.80700000000000005</v>
      </c>
      <c r="I16" s="125">
        <v>0.81</v>
      </c>
      <c r="J16" s="125">
        <v>0.81200000000000006</v>
      </c>
      <c r="K16" s="125">
        <v>0.82699999999999996</v>
      </c>
      <c r="L16" s="125">
        <v>0.80200000000000005</v>
      </c>
      <c r="M16" s="125">
        <v>0.79800000000000004</v>
      </c>
      <c r="N16" s="125">
        <v>0.79900000000000004</v>
      </c>
      <c r="O16" s="125">
        <v>0.82</v>
      </c>
      <c r="P16" s="125">
        <v>0.82</v>
      </c>
    </row>
    <row r="17" spans="2:16" ht="14.4" customHeight="1" x14ac:dyDescent="0.3">
      <c r="B17" s="124" t="s">
        <v>25</v>
      </c>
      <c r="C17" s="125">
        <v>0.80700000000000005</v>
      </c>
      <c r="D17" s="125">
        <v>0.80100000000000005</v>
      </c>
      <c r="E17" s="125">
        <v>0.80800000000000005</v>
      </c>
      <c r="F17" s="125">
        <v>0.81499999999999995</v>
      </c>
      <c r="G17" s="125">
        <v>0.82</v>
      </c>
      <c r="H17" s="125">
        <v>0.85899999999999999</v>
      </c>
      <c r="I17" s="125">
        <v>0.85299999999999998</v>
      </c>
      <c r="J17" s="125">
        <v>0.85399999999999998</v>
      </c>
      <c r="K17" s="125">
        <v>0.879</v>
      </c>
      <c r="L17" s="125">
        <v>0.88800000000000001</v>
      </c>
      <c r="M17" s="125">
        <v>0.88400000000000001</v>
      </c>
      <c r="N17" s="125">
        <v>0.88400000000000001</v>
      </c>
      <c r="O17" s="125">
        <v>0.88800000000000001</v>
      </c>
      <c r="P17" s="125">
        <v>0.89900000000000002</v>
      </c>
    </row>
    <row r="18" spans="2:16" ht="14.4" customHeight="1" x14ac:dyDescent="0.3">
      <c r="B18" s="124" t="s">
        <v>23</v>
      </c>
      <c r="C18" s="125">
        <v>0.55800000000000005</v>
      </c>
      <c r="D18" s="125">
        <v>0.56599999999999995</v>
      </c>
      <c r="E18" s="125">
        <v>0.57499999999999996</v>
      </c>
      <c r="F18" s="125">
        <v>0.57899999999999996</v>
      </c>
      <c r="G18" s="125">
        <v>0.57899999999999996</v>
      </c>
      <c r="H18" s="125">
        <v>0.60399999999999998</v>
      </c>
      <c r="I18" s="125">
        <v>0.60599999999999998</v>
      </c>
      <c r="J18" s="125">
        <v>0.61599999999999999</v>
      </c>
      <c r="K18" s="125">
        <v>0.63500000000000001</v>
      </c>
      <c r="L18" s="125">
        <v>0.64600000000000002</v>
      </c>
      <c r="M18" s="125">
        <v>0.65700000000000003</v>
      </c>
      <c r="N18" s="125">
        <v>0.66200000000000003</v>
      </c>
      <c r="O18" s="125">
        <v>0.67</v>
      </c>
      <c r="P18" s="125">
        <v>0.68500000000000005</v>
      </c>
    </row>
    <row r="19" spans="2:16" ht="14.4" customHeight="1" x14ac:dyDescent="0.3">
      <c r="B19" s="124" t="s">
        <v>28</v>
      </c>
      <c r="C19" s="125">
        <v>0.79</v>
      </c>
      <c r="D19" s="125">
        <v>0.80100000000000005</v>
      </c>
      <c r="E19" s="125">
        <v>0.80600000000000005</v>
      </c>
      <c r="F19" s="125">
        <v>0.81100000000000005</v>
      </c>
      <c r="G19" s="125">
        <v>0.81399999999999995</v>
      </c>
      <c r="H19" s="125">
        <v>0.80900000000000005</v>
      </c>
      <c r="I19" s="125">
        <v>0.81499999999999995</v>
      </c>
      <c r="J19" s="125">
        <v>0.81899999999999995</v>
      </c>
      <c r="K19" s="125">
        <v>0.81799999999999995</v>
      </c>
      <c r="L19" s="125">
        <v>0.81</v>
      </c>
      <c r="M19" s="125">
        <v>0.8</v>
      </c>
      <c r="N19" s="125">
        <v>0.80100000000000005</v>
      </c>
      <c r="O19" s="125">
        <v>0.80100000000000005</v>
      </c>
      <c r="P19" s="125">
        <v>0.82399999999999995</v>
      </c>
    </row>
    <row r="20" spans="2:16" ht="14.4" customHeight="1" x14ac:dyDescent="0.3">
      <c r="B20" s="124" t="s">
        <v>20</v>
      </c>
      <c r="C20" s="125">
        <v>0.91300000000000003</v>
      </c>
      <c r="D20" s="125">
        <v>0.91100000000000003</v>
      </c>
      <c r="E20" s="125">
        <v>0.91300000000000003</v>
      </c>
      <c r="F20" s="125">
        <v>0.91600000000000004</v>
      </c>
      <c r="G20" s="125">
        <v>0.91800000000000004</v>
      </c>
      <c r="H20" s="125">
        <v>0.92400000000000004</v>
      </c>
      <c r="I20" s="125">
        <v>0.92400000000000004</v>
      </c>
      <c r="J20" s="125">
        <v>0.92900000000000005</v>
      </c>
      <c r="K20" s="125">
        <v>0.93300000000000005</v>
      </c>
      <c r="L20" s="125">
        <v>0.93600000000000005</v>
      </c>
      <c r="M20" s="125">
        <v>0.93</v>
      </c>
      <c r="N20" s="125">
        <v>0.93799999999999994</v>
      </c>
      <c r="O20" s="125">
        <v>0.94199999999999995</v>
      </c>
      <c r="P20" s="125">
        <v>0.95099999999999996</v>
      </c>
    </row>
    <row r="21" spans="2:16" ht="14.4" customHeight="1" x14ac:dyDescent="0.3">
      <c r="B21" s="124" t="s">
        <v>21</v>
      </c>
      <c r="C21" s="125">
        <v>0.48099999999999998</v>
      </c>
      <c r="D21" s="125">
        <v>0.5</v>
      </c>
      <c r="E21" s="125">
        <v>0.51</v>
      </c>
      <c r="F21" s="125">
        <v>0.52200000000000002</v>
      </c>
      <c r="G21" s="125">
        <v>0.52700000000000002</v>
      </c>
      <c r="H21" s="125">
        <v>0.50900000000000001</v>
      </c>
      <c r="I21" s="125">
        <v>0.53300000000000003</v>
      </c>
      <c r="J21" s="125">
        <v>0.53600000000000003</v>
      </c>
      <c r="K21" s="125">
        <v>0.53</v>
      </c>
      <c r="L21" s="125">
        <v>0.50600000000000001</v>
      </c>
      <c r="M21" s="125">
        <v>0.501</v>
      </c>
      <c r="N21" s="125">
        <v>0.502</v>
      </c>
      <c r="O21" s="125">
        <v>0.504</v>
      </c>
      <c r="P21" s="125">
        <v>0.51500000000000001</v>
      </c>
    </row>
    <row r="22" spans="2:16" ht="14.4" customHeight="1" x14ac:dyDescent="0.3">
      <c r="B22" s="124" t="s">
        <v>34</v>
      </c>
      <c r="C22" s="125">
        <v>0.58199999999999996</v>
      </c>
      <c r="D22" s="125">
        <v>0.58499999999999996</v>
      </c>
      <c r="E22" s="125">
        <v>0.59699999999999998</v>
      </c>
      <c r="F22" s="125">
        <v>0.61</v>
      </c>
      <c r="G22" s="125">
        <v>0.61799999999999999</v>
      </c>
      <c r="H22" s="125">
        <v>0.625</v>
      </c>
      <c r="I22" s="125">
        <v>0.63700000000000001</v>
      </c>
      <c r="J22" s="125">
        <v>0.64600000000000002</v>
      </c>
      <c r="K22" s="125">
        <v>0.65800000000000003</v>
      </c>
      <c r="L22" s="125">
        <v>0.66800000000000004</v>
      </c>
      <c r="M22" s="125">
        <v>0.67500000000000004</v>
      </c>
      <c r="N22" s="125">
        <v>0.67700000000000005</v>
      </c>
      <c r="O22" s="125">
        <v>0.68100000000000005</v>
      </c>
      <c r="P22" s="125">
        <v>0.69799999999999995</v>
      </c>
    </row>
    <row r="23" spans="2:16" ht="14.4" customHeight="1" x14ac:dyDescent="0.3">
      <c r="B23" s="124" t="s">
        <v>30</v>
      </c>
      <c r="C23" s="125">
        <v>0.66100000000000003</v>
      </c>
      <c r="D23" s="125">
        <v>0.67100000000000004</v>
      </c>
      <c r="E23" s="125">
        <v>0.67500000000000004</v>
      </c>
      <c r="F23" s="125">
        <v>0.68400000000000005</v>
      </c>
      <c r="G23" s="125">
        <v>0.69</v>
      </c>
      <c r="H23" s="125">
        <v>0.68799999999999994</v>
      </c>
      <c r="I23" s="125">
        <v>0.70199999999999996</v>
      </c>
      <c r="J23" s="125">
        <v>0.71</v>
      </c>
      <c r="K23" s="125">
        <v>0.71399999999999997</v>
      </c>
      <c r="L23" s="125">
        <v>0.71499999999999997</v>
      </c>
      <c r="M23" s="125">
        <v>0.69099999999999995</v>
      </c>
      <c r="N23" s="125">
        <v>0.69099999999999995</v>
      </c>
      <c r="O23" s="125">
        <v>0.69799999999999995</v>
      </c>
      <c r="P23" s="125">
        <v>0.73299999999999998</v>
      </c>
    </row>
    <row r="24" spans="2:16" ht="14.4" customHeight="1" x14ac:dyDescent="0.3">
      <c r="B24" s="124" t="s">
        <v>27</v>
      </c>
      <c r="C24" s="125">
        <v>0.71799999999999997</v>
      </c>
      <c r="D24" s="125">
        <v>0.72899999999999998</v>
      </c>
      <c r="E24" s="125">
        <v>0.748</v>
      </c>
      <c r="F24" s="125">
        <v>0.755</v>
      </c>
      <c r="G24" s="125">
        <v>0.75800000000000001</v>
      </c>
      <c r="H24" s="125">
        <v>0.75700000000000001</v>
      </c>
      <c r="I24" s="125">
        <v>0.77200000000000002</v>
      </c>
      <c r="J24" s="125">
        <v>0.77400000000000002</v>
      </c>
      <c r="K24" s="125">
        <v>0.77600000000000002</v>
      </c>
      <c r="L24" s="125">
        <v>0.78</v>
      </c>
      <c r="M24" s="125">
        <v>0.77600000000000002</v>
      </c>
      <c r="N24" s="125">
        <v>0.77600000000000002</v>
      </c>
      <c r="O24" s="125">
        <v>0.77900000000000003</v>
      </c>
      <c r="P24" s="125">
        <v>0.80400000000000005</v>
      </c>
    </row>
    <row r="25" spans="2:16" ht="14.4" customHeight="1" x14ac:dyDescent="0.3">
      <c r="B25" s="124" t="s">
        <v>35</v>
      </c>
      <c r="C25" s="125">
        <v>0.65200000000000002</v>
      </c>
      <c r="D25" s="125">
        <v>0.67700000000000005</v>
      </c>
      <c r="E25" s="125">
        <v>0.68899999999999995</v>
      </c>
      <c r="F25" s="125">
        <v>0.70099999999999996</v>
      </c>
      <c r="G25" s="125">
        <v>0.71099999999999997</v>
      </c>
      <c r="H25" s="125">
        <v>0.68799999999999994</v>
      </c>
      <c r="I25" s="125">
        <v>0.72</v>
      </c>
      <c r="J25" s="125">
        <v>0.72599999999999998</v>
      </c>
      <c r="K25" s="125">
        <v>0.71599999999999997</v>
      </c>
      <c r="L25" s="125">
        <v>0.70299999999999996</v>
      </c>
      <c r="M25" s="125">
        <v>0.70099999999999996</v>
      </c>
      <c r="N25" s="125">
        <v>0.68</v>
      </c>
      <c r="O25" s="125">
        <v>0.70799999999999996</v>
      </c>
      <c r="P25" s="125">
        <v>0.73099999999999998</v>
      </c>
    </row>
    <row r="26" spans="2:16" ht="14.4" customHeight="1" x14ac:dyDescent="0.3">
      <c r="B26" s="124" t="s">
        <v>31</v>
      </c>
      <c r="C26" s="125">
        <v>0.72199999999999998</v>
      </c>
      <c r="D26" s="125">
        <v>0.73099999999999998</v>
      </c>
      <c r="E26" s="125">
        <v>0.73499999999999999</v>
      </c>
      <c r="F26" s="125">
        <v>0.753</v>
      </c>
      <c r="G26" s="125">
        <v>0.75600000000000001</v>
      </c>
      <c r="H26" s="125">
        <v>0.752</v>
      </c>
      <c r="I26" s="125">
        <v>0.75800000000000001</v>
      </c>
      <c r="J26" s="125">
        <v>0.76100000000000001</v>
      </c>
      <c r="K26" s="125">
        <v>0.76400000000000001</v>
      </c>
      <c r="L26" s="125">
        <v>0.76400000000000001</v>
      </c>
      <c r="M26" s="125">
        <v>0.75800000000000001</v>
      </c>
      <c r="N26" s="125">
        <v>0.75600000000000001</v>
      </c>
      <c r="O26" s="125">
        <v>0.76</v>
      </c>
      <c r="P26" s="125">
        <v>0.78600000000000003</v>
      </c>
    </row>
    <row r="27" spans="2:16" ht="14.4" customHeight="1" x14ac:dyDescent="0.3">
      <c r="B27" s="124" t="s">
        <v>33</v>
      </c>
      <c r="C27" s="125">
        <v>0.82499999999999996</v>
      </c>
      <c r="D27" s="125">
        <v>0.83099999999999996</v>
      </c>
      <c r="E27" s="125">
        <v>0.83899999999999997</v>
      </c>
      <c r="F27" s="125">
        <v>0.83899999999999997</v>
      </c>
      <c r="G27" s="125">
        <v>0.83799999999999997</v>
      </c>
      <c r="H27" s="125">
        <v>0.83199999999999996</v>
      </c>
      <c r="I27" s="125">
        <v>0.83899999999999997</v>
      </c>
      <c r="J27" s="125">
        <v>0.83799999999999997</v>
      </c>
      <c r="K27" s="125">
        <v>0.83</v>
      </c>
      <c r="L27" s="125">
        <v>0.82699999999999996</v>
      </c>
      <c r="M27" s="125">
        <v>0.82699999999999996</v>
      </c>
      <c r="N27" s="125">
        <v>0.82399999999999995</v>
      </c>
      <c r="O27" s="125">
        <v>0.82299999999999995</v>
      </c>
      <c r="P27" s="125">
        <v>0.83699999999999997</v>
      </c>
    </row>
    <row r="28" spans="2:16" ht="14.4" customHeight="1" x14ac:dyDescent="0.3">
      <c r="B28" s="124" t="s">
        <v>24</v>
      </c>
      <c r="C28" s="125">
        <v>0.79</v>
      </c>
      <c r="D28" s="125">
        <v>0.79100000000000004</v>
      </c>
      <c r="E28" s="125">
        <v>0.79500000000000004</v>
      </c>
      <c r="F28" s="125">
        <v>0.80100000000000005</v>
      </c>
      <c r="G28" s="125">
        <v>0.80600000000000005</v>
      </c>
      <c r="H28" s="125">
        <v>0.80900000000000005</v>
      </c>
      <c r="I28" s="125">
        <v>0.81100000000000005</v>
      </c>
      <c r="J28" s="125">
        <v>0.81100000000000005</v>
      </c>
      <c r="K28" s="125">
        <v>0.80900000000000005</v>
      </c>
      <c r="L28" s="125">
        <v>0.81299999999999994</v>
      </c>
      <c r="M28" s="125">
        <v>0.80200000000000005</v>
      </c>
      <c r="N28" s="125">
        <v>0.79600000000000004</v>
      </c>
      <c r="O28" s="125">
        <v>0.79900000000000004</v>
      </c>
      <c r="P28" s="125">
        <v>0.84499999999999997</v>
      </c>
    </row>
    <row r="29" spans="2:16" ht="14.4" customHeight="1" x14ac:dyDescent="0.3">
      <c r="B29" s="124" t="s">
        <v>22</v>
      </c>
      <c r="C29" s="125">
        <v>0.372</v>
      </c>
      <c r="D29" s="125">
        <v>0.39400000000000002</v>
      </c>
      <c r="E29" s="125">
        <v>0.40300000000000002</v>
      </c>
      <c r="F29" s="125">
        <v>0.41</v>
      </c>
      <c r="G29" s="125">
        <v>0.41299999999999998</v>
      </c>
      <c r="H29" s="125">
        <v>0.41299999999999998</v>
      </c>
      <c r="I29" s="125">
        <v>0.42799999999999999</v>
      </c>
      <c r="J29" s="125">
        <v>0.439</v>
      </c>
      <c r="K29" s="125">
        <v>0.44900000000000001</v>
      </c>
      <c r="L29" s="125">
        <v>0.44600000000000001</v>
      </c>
      <c r="M29" s="125">
        <v>0.44600000000000001</v>
      </c>
      <c r="N29" s="125">
        <v>0.44500000000000001</v>
      </c>
      <c r="O29" s="125">
        <v>0.438</v>
      </c>
      <c r="P29" s="125">
        <v>0.45900000000000002</v>
      </c>
    </row>
    <row r="30" spans="2:16" ht="14.4" customHeight="1" x14ac:dyDescent="0.3">
      <c r="B30" s="124" t="s">
        <v>19</v>
      </c>
      <c r="C30" s="125">
        <v>0.40400000000000003</v>
      </c>
      <c r="D30" s="125">
        <v>0.41899999999999998</v>
      </c>
      <c r="E30" s="125">
        <v>0.42599999999999999</v>
      </c>
      <c r="F30" s="125">
        <v>0.432</v>
      </c>
      <c r="G30" s="125">
        <v>0.438</v>
      </c>
      <c r="H30" s="125">
        <v>0.42</v>
      </c>
      <c r="I30" s="125">
        <v>0.438</v>
      </c>
      <c r="J30" s="125">
        <v>0.434</v>
      </c>
      <c r="K30" s="125">
        <v>0.42799999999999999</v>
      </c>
      <c r="L30" s="125">
        <v>0.42299999999999999</v>
      </c>
      <c r="M30" s="125">
        <v>0.41899999999999998</v>
      </c>
      <c r="N30" s="125">
        <v>0.41899999999999998</v>
      </c>
      <c r="O30" s="125">
        <v>0.42</v>
      </c>
      <c r="P30" s="125">
        <v>0.439</v>
      </c>
    </row>
    <row r="31" spans="2:16" ht="14.4" customHeight="1" x14ac:dyDescent="0.3">
      <c r="B31" s="124" t="s">
        <v>42</v>
      </c>
      <c r="C31" s="125">
        <v>0.51500000000000001</v>
      </c>
      <c r="D31" s="125">
        <v>0.51400000000000001</v>
      </c>
      <c r="E31" s="125">
        <v>0.52500000000000002</v>
      </c>
      <c r="F31" s="125">
        <v>0.53400000000000003</v>
      </c>
      <c r="G31" s="125">
        <v>0.54</v>
      </c>
      <c r="H31" s="125">
        <v>0.56200000000000006</v>
      </c>
      <c r="I31" s="125">
        <v>0.55300000000000005</v>
      </c>
      <c r="J31" s="125">
        <v>0.55700000000000005</v>
      </c>
      <c r="K31" s="125">
        <v>0.57699999999999996</v>
      </c>
      <c r="L31" s="125">
        <v>0.58599999999999997</v>
      </c>
      <c r="M31" s="125">
        <v>0.58499999999999996</v>
      </c>
      <c r="N31" s="125">
        <v>0.58099999999999996</v>
      </c>
      <c r="O31" s="125">
        <v>0.58699999999999997</v>
      </c>
      <c r="P31" s="125">
        <v>0.58799999999999997</v>
      </c>
    </row>
    <row r="32" spans="2:16" ht="14.4" customHeight="1" x14ac:dyDescent="0.3">
      <c r="B32" s="124" t="s">
        <v>37</v>
      </c>
      <c r="C32" s="125">
        <v>0.91100000000000003</v>
      </c>
      <c r="D32" s="125">
        <v>0.90300000000000002</v>
      </c>
      <c r="E32" s="125">
        <v>0.90600000000000003</v>
      </c>
      <c r="F32" s="125">
        <v>0.91300000000000003</v>
      </c>
      <c r="G32" s="125">
        <v>0.91800000000000004</v>
      </c>
      <c r="H32" s="125">
        <v>0.92700000000000005</v>
      </c>
      <c r="I32" s="125">
        <v>0.92300000000000004</v>
      </c>
      <c r="J32" s="125">
        <v>0.92600000000000005</v>
      </c>
      <c r="K32" s="125">
        <v>0.93300000000000005</v>
      </c>
      <c r="L32" s="125">
        <v>0.93200000000000005</v>
      </c>
      <c r="M32" s="125">
        <v>0.92800000000000005</v>
      </c>
      <c r="N32" s="125">
        <v>0.93400000000000005</v>
      </c>
      <c r="O32" s="125">
        <v>0.93500000000000005</v>
      </c>
      <c r="P32" s="125">
        <v>0.93899999999999995</v>
      </c>
    </row>
    <row r="33" spans="2:16" ht="14.4" customHeight="1" x14ac:dyDescent="0.3">
      <c r="B33" s="124" t="s">
        <v>175</v>
      </c>
      <c r="C33" s="125">
        <v>0.36399999999999999</v>
      </c>
      <c r="D33" s="125">
        <v>0.38</v>
      </c>
      <c r="E33" s="125">
        <v>0.38800000000000001</v>
      </c>
      <c r="F33" s="125">
        <v>0.39400000000000002</v>
      </c>
      <c r="G33" s="125">
        <v>0.40100000000000002</v>
      </c>
      <c r="H33" s="125">
        <v>0.38800000000000001</v>
      </c>
      <c r="I33" s="125">
        <v>0.39300000000000002</v>
      </c>
      <c r="J33" s="125">
        <v>0.39600000000000002</v>
      </c>
      <c r="K33" s="125">
        <v>0.39800000000000002</v>
      </c>
      <c r="L33" s="125">
        <v>0.39800000000000002</v>
      </c>
      <c r="M33" s="125">
        <v>0.39600000000000002</v>
      </c>
      <c r="N33" s="125">
        <v>0.39300000000000002</v>
      </c>
      <c r="O33" s="125">
        <v>0.39400000000000002</v>
      </c>
      <c r="P33" s="125">
        <v>0.41599999999999998</v>
      </c>
    </row>
    <row r="34" spans="2:16" ht="14.4" customHeight="1" x14ac:dyDescent="0.3">
      <c r="B34" s="124" t="s">
        <v>39</v>
      </c>
      <c r="C34" s="125">
        <v>0.81299999999999994</v>
      </c>
      <c r="D34" s="125">
        <v>0.81499999999999995</v>
      </c>
      <c r="E34" s="125">
        <v>0.82099999999999995</v>
      </c>
      <c r="F34" s="125">
        <v>0.82599999999999996</v>
      </c>
      <c r="G34" s="125">
        <v>0.83699999999999997</v>
      </c>
      <c r="H34" s="125">
        <v>0.84599999999999997</v>
      </c>
      <c r="I34" s="125">
        <v>0.84499999999999997</v>
      </c>
      <c r="J34" s="125">
        <v>0.84699999999999998</v>
      </c>
      <c r="K34" s="125">
        <v>0.85599999999999998</v>
      </c>
      <c r="L34" s="125">
        <v>0.85899999999999999</v>
      </c>
      <c r="M34" s="125">
        <v>0.84899999999999998</v>
      </c>
      <c r="N34" s="125">
        <v>0.85599999999999998</v>
      </c>
      <c r="O34" s="125">
        <v>0.86</v>
      </c>
      <c r="P34" s="125">
        <v>0.878</v>
      </c>
    </row>
    <row r="35" spans="2:16" ht="14.4" customHeight="1" x14ac:dyDescent="0.3">
      <c r="B35" s="124" t="s">
        <v>40</v>
      </c>
      <c r="C35" s="125">
        <v>0.69799999999999995</v>
      </c>
      <c r="D35" s="125">
        <v>0.70699999999999996</v>
      </c>
      <c r="E35" s="125">
        <v>0.71599999999999997</v>
      </c>
      <c r="F35" s="125">
        <v>0.72399999999999998</v>
      </c>
      <c r="G35" s="125">
        <v>0.73099999999999998</v>
      </c>
      <c r="H35" s="125">
        <v>0.74099999999999999</v>
      </c>
      <c r="I35" s="125">
        <v>0.746</v>
      </c>
      <c r="J35" s="125">
        <v>0.75</v>
      </c>
      <c r="K35" s="125">
        <v>0.755</v>
      </c>
      <c r="L35" s="125">
        <v>0.77500000000000002</v>
      </c>
      <c r="M35" s="125">
        <v>0.78100000000000003</v>
      </c>
      <c r="N35" s="125">
        <v>0.78500000000000003</v>
      </c>
      <c r="O35" s="125">
        <v>0.78800000000000003</v>
      </c>
      <c r="P35" s="125">
        <v>0.79700000000000004</v>
      </c>
    </row>
    <row r="36" spans="2:16" ht="14.4" customHeight="1" x14ac:dyDescent="0.3">
      <c r="B36" s="124" t="s">
        <v>45</v>
      </c>
      <c r="C36" s="125">
        <v>0.73199999999999998</v>
      </c>
      <c r="D36" s="125">
        <v>0.73399999999999999</v>
      </c>
      <c r="E36" s="125">
        <v>0.73899999999999999</v>
      </c>
      <c r="F36" s="125">
        <v>0.74199999999999999</v>
      </c>
      <c r="G36" s="125">
        <v>0.753</v>
      </c>
      <c r="H36" s="125">
        <v>0.75800000000000001</v>
      </c>
      <c r="I36" s="125">
        <v>0.76</v>
      </c>
      <c r="J36" s="125">
        <v>0.76300000000000001</v>
      </c>
      <c r="K36" s="125">
        <v>0.76300000000000001</v>
      </c>
      <c r="L36" s="125">
        <v>0.76800000000000002</v>
      </c>
      <c r="M36" s="125">
        <v>0.75600000000000001</v>
      </c>
      <c r="N36" s="125">
        <v>0.752</v>
      </c>
      <c r="O36" s="125">
        <v>0.75800000000000001</v>
      </c>
      <c r="P36" s="125">
        <v>0.78800000000000003</v>
      </c>
    </row>
    <row r="37" spans="2:16" ht="14.4" customHeight="1" x14ac:dyDescent="0.3">
      <c r="B37" s="124" t="s">
        <v>43</v>
      </c>
      <c r="C37" s="125">
        <v>0.42399999999999999</v>
      </c>
      <c r="D37" s="125">
        <v>0.438</v>
      </c>
      <c r="E37" s="125">
        <v>0.442</v>
      </c>
      <c r="F37" s="125">
        <v>0.44800000000000001</v>
      </c>
      <c r="G37" s="125">
        <v>0.46</v>
      </c>
      <c r="H37" s="125">
        <v>0.45700000000000002</v>
      </c>
      <c r="I37" s="125">
        <v>0.47099999999999997</v>
      </c>
      <c r="J37" s="125">
        <v>0.47499999999999998</v>
      </c>
      <c r="K37" s="125">
        <v>0.48</v>
      </c>
      <c r="L37" s="125">
        <v>0.47599999999999998</v>
      </c>
      <c r="M37" s="125">
        <v>0.47699999999999998</v>
      </c>
      <c r="N37" s="125">
        <v>0.47499999999999998</v>
      </c>
      <c r="O37" s="125">
        <v>0.48099999999999998</v>
      </c>
      <c r="P37" s="125">
        <v>0.52200000000000002</v>
      </c>
    </row>
    <row r="38" spans="2:16" ht="14.4" customHeight="1" x14ac:dyDescent="0.3">
      <c r="B38" s="124" t="s">
        <v>48</v>
      </c>
      <c r="C38" s="125">
        <v>0.76900000000000002</v>
      </c>
      <c r="D38" s="125">
        <v>0.77800000000000002</v>
      </c>
      <c r="E38" s="125">
        <v>0.78300000000000003</v>
      </c>
      <c r="F38" s="125">
        <v>0.78800000000000003</v>
      </c>
      <c r="G38" s="125">
        <v>0.79600000000000004</v>
      </c>
      <c r="H38" s="125">
        <v>0.79200000000000004</v>
      </c>
      <c r="I38" s="125">
        <v>0.80100000000000005</v>
      </c>
      <c r="J38" s="125">
        <v>0.80400000000000005</v>
      </c>
      <c r="K38" s="125">
        <v>0.81100000000000005</v>
      </c>
      <c r="L38" s="125">
        <v>0.81100000000000005</v>
      </c>
      <c r="M38" s="125">
        <v>0.81100000000000005</v>
      </c>
      <c r="N38" s="125">
        <v>0.80400000000000005</v>
      </c>
      <c r="O38" s="125">
        <v>0.80600000000000005</v>
      </c>
      <c r="P38" s="125">
        <v>0.83299999999999996</v>
      </c>
    </row>
    <row r="39" spans="2:16" ht="14.4" customHeight="1" x14ac:dyDescent="0.3">
      <c r="B39" s="124" t="s">
        <v>41</v>
      </c>
      <c r="C39" s="125">
        <v>0.47</v>
      </c>
      <c r="D39" s="125">
        <v>0.47199999999999998</v>
      </c>
      <c r="E39" s="125">
        <v>0.48199999999999998</v>
      </c>
      <c r="F39" s="125">
        <v>0.49</v>
      </c>
      <c r="G39" s="125">
        <v>0.49199999999999999</v>
      </c>
      <c r="H39" s="125">
        <v>0.501</v>
      </c>
      <c r="I39" s="125">
        <v>0.51300000000000001</v>
      </c>
      <c r="J39" s="125">
        <v>0.52500000000000002</v>
      </c>
      <c r="K39" s="125">
        <v>0.54200000000000004</v>
      </c>
      <c r="L39" s="125">
        <v>0.52900000000000003</v>
      </c>
      <c r="M39" s="125">
        <v>0.53</v>
      </c>
      <c r="N39" s="125">
        <v>0.53</v>
      </c>
      <c r="O39" s="125">
        <v>0.53400000000000003</v>
      </c>
      <c r="P39" s="125">
        <v>0.58199999999999996</v>
      </c>
    </row>
    <row r="40" spans="2:16" ht="14.4" customHeight="1" x14ac:dyDescent="0.3">
      <c r="B40" s="124" t="s">
        <v>49</v>
      </c>
      <c r="C40" s="125">
        <v>0.77900000000000003</v>
      </c>
      <c r="D40" s="125">
        <v>0.78</v>
      </c>
      <c r="E40" s="125">
        <v>0.76900000000000002</v>
      </c>
      <c r="F40" s="125">
        <v>0.76600000000000001</v>
      </c>
      <c r="G40" s="125">
        <v>0.76700000000000002</v>
      </c>
      <c r="H40" s="125">
        <v>0.76500000000000001</v>
      </c>
      <c r="I40" s="125">
        <v>0.77300000000000002</v>
      </c>
      <c r="J40" s="125">
        <v>0.77700000000000002</v>
      </c>
      <c r="K40" s="125">
        <v>0.78300000000000003</v>
      </c>
      <c r="L40" s="125">
        <v>0.76600000000000001</v>
      </c>
      <c r="M40" s="125">
        <v>0.75900000000000001</v>
      </c>
      <c r="N40" s="125">
        <v>0.74199999999999999</v>
      </c>
      <c r="O40" s="125">
        <v>0.76400000000000001</v>
      </c>
      <c r="P40" s="125">
        <v>0.76200000000000001</v>
      </c>
    </row>
    <row r="41" spans="2:16" ht="14.4" customHeight="1" x14ac:dyDescent="0.3">
      <c r="B41" s="124" t="s">
        <v>50</v>
      </c>
      <c r="C41" s="125">
        <v>0.85899999999999999</v>
      </c>
      <c r="D41" s="125">
        <v>0.86</v>
      </c>
      <c r="E41" s="125">
        <v>0.85899999999999999</v>
      </c>
      <c r="F41" s="125">
        <v>0.86</v>
      </c>
      <c r="G41" s="125">
        <v>0.86199999999999999</v>
      </c>
      <c r="H41" s="125">
        <v>0.874</v>
      </c>
      <c r="I41" s="125">
        <v>0.873</v>
      </c>
      <c r="J41" s="125">
        <v>0.878</v>
      </c>
      <c r="K41" s="125">
        <v>0.89200000000000002</v>
      </c>
      <c r="L41" s="125">
        <v>0.90100000000000002</v>
      </c>
      <c r="M41" s="125">
        <v>0.9</v>
      </c>
      <c r="N41" s="125">
        <v>0.90100000000000002</v>
      </c>
      <c r="O41" s="125">
        <v>0.90700000000000003</v>
      </c>
      <c r="P41" s="125">
        <v>0.91300000000000003</v>
      </c>
    </row>
    <row r="42" spans="2:16" ht="14.4" customHeight="1" x14ac:dyDescent="0.3">
      <c r="B42" s="124" t="s">
        <v>51</v>
      </c>
      <c r="C42" s="125">
        <v>0.872</v>
      </c>
      <c r="D42" s="125">
        <v>0.874</v>
      </c>
      <c r="E42" s="125">
        <v>0.874</v>
      </c>
      <c r="F42" s="125">
        <v>0.88200000000000001</v>
      </c>
      <c r="G42" s="125">
        <v>0.88800000000000001</v>
      </c>
      <c r="H42" s="125">
        <v>0.89100000000000001</v>
      </c>
      <c r="I42" s="125">
        <v>0.89300000000000002</v>
      </c>
      <c r="J42" s="125">
        <v>0.89600000000000002</v>
      </c>
      <c r="K42" s="125">
        <v>0.89400000000000002</v>
      </c>
      <c r="L42" s="125">
        <v>0.89600000000000002</v>
      </c>
      <c r="M42" s="125">
        <v>0.89100000000000001</v>
      </c>
      <c r="N42" s="125">
        <v>0.89100000000000001</v>
      </c>
      <c r="O42" s="125">
        <v>0.89500000000000002</v>
      </c>
      <c r="P42" s="125">
        <v>0.91500000000000004</v>
      </c>
    </row>
    <row r="43" spans="2:16" ht="14.4" customHeight="1" x14ac:dyDescent="0.3">
      <c r="B43" s="124" t="s">
        <v>55</v>
      </c>
      <c r="C43" s="125">
        <v>0.91300000000000003</v>
      </c>
      <c r="D43" s="125">
        <v>0.93</v>
      </c>
      <c r="E43" s="125">
        <v>0.93100000000000005</v>
      </c>
      <c r="F43" s="125">
        <v>0.93300000000000005</v>
      </c>
      <c r="G43" s="125">
        <v>0.93500000000000005</v>
      </c>
      <c r="H43" s="125">
        <v>0.93600000000000005</v>
      </c>
      <c r="I43" s="125">
        <v>0.93500000000000005</v>
      </c>
      <c r="J43" s="125">
        <v>0.93600000000000005</v>
      </c>
      <c r="K43" s="125">
        <v>0.94199999999999995</v>
      </c>
      <c r="L43" s="125">
        <v>0.94599999999999995</v>
      </c>
      <c r="M43" s="125">
        <v>0.94599999999999995</v>
      </c>
      <c r="N43" s="125">
        <v>0.94699999999999995</v>
      </c>
      <c r="O43" s="125">
        <v>0.95199999999999996</v>
      </c>
      <c r="P43" s="125">
        <v>0.96199999999999997</v>
      </c>
    </row>
    <row r="44" spans="2:16" ht="14.4" customHeight="1" x14ac:dyDescent="0.3">
      <c r="B44" s="124" t="s">
        <v>53</v>
      </c>
      <c r="C44" s="125">
        <v>0.42199999999999999</v>
      </c>
      <c r="D44" s="125">
        <v>0.46300000000000002</v>
      </c>
      <c r="E44" s="125">
        <v>0.47399999999999998</v>
      </c>
      <c r="F44" s="125">
        <v>0.48399999999999999</v>
      </c>
      <c r="G44" s="125">
        <v>0.49199999999999999</v>
      </c>
      <c r="H44" s="125">
        <v>0.47299999999999998</v>
      </c>
      <c r="I44" s="125">
        <v>0.505</v>
      </c>
      <c r="J44" s="125">
        <v>0.51</v>
      </c>
      <c r="K44" s="125">
        <v>0.50600000000000001</v>
      </c>
      <c r="L44" s="125">
        <v>0.50800000000000001</v>
      </c>
      <c r="M44" s="125">
        <v>0.51200000000000001</v>
      </c>
      <c r="N44" s="125">
        <v>0.51200000000000001</v>
      </c>
      <c r="O44" s="125">
        <v>0.51500000000000001</v>
      </c>
      <c r="P44" s="125">
        <v>0.51300000000000001</v>
      </c>
    </row>
    <row r="45" spans="2:16" ht="14.4" customHeight="1" x14ac:dyDescent="0.3">
      <c r="B45" s="124" t="s">
        <v>56</v>
      </c>
      <c r="C45" s="125">
        <v>0.70699999999999996</v>
      </c>
      <c r="D45" s="125">
        <v>0.71</v>
      </c>
      <c r="E45" s="125">
        <v>0.71399999999999997</v>
      </c>
      <c r="F45" s="125">
        <v>0.71799999999999997</v>
      </c>
      <c r="G45" s="125">
        <v>0.73</v>
      </c>
      <c r="H45" s="125">
        <v>0.73899999999999999</v>
      </c>
      <c r="I45" s="125">
        <v>0.74299999999999999</v>
      </c>
      <c r="J45" s="125">
        <v>0.746</v>
      </c>
      <c r="K45" s="125">
        <v>0.76400000000000001</v>
      </c>
      <c r="L45" s="125">
        <v>0.76500000000000001</v>
      </c>
      <c r="M45" s="125">
        <v>0.76</v>
      </c>
      <c r="N45" s="125">
        <v>0.75600000000000001</v>
      </c>
      <c r="O45" s="125">
        <v>0.76600000000000001</v>
      </c>
      <c r="P45" s="125">
        <v>0.77600000000000002</v>
      </c>
    </row>
    <row r="46" spans="2:16" ht="14.4" customHeight="1" x14ac:dyDescent="0.3">
      <c r="B46" s="124" t="s">
        <v>58</v>
      </c>
      <c r="C46" s="125">
        <v>0.73599999999999999</v>
      </c>
      <c r="D46" s="125">
        <v>0.73199999999999998</v>
      </c>
      <c r="E46" s="125">
        <v>0.751</v>
      </c>
      <c r="F46" s="125">
        <v>0.754</v>
      </c>
      <c r="G46" s="125">
        <v>0.75600000000000001</v>
      </c>
      <c r="H46" s="125">
        <v>0.76400000000000001</v>
      </c>
      <c r="I46" s="125">
        <v>0.75800000000000001</v>
      </c>
      <c r="J46" s="125">
        <v>0.76</v>
      </c>
      <c r="K46" s="125">
        <v>0.76200000000000001</v>
      </c>
      <c r="L46" s="125">
        <v>0.75800000000000001</v>
      </c>
      <c r="M46" s="125">
        <v>0.73399999999999999</v>
      </c>
      <c r="N46" s="125">
        <v>0.746</v>
      </c>
      <c r="O46" s="125">
        <v>0.76500000000000001</v>
      </c>
      <c r="P46" s="125">
        <v>0.77700000000000002</v>
      </c>
    </row>
    <row r="47" spans="2:16" ht="14.4" customHeight="1" x14ac:dyDescent="0.3">
      <c r="B47" s="124" t="s">
        <v>59</v>
      </c>
      <c r="C47" s="125">
        <v>0.66700000000000004</v>
      </c>
      <c r="D47" s="125">
        <v>0.67100000000000004</v>
      </c>
      <c r="E47" s="125">
        <v>0.67700000000000005</v>
      </c>
      <c r="F47" s="125">
        <v>0.68300000000000005</v>
      </c>
      <c r="G47" s="125">
        <v>0.68500000000000005</v>
      </c>
      <c r="H47" s="125">
        <v>0.69499999999999995</v>
      </c>
      <c r="I47" s="125">
        <v>0.69599999999999995</v>
      </c>
      <c r="J47" s="125">
        <v>0.69799999999999995</v>
      </c>
      <c r="K47" s="125">
        <v>0.72899999999999998</v>
      </c>
      <c r="L47" s="125">
        <v>0.72399999999999998</v>
      </c>
      <c r="M47" s="125">
        <v>0.72899999999999998</v>
      </c>
      <c r="N47" s="125">
        <v>0.72599999999999998</v>
      </c>
      <c r="O47" s="125">
        <v>0.72799999999999998</v>
      </c>
      <c r="P47" s="125">
        <v>0.754</v>
      </c>
    </row>
    <row r="48" spans="2:16" ht="14.4" customHeight="1" x14ac:dyDescent="0.3">
      <c r="B48" s="124" t="s">
        <v>60</v>
      </c>
      <c r="C48" s="125">
        <v>0.45800000000000002</v>
      </c>
      <c r="D48" s="125">
        <v>0.436</v>
      </c>
      <c r="E48" s="125">
        <v>0.441</v>
      </c>
      <c r="F48" s="125">
        <v>0.44600000000000001</v>
      </c>
      <c r="G48" s="125">
        <v>0.45700000000000002</v>
      </c>
      <c r="H48" s="125">
        <v>0.47299999999999998</v>
      </c>
      <c r="I48" s="125">
        <v>0.45600000000000002</v>
      </c>
      <c r="J48" s="125">
        <v>0.45400000000000001</v>
      </c>
      <c r="K48" s="125">
        <v>0.49299999999999999</v>
      </c>
      <c r="L48" s="125">
        <v>0.48699999999999999</v>
      </c>
      <c r="M48" s="125">
        <v>0.49</v>
      </c>
      <c r="N48" s="125">
        <v>0.49</v>
      </c>
      <c r="O48" s="125">
        <v>0.49299999999999999</v>
      </c>
      <c r="P48" s="125">
        <v>0.503</v>
      </c>
    </row>
    <row r="49" spans="2:16" ht="14.4" customHeight="1" x14ac:dyDescent="0.3">
      <c r="B49" s="124" t="s">
        <v>62</v>
      </c>
      <c r="C49" s="125">
        <v>0.86399999999999999</v>
      </c>
      <c r="D49" s="125">
        <v>0.86</v>
      </c>
      <c r="E49" s="125">
        <v>0.86499999999999999</v>
      </c>
      <c r="F49" s="125">
        <v>0.86899999999999999</v>
      </c>
      <c r="G49" s="125">
        <v>0.871</v>
      </c>
      <c r="H49" s="125">
        <v>0.88300000000000001</v>
      </c>
      <c r="I49" s="125">
        <v>0.88100000000000001</v>
      </c>
      <c r="J49" s="125">
        <v>0.88500000000000001</v>
      </c>
      <c r="K49" s="125">
        <v>0.89100000000000001</v>
      </c>
      <c r="L49" s="125">
        <v>0.89300000000000002</v>
      </c>
      <c r="M49" s="125">
        <v>0.89100000000000001</v>
      </c>
      <c r="N49" s="125">
        <v>0.89</v>
      </c>
      <c r="O49" s="125">
        <v>0.89900000000000002</v>
      </c>
      <c r="P49" s="125">
        <v>0.90500000000000003</v>
      </c>
    </row>
    <row r="50" spans="2:16" ht="14.4" customHeight="1" x14ac:dyDescent="0.3">
      <c r="B50" s="124" t="s">
        <v>65</v>
      </c>
      <c r="C50" s="125">
        <v>0.69899999999999995</v>
      </c>
      <c r="D50" s="125">
        <v>0.71899999999999997</v>
      </c>
      <c r="E50" s="125">
        <v>0.72199999999999998</v>
      </c>
      <c r="F50" s="125">
        <v>0.72799999999999998</v>
      </c>
      <c r="G50" s="125">
        <v>0.73299999999999998</v>
      </c>
      <c r="H50" s="125">
        <v>0.71599999999999997</v>
      </c>
      <c r="I50" s="125">
        <v>0.73799999999999999</v>
      </c>
      <c r="J50" s="125">
        <v>0.74</v>
      </c>
      <c r="K50" s="125">
        <v>0.745</v>
      </c>
      <c r="L50" s="125">
        <v>0.73</v>
      </c>
      <c r="M50" s="125">
        <v>0.72199999999999998</v>
      </c>
      <c r="N50" s="125">
        <v>0.71499999999999997</v>
      </c>
      <c r="O50" s="125">
        <v>0.72899999999999998</v>
      </c>
      <c r="P50" s="125">
        <v>0.73099999999999998</v>
      </c>
    </row>
    <row r="51" spans="2:16" ht="14.4" customHeight="1" x14ac:dyDescent="0.3">
      <c r="B51" s="124" t="s">
        <v>64</v>
      </c>
      <c r="C51" s="125">
        <v>0.91200000000000003</v>
      </c>
      <c r="D51" s="125">
        <v>0.92</v>
      </c>
      <c r="E51" s="125">
        <v>0.92100000000000004</v>
      </c>
      <c r="F51" s="125">
        <v>0.92800000000000005</v>
      </c>
      <c r="G51" s="125">
        <v>0.92800000000000005</v>
      </c>
      <c r="H51" s="125">
        <v>0.93</v>
      </c>
      <c r="I51" s="125">
        <v>0.93200000000000005</v>
      </c>
      <c r="J51" s="125">
        <v>0.93500000000000005</v>
      </c>
      <c r="K51" s="125">
        <v>0.93600000000000005</v>
      </c>
      <c r="L51" s="125">
        <v>0.93899999999999995</v>
      </c>
      <c r="M51" s="125">
        <v>0.93899999999999995</v>
      </c>
      <c r="N51" s="125">
        <v>0.94099999999999995</v>
      </c>
      <c r="O51" s="125">
        <v>0.94199999999999995</v>
      </c>
      <c r="P51" s="125">
        <v>0.94799999999999995</v>
      </c>
    </row>
    <row r="52" spans="2:16" ht="14.4" customHeight="1" x14ac:dyDescent="0.3">
      <c r="B52" s="124" t="s">
        <v>66</v>
      </c>
      <c r="C52" s="125">
        <v>0.88</v>
      </c>
      <c r="D52" s="125">
        <v>0.88200000000000001</v>
      </c>
      <c r="E52" s="125">
        <v>0.88500000000000001</v>
      </c>
      <c r="F52" s="125">
        <v>0.88900000000000001</v>
      </c>
      <c r="G52" s="125">
        <v>0.89300000000000002</v>
      </c>
      <c r="H52" s="125">
        <v>0.89300000000000002</v>
      </c>
      <c r="I52" s="125">
        <v>0.89400000000000002</v>
      </c>
      <c r="J52" s="125">
        <v>0.89700000000000002</v>
      </c>
      <c r="K52" s="125">
        <v>0.90100000000000002</v>
      </c>
      <c r="L52" s="125">
        <v>0.90500000000000003</v>
      </c>
      <c r="M52" s="125">
        <v>0.9</v>
      </c>
      <c r="N52" s="125">
        <v>0.90600000000000003</v>
      </c>
      <c r="O52" s="125">
        <v>0.91</v>
      </c>
      <c r="P52" s="125">
        <v>0.92</v>
      </c>
    </row>
    <row r="53" spans="2:16" ht="14.4" customHeight="1" x14ac:dyDescent="0.3">
      <c r="B53" s="124" t="s">
        <v>68</v>
      </c>
      <c r="C53" s="125">
        <v>0.65600000000000003</v>
      </c>
      <c r="D53" s="125">
        <v>0.65700000000000003</v>
      </c>
      <c r="E53" s="125">
        <v>0.66600000000000004</v>
      </c>
      <c r="F53" s="125">
        <v>0.67300000000000004</v>
      </c>
      <c r="G53" s="125">
        <v>0.68200000000000005</v>
      </c>
      <c r="H53" s="125">
        <v>0.69199999999999995</v>
      </c>
      <c r="I53" s="125">
        <v>0.69</v>
      </c>
      <c r="J53" s="125">
        <v>0.69399999999999995</v>
      </c>
      <c r="K53" s="125">
        <v>0.70599999999999996</v>
      </c>
      <c r="L53" s="125">
        <v>0.70199999999999996</v>
      </c>
      <c r="M53" s="125">
        <v>0.70399999999999996</v>
      </c>
      <c r="N53" s="125">
        <v>0.68700000000000006</v>
      </c>
      <c r="O53" s="125">
        <v>0.69299999999999995</v>
      </c>
      <c r="P53" s="125">
        <v>0.73299999999999998</v>
      </c>
    </row>
    <row r="54" spans="2:16" ht="14.4" customHeight="1" x14ac:dyDescent="0.3">
      <c r="B54" s="124" t="s">
        <v>73</v>
      </c>
      <c r="C54" s="125">
        <v>0.44900000000000001</v>
      </c>
      <c r="D54" s="125">
        <v>0.45500000000000002</v>
      </c>
      <c r="E54" s="125">
        <v>0.46100000000000002</v>
      </c>
      <c r="F54" s="125">
        <v>0.46700000000000003</v>
      </c>
      <c r="G54" s="125">
        <v>0.46800000000000003</v>
      </c>
      <c r="H54" s="125">
        <v>0.46700000000000003</v>
      </c>
      <c r="I54" s="125">
        <v>0.47499999999999998</v>
      </c>
      <c r="J54" s="125">
        <v>0.48</v>
      </c>
      <c r="K54" s="125">
        <v>0.495</v>
      </c>
      <c r="L54" s="125">
        <v>0.49199999999999999</v>
      </c>
      <c r="M54" s="125">
        <v>0.49199999999999999</v>
      </c>
      <c r="N54" s="125">
        <v>0.49</v>
      </c>
      <c r="O54" s="125">
        <v>0.495</v>
      </c>
      <c r="P54" s="125">
        <v>0.52400000000000002</v>
      </c>
    </row>
    <row r="55" spans="2:16" ht="14.4" customHeight="1" x14ac:dyDescent="0.3">
      <c r="B55" s="124" t="s">
        <v>70</v>
      </c>
      <c r="C55" s="125">
        <v>0.76300000000000001</v>
      </c>
      <c r="D55" s="125">
        <v>0.75700000000000001</v>
      </c>
      <c r="E55" s="125">
        <v>0.76700000000000002</v>
      </c>
      <c r="F55" s="125">
        <v>0.77500000000000002</v>
      </c>
      <c r="G55" s="125">
        <v>0.78300000000000003</v>
      </c>
      <c r="H55" s="125">
        <v>0.79800000000000004</v>
      </c>
      <c r="I55" s="125">
        <v>0.79200000000000004</v>
      </c>
      <c r="J55" s="125">
        <v>0.79900000000000004</v>
      </c>
      <c r="K55" s="125">
        <v>0.80400000000000005</v>
      </c>
      <c r="L55" s="125">
        <v>0.81599999999999995</v>
      </c>
      <c r="M55" s="125">
        <v>0.80700000000000005</v>
      </c>
      <c r="N55" s="125">
        <v>0.80900000000000005</v>
      </c>
      <c r="O55" s="125">
        <v>0.81399999999999995</v>
      </c>
      <c r="P55" s="125">
        <v>0.84399999999999997</v>
      </c>
    </row>
    <row r="56" spans="2:16" ht="14.4" customHeight="1" x14ac:dyDescent="0.3">
      <c r="B56" s="124" t="s">
        <v>52</v>
      </c>
      <c r="C56" s="125">
        <v>0.92900000000000005</v>
      </c>
      <c r="D56" s="125">
        <v>0.93300000000000005</v>
      </c>
      <c r="E56" s="125">
        <v>0.93400000000000005</v>
      </c>
      <c r="F56" s="125">
        <v>0.93500000000000005</v>
      </c>
      <c r="G56" s="125">
        <v>0.93700000000000006</v>
      </c>
      <c r="H56" s="125">
        <v>0.94099999999999995</v>
      </c>
      <c r="I56" s="125">
        <v>0.94099999999999995</v>
      </c>
      <c r="J56" s="125">
        <v>0.94299999999999995</v>
      </c>
      <c r="K56" s="125">
        <v>0.94499999999999995</v>
      </c>
      <c r="L56" s="125">
        <v>0.95099999999999996</v>
      </c>
      <c r="M56" s="125">
        <v>0.94799999999999995</v>
      </c>
      <c r="N56" s="125">
        <v>0.94799999999999995</v>
      </c>
      <c r="O56" s="125">
        <v>0.95</v>
      </c>
      <c r="P56" s="125">
        <v>0.95899999999999996</v>
      </c>
    </row>
    <row r="57" spans="2:16" ht="14.4" customHeight="1" x14ac:dyDescent="0.3">
      <c r="B57" s="124" t="s">
        <v>71</v>
      </c>
      <c r="C57" s="125">
        <v>0.57099999999999995</v>
      </c>
      <c r="D57" s="125">
        <v>0.57399999999999995</v>
      </c>
      <c r="E57" s="125">
        <v>0.57699999999999996</v>
      </c>
      <c r="F57" s="125">
        <v>0.58599999999999997</v>
      </c>
      <c r="G57" s="125">
        <v>0.59</v>
      </c>
      <c r="H57" s="125">
        <v>0.58599999999999997</v>
      </c>
      <c r="I57" s="125">
        <v>0.59799999999999998</v>
      </c>
      <c r="J57" s="125">
        <v>0.60199999999999998</v>
      </c>
      <c r="K57" s="125">
        <v>0.62</v>
      </c>
      <c r="L57" s="125">
        <v>0.59899999999999998</v>
      </c>
      <c r="M57" s="125">
        <v>0.60099999999999998</v>
      </c>
      <c r="N57" s="125">
        <v>0.6</v>
      </c>
      <c r="O57" s="125">
        <v>0.60199999999999998</v>
      </c>
      <c r="P57" s="125">
        <v>0.628</v>
      </c>
    </row>
    <row r="58" spans="2:16" ht="14.4" customHeight="1" x14ac:dyDescent="0.3">
      <c r="B58" s="124" t="s">
        <v>76</v>
      </c>
      <c r="C58" s="125">
        <v>0.874</v>
      </c>
      <c r="D58" s="125">
        <v>0.86199999999999999</v>
      </c>
      <c r="E58" s="125">
        <v>0.86499999999999999</v>
      </c>
      <c r="F58" s="125">
        <v>0.86699999999999999</v>
      </c>
      <c r="G58" s="125">
        <v>0.875</v>
      </c>
      <c r="H58" s="125">
        <v>0.88100000000000001</v>
      </c>
      <c r="I58" s="125">
        <v>0.874</v>
      </c>
      <c r="J58" s="125">
        <v>0.879</v>
      </c>
      <c r="K58" s="125">
        <v>0.88600000000000001</v>
      </c>
      <c r="L58" s="125">
        <v>0.89</v>
      </c>
      <c r="M58" s="125">
        <v>0.88700000000000001</v>
      </c>
      <c r="N58" s="125">
        <v>0.88700000000000001</v>
      </c>
      <c r="O58" s="125">
        <v>0.89300000000000002</v>
      </c>
      <c r="P58" s="125">
        <v>0.90800000000000003</v>
      </c>
    </row>
    <row r="59" spans="2:16" ht="14.4" customHeight="1" x14ac:dyDescent="0.3">
      <c r="B59" s="124" t="s">
        <v>77</v>
      </c>
      <c r="C59" s="125">
        <v>0.77900000000000003</v>
      </c>
      <c r="D59" s="125">
        <v>0.75600000000000001</v>
      </c>
      <c r="E59" s="125">
        <v>0.75700000000000001</v>
      </c>
      <c r="F59" s="125">
        <v>0.76</v>
      </c>
      <c r="G59" s="125">
        <v>0.76600000000000001</v>
      </c>
      <c r="H59" s="125">
        <v>0.78600000000000003</v>
      </c>
      <c r="I59" s="125">
        <v>0.77100000000000002</v>
      </c>
      <c r="J59" s="125">
        <v>0.77</v>
      </c>
      <c r="K59" s="125">
        <v>0.79700000000000004</v>
      </c>
      <c r="L59" s="125">
        <v>0.79</v>
      </c>
      <c r="M59" s="125">
        <v>0.78600000000000003</v>
      </c>
      <c r="N59" s="125">
        <v>0.78800000000000003</v>
      </c>
      <c r="O59" s="125">
        <v>0.79300000000000004</v>
      </c>
      <c r="P59" s="125">
        <v>0.79100000000000004</v>
      </c>
    </row>
    <row r="60" spans="2:16" ht="14.4" customHeight="1" x14ac:dyDescent="0.3">
      <c r="B60" s="124" t="s">
        <v>78</v>
      </c>
      <c r="C60" s="125">
        <v>0.61299999999999999</v>
      </c>
      <c r="D60" s="125">
        <v>0.61199999999999999</v>
      </c>
      <c r="E60" s="125">
        <v>0.61799999999999999</v>
      </c>
      <c r="F60" s="125">
        <v>0.621</v>
      </c>
      <c r="G60" s="125">
        <v>0.64800000000000002</v>
      </c>
      <c r="H60" s="125">
        <v>0.629</v>
      </c>
      <c r="I60" s="125">
        <v>0.65300000000000002</v>
      </c>
      <c r="J60" s="125">
        <v>0.65500000000000003</v>
      </c>
      <c r="K60" s="125">
        <v>0.64</v>
      </c>
      <c r="L60" s="125">
        <v>0.64500000000000002</v>
      </c>
      <c r="M60" s="125">
        <v>0.63800000000000001</v>
      </c>
      <c r="N60" s="125">
        <v>0.63</v>
      </c>
      <c r="O60" s="125">
        <v>0.629</v>
      </c>
      <c r="P60" s="125">
        <v>0.66200000000000003</v>
      </c>
    </row>
    <row r="61" spans="2:16" ht="14.4" customHeight="1" x14ac:dyDescent="0.3">
      <c r="B61" s="124" t="s">
        <v>72</v>
      </c>
      <c r="C61" s="125">
        <v>0.41499999999999998</v>
      </c>
      <c r="D61" s="125">
        <v>0.42899999999999999</v>
      </c>
      <c r="E61" s="125">
        <v>0.439</v>
      </c>
      <c r="F61" s="125">
        <v>0.44500000000000001</v>
      </c>
      <c r="G61" s="125">
        <v>0.45200000000000001</v>
      </c>
      <c r="H61" s="125">
        <v>0.44900000000000001</v>
      </c>
      <c r="I61" s="125">
        <v>0.46500000000000002</v>
      </c>
      <c r="J61" s="125">
        <v>0.47099999999999997</v>
      </c>
      <c r="K61" s="125">
        <v>0.46200000000000002</v>
      </c>
      <c r="L61" s="125">
        <v>0.47</v>
      </c>
      <c r="M61" s="125">
        <v>0.47099999999999997</v>
      </c>
      <c r="N61" s="125">
        <v>0.46700000000000003</v>
      </c>
      <c r="O61" s="125">
        <v>0.47099999999999997</v>
      </c>
      <c r="P61" s="125">
        <v>0.5</v>
      </c>
    </row>
    <row r="62" spans="2:16" ht="14.4" customHeight="1" x14ac:dyDescent="0.3">
      <c r="B62" s="124" t="s">
        <v>74</v>
      </c>
      <c r="C62" s="125">
        <v>0.441</v>
      </c>
      <c r="D62" s="125">
        <v>0.44500000000000001</v>
      </c>
      <c r="E62" s="125">
        <v>0.44800000000000001</v>
      </c>
      <c r="F62" s="125">
        <v>0.45200000000000001</v>
      </c>
      <c r="G62" s="125">
        <v>0.45900000000000002</v>
      </c>
      <c r="H62" s="125">
        <v>0.47</v>
      </c>
      <c r="I62" s="125">
        <v>0.46800000000000003</v>
      </c>
      <c r="J62" s="125">
        <v>0.47</v>
      </c>
      <c r="K62" s="125">
        <v>0.48199999999999998</v>
      </c>
      <c r="L62" s="125">
        <v>0.48799999999999999</v>
      </c>
      <c r="M62" s="125">
        <v>0.48199999999999998</v>
      </c>
      <c r="N62" s="125">
        <v>0.48199999999999998</v>
      </c>
      <c r="O62" s="125">
        <v>0.48299999999999998</v>
      </c>
      <c r="P62" s="125">
        <v>0.51400000000000001</v>
      </c>
    </row>
    <row r="63" spans="2:16" ht="14.4" customHeight="1" x14ac:dyDescent="0.3">
      <c r="B63" s="124" t="s">
        <v>79</v>
      </c>
      <c r="C63" s="125">
        <v>0.65</v>
      </c>
      <c r="D63" s="125">
        <v>0.65800000000000003</v>
      </c>
      <c r="E63" s="125">
        <v>0.66200000000000003</v>
      </c>
      <c r="F63" s="125">
        <v>0.66600000000000004</v>
      </c>
      <c r="G63" s="125">
        <v>0.67100000000000004</v>
      </c>
      <c r="H63" s="125">
        <v>0.68600000000000005</v>
      </c>
      <c r="I63" s="125">
        <v>0.67600000000000005</v>
      </c>
      <c r="J63" s="125">
        <v>0.67700000000000005</v>
      </c>
      <c r="K63" s="125">
        <v>0.70099999999999996</v>
      </c>
      <c r="L63" s="125">
        <v>0.71099999999999997</v>
      </c>
      <c r="M63" s="125">
        <v>0.72699999999999998</v>
      </c>
      <c r="N63" s="125">
        <v>0.72099999999999997</v>
      </c>
      <c r="O63" s="125">
        <v>0.74199999999999999</v>
      </c>
      <c r="P63" s="125">
        <v>0.77600000000000002</v>
      </c>
    </row>
    <row r="64" spans="2:16" ht="14.4" customHeight="1" x14ac:dyDescent="0.3">
      <c r="B64" s="124" t="s">
        <v>81</v>
      </c>
      <c r="C64" s="125">
        <v>0.59599999999999997</v>
      </c>
      <c r="D64" s="125">
        <v>0.61299999999999999</v>
      </c>
      <c r="E64" s="125">
        <v>0.61199999999999999</v>
      </c>
      <c r="F64" s="125">
        <v>0.61299999999999999</v>
      </c>
      <c r="G64" s="125">
        <v>0.61599999999999999</v>
      </c>
      <c r="H64" s="125">
        <v>0.61</v>
      </c>
      <c r="I64" s="125">
        <v>0.626</v>
      </c>
      <c r="J64" s="125">
        <v>0.63</v>
      </c>
      <c r="K64" s="125">
        <v>0.61699999999999999</v>
      </c>
      <c r="L64" s="125">
        <v>0.629</v>
      </c>
      <c r="M64" s="125">
        <v>0.621</v>
      </c>
      <c r="N64" s="125">
        <v>0.62</v>
      </c>
      <c r="O64" s="125">
        <v>0.624</v>
      </c>
      <c r="P64" s="125">
        <v>0.64500000000000002</v>
      </c>
    </row>
    <row r="65" spans="2:16" ht="14.4" customHeight="1" x14ac:dyDescent="0.3">
      <c r="B65" s="124" t="s">
        <v>80</v>
      </c>
      <c r="C65" s="125">
        <v>0.91400000000000003</v>
      </c>
      <c r="D65" s="125">
        <v>0.90700000000000003</v>
      </c>
      <c r="E65" s="125">
        <v>0.91400000000000003</v>
      </c>
      <c r="F65" s="125">
        <v>0.91800000000000004</v>
      </c>
      <c r="G65" s="125">
        <v>0.92600000000000005</v>
      </c>
      <c r="H65" s="125">
        <v>0.93600000000000005</v>
      </c>
      <c r="I65" s="125">
        <v>0.93600000000000005</v>
      </c>
      <c r="J65" s="125">
        <v>0.94099999999999995</v>
      </c>
      <c r="K65" s="125">
        <v>0.94899999999999995</v>
      </c>
      <c r="L65" s="125">
        <v>0.95299999999999996</v>
      </c>
      <c r="M65" s="125">
        <v>0.95499999999999996</v>
      </c>
      <c r="N65" s="125">
        <v>0.95899999999999996</v>
      </c>
      <c r="O65" s="125">
        <v>0.95599999999999996</v>
      </c>
      <c r="P65" s="125">
        <v>0.95499999999999996</v>
      </c>
    </row>
    <row r="66" spans="2:16" ht="14.4" customHeight="1" x14ac:dyDescent="0.3">
      <c r="B66" s="124" t="s">
        <v>84</v>
      </c>
      <c r="C66" s="125">
        <v>0.82899999999999996</v>
      </c>
      <c r="D66" s="125">
        <v>0.82799999999999996</v>
      </c>
      <c r="E66" s="125">
        <v>0.83099999999999996</v>
      </c>
      <c r="F66" s="125">
        <v>0.83899999999999997</v>
      </c>
      <c r="G66" s="125">
        <v>0.83799999999999997</v>
      </c>
      <c r="H66" s="125">
        <v>0.83899999999999997</v>
      </c>
      <c r="I66" s="125">
        <v>0.84399999999999997</v>
      </c>
      <c r="J66" s="125">
        <v>0.84599999999999997</v>
      </c>
      <c r="K66" s="125">
        <v>0.84899999999999998</v>
      </c>
      <c r="L66" s="125">
        <v>0.85399999999999998</v>
      </c>
      <c r="M66" s="125">
        <v>0.84899999999999998</v>
      </c>
      <c r="N66" s="125">
        <v>0.84599999999999997</v>
      </c>
      <c r="O66" s="125">
        <v>0.85099999999999998</v>
      </c>
      <c r="P66" s="125">
        <v>0.87</v>
      </c>
    </row>
    <row r="67" spans="2:16" ht="14.4" customHeight="1" x14ac:dyDescent="0.3">
      <c r="B67" s="124" t="s">
        <v>90</v>
      </c>
      <c r="C67" s="125">
        <v>0.92700000000000005</v>
      </c>
      <c r="D67" s="125">
        <v>0.90700000000000003</v>
      </c>
      <c r="E67" s="125">
        <v>0.91500000000000004</v>
      </c>
      <c r="F67" s="125">
        <v>0.92700000000000005</v>
      </c>
      <c r="G67" s="125">
        <v>0.93100000000000005</v>
      </c>
      <c r="H67" s="125">
        <v>0.94799999999999995</v>
      </c>
      <c r="I67" s="125">
        <v>0.94099999999999995</v>
      </c>
      <c r="J67" s="125">
        <v>0.94299999999999995</v>
      </c>
      <c r="K67" s="125">
        <v>0.95899999999999996</v>
      </c>
      <c r="L67" s="125">
        <v>0.95799999999999996</v>
      </c>
      <c r="M67" s="125">
        <v>0.95499999999999996</v>
      </c>
      <c r="N67" s="125">
        <v>0.95699999999999996</v>
      </c>
      <c r="O67" s="125">
        <v>0.95899999999999996</v>
      </c>
      <c r="P67" s="125">
        <v>0.97199999999999998</v>
      </c>
    </row>
    <row r="68" spans="2:16" ht="14.4" customHeight="1" x14ac:dyDescent="0.3">
      <c r="B68" s="124" t="s">
        <v>85</v>
      </c>
      <c r="C68" s="125">
        <v>0.66700000000000004</v>
      </c>
      <c r="D68" s="125">
        <v>0.67300000000000004</v>
      </c>
      <c r="E68" s="125">
        <v>0.68100000000000005</v>
      </c>
      <c r="F68" s="125">
        <v>0.68700000000000006</v>
      </c>
      <c r="G68" s="125">
        <v>0.69</v>
      </c>
      <c r="H68" s="125">
        <v>0.69799999999999995</v>
      </c>
      <c r="I68" s="125">
        <v>0.70299999999999996</v>
      </c>
      <c r="J68" s="125">
        <v>0.70699999999999996</v>
      </c>
      <c r="K68" s="125">
        <v>0.71</v>
      </c>
      <c r="L68" s="125">
        <v>0.71799999999999997</v>
      </c>
      <c r="M68" s="125">
        <v>0.71199999999999997</v>
      </c>
      <c r="N68" s="125">
        <v>0.70699999999999996</v>
      </c>
      <c r="O68" s="125">
        <v>0.71299999999999997</v>
      </c>
      <c r="P68" s="125">
        <v>0.72799999999999998</v>
      </c>
    </row>
    <row r="69" spans="2:16" ht="14.4" customHeight="1" x14ac:dyDescent="0.3">
      <c r="B69" s="124" t="s">
        <v>88</v>
      </c>
      <c r="C69" s="125">
        <v>0.75600000000000001</v>
      </c>
      <c r="D69" s="125">
        <v>0.753</v>
      </c>
      <c r="E69" s="125">
        <v>0.76800000000000002</v>
      </c>
      <c r="F69" s="125">
        <v>0.77100000000000002</v>
      </c>
      <c r="G69" s="125">
        <v>0.77400000000000002</v>
      </c>
      <c r="H69" s="125">
        <v>0.78200000000000003</v>
      </c>
      <c r="I69" s="125">
        <v>0.78400000000000003</v>
      </c>
      <c r="J69" s="125">
        <v>0.78700000000000003</v>
      </c>
      <c r="K69" s="125">
        <v>0.78700000000000003</v>
      </c>
      <c r="L69" s="125">
        <v>0.78500000000000003</v>
      </c>
      <c r="M69" s="125">
        <v>0.77900000000000003</v>
      </c>
      <c r="N69" s="125">
        <v>0.77600000000000002</v>
      </c>
      <c r="O69" s="125">
        <v>0.78</v>
      </c>
      <c r="P69" s="125">
        <v>0.79900000000000004</v>
      </c>
    </row>
    <row r="70" spans="2:16" ht="14.4" customHeight="1" x14ac:dyDescent="0.3">
      <c r="B70" s="124" t="s">
        <v>89</v>
      </c>
      <c r="C70" s="125">
        <v>0.629</v>
      </c>
      <c r="D70" s="125">
        <v>0.64200000000000002</v>
      </c>
      <c r="E70" s="125">
        <v>0.64600000000000002</v>
      </c>
      <c r="F70" s="125">
        <v>0.64600000000000002</v>
      </c>
      <c r="G70" s="125">
        <v>0.64500000000000002</v>
      </c>
      <c r="H70" s="125">
        <v>0.65600000000000003</v>
      </c>
      <c r="I70" s="125">
        <v>0.65600000000000003</v>
      </c>
      <c r="J70" s="125">
        <v>0.66700000000000004</v>
      </c>
      <c r="K70" s="125">
        <v>0.69199999999999995</v>
      </c>
      <c r="L70" s="125">
        <v>0.67800000000000005</v>
      </c>
      <c r="M70" s="125">
        <v>0.66100000000000003</v>
      </c>
      <c r="N70" s="125">
        <v>0.66700000000000004</v>
      </c>
      <c r="O70" s="125">
        <v>0.67300000000000004</v>
      </c>
      <c r="P70" s="125">
        <v>0.69499999999999995</v>
      </c>
    </row>
    <row r="71" spans="2:16" ht="14.4" customHeight="1" x14ac:dyDescent="0.3">
      <c r="B71" s="124" t="s">
        <v>87</v>
      </c>
      <c r="C71" s="125">
        <v>0.90800000000000003</v>
      </c>
      <c r="D71" s="125">
        <v>0.90200000000000002</v>
      </c>
      <c r="E71" s="125">
        <v>0.90800000000000003</v>
      </c>
      <c r="F71" s="125">
        <v>0.91700000000000004</v>
      </c>
      <c r="G71" s="125">
        <v>0.92800000000000005</v>
      </c>
      <c r="H71" s="125">
        <v>0.92400000000000004</v>
      </c>
      <c r="I71" s="125">
        <v>0.94299999999999995</v>
      </c>
      <c r="J71" s="125">
        <v>0.94699999999999995</v>
      </c>
      <c r="K71" s="125">
        <v>0.93700000000000006</v>
      </c>
      <c r="L71" s="125">
        <v>0.94199999999999995</v>
      </c>
      <c r="M71" s="125">
        <v>0.94499999999999995</v>
      </c>
      <c r="N71" s="125">
        <v>0.94599999999999995</v>
      </c>
      <c r="O71" s="125">
        <v>0.95</v>
      </c>
      <c r="P71" s="125">
        <v>0.94899999999999995</v>
      </c>
    </row>
    <row r="72" spans="2:16" ht="14.4" customHeight="1" x14ac:dyDescent="0.3">
      <c r="B72" s="124" t="s">
        <v>91</v>
      </c>
      <c r="C72" s="125">
        <v>0.88700000000000001</v>
      </c>
      <c r="D72" s="125">
        <v>0.90100000000000002</v>
      </c>
      <c r="E72" s="125">
        <v>0.90300000000000002</v>
      </c>
      <c r="F72" s="125">
        <v>0.90500000000000003</v>
      </c>
      <c r="G72" s="125">
        <v>0.90900000000000003</v>
      </c>
      <c r="H72" s="125">
        <v>0.89900000000000002</v>
      </c>
      <c r="I72" s="125">
        <v>0.91300000000000003</v>
      </c>
      <c r="J72" s="125">
        <v>0.91300000000000003</v>
      </c>
      <c r="K72" s="125">
        <v>0.91900000000000004</v>
      </c>
      <c r="L72" s="125">
        <v>0.90900000000000003</v>
      </c>
      <c r="M72" s="125">
        <v>0.90600000000000003</v>
      </c>
      <c r="N72" s="125">
        <v>0.91100000000000003</v>
      </c>
      <c r="O72" s="125">
        <v>0.91500000000000004</v>
      </c>
      <c r="P72" s="125">
        <v>0.91900000000000004</v>
      </c>
    </row>
    <row r="73" spans="2:16" ht="14.4" customHeight="1" x14ac:dyDescent="0.3">
      <c r="B73" s="124" t="s">
        <v>92</v>
      </c>
      <c r="C73" s="125">
        <v>0.88</v>
      </c>
      <c r="D73" s="125">
        <v>0.88300000000000001</v>
      </c>
      <c r="E73" s="125">
        <v>0.88200000000000001</v>
      </c>
      <c r="F73" s="125">
        <v>0.88100000000000001</v>
      </c>
      <c r="G73" s="125">
        <v>0.88200000000000001</v>
      </c>
      <c r="H73" s="125">
        <v>0.88100000000000001</v>
      </c>
      <c r="I73" s="125">
        <v>0.88400000000000001</v>
      </c>
      <c r="J73" s="125">
        <v>0.88600000000000001</v>
      </c>
      <c r="K73" s="125">
        <v>0.89300000000000002</v>
      </c>
      <c r="L73" s="125">
        <v>0.89900000000000002</v>
      </c>
      <c r="M73" s="125">
        <v>0.89200000000000002</v>
      </c>
      <c r="N73" s="125">
        <v>0.89900000000000002</v>
      </c>
      <c r="O73" s="125">
        <v>0.90600000000000003</v>
      </c>
      <c r="P73" s="125">
        <v>0.91500000000000004</v>
      </c>
    </row>
    <row r="74" spans="2:16" ht="14.4" customHeight="1" x14ac:dyDescent="0.3">
      <c r="B74" s="124" t="s">
        <v>93</v>
      </c>
      <c r="C74" s="125">
        <v>0.71099999999999997</v>
      </c>
      <c r="D74" s="125">
        <v>0.73099999999999998</v>
      </c>
      <c r="E74" s="125">
        <v>0.73099999999999998</v>
      </c>
      <c r="F74" s="125">
        <v>0.72899999999999998</v>
      </c>
      <c r="G74" s="125">
        <v>0.72899999999999998</v>
      </c>
      <c r="H74" s="125">
        <v>0.71199999999999997</v>
      </c>
      <c r="I74" s="125">
        <v>0.73099999999999998</v>
      </c>
      <c r="J74" s="125">
        <v>0.73399999999999999</v>
      </c>
      <c r="K74" s="125">
        <v>0.71599999999999997</v>
      </c>
      <c r="L74" s="125">
        <v>0.71199999999999997</v>
      </c>
      <c r="M74" s="125">
        <v>0.70699999999999996</v>
      </c>
      <c r="N74" s="125">
        <v>0.70399999999999996</v>
      </c>
      <c r="O74" s="125">
        <v>0.70599999999999996</v>
      </c>
      <c r="P74" s="125">
        <v>0.72</v>
      </c>
    </row>
    <row r="75" spans="2:16" ht="14.4" customHeight="1" x14ac:dyDescent="0.3">
      <c r="B75" s="124" t="s">
        <v>95</v>
      </c>
      <c r="C75" s="125">
        <v>0.90300000000000002</v>
      </c>
      <c r="D75" s="125">
        <v>0.89200000000000002</v>
      </c>
      <c r="E75" s="125">
        <v>0.89700000000000002</v>
      </c>
      <c r="F75" s="125">
        <v>0.90200000000000002</v>
      </c>
      <c r="G75" s="125">
        <v>0.90600000000000003</v>
      </c>
      <c r="H75" s="125">
        <v>0.91300000000000003</v>
      </c>
      <c r="I75" s="125">
        <v>0.91200000000000003</v>
      </c>
      <c r="J75" s="125">
        <v>0.91500000000000004</v>
      </c>
      <c r="K75" s="125">
        <v>0.92300000000000004</v>
      </c>
      <c r="L75" s="125">
        <v>0.91800000000000004</v>
      </c>
      <c r="M75" s="125">
        <v>0.91700000000000004</v>
      </c>
      <c r="N75" s="125">
        <v>0.92</v>
      </c>
      <c r="O75" s="125">
        <v>0.92</v>
      </c>
      <c r="P75" s="125">
        <v>0.92500000000000004</v>
      </c>
    </row>
    <row r="76" spans="2:16" ht="14.4" customHeight="1" x14ac:dyDescent="0.3">
      <c r="B76" s="124" t="s">
        <v>94</v>
      </c>
      <c r="C76" s="125">
        <v>0.72699999999999998</v>
      </c>
      <c r="D76" s="125">
        <v>0.73399999999999999</v>
      </c>
      <c r="E76" s="125">
        <v>0.73499999999999999</v>
      </c>
      <c r="F76" s="125">
        <v>0.72899999999999998</v>
      </c>
      <c r="G76" s="125">
        <v>0.72899999999999998</v>
      </c>
      <c r="H76" s="125">
        <v>0.73799999999999999</v>
      </c>
      <c r="I76" s="125">
        <v>0.72899999999999998</v>
      </c>
      <c r="J76" s="125">
        <v>0.72599999999999998</v>
      </c>
      <c r="K76" s="125">
        <v>0.72299999999999998</v>
      </c>
      <c r="L76" s="125">
        <v>0.74399999999999999</v>
      </c>
      <c r="M76" s="125">
        <v>0.74</v>
      </c>
      <c r="N76" s="125">
        <v>0.73599999999999999</v>
      </c>
      <c r="O76" s="125">
        <v>0.73599999999999999</v>
      </c>
      <c r="P76" s="125">
        <v>0.754</v>
      </c>
    </row>
    <row r="77" spans="2:16" ht="14.4" customHeight="1" x14ac:dyDescent="0.3">
      <c r="B77" s="124" t="s">
        <v>96</v>
      </c>
      <c r="C77" s="125">
        <v>0.76600000000000001</v>
      </c>
      <c r="D77" s="125">
        <v>0.77200000000000002</v>
      </c>
      <c r="E77" s="125">
        <v>0.78200000000000003</v>
      </c>
      <c r="F77" s="125">
        <v>0.79100000000000004</v>
      </c>
      <c r="G77" s="125">
        <v>0.79800000000000004</v>
      </c>
      <c r="H77" s="125">
        <v>0.79900000000000004</v>
      </c>
      <c r="I77" s="125">
        <v>0.80800000000000005</v>
      </c>
      <c r="J77" s="125">
        <v>0.81499999999999995</v>
      </c>
      <c r="K77" s="125">
        <v>0.81399999999999995</v>
      </c>
      <c r="L77" s="125">
        <v>0.81</v>
      </c>
      <c r="M77" s="125">
        <v>0.80600000000000005</v>
      </c>
      <c r="N77" s="125">
        <v>0.80100000000000005</v>
      </c>
      <c r="O77" s="125">
        <v>0.80200000000000005</v>
      </c>
      <c r="P77" s="125">
        <v>0.83699999999999997</v>
      </c>
    </row>
    <row r="78" spans="2:16" ht="14.4" customHeight="1" x14ac:dyDescent="0.3">
      <c r="B78" s="124" t="s">
        <v>102</v>
      </c>
      <c r="C78" s="125">
        <v>0.89</v>
      </c>
      <c r="D78" s="125">
        <v>0.89500000000000002</v>
      </c>
      <c r="E78" s="125">
        <v>0.89800000000000002</v>
      </c>
      <c r="F78" s="125">
        <v>0.90100000000000002</v>
      </c>
      <c r="G78" s="125">
        <v>0.90400000000000003</v>
      </c>
      <c r="H78" s="125">
        <v>0.90800000000000003</v>
      </c>
      <c r="I78" s="125">
        <v>0.91</v>
      </c>
      <c r="J78" s="125">
        <v>0.91200000000000003</v>
      </c>
      <c r="K78" s="125">
        <v>0.91900000000000004</v>
      </c>
      <c r="L78" s="125">
        <v>0.92200000000000004</v>
      </c>
      <c r="M78" s="125">
        <v>0.92200000000000004</v>
      </c>
      <c r="N78" s="125">
        <v>0.92600000000000005</v>
      </c>
      <c r="O78" s="125">
        <v>0.92900000000000005</v>
      </c>
      <c r="P78" s="125">
        <v>0.93700000000000006</v>
      </c>
    </row>
    <row r="79" spans="2:16" ht="14.4" customHeight="1" x14ac:dyDescent="0.3">
      <c r="B79" s="124" t="s">
        <v>103</v>
      </c>
      <c r="C79" s="125">
        <v>0.81100000000000005</v>
      </c>
      <c r="D79" s="125">
        <v>0.79200000000000004</v>
      </c>
      <c r="E79" s="125">
        <v>0.79600000000000004</v>
      </c>
      <c r="F79" s="125">
        <v>0.79300000000000004</v>
      </c>
      <c r="G79" s="125">
        <v>0.79600000000000004</v>
      </c>
      <c r="H79" s="125">
        <v>0.82899999999999996</v>
      </c>
      <c r="I79" s="125">
        <v>0.80400000000000005</v>
      </c>
      <c r="J79" s="125">
        <v>0.80500000000000005</v>
      </c>
      <c r="K79" s="125">
        <v>0.83599999999999997</v>
      </c>
      <c r="L79" s="125">
        <v>0.83799999999999997</v>
      </c>
      <c r="M79" s="125">
        <v>0.82599999999999996</v>
      </c>
      <c r="N79" s="125">
        <v>0.83599999999999997</v>
      </c>
      <c r="O79" s="125">
        <v>0.84699999999999998</v>
      </c>
      <c r="P79" s="125">
        <v>0.85199999999999998</v>
      </c>
    </row>
    <row r="80" spans="2:16" ht="14.4" customHeight="1" x14ac:dyDescent="0.3">
      <c r="B80" s="124" t="s">
        <v>105</v>
      </c>
      <c r="C80" s="125">
        <v>0.749</v>
      </c>
      <c r="D80" s="125">
        <v>0.76800000000000002</v>
      </c>
      <c r="E80" s="125">
        <v>0.75900000000000001</v>
      </c>
      <c r="F80" s="125">
        <v>0.75700000000000001</v>
      </c>
      <c r="G80" s="125">
        <v>0.748</v>
      </c>
      <c r="H80" s="125">
        <v>0.75600000000000001</v>
      </c>
      <c r="I80" s="125">
        <v>0.74099999999999999</v>
      </c>
      <c r="J80" s="125">
        <v>0.748</v>
      </c>
      <c r="K80" s="125">
        <v>0.75</v>
      </c>
      <c r="L80" s="125">
        <v>0.76</v>
      </c>
      <c r="M80" s="125">
        <v>0.74199999999999999</v>
      </c>
      <c r="N80" s="125">
        <v>0.72499999999999998</v>
      </c>
      <c r="O80" s="125">
        <v>0.72299999999999998</v>
      </c>
      <c r="P80" s="125">
        <v>0.752</v>
      </c>
    </row>
    <row r="81" spans="2:16" ht="14.4" customHeight="1" x14ac:dyDescent="0.3">
      <c r="B81" s="124" t="s">
        <v>106</v>
      </c>
      <c r="C81" s="125">
        <v>0.46</v>
      </c>
      <c r="D81" s="125">
        <v>0.47199999999999998</v>
      </c>
      <c r="E81" s="125">
        <v>0.46899999999999997</v>
      </c>
      <c r="F81" s="125">
        <v>0.47699999999999998</v>
      </c>
      <c r="G81" s="125">
        <v>0.47799999999999998</v>
      </c>
      <c r="H81" s="125">
        <v>0.47199999999999998</v>
      </c>
      <c r="I81" s="125">
        <v>0.47799999999999998</v>
      </c>
      <c r="J81" s="125">
        <v>0.48099999999999998</v>
      </c>
      <c r="K81" s="125">
        <v>0.48299999999999998</v>
      </c>
      <c r="L81" s="125">
        <v>0.48499999999999999</v>
      </c>
      <c r="M81" s="125">
        <v>0.48299999999999998</v>
      </c>
      <c r="N81" s="125">
        <v>0.48399999999999999</v>
      </c>
      <c r="O81" s="125">
        <v>0.48699999999999999</v>
      </c>
      <c r="P81" s="125">
        <v>0.51</v>
      </c>
    </row>
    <row r="82" spans="2:16" ht="14.4" customHeight="1" x14ac:dyDescent="0.3">
      <c r="B82" s="124" t="s">
        <v>112</v>
      </c>
      <c r="C82" s="125">
        <v>0.84599999999999997</v>
      </c>
      <c r="D82" s="125">
        <v>0.83799999999999997</v>
      </c>
      <c r="E82" s="125">
        <v>0.84099999999999997</v>
      </c>
      <c r="F82" s="125">
        <v>0.84699999999999998</v>
      </c>
      <c r="G82" s="125">
        <v>0.85899999999999999</v>
      </c>
      <c r="H82" s="125">
        <v>0.86499999999999999</v>
      </c>
      <c r="I82" s="125">
        <v>0.86699999999999999</v>
      </c>
      <c r="J82" s="125">
        <v>0.873</v>
      </c>
      <c r="K82" s="125">
        <v>0.88</v>
      </c>
      <c r="L82" s="125">
        <v>0.88600000000000001</v>
      </c>
      <c r="M82" s="125">
        <v>0.88</v>
      </c>
      <c r="N82" s="125">
        <v>0.875</v>
      </c>
      <c r="O82" s="125">
        <v>0.879</v>
      </c>
      <c r="P82" s="125">
        <v>0.89500000000000002</v>
      </c>
    </row>
    <row r="83" spans="2:16" ht="14.4" customHeight="1" x14ac:dyDescent="0.3">
      <c r="B83" s="124" t="s">
        <v>113</v>
      </c>
      <c r="C83" s="125">
        <v>0.91200000000000003</v>
      </c>
      <c r="D83" s="125">
        <v>0.89900000000000002</v>
      </c>
      <c r="E83" s="125">
        <v>0.9</v>
      </c>
      <c r="F83" s="125">
        <v>0.9</v>
      </c>
      <c r="G83" s="125">
        <v>0.90300000000000002</v>
      </c>
      <c r="H83" s="125">
        <v>0.91400000000000003</v>
      </c>
      <c r="I83" s="125">
        <v>0.91</v>
      </c>
      <c r="J83" s="125">
        <v>0.91300000000000003</v>
      </c>
      <c r="K83" s="125">
        <v>0.92200000000000004</v>
      </c>
      <c r="L83" s="125">
        <v>0.92500000000000004</v>
      </c>
      <c r="M83" s="125">
        <v>0.92100000000000004</v>
      </c>
      <c r="N83" s="125">
        <v>0.92700000000000005</v>
      </c>
      <c r="O83" s="125">
        <v>0.92700000000000005</v>
      </c>
      <c r="P83" s="125">
        <v>0.92200000000000004</v>
      </c>
    </row>
    <row r="84" spans="2:16" ht="14.4" customHeight="1" x14ac:dyDescent="0.3">
      <c r="B84" s="124" t="s">
        <v>117</v>
      </c>
      <c r="C84" s="125">
        <v>0.48799999999999999</v>
      </c>
      <c r="D84" s="125">
        <v>0.51200000000000001</v>
      </c>
      <c r="E84" s="125">
        <v>0.51400000000000001</v>
      </c>
      <c r="F84" s="125">
        <v>0.51700000000000002</v>
      </c>
      <c r="G84" s="125">
        <v>0.52</v>
      </c>
      <c r="H84" s="125">
        <v>0.499</v>
      </c>
      <c r="I84" s="125">
        <v>0.52300000000000002</v>
      </c>
      <c r="J84" s="125">
        <v>0.52600000000000002</v>
      </c>
      <c r="K84" s="125">
        <v>0.50700000000000001</v>
      </c>
      <c r="L84" s="125">
        <v>0.498</v>
      </c>
      <c r="M84" s="125">
        <v>0.48599999999999999</v>
      </c>
      <c r="N84" s="125">
        <v>0.48399999999999999</v>
      </c>
      <c r="O84" s="125">
        <v>0.48699999999999999</v>
      </c>
      <c r="P84" s="125">
        <v>0.48699999999999999</v>
      </c>
    </row>
    <row r="85" spans="2:16" ht="14.4" customHeight="1" x14ac:dyDescent="0.3">
      <c r="B85" s="124" t="s">
        <v>118</v>
      </c>
      <c r="C85" s="125">
        <v>0.69199999999999995</v>
      </c>
      <c r="D85" s="125">
        <v>0.69699999999999995</v>
      </c>
      <c r="E85" s="125">
        <v>0.70399999999999996</v>
      </c>
      <c r="F85" s="125">
        <v>0.70899999999999996</v>
      </c>
      <c r="G85" s="125">
        <v>0.71799999999999997</v>
      </c>
      <c r="H85" s="125">
        <v>0.72799999999999998</v>
      </c>
      <c r="I85" s="125">
        <v>0.72799999999999998</v>
      </c>
      <c r="J85" s="125">
        <v>0.73099999999999998</v>
      </c>
      <c r="K85" s="125">
        <v>0.75</v>
      </c>
      <c r="L85" s="125">
        <v>0.753</v>
      </c>
      <c r="M85" s="125">
        <v>0.73699999999999999</v>
      </c>
      <c r="N85" s="125">
        <v>0.753</v>
      </c>
      <c r="O85" s="125">
        <v>0.76200000000000001</v>
      </c>
      <c r="P85" s="125">
        <v>0.76600000000000001</v>
      </c>
    </row>
    <row r="86" spans="2:16" ht="14.4" customHeight="1" x14ac:dyDescent="0.3">
      <c r="B86" s="124" t="s">
        <v>122</v>
      </c>
      <c r="C86" s="125">
        <v>0.40600000000000003</v>
      </c>
      <c r="D86" s="125">
        <v>0.41299999999999998</v>
      </c>
      <c r="E86" s="125">
        <v>0.41299999999999998</v>
      </c>
      <c r="F86" s="125">
        <v>0.41299999999999998</v>
      </c>
      <c r="G86" s="125">
        <v>0.41899999999999998</v>
      </c>
      <c r="H86" s="125">
        <v>0.40899999999999997</v>
      </c>
      <c r="I86" s="125">
        <v>0.42199999999999999</v>
      </c>
      <c r="J86" s="125">
        <v>0.42699999999999999</v>
      </c>
      <c r="K86" s="125">
        <v>0.43</v>
      </c>
      <c r="L86" s="125">
        <v>0.42099999999999999</v>
      </c>
      <c r="M86" s="125">
        <v>0.40699999999999997</v>
      </c>
      <c r="N86" s="125">
        <v>0.40799999999999997</v>
      </c>
      <c r="O86" s="125">
        <v>0.41</v>
      </c>
      <c r="P86" s="125">
        <v>0.41899999999999998</v>
      </c>
    </row>
    <row r="87" spans="2:16" ht="14.4" customHeight="1" x14ac:dyDescent="0.3">
      <c r="B87" s="124" t="s">
        <v>123</v>
      </c>
      <c r="C87" s="125">
        <v>0.86199999999999999</v>
      </c>
      <c r="D87" s="125">
        <v>0.85299999999999998</v>
      </c>
      <c r="E87" s="125">
        <v>0.86</v>
      </c>
      <c r="F87" s="125">
        <v>0.86699999999999999</v>
      </c>
      <c r="G87" s="125">
        <v>0.874</v>
      </c>
      <c r="H87" s="125">
        <v>0.88700000000000001</v>
      </c>
      <c r="I87" s="125">
        <v>0.88500000000000001</v>
      </c>
      <c r="J87" s="125">
        <v>0.88800000000000001</v>
      </c>
      <c r="K87" s="125">
        <v>0.91</v>
      </c>
      <c r="L87" s="125">
        <v>0.90500000000000003</v>
      </c>
      <c r="M87" s="125">
        <v>0.90100000000000002</v>
      </c>
      <c r="N87" s="125">
        <v>0.91200000000000003</v>
      </c>
      <c r="O87" s="125">
        <v>0.91500000000000004</v>
      </c>
      <c r="P87" s="125">
        <v>0.92400000000000004</v>
      </c>
    </row>
    <row r="88" spans="2:16" ht="14.4" customHeight="1" x14ac:dyDescent="0.3">
      <c r="B88" s="124" t="s">
        <v>119</v>
      </c>
      <c r="C88" s="125">
        <v>0.747</v>
      </c>
      <c r="D88" s="125">
        <v>0.755</v>
      </c>
      <c r="E88" s="125">
        <v>0.75900000000000001</v>
      </c>
      <c r="F88" s="125">
        <v>0.75600000000000001</v>
      </c>
      <c r="G88" s="125">
        <v>0.76100000000000001</v>
      </c>
      <c r="H88" s="125">
        <v>0.76900000000000002</v>
      </c>
      <c r="I88" s="125">
        <v>0.76800000000000002</v>
      </c>
      <c r="J88" s="125">
        <v>0.77100000000000002</v>
      </c>
      <c r="K88" s="125">
        <v>0.77700000000000002</v>
      </c>
      <c r="L88" s="125">
        <v>0.78100000000000003</v>
      </c>
      <c r="M88" s="125">
        <v>0.75700000000000001</v>
      </c>
      <c r="N88" s="125">
        <v>0.75700000000000001</v>
      </c>
      <c r="O88" s="125">
        <v>0.78100000000000003</v>
      </c>
      <c r="P88" s="125">
        <v>0.78900000000000003</v>
      </c>
    </row>
    <row r="89" spans="2:16" ht="14.4" customHeight="1" x14ac:dyDescent="0.3">
      <c r="B89" s="124" t="s">
        <v>116</v>
      </c>
      <c r="C89" s="125">
        <v>0.71599999999999997</v>
      </c>
      <c r="D89" s="125">
        <v>0.71899999999999997</v>
      </c>
      <c r="E89" s="125">
        <v>0.72599999999999998</v>
      </c>
      <c r="F89" s="125">
        <v>0.73499999999999999</v>
      </c>
      <c r="G89" s="125">
        <v>0.73699999999999999</v>
      </c>
      <c r="H89" s="125">
        <v>0.749</v>
      </c>
      <c r="I89" s="125">
        <v>0.73799999999999999</v>
      </c>
      <c r="J89" s="125">
        <v>0.74299999999999999</v>
      </c>
      <c r="K89" s="125">
        <v>0.76800000000000002</v>
      </c>
      <c r="L89" s="125">
        <v>0.77300000000000002</v>
      </c>
      <c r="M89" s="125">
        <v>0.76500000000000001</v>
      </c>
      <c r="N89" s="125">
        <v>0.76700000000000002</v>
      </c>
      <c r="O89" s="125">
        <v>0.76300000000000001</v>
      </c>
      <c r="P89" s="125">
        <v>0.78500000000000003</v>
      </c>
    </row>
    <row r="90" spans="2:16" ht="14.4" customHeight="1" x14ac:dyDescent="0.3">
      <c r="B90" s="124" t="s">
        <v>126</v>
      </c>
      <c r="C90" s="125">
        <v>0.7</v>
      </c>
      <c r="D90" s="125">
        <v>0.71</v>
      </c>
      <c r="E90" s="125">
        <v>0.71799999999999997</v>
      </c>
      <c r="F90" s="125">
        <v>0.72699999999999998</v>
      </c>
      <c r="G90" s="125">
        <v>0.73199999999999998</v>
      </c>
      <c r="H90" s="125">
        <v>0.73899999999999999</v>
      </c>
      <c r="I90" s="125">
        <v>0.72899999999999998</v>
      </c>
      <c r="J90" s="125">
        <v>0.72799999999999998</v>
      </c>
      <c r="K90" s="125">
        <v>0.74299999999999999</v>
      </c>
      <c r="L90" s="125">
        <v>0.749</v>
      </c>
      <c r="M90" s="125">
        <v>0.74</v>
      </c>
      <c r="N90" s="125">
        <v>0.73</v>
      </c>
      <c r="O90" s="125">
        <v>0.74099999999999999</v>
      </c>
      <c r="P90" s="125">
        <v>0.747</v>
      </c>
    </row>
    <row r="91" spans="2:16" ht="14.4" customHeight="1" x14ac:dyDescent="0.3">
      <c r="B91" s="124" t="s">
        <v>125</v>
      </c>
      <c r="C91" s="125">
        <v>0.80600000000000005</v>
      </c>
      <c r="D91" s="125">
        <v>0.80600000000000005</v>
      </c>
      <c r="E91" s="125">
        <v>0.80700000000000005</v>
      </c>
      <c r="F91" s="125">
        <v>0.81100000000000005</v>
      </c>
      <c r="G91" s="125">
        <v>0.81299999999999994</v>
      </c>
      <c r="H91" s="125">
        <v>0.82699999999999996</v>
      </c>
      <c r="I91" s="125">
        <v>0.81799999999999995</v>
      </c>
      <c r="J91" s="125">
        <v>0.82199999999999995</v>
      </c>
      <c r="K91" s="125">
        <v>0.83399999999999996</v>
      </c>
      <c r="L91" s="125">
        <v>0.84099999999999997</v>
      </c>
      <c r="M91" s="125">
        <v>0.83199999999999996</v>
      </c>
      <c r="N91" s="125">
        <v>0.84</v>
      </c>
      <c r="O91" s="125">
        <v>0.84399999999999997</v>
      </c>
      <c r="P91" s="125">
        <v>0.86199999999999999</v>
      </c>
    </row>
    <row r="92" spans="2:16" ht="14.4" customHeight="1" x14ac:dyDescent="0.3">
      <c r="B92" s="124" t="s">
        <v>115</v>
      </c>
      <c r="C92" s="125">
        <v>0.60399999999999998</v>
      </c>
      <c r="D92" s="125">
        <v>0.626</v>
      </c>
      <c r="E92" s="125">
        <v>0.63500000000000001</v>
      </c>
      <c r="F92" s="125">
        <v>0.64400000000000002</v>
      </c>
      <c r="G92" s="125">
        <v>0.65200000000000002</v>
      </c>
      <c r="H92" s="125">
        <v>0.65600000000000003</v>
      </c>
      <c r="I92" s="125">
        <v>0.66700000000000004</v>
      </c>
      <c r="J92" s="125">
        <v>0.67300000000000004</v>
      </c>
      <c r="K92" s="125">
        <v>0.67600000000000005</v>
      </c>
      <c r="L92" s="125">
        <v>0.68400000000000005</v>
      </c>
      <c r="M92" s="125">
        <v>0.68300000000000005</v>
      </c>
      <c r="N92" s="125">
        <v>0.68799999999999994</v>
      </c>
      <c r="O92" s="125">
        <v>0.69799999999999995</v>
      </c>
      <c r="P92" s="125">
        <v>0.71</v>
      </c>
    </row>
    <row r="93" spans="2:16" ht="14.4" customHeight="1" x14ac:dyDescent="0.3">
      <c r="B93" s="124" t="s">
        <v>127</v>
      </c>
      <c r="C93" s="125">
        <v>0.40699999999999997</v>
      </c>
      <c r="D93" s="125">
        <v>0.39700000000000002</v>
      </c>
      <c r="E93" s="125">
        <v>0.40300000000000002</v>
      </c>
      <c r="F93" s="125">
        <v>0.41699999999999998</v>
      </c>
      <c r="G93" s="125">
        <v>0.42499999999999999</v>
      </c>
      <c r="H93" s="125">
        <v>0.44500000000000001</v>
      </c>
      <c r="I93" s="125">
        <v>0.441</v>
      </c>
      <c r="J93" s="125">
        <v>0.44600000000000001</v>
      </c>
      <c r="K93" s="125">
        <v>0.45100000000000001</v>
      </c>
      <c r="L93" s="125">
        <v>0.46500000000000002</v>
      </c>
      <c r="M93" s="125">
        <v>0.46700000000000003</v>
      </c>
      <c r="N93" s="125">
        <v>0.45900000000000002</v>
      </c>
      <c r="O93" s="125">
        <v>0.46100000000000002</v>
      </c>
      <c r="P93" s="125">
        <v>0.49299999999999999</v>
      </c>
    </row>
    <row r="94" spans="2:16" ht="14.4" customHeight="1" x14ac:dyDescent="0.3">
      <c r="B94" s="124" t="s">
        <v>124</v>
      </c>
      <c r="C94" s="125">
        <v>0.50600000000000001</v>
      </c>
      <c r="D94" s="125">
        <v>0.52600000000000002</v>
      </c>
      <c r="E94" s="125">
        <v>0.53300000000000003</v>
      </c>
      <c r="F94" s="125">
        <v>0.54300000000000004</v>
      </c>
      <c r="G94" s="125">
        <v>0.55000000000000004</v>
      </c>
      <c r="H94" s="125">
        <v>0.55700000000000005</v>
      </c>
      <c r="I94" s="125">
        <v>0.56299999999999994</v>
      </c>
      <c r="J94" s="125">
        <v>0.57199999999999995</v>
      </c>
      <c r="K94" s="125">
        <v>0.59</v>
      </c>
      <c r="L94" s="125">
        <v>0.60799999999999998</v>
      </c>
      <c r="M94" s="125">
        <v>0.61499999999999999</v>
      </c>
      <c r="N94" s="125">
        <v>0.59899999999999998</v>
      </c>
      <c r="O94" s="125">
        <v>0.60799999999999998</v>
      </c>
      <c r="P94" s="125">
        <v>0.60899999999999999</v>
      </c>
    </row>
    <row r="95" spans="2:16" ht="14.4" customHeight="1" x14ac:dyDescent="0.3">
      <c r="B95" s="124" t="s">
        <v>132</v>
      </c>
      <c r="C95" s="125">
        <v>0.58399999999999996</v>
      </c>
      <c r="D95" s="125">
        <v>0.60199999999999998</v>
      </c>
      <c r="E95" s="125">
        <v>0.61299999999999999</v>
      </c>
      <c r="F95" s="125">
        <v>0.624</v>
      </c>
      <c r="G95" s="125">
        <v>0.63100000000000001</v>
      </c>
      <c r="H95" s="125">
        <v>0.627</v>
      </c>
      <c r="I95" s="125">
        <v>0.63900000000000001</v>
      </c>
      <c r="J95" s="125">
        <v>0.64400000000000002</v>
      </c>
      <c r="K95" s="125">
        <v>0.63600000000000001</v>
      </c>
      <c r="L95" s="125">
        <v>0.63800000000000001</v>
      </c>
      <c r="M95" s="125">
        <v>0.63400000000000001</v>
      </c>
      <c r="N95" s="125">
        <v>0.61599999999999999</v>
      </c>
      <c r="O95" s="125">
        <v>0.61</v>
      </c>
      <c r="P95" s="125">
        <v>0.66500000000000004</v>
      </c>
    </row>
    <row r="96" spans="2:16" ht="14.4" customHeight="1" x14ac:dyDescent="0.3">
      <c r="B96" s="124" t="s">
        <v>138</v>
      </c>
      <c r="C96" s="125">
        <v>0.54300000000000004</v>
      </c>
      <c r="D96" s="125">
        <v>0.54500000000000004</v>
      </c>
      <c r="E96" s="125">
        <v>0.55900000000000005</v>
      </c>
      <c r="F96" s="125">
        <v>0.56799999999999995</v>
      </c>
      <c r="G96" s="125">
        <v>0.57599999999999996</v>
      </c>
      <c r="H96" s="125">
        <v>0.56799999999999995</v>
      </c>
      <c r="I96" s="125">
        <v>0.58599999999999997</v>
      </c>
      <c r="J96" s="125">
        <v>0.58799999999999997</v>
      </c>
      <c r="K96" s="125">
        <v>0.60099999999999998</v>
      </c>
      <c r="L96" s="125">
        <v>0.59799999999999998</v>
      </c>
      <c r="M96" s="125">
        <v>0.59299999999999997</v>
      </c>
      <c r="N96" s="125">
        <v>0.59099999999999997</v>
      </c>
      <c r="O96" s="125">
        <v>0.60099999999999998</v>
      </c>
      <c r="P96" s="125">
        <v>0.622</v>
      </c>
    </row>
    <row r="97" spans="2:16" ht="14.4" customHeight="1" x14ac:dyDescent="0.3">
      <c r="B97" s="124" t="s">
        <v>136</v>
      </c>
      <c r="C97" s="125">
        <v>0.91700000000000004</v>
      </c>
      <c r="D97" s="125">
        <v>0.92800000000000005</v>
      </c>
      <c r="E97" s="125">
        <v>0.92800000000000005</v>
      </c>
      <c r="F97" s="125">
        <v>0.93</v>
      </c>
      <c r="G97" s="125">
        <v>0.93200000000000005</v>
      </c>
      <c r="H97" s="125">
        <v>0.93200000000000005</v>
      </c>
      <c r="I97" s="125">
        <v>0.93600000000000005</v>
      </c>
      <c r="J97" s="125">
        <v>0.93899999999999995</v>
      </c>
      <c r="K97" s="125">
        <v>0.93899999999999995</v>
      </c>
      <c r="L97" s="125">
        <v>0.94099999999999995</v>
      </c>
      <c r="M97" s="125">
        <v>0.93799999999999994</v>
      </c>
      <c r="N97" s="125">
        <v>0.94099999999999995</v>
      </c>
      <c r="O97" s="125">
        <v>0.94599999999999995</v>
      </c>
      <c r="P97" s="125">
        <v>0.95499999999999996</v>
      </c>
    </row>
    <row r="98" spans="2:16" ht="14.4" customHeight="1" x14ac:dyDescent="0.3">
      <c r="B98" s="124" t="s">
        <v>140</v>
      </c>
      <c r="C98" s="125">
        <v>0.92400000000000004</v>
      </c>
      <c r="D98" s="125">
        <v>0.90900000000000003</v>
      </c>
      <c r="E98" s="125">
        <v>0.91100000000000003</v>
      </c>
      <c r="F98" s="125">
        <v>0.91400000000000003</v>
      </c>
      <c r="G98" s="125">
        <v>0.91600000000000004</v>
      </c>
      <c r="H98" s="125">
        <v>0.93300000000000005</v>
      </c>
      <c r="I98" s="125">
        <v>0.92400000000000004</v>
      </c>
      <c r="J98" s="125">
        <v>0.92600000000000005</v>
      </c>
      <c r="K98" s="125">
        <v>0.93600000000000005</v>
      </c>
      <c r="L98" s="125">
        <v>0.93700000000000006</v>
      </c>
      <c r="M98" s="125">
        <v>0.93500000000000005</v>
      </c>
      <c r="N98" s="125">
        <v>0.93600000000000005</v>
      </c>
      <c r="O98" s="125">
        <v>0.93899999999999995</v>
      </c>
      <c r="P98" s="125">
        <v>0.93799999999999994</v>
      </c>
    </row>
    <row r="99" spans="2:16" ht="14.4" customHeight="1" x14ac:dyDescent="0.3">
      <c r="B99" s="124" t="s">
        <v>135</v>
      </c>
      <c r="C99" s="125">
        <v>0.61099999999999999</v>
      </c>
      <c r="D99" s="125">
        <v>0.628</v>
      </c>
      <c r="E99" s="125">
        <v>0.63300000000000001</v>
      </c>
      <c r="F99" s="125">
        <v>0.63900000000000001</v>
      </c>
      <c r="G99" s="125">
        <v>0.64900000000000002</v>
      </c>
      <c r="H99" s="125">
        <v>0.64400000000000002</v>
      </c>
      <c r="I99" s="125">
        <v>0.65700000000000003</v>
      </c>
      <c r="J99" s="125">
        <v>0.66100000000000003</v>
      </c>
      <c r="K99" s="125">
        <v>0.66200000000000003</v>
      </c>
      <c r="L99" s="125">
        <v>0.66100000000000003</v>
      </c>
      <c r="M99" s="125">
        <v>0.65200000000000002</v>
      </c>
      <c r="N99" s="125">
        <v>0.66500000000000004</v>
      </c>
      <c r="O99" s="125">
        <v>0.66900000000000004</v>
      </c>
      <c r="P99" s="125">
        <v>0.70599999999999996</v>
      </c>
    </row>
    <row r="100" spans="2:16" ht="14.4" customHeight="1" x14ac:dyDescent="0.3">
      <c r="B100" s="124" t="s">
        <v>134</v>
      </c>
      <c r="C100" s="125">
        <v>0.48799999999999999</v>
      </c>
      <c r="D100" s="125">
        <v>0.49199999999999999</v>
      </c>
      <c r="E100" s="125">
        <v>0.5</v>
      </c>
      <c r="F100" s="125">
        <v>0.51900000000000002</v>
      </c>
      <c r="G100" s="125">
        <v>0.52300000000000002</v>
      </c>
      <c r="H100" s="125">
        <v>0.52</v>
      </c>
      <c r="I100" s="125">
        <v>0.52600000000000002</v>
      </c>
      <c r="J100" s="125">
        <v>0.53100000000000003</v>
      </c>
      <c r="K100" s="125">
        <v>0.53100000000000003</v>
      </c>
      <c r="L100" s="125">
        <v>0.53700000000000003</v>
      </c>
      <c r="M100" s="125">
        <v>0.53900000000000003</v>
      </c>
      <c r="N100" s="125">
        <v>0.54200000000000004</v>
      </c>
      <c r="O100" s="125">
        <v>0.54800000000000004</v>
      </c>
      <c r="P100" s="125">
        <v>0.56000000000000005</v>
      </c>
    </row>
    <row r="101" spans="2:16" ht="14.4" customHeight="1" x14ac:dyDescent="0.3">
      <c r="B101" s="124" t="s">
        <v>137</v>
      </c>
      <c r="C101" s="125">
        <v>0.93799999999999994</v>
      </c>
      <c r="D101" s="125">
        <v>0.94199999999999995</v>
      </c>
      <c r="E101" s="125">
        <v>0.94099999999999995</v>
      </c>
      <c r="F101" s="125">
        <v>0.94399999999999995</v>
      </c>
      <c r="G101" s="125">
        <v>0.94399999999999995</v>
      </c>
      <c r="H101" s="125">
        <v>0.95199999999999996</v>
      </c>
      <c r="I101" s="125">
        <v>0.95</v>
      </c>
      <c r="J101" s="125">
        <v>0.95399999999999996</v>
      </c>
      <c r="K101" s="125">
        <v>0.96199999999999997</v>
      </c>
      <c r="L101" s="125">
        <v>0.96099999999999997</v>
      </c>
      <c r="M101" s="125">
        <v>0.96299999999999997</v>
      </c>
      <c r="N101" s="125">
        <v>0.96399999999999997</v>
      </c>
      <c r="O101" s="125">
        <v>0.96599999999999997</v>
      </c>
      <c r="P101" s="125">
        <v>0.97</v>
      </c>
    </row>
    <row r="102" spans="2:16" ht="14.4" customHeight="1" x14ac:dyDescent="0.3">
      <c r="B102" s="124" t="s">
        <v>141</v>
      </c>
      <c r="C102" s="125">
        <v>0.79800000000000004</v>
      </c>
      <c r="D102" s="125">
        <v>0.78200000000000003</v>
      </c>
      <c r="E102" s="125">
        <v>0.79100000000000004</v>
      </c>
      <c r="F102" s="125">
        <v>0.79900000000000004</v>
      </c>
      <c r="G102" s="125">
        <v>0.80200000000000005</v>
      </c>
      <c r="H102" s="125">
        <v>0.82399999999999995</v>
      </c>
      <c r="I102" s="125">
        <v>0.81499999999999995</v>
      </c>
      <c r="J102" s="125">
        <v>0.81899999999999995</v>
      </c>
      <c r="K102" s="125">
        <v>0.83399999999999996</v>
      </c>
      <c r="L102" s="125">
        <v>0.84099999999999997</v>
      </c>
      <c r="M102" s="125">
        <v>0.82299999999999995</v>
      </c>
      <c r="N102" s="125">
        <v>0.81</v>
      </c>
      <c r="O102" s="125">
        <v>0.81899999999999995</v>
      </c>
      <c r="P102" s="125">
        <v>0.85799999999999998</v>
      </c>
    </row>
    <row r="103" spans="2:16" ht="14.4" customHeight="1" x14ac:dyDescent="0.3">
      <c r="B103" s="124" t="s">
        <v>142</v>
      </c>
      <c r="C103" s="125">
        <v>0.496</v>
      </c>
      <c r="D103" s="125">
        <v>0.51600000000000001</v>
      </c>
      <c r="E103" s="125">
        <v>0.51900000000000002</v>
      </c>
      <c r="F103" s="125">
        <v>0.52300000000000002</v>
      </c>
      <c r="G103" s="125">
        <v>0.53</v>
      </c>
      <c r="H103" s="125">
        <v>0.52500000000000002</v>
      </c>
      <c r="I103" s="125">
        <v>0.54200000000000004</v>
      </c>
      <c r="J103" s="125">
        <v>0.55000000000000004</v>
      </c>
      <c r="K103" s="125">
        <v>0.54500000000000004</v>
      </c>
      <c r="L103" s="125">
        <v>0.53700000000000003</v>
      </c>
      <c r="M103" s="125">
        <v>0.53600000000000003</v>
      </c>
      <c r="N103" s="125">
        <v>0.53700000000000003</v>
      </c>
      <c r="O103" s="125">
        <v>0.54</v>
      </c>
      <c r="P103" s="125">
        <v>0.54400000000000004</v>
      </c>
    </row>
    <row r="104" spans="2:16" ht="14.4" customHeight="1" x14ac:dyDescent="0.3">
      <c r="B104" s="124" t="s">
        <v>143</v>
      </c>
      <c r="C104" s="125">
        <v>0.77500000000000002</v>
      </c>
      <c r="D104" s="125">
        <v>0.78</v>
      </c>
      <c r="E104" s="125">
        <v>0.78600000000000003</v>
      </c>
      <c r="F104" s="125">
        <v>0.79100000000000004</v>
      </c>
      <c r="G104" s="125">
        <v>0.79500000000000004</v>
      </c>
      <c r="H104" s="125">
        <v>0.80200000000000005</v>
      </c>
      <c r="I104" s="125">
        <v>0.80500000000000005</v>
      </c>
      <c r="J104" s="125">
        <v>0.81100000000000005</v>
      </c>
      <c r="K104" s="125">
        <v>0.81399999999999995</v>
      </c>
      <c r="L104" s="125">
        <v>0.82</v>
      </c>
      <c r="M104" s="125">
        <v>0.80900000000000005</v>
      </c>
      <c r="N104" s="125">
        <v>0.81299999999999994</v>
      </c>
      <c r="O104" s="125">
        <v>0.82</v>
      </c>
      <c r="P104" s="125">
        <v>0.83899999999999997</v>
      </c>
    </row>
    <row r="105" spans="2:16" ht="14.4" customHeight="1" x14ac:dyDescent="0.3">
      <c r="B105" s="124" t="s">
        <v>150</v>
      </c>
      <c r="C105" s="125">
        <v>0.7</v>
      </c>
      <c r="D105" s="125">
        <v>0.70099999999999996</v>
      </c>
      <c r="E105" s="125">
        <v>0.70099999999999996</v>
      </c>
      <c r="F105" s="125">
        <v>0.71199999999999997</v>
      </c>
      <c r="G105" s="125">
        <v>0.71499999999999997</v>
      </c>
      <c r="H105" s="125">
        <v>0.73799999999999999</v>
      </c>
      <c r="I105" s="125">
        <v>0.72199999999999998</v>
      </c>
      <c r="J105" s="125">
        <v>0.72599999999999998</v>
      </c>
      <c r="K105" s="125">
        <v>0.72699999999999998</v>
      </c>
      <c r="L105" s="125">
        <v>0.746</v>
      </c>
      <c r="M105" s="125">
        <v>0.74199999999999999</v>
      </c>
      <c r="N105" s="125">
        <v>0.73</v>
      </c>
      <c r="O105" s="125">
        <v>0.73099999999999998</v>
      </c>
      <c r="P105" s="125">
        <v>0.75600000000000001</v>
      </c>
    </row>
    <row r="106" spans="2:16" ht="14.4" customHeight="1" x14ac:dyDescent="0.3">
      <c r="B106" s="124" t="s">
        <v>144</v>
      </c>
      <c r="C106" s="125">
        <v>0.72499999999999998</v>
      </c>
      <c r="D106" s="125">
        <v>0.73399999999999999</v>
      </c>
      <c r="E106" s="125">
        <v>0.74199999999999999</v>
      </c>
      <c r="F106" s="125">
        <v>0.75</v>
      </c>
      <c r="G106" s="125">
        <v>0.76</v>
      </c>
      <c r="H106" s="125">
        <v>0.75800000000000001</v>
      </c>
      <c r="I106" s="125">
        <v>0.76500000000000001</v>
      </c>
      <c r="J106" s="125">
        <v>0.76700000000000002</v>
      </c>
      <c r="K106" s="125">
        <v>0.77600000000000002</v>
      </c>
      <c r="L106" s="125">
        <v>0.77400000000000002</v>
      </c>
      <c r="M106" s="125">
        <v>0.75800000000000001</v>
      </c>
      <c r="N106" s="125">
        <v>0.755</v>
      </c>
      <c r="O106" s="125">
        <v>0.76200000000000001</v>
      </c>
      <c r="P106" s="125">
        <v>0.79400000000000004</v>
      </c>
    </row>
    <row r="107" spans="2:16" ht="14.4" customHeight="1" x14ac:dyDescent="0.3">
      <c r="B107" s="124" t="s">
        <v>145</v>
      </c>
      <c r="C107" s="125">
        <v>0.67300000000000004</v>
      </c>
      <c r="D107" s="125">
        <v>0.67600000000000005</v>
      </c>
      <c r="E107" s="125">
        <v>0.68400000000000005</v>
      </c>
      <c r="F107" s="125">
        <v>0.69099999999999995</v>
      </c>
      <c r="G107" s="125">
        <v>0.69599999999999995</v>
      </c>
      <c r="H107" s="125">
        <v>0.69599999999999995</v>
      </c>
      <c r="I107" s="125">
        <v>0.70399999999999996</v>
      </c>
      <c r="J107" s="125">
        <v>0.70799999999999996</v>
      </c>
      <c r="K107" s="125">
        <v>0.71</v>
      </c>
      <c r="L107" s="125">
        <v>0.71399999999999997</v>
      </c>
      <c r="M107" s="125">
        <v>0.70499999999999996</v>
      </c>
      <c r="N107" s="125">
        <v>0.69199999999999995</v>
      </c>
      <c r="O107" s="125">
        <v>0.71</v>
      </c>
      <c r="P107" s="125">
        <v>0.72</v>
      </c>
    </row>
    <row r="108" spans="2:16" ht="14.4" customHeight="1" x14ac:dyDescent="0.3">
      <c r="B108" s="124" t="s">
        <v>148</v>
      </c>
      <c r="C108" s="125">
        <v>0.84499999999999997</v>
      </c>
      <c r="D108" s="125">
        <v>0.84499999999999997</v>
      </c>
      <c r="E108" s="125">
        <v>0.84199999999999997</v>
      </c>
      <c r="F108" s="125">
        <v>0.85599999999999998</v>
      </c>
      <c r="G108" s="125">
        <v>0.85799999999999998</v>
      </c>
      <c r="H108" s="125">
        <v>0.86899999999999999</v>
      </c>
      <c r="I108" s="125">
        <v>0.86899999999999999</v>
      </c>
      <c r="J108" s="125">
        <v>0.873</v>
      </c>
      <c r="K108" s="125">
        <v>0.877</v>
      </c>
      <c r="L108" s="125">
        <v>0.88</v>
      </c>
      <c r="M108" s="125">
        <v>0.874</v>
      </c>
      <c r="N108" s="125">
        <v>0.876</v>
      </c>
      <c r="O108" s="125">
        <v>0.88100000000000001</v>
      </c>
      <c r="P108" s="125">
        <v>0.90600000000000003</v>
      </c>
    </row>
    <row r="109" spans="2:16" ht="14.4" customHeight="1" x14ac:dyDescent="0.3">
      <c r="B109" s="124" t="s">
        <v>149</v>
      </c>
      <c r="C109" s="125">
        <v>0.83099999999999996</v>
      </c>
      <c r="D109" s="125">
        <v>0.83299999999999996</v>
      </c>
      <c r="E109" s="125">
        <v>0.83599999999999997</v>
      </c>
      <c r="F109" s="125">
        <v>0.84</v>
      </c>
      <c r="G109" s="125">
        <v>0.84699999999999998</v>
      </c>
      <c r="H109" s="125">
        <v>0.85</v>
      </c>
      <c r="I109" s="125">
        <v>0.85499999999999998</v>
      </c>
      <c r="J109" s="125">
        <v>0.85799999999999998</v>
      </c>
      <c r="K109" s="125">
        <v>0.86</v>
      </c>
      <c r="L109" s="125">
        <v>0.86399999999999999</v>
      </c>
      <c r="M109" s="125">
        <v>0.86099999999999999</v>
      </c>
      <c r="N109" s="125">
        <v>0.86499999999999999</v>
      </c>
      <c r="O109" s="125">
        <v>0.874</v>
      </c>
      <c r="P109" s="125">
        <v>0.89</v>
      </c>
    </row>
    <row r="110" spans="2:16" ht="14.4" customHeight="1" x14ac:dyDescent="0.3">
      <c r="B110" s="124" t="s">
        <v>152</v>
      </c>
      <c r="C110" s="125">
        <v>0.82899999999999996</v>
      </c>
      <c r="D110" s="125">
        <v>0.84</v>
      </c>
      <c r="E110" s="125">
        <v>0.85399999999999998</v>
      </c>
      <c r="F110" s="125">
        <v>0.84199999999999997</v>
      </c>
      <c r="G110" s="125">
        <v>0.83499999999999996</v>
      </c>
      <c r="H110" s="125">
        <v>0.85199999999999998</v>
      </c>
      <c r="I110" s="125">
        <v>0.84499999999999997</v>
      </c>
      <c r="J110" s="125">
        <v>0.84799999999999998</v>
      </c>
      <c r="K110" s="125">
        <v>0.85299999999999998</v>
      </c>
      <c r="L110" s="125">
        <v>0.86899999999999999</v>
      </c>
      <c r="M110" s="125">
        <v>0.86299999999999999</v>
      </c>
      <c r="N110" s="125">
        <v>0.86399999999999999</v>
      </c>
      <c r="O110" s="125">
        <v>0.875</v>
      </c>
      <c r="P110" s="125">
        <v>0.88600000000000001</v>
      </c>
    </row>
    <row r="111" spans="2:16" ht="14.4" customHeight="1" x14ac:dyDescent="0.3">
      <c r="B111" s="124" t="s">
        <v>153</v>
      </c>
      <c r="C111" s="125">
        <v>0.81299999999999994</v>
      </c>
      <c r="D111" s="125">
        <v>0.80600000000000005</v>
      </c>
      <c r="E111" s="125">
        <v>0.80300000000000005</v>
      </c>
      <c r="F111" s="125">
        <v>0.80800000000000005</v>
      </c>
      <c r="G111" s="125">
        <v>0.81100000000000005</v>
      </c>
      <c r="H111" s="125">
        <v>0.81299999999999994</v>
      </c>
      <c r="I111" s="125">
        <v>0.82</v>
      </c>
      <c r="J111" s="125">
        <v>0.82099999999999995</v>
      </c>
      <c r="K111" s="125">
        <v>0.82699999999999996</v>
      </c>
      <c r="L111" s="125">
        <v>0.83399999999999996</v>
      </c>
      <c r="M111" s="125">
        <v>0.82799999999999996</v>
      </c>
      <c r="N111" s="125">
        <v>0.82499999999999996</v>
      </c>
      <c r="O111" s="125">
        <v>0.82699999999999996</v>
      </c>
      <c r="P111" s="125">
        <v>0.84499999999999997</v>
      </c>
    </row>
    <row r="112" spans="2:16" ht="14.4" customHeight="1" x14ac:dyDescent="0.3">
      <c r="B112" s="124" t="s">
        <v>154</v>
      </c>
      <c r="C112" s="125">
        <v>0.79700000000000004</v>
      </c>
      <c r="D112" s="125">
        <v>0.79</v>
      </c>
      <c r="E112" s="125">
        <v>0.79800000000000004</v>
      </c>
      <c r="F112" s="125">
        <v>0.80200000000000005</v>
      </c>
      <c r="G112" s="125">
        <v>0.80700000000000005</v>
      </c>
      <c r="H112" s="125">
        <v>0.82299999999999995</v>
      </c>
      <c r="I112" s="125">
        <v>0.81499999999999995</v>
      </c>
      <c r="J112" s="125">
        <v>0.82</v>
      </c>
      <c r="K112" s="125">
        <v>0.84099999999999997</v>
      </c>
      <c r="L112" s="125">
        <v>0.83899999999999997</v>
      </c>
      <c r="M112" s="125">
        <v>0.82599999999999996</v>
      </c>
      <c r="N112" s="125">
        <v>0.81799999999999995</v>
      </c>
      <c r="O112" s="125">
        <v>0.82099999999999995</v>
      </c>
      <c r="P112" s="125">
        <v>0.83199999999999996</v>
      </c>
    </row>
    <row r="113" spans="2:16" ht="14.4" customHeight="1" x14ac:dyDescent="0.3">
      <c r="B113" s="124" t="s">
        <v>155</v>
      </c>
      <c r="C113" s="125">
        <v>0.48499999999999999</v>
      </c>
      <c r="D113" s="125">
        <v>0.5</v>
      </c>
      <c r="E113" s="125">
        <v>0.50800000000000001</v>
      </c>
      <c r="F113" s="125">
        <v>0.51500000000000001</v>
      </c>
      <c r="G113" s="125">
        <v>0.52100000000000002</v>
      </c>
      <c r="H113" s="125">
        <v>0.50900000000000001</v>
      </c>
      <c r="I113" s="125">
        <v>0.52700000000000002</v>
      </c>
      <c r="J113" s="125">
        <v>0.53500000000000003</v>
      </c>
      <c r="K113" s="125">
        <v>0.52800000000000002</v>
      </c>
      <c r="L113" s="125">
        <v>0.53100000000000003</v>
      </c>
      <c r="M113" s="125">
        <v>0.53500000000000003</v>
      </c>
      <c r="N113" s="125">
        <v>0.53900000000000003</v>
      </c>
      <c r="O113" s="125">
        <v>0.54800000000000004</v>
      </c>
      <c r="P113" s="125">
        <v>0.57799999999999996</v>
      </c>
    </row>
    <row r="114" spans="2:16" ht="14.4" customHeight="1" x14ac:dyDescent="0.3">
      <c r="B114" s="124" t="s">
        <v>156</v>
      </c>
      <c r="C114" s="125">
        <v>0.80500000000000005</v>
      </c>
      <c r="D114" s="125">
        <v>0.82299999999999995</v>
      </c>
      <c r="E114" s="125">
        <v>0.83499999999999996</v>
      </c>
      <c r="F114" s="125">
        <v>0.84499999999999997</v>
      </c>
      <c r="G114" s="125">
        <v>0.85199999999999998</v>
      </c>
      <c r="H114" s="125">
        <v>0.84199999999999997</v>
      </c>
      <c r="I114" s="125">
        <v>0.85899999999999999</v>
      </c>
      <c r="J114" s="125">
        <v>0.85199999999999998</v>
      </c>
      <c r="K114" s="125">
        <v>0.86499999999999999</v>
      </c>
      <c r="L114" s="125">
        <v>0.86199999999999999</v>
      </c>
      <c r="M114" s="125">
        <v>0.86099999999999999</v>
      </c>
      <c r="N114" s="125">
        <v>0.86699999999999999</v>
      </c>
      <c r="O114" s="125">
        <v>0.875</v>
      </c>
      <c r="P114" s="125">
        <v>0.9</v>
      </c>
    </row>
    <row r="115" spans="2:16" ht="14.4" customHeight="1" x14ac:dyDescent="0.3">
      <c r="B115" s="124" t="s">
        <v>165</v>
      </c>
      <c r="C115" s="125">
        <v>0.76800000000000002</v>
      </c>
      <c r="D115" s="125">
        <v>0.77600000000000002</v>
      </c>
      <c r="E115" s="125">
        <v>0.77500000000000002</v>
      </c>
      <c r="F115" s="125">
        <v>0.77800000000000002</v>
      </c>
      <c r="G115" s="125">
        <v>0.78400000000000003</v>
      </c>
      <c r="H115" s="125">
        <v>0.79400000000000004</v>
      </c>
      <c r="I115" s="125">
        <v>0.79500000000000004</v>
      </c>
      <c r="J115" s="125">
        <v>0.79800000000000004</v>
      </c>
      <c r="K115" s="125">
        <v>0.80800000000000005</v>
      </c>
      <c r="L115" s="125">
        <v>0.81200000000000006</v>
      </c>
      <c r="M115" s="125">
        <v>0.80600000000000005</v>
      </c>
      <c r="N115" s="125">
        <v>0.80400000000000005</v>
      </c>
      <c r="O115" s="125">
        <v>0.80500000000000005</v>
      </c>
      <c r="P115" s="125">
        <v>0.83299999999999996</v>
      </c>
    </row>
    <row r="116" spans="2:16" ht="14.4" customHeight="1" x14ac:dyDescent="0.3">
      <c r="B116" s="124" t="s">
        <v>173</v>
      </c>
      <c r="C116" s="125">
        <v>0.77400000000000002</v>
      </c>
      <c r="D116" s="125">
        <v>0.76700000000000002</v>
      </c>
      <c r="E116" s="125">
        <v>0.755</v>
      </c>
      <c r="F116" s="125">
        <v>0.77500000000000002</v>
      </c>
      <c r="G116" s="125">
        <v>0.77500000000000002</v>
      </c>
      <c r="H116" s="125">
        <v>0.79700000000000004</v>
      </c>
      <c r="I116" s="125">
        <v>0.78700000000000003</v>
      </c>
      <c r="J116" s="125">
        <v>0.78900000000000003</v>
      </c>
      <c r="K116" s="125">
        <v>0.8</v>
      </c>
      <c r="L116" s="125">
        <v>0.80800000000000005</v>
      </c>
      <c r="M116" s="125">
        <v>0.79900000000000004</v>
      </c>
      <c r="N116" s="125">
        <v>0.79500000000000004</v>
      </c>
      <c r="O116" s="125">
        <v>0.80200000000000005</v>
      </c>
      <c r="P116" s="125">
        <v>0.84799999999999998</v>
      </c>
    </row>
    <row r="117" spans="2:16" ht="14.4" customHeight="1" x14ac:dyDescent="0.3">
      <c r="B117" s="124" t="s">
        <v>159</v>
      </c>
      <c r="C117" s="125">
        <v>0.92100000000000004</v>
      </c>
      <c r="D117" s="125">
        <v>0.91300000000000003</v>
      </c>
      <c r="E117" s="125">
        <v>0.91800000000000004</v>
      </c>
      <c r="F117" s="125">
        <v>0.92100000000000004</v>
      </c>
      <c r="G117" s="125">
        <v>0.92600000000000005</v>
      </c>
      <c r="H117" s="125">
        <v>0.93500000000000005</v>
      </c>
      <c r="I117" s="125">
        <v>0.93500000000000005</v>
      </c>
      <c r="J117" s="125">
        <v>0.93300000000000005</v>
      </c>
      <c r="K117" s="125">
        <v>0.94</v>
      </c>
      <c r="L117" s="125">
        <v>0.94499999999999995</v>
      </c>
      <c r="M117" s="125">
        <v>0.94199999999999995</v>
      </c>
      <c r="N117" s="125">
        <v>0.94199999999999995</v>
      </c>
      <c r="O117" s="125">
        <v>0.94899999999999995</v>
      </c>
      <c r="P117" s="125">
        <v>0.94599999999999995</v>
      </c>
    </row>
    <row r="118" spans="2:16" ht="14.4" customHeight="1" x14ac:dyDescent="0.3">
      <c r="B118" s="124" t="s">
        <v>169</v>
      </c>
      <c r="C118" s="125">
        <v>0.84099999999999997</v>
      </c>
      <c r="D118" s="125">
        <v>0.83799999999999997</v>
      </c>
      <c r="E118" s="125">
        <v>0.84299999999999997</v>
      </c>
      <c r="F118" s="125">
        <v>0.84499999999999997</v>
      </c>
      <c r="G118" s="125">
        <v>0.84699999999999998</v>
      </c>
      <c r="H118" s="125">
        <v>0.85199999999999998</v>
      </c>
      <c r="I118" s="125">
        <v>0.85299999999999998</v>
      </c>
      <c r="J118" s="125">
        <v>0.85499999999999998</v>
      </c>
      <c r="K118" s="125">
        <v>0.85899999999999999</v>
      </c>
      <c r="L118" s="125">
        <v>0.86299999999999999</v>
      </c>
      <c r="M118" s="125">
        <v>0.86</v>
      </c>
      <c r="N118" s="125">
        <v>0.85199999999999998</v>
      </c>
      <c r="O118" s="125">
        <v>0.85499999999999998</v>
      </c>
      <c r="P118" s="125">
        <v>0.88</v>
      </c>
    </row>
    <row r="119" spans="2:16" ht="14.4" customHeight="1" x14ac:dyDescent="0.3">
      <c r="B119" s="124" t="s">
        <v>170</v>
      </c>
      <c r="C119" s="125">
        <v>0.89</v>
      </c>
      <c r="D119" s="125">
        <v>0.89100000000000001</v>
      </c>
      <c r="E119" s="125">
        <v>0.88400000000000001</v>
      </c>
      <c r="F119" s="125">
        <v>0.89300000000000002</v>
      </c>
      <c r="G119" s="125">
        <v>0.89400000000000002</v>
      </c>
      <c r="H119" s="125">
        <v>0.90300000000000002</v>
      </c>
      <c r="I119" s="125">
        <v>0.9</v>
      </c>
      <c r="J119" s="125">
        <v>0.90700000000000003</v>
      </c>
      <c r="K119" s="125">
        <v>0.91700000000000004</v>
      </c>
      <c r="L119" s="125">
        <v>0.91800000000000004</v>
      </c>
      <c r="M119" s="125">
        <v>0.91</v>
      </c>
      <c r="N119" s="125">
        <v>0.91600000000000004</v>
      </c>
      <c r="O119" s="125">
        <v>0.92600000000000005</v>
      </c>
      <c r="P119" s="125">
        <v>0.93100000000000005</v>
      </c>
    </row>
    <row r="120" spans="2:16" ht="14.4" customHeight="1" x14ac:dyDescent="0.3">
      <c r="B120" s="124" t="s">
        <v>168</v>
      </c>
      <c r="C120" s="125">
        <v>0.69599999999999995</v>
      </c>
      <c r="D120" s="125">
        <v>0.71699999999999997</v>
      </c>
      <c r="E120" s="125">
        <v>0.72899999999999998</v>
      </c>
      <c r="F120" s="125">
        <v>0.73399999999999999</v>
      </c>
      <c r="G120" s="125">
        <v>0.73499999999999999</v>
      </c>
      <c r="H120" s="125">
        <v>0.70699999999999996</v>
      </c>
      <c r="I120" s="125">
        <v>0.73499999999999999</v>
      </c>
      <c r="J120" s="125">
        <v>0.73199999999999998</v>
      </c>
      <c r="K120" s="125">
        <v>0.755</v>
      </c>
      <c r="L120" s="125">
        <v>0.71</v>
      </c>
      <c r="M120" s="125">
        <v>0.70199999999999996</v>
      </c>
      <c r="N120" s="125">
        <v>0.68899999999999995</v>
      </c>
      <c r="O120" s="125">
        <v>0.69</v>
      </c>
      <c r="P120" s="125">
        <v>0.72199999999999998</v>
      </c>
    </row>
    <row r="121" spans="2:16" ht="14.4" customHeight="1" x14ac:dyDescent="0.3">
      <c r="B121" s="124" t="s">
        <v>171</v>
      </c>
      <c r="C121" s="125">
        <v>0.91</v>
      </c>
      <c r="D121" s="125">
        <v>0.91200000000000003</v>
      </c>
      <c r="E121" s="125">
        <v>0.91400000000000003</v>
      </c>
      <c r="F121" s="125">
        <v>0.93300000000000005</v>
      </c>
      <c r="G121" s="125">
        <v>0.93500000000000005</v>
      </c>
      <c r="H121" s="125">
        <v>0.93700000000000006</v>
      </c>
      <c r="I121" s="125">
        <v>0.94</v>
      </c>
      <c r="J121" s="125">
        <v>0.94199999999999995</v>
      </c>
      <c r="K121" s="125">
        <v>0.94199999999999995</v>
      </c>
      <c r="L121" s="125">
        <v>0.94699999999999995</v>
      </c>
      <c r="M121" s="125">
        <v>0.94399999999999995</v>
      </c>
      <c r="N121" s="125">
        <v>0.94899999999999995</v>
      </c>
      <c r="O121" s="125">
        <v>0.95199999999999996</v>
      </c>
      <c r="P121" s="125">
        <v>0.95899999999999996</v>
      </c>
    </row>
    <row r="122" spans="2:16" ht="14.4" customHeight="1" x14ac:dyDescent="0.3">
      <c r="B122" s="124" t="s">
        <v>38</v>
      </c>
      <c r="C122" s="125">
        <v>0.94</v>
      </c>
      <c r="D122" s="125">
        <v>0.94099999999999995</v>
      </c>
      <c r="E122" s="125">
        <v>0.94399999999999995</v>
      </c>
      <c r="F122" s="125">
        <v>0.94599999999999995</v>
      </c>
      <c r="G122" s="125">
        <v>0.94199999999999995</v>
      </c>
      <c r="H122" s="125">
        <v>0.95199999999999996</v>
      </c>
      <c r="I122" s="125">
        <v>0.94699999999999995</v>
      </c>
      <c r="J122" s="125">
        <v>0.94899999999999995</v>
      </c>
      <c r="K122" s="125">
        <v>0.95899999999999996</v>
      </c>
      <c r="L122" s="125">
        <v>0.96</v>
      </c>
      <c r="M122" s="125">
        <v>0.95699999999999996</v>
      </c>
      <c r="N122" s="125">
        <v>0.96499999999999997</v>
      </c>
      <c r="O122" s="125">
        <v>0.96699999999999997</v>
      </c>
      <c r="P122" s="125">
        <v>0.97</v>
      </c>
    </row>
    <row r="123" spans="2:16" ht="14.4" customHeight="1" x14ac:dyDescent="0.3">
      <c r="B123" s="124" t="s">
        <v>177</v>
      </c>
      <c r="C123" s="125">
        <v>0.74299999999999999</v>
      </c>
      <c r="D123" s="125">
        <v>0.73299999999999998</v>
      </c>
      <c r="E123" s="125">
        <v>0.73699999999999999</v>
      </c>
      <c r="F123" s="125">
        <v>0.73399999999999999</v>
      </c>
      <c r="G123" s="125">
        <v>0.74199999999999999</v>
      </c>
      <c r="H123" s="125">
        <v>0.78900000000000003</v>
      </c>
      <c r="I123" s="125">
        <v>0.75600000000000001</v>
      </c>
      <c r="J123" s="125">
        <v>0.76500000000000001</v>
      </c>
      <c r="K123" s="125">
        <v>0.79500000000000004</v>
      </c>
      <c r="L123" s="125">
        <v>0.80100000000000005</v>
      </c>
      <c r="M123" s="125">
        <v>0.8</v>
      </c>
      <c r="N123" s="125">
        <v>0.79700000000000004</v>
      </c>
      <c r="O123" s="125">
        <v>0.80300000000000005</v>
      </c>
      <c r="P123" s="125">
        <v>0.79800000000000004</v>
      </c>
    </row>
    <row r="124" spans="2:16" ht="14.4" customHeight="1" x14ac:dyDescent="0.3">
      <c r="B124" s="124" t="s">
        <v>180</v>
      </c>
      <c r="C124" s="125">
        <v>0.63900000000000001</v>
      </c>
      <c r="D124" s="125">
        <v>0.64400000000000002</v>
      </c>
      <c r="E124" s="125">
        <v>0.63900000000000001</v>
      </c>
      <c r="F124" s="125">
        <v>0.63</v>
      </c>
      <c r="G124" s="125">
        <v>0.62</v>
      </c>
      <c r="H124" s="125">
        <v>0.621</v>
      </c>
      <c r="I124" s="125">
        <v>0.59799999999999998</v>
      </c>
      <c r="J124" s="125">
        <v>0.59899999999999998</v>
      </c>
      <c r="K124" s="125">
        <v>0.60499999999999998</v>
      </c>
      <c r="L124" s="125">
        <v>0.627</v>
      </c>
      <c r="M124" s="125">
        <v>0.63300000000000001</v>
      </c>
      <c r="N124" s="125">
        <v>0.57399999999999995</v>
      </c>
      <c r="O124" s="125">
        <v>0.56599999999999995</v>
      </c>
      <c r="P124" s="125">
        <v>0.63400000000000001</v>
      </c>
    </row>
    <row r="125" spans="2:16" ht="14.4" customHeight="1" x14ac:dyDescent="0.3">
      <c r="B125" s="124" t="s">
        <v>176</v>
      </c>
      <c r="C125" s="125">
        <v>0.46899999999999997</v>
      </c>
      <c r="D125" s="125">
        <v>0.47899999999999998</v>
      </c>
      <c r="E125" s="125">
        <v>0.48199999999999998</v>
      </c>
      <c r="F125" s="125">
        <v>0.48799999999999999</v>
      </c>
      <c r="G125" s="125">
        <v>0.49299999999999999</v>
      </c>
      <c r="H125" s="125">
        <v>0.51</v>
      </c>
      <c r="I125" s="125">
        <v>0.502</v>
      </c>
      <c r="J125" s="125">
        <v>0.50600000000000001</v>
      </c>
      <c r="K125" s="125">
        <v>0.52800000000000002</v>
      </c>
      <c r="L125" s="125">
        <v>0.53600000000000003</v>
      </c>
      <c r="M125" s="125">
        <v>0.54</v>
      </c>
      <c r="N125" s="125">
        <v>0.54500000000000004</v>
      </c>
      <c r="O125" s="125">
        <v>0.54700000000000004</v>
      </c>
      <c r="P125" s="125">
        <v>0.57099999999999995</v>
      </c>
    </row>
    <row r="126" spans="2:16" ht="14.4" customHeight="1" x14ac:dyDescent="0.3">
      <c r="B126" s="124" t="s">
        <v>182</v>
      </c>
      <c r="C126" s="125">
        <v>0.78500000000000003</v>
      </c>
      <c r="D126" s="125">
        <v>0.78200000000000003</v>
      </c>
      <c r="E126" s="125">
        <v>0.78</v>
      </c>
      <c r="F126" s="125">
        <v>0.78300000000000003</v>
      </c>
      <c r="G126" s="125">
        <v>0.78500000000000003</v>
      </c>
      <c r="H126" s="125">
        <v>0.81200000000000006</v>
      </c>
      <c r="I126" s="125">
        <v>0.79200000000000004</v>
      </c>
      <c r="J126" s="125">
        <v>0.79500000000000004</v>
      </c>
      <c r="K126" s="125">
        <v>0.81499999999999995</v>
      </c>
      <c r="L126" s="125">
        <v>0.81299999999999994</v>
      </c>
      <c r="M126" s="125">
        <v>0.81499999999999995</v>
      </c>
      <c r="N126" s="125">
        <v>0.80400000000000005</v>
      </c>
      <c r="O126" s="125">
        <v>0.81399999999999995</v>
      </c>
      <c r="P126" s="125">
        <v>0.80700000000000005</v>
      </c>
    </row>
    <row r="127" spans="2:16" ht="14.4" customHeight="1" x14ac:dyDescent="0.3">
      <c r="B127" s="124" t="s">
        <v>183</v>
      </c>
      <c r="C127" s="125">
        <v>0.71299999999999997</v>
      </c>
      <c r="D127" s="125">
        <v>0.71799999999999997</v>
      </c>
      <c r="E127" s="125">
        <v>0.72</v>
      </c>
      <c r="F127" s="125">
        <v>0.72299999999999998</v>
      </c>
      <c r="G127" s="125">
        <v>0.72599999999999998</v>
      </c>
      <c r="H127" s="125">
        <v>0.72399999999999998</v>
      </c>
      <c r="I127" s="125">
        <v>0.73099999999999998</v>
      </c>
      <c r="J127" s="125">
        <v>0.73399999999999999</v>
      </c>
      <c r="K127" s="125">
        <v>0.74299999999999999</v>
      </c>
      <c r="L127" s="125">
        <v>0.74</v>
      </c>
      <c r="M127" s="125">
        <v>0.73399999999999999</v>
      </c>
      <c r="N127" s="125">
        <v>0.72899999999999998</v>
      </c>
      <c r="O127" s="125">
        <v>0.73199999999999998</v>
      </c>
      <c r="P127" s="125">
        <v>0.746</v>
      </c>
    </row>
    <row r="128" spans="2:16" ht="14.4" customHeight="1" x14ac:dyDescent="0.3">
      <c r="B128" s="124" t="s">
        <v>184</v>
      </c>
      <c r="C128" s="125">
        <v>0.75</v>
      </c>
      <c r="D128" s="125">
        <v>0.753</v>
      </c>
      <c r="E128" s="125">
        <v>0.76500000000000001</v>
      </c>
      <c r="F128" s="125">
        <v>0.78500000000000003</v>
      </c>
      <c r="G128" s="125">
        <v>0.79600000000000004</v>
      </c>
      <c r="H128" s="125">
        <v>0.82099999999999995</v>
      </c>
      <c r="I128" s="125">
        <v>0.80800000000000005</v>
      </c>
      <c r="J128" s="125">
        <v>0.81399999999999995</v>
      </c>
      <c r="K128" s="125">
        <v>0.83899999999999997</v>
      </c>
      <c r="L128" s="125">
        <v>0.84199999999999997</v>
      </c>
      <c r="M128" s="125">
        <v>0.83499999999999996</v>
      </c>
      <c r="N128" s="125">
        <v>0.84099999999999997</v>
      </c>
      <c r="O128" s="125">
        <v>0.85499999999999998</v>
      </c>
      <c r="P128" s="125">
        <v>0.85299999999999998</v>
      </c>
    </row>
    <row r="129" spans="2:16" ht="14.4" customHeight="1" x14ac:dyDescent="0.3">
      <c r="B129" s="124" t="s">
        <v>185</v>
      </c>
      <c r="C129" s="125">
        <v>0.623</v>
      </c>
      <c r="D129" s="125">
        <v>0.63</v>
      </c>
      <c r="E129" s="125">
        <v>0.63700000000000001</v>
      </c>
      <c r="F129" s="125">
        <v>0.64100000000000001</v>
      </c>
      <c r="G129" s="125">
        <v>0.64400000000000002</v>
      </c>
      <c r="H129" s="125">
        <v>0.65600000000000003</v>
      </c>
      <c r="I129" s="125">
        <v>0.63900000000000001</v>
      </c>
      <c r="J129" s="125">
        <v>0.64</v>
      </c>
      <c r="K129" s="125">
        <v>0.64200000000000002</v>
      </c>
      <c r="L129" s="125">
        <v>0.65400000000000003</v>
      </c>
      <c r="M129" s="125">
        <v>0.65500000000000003</v>
      </c>
      <c r="N129" s="125">
        <v>0.65300000000000002</v>
      </c>
      <c r="O129" s="125">
        <v>0.65300000000000002</v>
      </c>
      <c r="P129" s="125">
        <v>0.68899999999999995</v>
      </c>
    </row>
    <row r="130" spans="2:16" ht="14.4" customHeight="1" x14ac:dyDescent="0.3">
      <c r="B130" s="124" t="s">
        <v>188</v>
      </c>
      <c r="C130" s="125">
        <v>0.76600000000000001</v>
      </c>
      <c r="D130" s="125">
        <v>0.76</v>
      </c>
      <c r="E130" s="125">
        <v>0.76400000000000001</v>
      </c>
      <c r="F130" s="125">
        <v>0.76700000000000002</v>
      </c>
      <c r="G130" s="125">
        <v>0.77100000000000002</v>
      </c>
      <c r="H130" s="125">
        <v>0.76400000000000001</v>
      </c>
      <c r="I130" s="125">
        <v>0.76800000000000002</v>
      </c>
      <c r="J130" s="125">
        <v>0.77100000000000002</v>
      </c>
      <c r="K130" s="125">
        <v>0.78300000000000003</v>
      </c>
      <c r="L130" s="125">
        <v>0.77400000000000002</v>
      </c>
      <c r="M130" s="125">
        <v>0.76200000000000001</v>
      </c>
      <c r="N130" s="125">
        <v>0.755</v>
      </c>
      <c r="O130" s="125">
        <v>0.73399999999999999</v>
      </c>
      <c r="P130" s="125">
        <v>0.77900000000000003</v>
      </c>
    </row>
    <row r="131" spans="2:16" ht="14.4" customHeight="1" x14ac:dyDescent="0.3">
      <c r="B131" s="124" t="s">
        <v>190</v>
      </c>
      <c r="C131" s="125">
        <v>0.91600000000000004</v>
      </c>
      <c r="D131" s="125">
        <v>0.91900000000000004</v>
      </c>
      <c r="E131" s="125">
        <v>0.92</v>
      </c>
      <c r="F131" s="125">
        <v>0.91800000000000004</v>
      </c>
      <c r="G131" s="125">
        <v>0.92</v>
      </c>
      <c r="H131" s="125">
        <v>0.92400000000000004</v>
      </c>
      <c r="I131" s="125">
        <v>0.92200000000000004</v>
      </c>
      <c r="J131" s="125">
        <v>0.92400000000000004</v>
      </c>
      <c r="K131" s="125">
        <v>0.92700000000000005</v>
      </c>
      <c r="L131" s="125">
        <v>0.93300000000000005</v>
      </c>
      <c r="M131" s="125">
        <v>0.92300000000000004</v>
      </c>
      <c r="N131" s="125">
        <v>0.92100000000000004</v>
      </c>
      <c r="O131" s="125">
        <v>0.92700000000000005</v>
      </c>
      <c r="P131" s="125">
        <v>0.93799999999999994</v>
      </c>
    </row>
    <row r="132" spans="2:16" ht="14.4" customHeight="1" x14ac:dyDescent="0.3">
      <c r="B132" s="124" t="s">
        <v>189</v>
      </c>
      <c r="C132" s="125">
        <v>0.78500000000000003</v>
      </c>
      <c r="D132" s="125">
        <v>0.78900000000000003</v>
      </c>
      <c r="E132" s="125">
        <v>0.79300000000000004</v>
      </c>
      <c r="F132" s="125">
        <v>0.8</v>
      </c>
      <c r="G132" s="125">
        <v>0.80300000000000005</v>
      </c>
      <c r="H132" s="125">
        <v>0.80700000000000005</v>
      </c>
      <c r="I132" s="125">
        <v>0.81</v>
      </c>
      <c r="J132" s="125">
        <v>0.81399999999999995</v>
      </c>
      <c r="K132" s="125">
        <v>0.81899999999999995</v>
      </c>
      <c r="L132" s="125">
        <v>0.81799999999999995</v>
      </c>
      <c r="M132" s="125">
        <v>0.82</v>
      </c>
      <c r="N132" s="125">
        <v>0.81399999999999995</v>
      </c>
      <c r="O132" s="125">
        <v>0.83</v>
      </c>
      <c r="P132" s="125">
        <v>0.86199999999999999</v>
      </c>
    </row>
    <row r="133" spans="2:16" ht="14.4" customHeight="1" x14ac:dyDescent="0.3">
      <c r="B133" s="124" t="s">
        <v>191</v>
      </c>
      <c r="C133" s="125">
        <v>0.67500000000000004</v>
      </c>
      <c r="D133" s="125">
        <v>0.67600000000000005</v>
      </c>
      <c r="E133" s="125">
        <v>0.68500000000000005</v>
      </c>
      <c r="F133" s="125">
        <v>0.69199999999999995</v>
      </c>
      <c r="G133" s="125">
        <v>0.69599999999999995</v>
      </c>
      <c r="H133" s="125">
        <v>0.70099999999999996</v>
      </c>
      <c r="I133" s="125">
        <v>0.70499999999999996</v>
      </c>
      <c r="J133" s="125">
        <v>0.71299999999999997</v>
      </c>
      <c r="K133" s="125">
        <v>0.72</v>
      </c>
      <c r="L133" s="125">
        <v>0.72499999999999998</v>
      </c>
      <c r="M133" s="125">
        <v>0.71599999999999997</v>
      </c>
      <c r="N133" s="125">
        <v>0.72099999999999997</v>
      </c>
      <c r="O133" s="125">
        <v>0.72699999999999998</v>
      </c>
      <c r="P133" s="125">
        <v>0.74</v>
      </c>
    </row>
    <row r="134" spans="2:16" ht="14.4" customHeight="1" x14ac:dyDescent="0.3">
      <c r="B134" s="124" t="s">
        <v>195</v>
      </c>
      <c r="C134" s="125">
        <v>0.57799999999999996</v>
      </c>
      <c r="D134" s="125">
        <v>0.59099999999999997</v>
      </c>
      <c r="E134" s="125">
        <v>0.59099999999999997</v>
      </c>
      <c r="F134" s="125">
        <v>0.59299999999999997</v>
      </c>
      <c r="G134" s="125">
        <v>0.59399999999999997</v>
      </c>
      <c r="H134" s="125">
        <v>0.59199999999999997</v>
      </c>
      <c r="I134" s="125">
        <v>0.59799999999999998</v>
      </c>
      <c r="J134" s="125">
        <v>0.60099999999999998</v>
      </c>
      <c r="K134" s="125">
        <v>0.60299999999999998</v>
      </c>
      <c r="L134" s="125">
        <v>0.61399999999999999</v>
      </c>
      <c r="M134" s="125">
        <v>0.61199999999999999</v>
      </c>
      <c r="N134" s="125">
        <v>0.61399999999999999</v>
      </c>
      <c r="O134" s="125">
        <v>0.61399999999999999</v>
      </c>
      <c r="P134" s="125">
        <v>0.621</v>
      </c>
    </row>
    <row r="135" spans="2:16" ht="14.4" customHeight="1" x14ac:dyDescent="0.3">
      <c r="B135" s="124" t="s">
        <v>194</v>
      </c>
      <c r="C135" s="125">
        <v>0.67600000000000005</v>
      </c>
      <c r="D135" s="125">
        <v>0.67100000000000004</v>
      </c>
      <c r="E135" s="125">
        <v>0.67600000000000005</v>
      </c>
      <c r="F135" s="125">
        <v>0.68100000000000005</v>
      </c>
      <c r="G135" s="125">
        <v>0.68300000000000005</v>
      </c>
      <c r="H135" s="125">
        <v>0.69699999999999995</v>
      </c>
      <c r="I135" s="125">
        <v>0.69299999999999995</v>
      </c>
      <c r="J135" s="125">
        <v>0.69599999999999995</v>
      </c>
      <c r="K135" s="125">
        <v>0.69699999999999995</v>
      </c>
      <c r="L135" s="125">
        <v>0.71699999999999997</v>
      </c>
      <c r="M135" s="125">
        <v>0.72599999999999998</v>
      </c>
      <c r="N135" s="125">
        <v>0.71799999999999997</v>
      </c>
      <c r="O135" s="125">
        <v>0.72599999999999998</v>
      </c>
      <c r="P135" s="125">
        <v>0.76600000000000001</v>
      </c>
    </row>
    <row r="136" spans="2:16" ht="14.4" customHeight="1" x14ac:dyDescent="0.3">
      <c r="B136" s="124" t="s">
        <v>199</v>
      </c>
      <c r="C136" s="125">
        <v>0.52800000000000002</v>
      </c>
      <c r="D136" s="125">
        <v>0.53400000000000003</v>
      </c>
      <c r="E136" s="125">
        <v>0.54900000000000004</v>
      </c>
      <c r="F136" s="125">
        <v>0.55700000000000005</v>
      </c>
      <c r="G136" s="125">
        <v>0.56100000000000005</v>
      </c>
      <c r="H136" s="125">
        <v>0.56299999999999994</v>
      </c>
      <c r="I136" s="125">
        <v>0.57099999999999995</v>
      </c>
      <c r="J136" s="125">
        <v>0.57799999999999996</v>
      </c>
      <c r="K136" s="125">
        <v>0.57199999999999995</v>
      </c>
      <c r="L136" s="125">
        <v>0.57399999999999995</v>
      </c>
      <c r="M136" s="125">
        <v>0.56899999999999995</v>
      </c>
      <c r="N136" s="125">
        <v>0.56499999999999995</v>
      </c>
      <c r="O136" s="125">
        <v>0.56899999999999995</v>
      </c>
      <c r="P136" s="125">
        <v>0.59499999999999997</v>
      </c>
    </row>
    <row r="137" spans="2:16" ht="14.4" customHeight="1" x14ac:dyDescent="0.3">
      <c r="B137" s="124" t="s">
        <v>200</v>
      </c>
      <c r="C137" s="125">
        <v>0.48099999999999998</v>
      </c>
      <c r="D137" s="125">
        <v>0.499</v>
      </c>
      <c r="E137" s="125">
        <v>0.52500000000000002</v>
      </c>
      <c r="F137" s="125">
        <v>0.53700000000000003</v>
      </c>
      <c r="G137" s="125">
        <v>0.54700000000000004</v>
      </c>
      <c r="H137" s="125">
        <v>0.54400000000000004</v>
      </c>
      <c r="I137" s="125">
        <v>0.55800000000000005</v>
      </c>
      <c r="J137" s="125">
        <v>0.56299999999999994</v>
      </c>
      <c r="K137" s="125">
        <v>0.60199999999999998</v>
      </c>
      <c r="L137" s="125">
        <v>0.56000000000000005</v>
      </c>
      <c r="M137" s="125">
        <v>0.55400000000000005</v>
      </c>
      <c r="N137" s="125">
        <v>0.54900000000000004</v>
      </c>
      <c r="O137" s="125">
        <v>0.55000000000000004</v>
      </c>
      <c r="P137" s="125">
        <v>0.59799999999999998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53917-D9C6-46B3-9C8C-84D3EB155F7F}">
  <dimension ref="B1:BG1284"/>
  <sheetViews>
    <sheetView zoomScale="28" workbookViewId="0"/>
  </sheetViews>
  <sheetFormatPr defaultRowHeight="14.4" x14ac:dyDescent="0.3"/>
  <cols>
    <col min="2" max="2" width="29.6640625" bestFit="1" customWidth="1"/>
    <col min="3" max="16" width="8.44140625" customWidth="1"/>
    <col min="17" max="17" width="8.44140625" style="21" customWidth="1"/>
    <col min="18" max="30" width="8.44140625" customWidth="1"/>
  </cols>
  <sheetData>
    <row r="1" spans="2:59" x14ac:dyDescent="0.3">
      <c r="Q1"/>
    </row>
    <row r="2" spans="2:59" x14ac:dyDescent="0.3">
      <c r="Q2"/>
    </row>
    <row r="3" spans="2:59" x14ac:dyDescent="0.3">
      <c r="H3" s="23" t="s">
        <v>757</v>
      </c>
      <c r="I3" s="23"/>
      <c r="Q3"/>
      <c r="V3" s="24" t="s">
        <v>758</v>
      </c>
      <c r="W3" s="24"/>
    </row>
    <row r="4" spans="2:59" x14ac:dyDescent="0.3">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row>
    <row r="5" spans="2:59" x14ac:dyDescent="0.3">
      <c r="B5" s="25" t="s">
        <v>660</v>
      </c>
      <c r="C5" s="26">
        <v>2010</v>
      </c>
      <c r="D5" s="26">
        <v>2011</v>
      </c>
      <c r="E5" s="26">
        <v>2012</v>
      </c>
      <c r="F5" s="26">
        <v>2013</v>
      </c>
      <c r="G5" s="26">
        <v>2014</v>
      </c>
      <c r="H5" s="26">
        <v>2015</v>
      </c>
      <c r="I5" s="26">
        <v>2016</v>
      </c>
      <c r="J5" s="26">
        <v>2017</v>
      </c>
      <c r="K5" s="26">
        <v>2018</v>
      </c>
      <c r="L5" s="26">
        <v>2019</v>
      </c>
      <c r="M5" s="26">
        <v>2020</v>
      </c>
      <c r="N5" s="26">
        <v>2021</v>
      </c>
      <c r="O5" s="26">
        <v>2022</v>
      </c>
      <c r="P5" s="26">
        <v>2023</v>
      </c>
      <c r="Q5" s="26">
        <v>2010</v>
      </c>
      <c r="R5" s="26">
        <v>2011</v>
      </c>
      <c r="S5" s="26">
        <v>2012</v>
      </c>
      <c r="T5" s="26">
        <v>2013</v>
      </c>
      <c r="U5" s="26">
        <v>2014</v>
      </c>
      <c r="V5" s="26">
        <v>2015</v>
      </c>
      <c r="W5" s="26">
        <v>2016</v>
      </c>
      <c r="X5" s="26">
        <v>2017</v>
      </c>
      <c r="Y5" s="26">
        <v>2018</v>
      </c>
      <c r="Z5" s="26">
        <v>2019</v>
      </c>
      <c r="AA5" s="26">
        <v>2020</v>
      </c>
      <c r="AB5" s="26">
        <v>2021</v>
      </c>
      <c r="AC5" s="26">
        <v>2022</v>
      </c>
      <c r="AD5" s="26">
        <v>2023</v>
      </c>
      <c r="AF5" s="26">
        <v>2010</v>
      </c>
      <c r="AG5" s="26">
        <v>2011</v>
      </c>
      <c r="AH5" s="26">
        <v>2012</v>
      </c>
      <c r="AI5" s="26">
        <v>2013</v>
      </c>
      <c r="AJ5" s="26">
        <v>2014</v>
      </c>
      <c r="AK5" s="26">
        <v>2015</v>
      </c>
      <c r="AL5" s="26">
        <v>2016</v>
      </c>
      <c r="AM5" s="26">
        <v>2017</v>
      </c>
      <c r="AN5" s="26">
        <v>2018</v>
      </c>
      <c r="AO5" s="26">
        <v>2019</v>
      </c>
      <c r="AP5" s="26">
        <v>2020</v>
      </c>
      <c r="AQ5" s="26">
        <v>2021</v>
      </c>
      <c r="AR5" s="26">
        <v>2022</v>
      </c>
      <c r="AS5" s="26">
        <v>2023</v>
      </c>
      <c r="AT5" s="26">
        <v>2010</v>
      </c>
      <c r="AU5" s="26">
        <v>2011</v>
      </c>
      <c r="AV5" s="26">
        <v>2012</v>
      </c>
      <c r="AW5" s="26">
        <v>2013</v>
      </c>
      <c r="AX5" s="26">
        <v>2014</v>
      </c>
      <c r="AY5" s="26">
        <v>2015</v>
      </c>
      <c r="AZ5" s="26">
        <v>2016</v>
      </c>
      <c r="BA5" s="26">
        <v>2017</v>
      </c>
      <c r="BB5" s="26">
        <v>2018</v>
      </c>
      <c r="BC5" s="26">
        <v>2019</v>
      </c>
      <c r="BD5" s="26">
        <v>2020</v>
      </c>
      <c r="BE5" s="26">
        <v>2021</v>
      </c>
      <c r="BF5" s="26">
        <v>2022</v>
      </c>
      <c r="BG5" s="26">
        <v>2023</v>
      </c>
    </row>
    <row r="6" spans="2:59" x14ac:dyDescent="0.3">
      <c r="B6" s="27" t="s">
        <v>5</v>
      </c>
      <c r="C6" s="28">
        <v>9.1808099750000007</v>
      </c>
      <c r="D6" s="28">
        <v>9.4731903079999995</v>
      </c>
      <c r="E6" s="28">
        <v>9.8036867779999994</v>
      </c>
      <c r="F6" s="28">
        <v>10.13418325</v>
      </c>
      <c r="G6" s="28">
        <v>10.464679719999999</v>
      </c>
      <c r="H6" s="28">
        <v>10.48297477</v>
      </c>
      <c r="I6" s="28">
        <v>10.501269819999999</v>
      </c>
      <c r="J6" s="28">
        <v>10.51956487</v>
      </c>
      <c r="K6" s="28">
        <v>10.537859920000001</v>
      </c>
      <c r="L6" s="28">
        <v>10.621292049999999</v>
      </c>
      <c r="M6" s="28">
        <v>10.70538475</v>
      </c>
      <c r="N6" s="28">
        <v>10.790143240000001</v>
      </c>
      <c r="O6" s="28">
        <v>10.790143240000001</v>
      </c>
      <c r="P6" s="28">
        <v>10.790143240000001</v>
      </c>
      <c r="Q6" s="28">
        <v>1.8902262679999999</v>
      </c>
      <c r="R6" s="28">
        <v>1.937043018</v>
      </c>
      <c r="S6" s="28">
        <v>1.9838597680000001</v>
      </c>
      <c r="T6" s="28">
        <v>2.0306765169999998</v>
      </c>
      <c r="U6" s="28">
        <v>2.0774932669999999</v>
      </c>
      <c r="V6" s="28">
        <v>2.124310017</v>
      </c>
      <c r="W6" s="28">
        <v>2.2685916819999998</v>
      </c>
      <c r="X6" s="28">
        <v>2.4128733480000002</v>
      </c>
      <c r="Y6" s="28">
        <v>2.557155013</v>
      </c>
      <c r="Z6" s="28">
        <v>2.701436679</v>
      </c>
      <c r="AA6" s="28">
        <v>2.8457183439999998</v>
      </c>
      <c r="AB6" s="28">
        <v>2.9900000100000002</v>
      </c>
      <c r="AC6" s="28">
        <v>2.514790058</v>
      </c>
      <c r="AD6" s="28">
        <v>2.514790058</v>
      </c>
      <c r="AF6">
        <f>RANK(C6,C$6:C$137,C$4)</f>
        <v>120</v>
      </c>
      <c r="AG6">
        <f t="shared" ref="AG6:BG6" si="0">RANK(D6,D$6:D$137,D$4)</f>
        <v>121</v>
      </c>
      <c r="AH6">
        <f t="shared" si="0"/>
        <v>120</v>
      </c>
      <c r="AI6">
        <f t="shared" si="0"/>
        <v>117</v>
      </c>
      <c r="AJ6">
        <f t="shared" si="0"/>
        <v>116</v>
      </c>
      <c r="AK6">
        <f t="shared" si="0"/>
        <v>116</v>
      </c>
      <c r="AL6">
        <f t="shared" si="0"/>
        <v>116</v>
      </c>
      <c r="AM6">
        <f t="shared" si="0"/>
        <v>115</v>
      </c>
      <c r="AN6">
        <f t="shared" si="0"/>
        <v>115</v>
      </c>
      <c r="AO6">
        <f t="shared" si="0"/>
        <v>115</v>
      </c>
      <c r="AP6">
        <f t="shared" si="0"/>
        <v>115</v>
      </c>
      <c r="AQ6">
        <f t="shared" si="0"/>
        <v>114</v>
      </c>
      <c r="AR6">
        <f t="shared" si="0"/>
        <v>114</v>
      </c>
      <c r="AS6">
        <f t="shared" si="0"/>
        <v>116</v>
      </c>
      <c r="AT6">
        <f t="shared" si="0"/>
        <v>129</v>
      </c>
      <c r="AU6">
        <f t="shared" si="0"/>
        <v>129</v>
      </c>
      <c r="AV6">
        <f t="shared" si="0"/>
        <v>128</v>
      </c>
      <c r="AW6">
        <f t="shared" si="0"/>
        <v>128</v>
      </c>
      <c r="AX6">
        <f t="shared" si="0"/>
        <v>127</v>
      </c>
      <c r="AY6">
        <f t="shared" si="0"/>
        <v>129</v>
      </c>
      <c r="AZ6">
        <f t="shared" si="0"/>
        <v>129</v>
      </c>
      <c r="BA6">
        <f t="shared" si="0"/>
        <v>129</v>
      </c>
      <c r="BB6">
        <f t="shared" si="0"/>
        <v>128</v>
      </c>
      <c r="BC6">
        <f t="shared" si="0"/>
        <v>128</v>
      </c>
      <c r="BD6">
        <f t="shared" si="0"/>
        <v>128</v>
      </c>
      <c r="BE6">
        <f t="shared" si="0"/>
        <v>128</v>
      </c>
      <c r="BF6">
        <f t="shared" si="0"/>
        <v>128</v>
      </c>
      <c r="BG6">
        <f t="shared" si="0"/>
        <v>128</v>
      </c>
    </row>
    <row r="7" spans="2:59" x14ac:dyDescent="0.3">
      <c r="B7" s="27" t="s">
        <v>10</v>
      </c>
      <c r="C7" s="28">
        <v>13.69569969</v>
      </c>
      <c r="D7" s="28">
        <v>14.493339539999999</v>
      </c>
      <c r="E7" s="28">
        <v>15.186759950000001</v>
      </c>
      <c r="F7" s="28">
        <v>15.417869570000001</v>
      </c>
      <c r="G7" s="28">
        <v>15.72037029</v>
      </c>
      <c r="H7" s="28">
        <v>15.45318031</v>
      </c>
      <c r="I7" s="28">
        <v>15.07174015</v>
      </c>
      <c r="J7" s="28">
        <v>14.97856045</v>
      </c>
      <c r="K7" s="28">
        <v>14.86655045</v>
      </c>
      <c r="L7" s="28">
        <v>15.04347038</v>
      </c>
      <c r="M7" s="28">
        <v>14.734849929999999</v>
      </c>
      <c r="N7" s="28">
        <v>14.60937023</v>
      </c>
      <c r="O7" s="28">
        <v>14.670100209999999</v>
      </c>
      <c r="P7" s="28">
        <v>14.51014996</v>
      </c>
      <c r="Q7" s="28">
        <v>9.6266667049999999</v>
      </c>
      <c r="R7" s="28">
        <v>9.8000001910000005</v>
      </c>
      <c r="S7" s="28">
        <v>10.02999973</v>
      </c>
      <c r="T7" s="28">
        <v>10.01933975</v>
      </c>
      <c r="U7" s="28">
        <v>10.008679770000001</v>
      </c>
      <c r="V7" s="28">
        <v>9.9980197910000008</v>
      </c>
      <c r="W7" s="28">
        <v>9.9873598099999992</v>
      </c>
      <c r="X7" s="28">
        <v>9.9766998289999993</v>
      </c>
      <c r="Y7" s="28">
        <v>10.02484799</v>
      </c>
      <c r="Z7" s="28">
        <v>10.07299615</v>
      </c>
      <c r="AA7" s="28">
        <v>10.12114431</v>
      </c>
      <c r="AB7" s="28">
        <v>10.17531099</v>
      </c>
      <c r="AC7" s="28">
        <v>10.17531099</v>
      </c>
      <c r="AD7" s="28">
        <v>10.17531099</v>
      </c>
      <c r="AF7">
        <f t="shared" ref="AF7:AF70" si="1">RANK(C7,C$6:C$137,C$4)</f>
        <v>60</v>
      </c>
      <c r="AG7">
        <f t="shared" ref="AG7:AG70" si="2">RANK(D7,D$6:D$137,D$4)</f>
        <v>52</v>
      </c>
      <c r="AH7">
        <f t="shared" ref="AH7:AH70" si="3">RANK(E7,E$6:E$137,E$4)</f>
        <v>40</v>
      </c>
      <c r="AI7">
        <f t="shared" ref="AI7:AI70" si="4">RANK(F7,F$6:F$137,F$4)</f>
        <v>38</v>
      </c>
      <c r="AJ7">
        <f t="shared" ref="AJ7:AJ70" si="5">RANK(G7,G$6:G$137,G$4)</f>
        <v>34</v>
      </c>
      <c r="AK7">
        <f t="shared" ref="AK7:AK70" si="6">RANK(H7,H$6:H$137,H$4)</f>
        <v>40</v>
      </c>
      <c r="AL7">
        <f t="shared" ref="AL7:AL70" si="7">RANK(I7,I$6:I$137,I$4)</f>
        <v>47</v>
      </c>
      <c r="AM7">
        <f t="shared" ref="AM7:AM70" si="8">RANK(J7,J$6:J$137,J$4)</f>
        <v>50</v>
      </c>
      <c r="AN7">
        <f t="shared" ref="AN7:AN70" si="9">RANK(K7,K$6:K$137,K$4)</f>
        <v>52</v>
      </c>
      <c r="AO7">
        <f t="shared" ref="AO7:AO70" si="10">RANK(L7,L$6:L$137,L$4)</f>
        <v>49</v>
      </c>
      <c r="AP7">
        <f t="shared" ref="AP7:AP70" si="11">RANK(M7,M$6:M$137,M$4)</f>
        <v>55</v>
      </c>
      <c r="AQ7">
        <f t="shared" ref="AQ7:AQ70" si="12">RANK(N7,N$6:N$137,N$4)</f>
        <v>58</v>
      </c>
      <c r="AR7">
        <f t="shared" ref="AR7:AR70" si="13">RANK(O7,O$6:O$137,O$4)</f>
        <v>57</v>
      </c>
      <c r="AS7">
        <f t="shared" ref="AS7:AS70" si="14">RANK(P7,P$6:P$137,P$4)</f>
        <v>60</v>
      </c>
      <c r="AT7">
        <f t="shared" ref="AT7:AT70" si="15">RANK(Q7,Q$6:Q$137,Q$4)</f>
        <v>58</v>
      </c>
      <c r="AU7">
        <f t="shared" ref="AU7:AU70" si="16">RANK(R7,R$6:R$137,R$4)</f>
        <v>55</v>
      </c>
      <c r="AV7">
        <f t="shared" ref="AV7:AV70" si="17">RANK(S7,S$6:S$137,S$4)</f>
        <v>54</v>
      </c>
      <c r="AW7">
        <f t="shared" ref="AW7:AW70" si="18">RANK(T7,T$6:T$137,T$4)</f>
        <v>58</v>
      </c>
      <c r="AX7">
        <f t="shared" ref="AX7:AX70" si="19">RANK(U7,U$6:U$137,U$4)</f>
        <v>59</v>
      </c>
      <c r="AY7">
        <f t="shared" ref="AY7:AY70" si="20">RANK(V7,V$6:V$137,V$4)</f>
        <v>61</v>
      </c>
      <c r="AZ7">
        <f t="shared" ref="AZ7:AZ70" si="21">RANK(W7,W$6:W$137,W$4)</f>
        <v>64</v>
      </c>
      <c r="BA7">
        <f t="shared" ref="BA7:BA70" si="22">RANK(X7,X$6:X$137,X$4)</f>
        <v>65</v>
      </c>
      <c r="BB7">
        <f t="shared" ref="BB7:BB70" si="23">RANK(Y7,Y$6:Y$137,Y$4)</f>
        <v>66</v>
      </c>
      <c r="BC7">
        <f t="shared" ref="BC7:BC70" si="24">RANK(Z7,Z$6:Z$137,Z$4)</f>
        <v>68</v>
      </c>
      <c r="BD7">
        <f t="shared" ref="BD7:BD70" si="25">RANK(AA7,AA$6:AA$137,AA$4)</f>
        <v>67</v>
      </c>
      <c r="BE7">
        <f t="shared" ref="BE7:BE70" si="26">RANK(AB7,AB$6:AB$137,AB$4)</f>
        <v>67</v>
      </c>
      <c r="BF7">
        <f t="shared" ref="BF7:BF70" si="27">RANK(AC7,AC$6:AC$137,AC$4)</f>
        <v>68</v>
      </c>
      <c r="BG7">
        <f t="shared" ref="BG7:BG70" si="28">RANK(AD7,AD$6:AD$137,AD$4)</f>
        <v>68</v>
      </c>
    </row>
    <row r="8" spans="2:59" x14ac:dyDescent="0.3">
      <c r="B8" s="27" t="s">
        <v>11</v>
      </c>
      <c r="C8" s="28">
        <v>12.312045100000001</v>
      </c>
      <c r="D8" s="28">
        <v>12.52506256</v>
      </c>
      <c r="E8" s="28">
        <v>12.73808002</v>
      </c>
      <c r="F8" s="28">
        <v>11.50372028</v>
      </c>
      <c r="G8" s="28">
        <v>11.60803986</v>
      </c>
      <c r="H8" s="28">
        <v>11.80185032</v>
      </c>
      <c r="I8" s="28">
        <v>11.97064018</v>
      </c>
      <c r="J8" s="28">
        <v>11.92259026</v>
      </c>
      <c r="K8" s="28">
        <v>11.92751026</v>
      </c>
      <c r="L8" s="28">
        <v>11.926309590000001</v>
      </c>
      <c r="M8" s="28">
        <v>11.911930079999999</v>
      </c>
      <c r="N8" s="28">
        <v>11.98771</v>
      </c>
      <c r="O8" s="28">
        <v>12.7837801</v>
      </c>
      <c r="P8" s="28">
        <v>14.54279041</v>
      </c>
      <c r="Q8" s="28">
        <v>10.52999973</v>
      </c>
      <c r="R8" s="28">
        <v>10.559999700000001</v>
      </c>
      <c r="S8" s="28">
        <v>10.58999968</v>
      </c>
      <c r="T8" s="28">
        <v>10.61999965</v>
      </c>
      <c r="U8" s="28">
        <v>10.649999619999999</v>
      </c>
      <c r="V8" s="28">
        <v>10.56999969</v>
      </c>
      <c r="W8" s="28">
        <v>10.56000042</v>
      </c>
      <c r="X8" s="28">
        <v>10.73500029</v>
      </c>
      <c r="Y8" s="28">
        <v>10.91000017</v>
      </c>
      <c r="Z8" s="28">
        <v>11.085000040000001</v>
      </c>
      <c r="AA8" s="28">
        <v>11.259999909999999</v>
      </c>
      <c r="AB8" s="28">
        <v>11.43499978</v>
      </c>
      <c r="AC8" s="28">
        <v>11.60999966</v>
      </c>
      <c r="AD8" s="28">
        <v>11.60999966</v>
      </c>
      <c r="AF8">
        <f t="shared" si="1"/>
        <v>83</v>
      </c>
      <c r="AG8">
        <f t="shared" si="2"/>
        <v>82</v>
      </c>
      <c r="AH8">
        <f t="shared" si="3"/>
        <v>83</v>
      </c>
      <c r="AI8">
        <f t="shared" si="4"/>
        <v>102</v>
      </c>
      <c r="AJ8">
        <f t="shared" si="5"/>
        <v>101</v>
      </c>
      <c r="AK8">
        <f t="shared" si="6"/>
        <v>98</v>
      </c>
      <c r="AL8">
        <f t="shared" si="7"/>
        <v>98</v>
      </c>
      <c r="AM8">
        <f t="shared" si="8"/>
        <v>96</v>
      </c>
      <c r="AN8">
        <f t="shared" si="9"/>
        <v>98</v>
      </c>
      <c r="AO8">
        <f t="shared" si="10"/>
        <v>98</v>
      </c>
      <c r="AP8">
        <f t="shared" si="11"/>
        <v>98</v>
      </c>
      <c r="AQ8">
        <f t="shared" si="12"/>
        <v>99</v>
      </c>
      <c r="AR8">
        <f t="shared" si="13"/>
        <v>89</v>
      </c>
      <c r="AS8">
        <f t="shared" si="14"/>
        <v>59</v>
      </c>
      <c r="AT8">
        <f t="shared" si="15"/>
        <v>48</v>
      </c>
      <c r="AU8">
        <f t="shared" si="16"/>
        <v>50</v>
      </c>
      <c r="AV8">
        <f t="shared" si="17"/>
        <v>50</v>
      </c>
      <c r="AW8">
        <f t="shared" si="18"/>
        <v>49</v>
      </c>
      <c r="AX8">
        <f t="shared" si="19"/>
        <v>50</v>
      </c>
      <c r="AY8">
        <f t="shared" si="20"/>
        <v>52</v>
      </c>
      <c r="AZ8">
        <f t="shared" si="21"/>
        <v>52</v>
      </c>
      <c r="BA8">
        <f t="shared" si="22"/>
        <v>50</v>
      </c>
      <c r="BB8">
        <f t="shared" si="23"/>
        <v>49</v>
      </c>
      <c r="BC8">
        <f t="shared" si="24"/>
        <v>50</v>
      </c>
      <c r="BD8">
        <f t="shared" si="25"/>
        <v>48</v>
      </c>
      <c r="BE8">
        <f t="shared" si="26"/>
        <v>47</v>
      </c>
      <c r="BF8">
        <f t="shared" si="27"/>
        <v>43</v>
      </c>
      <c r="BG8">
        <f t="shared" si="28"/>
        <v>43</v>
      </c>
    </row>
    <row r="9" spans="2:59" x14ac:dyDescent="0.3">
      <c r="B9" s="27" t="s">
        <v>9</v>
      </c>
      <c r="C9" s="28">
        <v>9.0916204450000002</v>
      </c>
      <c r="D9" s="28">
        <v>10.072819709999999</v>
      </c>
      <c r="E9" s="28">
        <v>10.4918</v>
      </c>
      <c r="F9" s="28">
        <v>10.9107</v>
      </c>
      <c r="G9" s="28">
        <v>11.329700000000001</v>
      </c>
      <c r="H9" s="28">
        <v>11.748699999999999</v>
      </c>
      <c r="I9" s="28">
        <v>12.167636870000001</v>
      </c>
      <c r="J9" s="28">
        <v>12.1676</v>
      </c>
      <c r="K9" s="28">
        <v>12.1676</v>
      </c>
      <c r="L9" s="28">
        <v>12.1676</v>
      </c>
      <c r="M9" s="28">
        <v>12.1676</v>
      </c>
      <c r="N9" s="28">
        <v>12.1676</v>
      </c>
      <c r="O9" s="28">
        <v>12.1676</v>
      </c>
      <c r="P9" s="28">
        <v>12.1676</v>
      </c>
      <c r="Q9" s="28">
        <v>3.8283972369999999</v>
      </c>
      <c r="R9" s="28">
        <v>3.8687979299999999</v>
      </c>
      <c r="S9" s="28">
        <v>3.909198623</v>
      </c>
      <c r="T9" s="28">
        <v>3.949599316</v>
      </c>
      <c r="U9" s="28">
        <v>3.9900000100000002</v>
      </c>
      <c r="V9" s="28">
        <v>5.3156299589999998</v>
      </c>
      <c r="W9" s="28">
        <v>5.4173908229999999</v>
      </c>
      <c r="X9" s="28">
        <v>5.521099768</v>
      </c>
      <c r="Y9" s="28">
        <v>5.6267940860000003</v>
      </c>
      <c r="Z9" s="28">
        <v>5.7345117849999996</v>
      </c>
      <c r="AA9" s="28">
        <v>5.8442916010000001</v>
      </c>
      <c r="AB9" s="28">
        <v>5.9561730089999996</v>
      </c>
      <c r="AC9" s="28">
        <v>5.9561730089999996</v>
      </c>
      <c r="AD9" s="28">
        <v>5.9561730089999996</v>
      </c>
      <c r="AF9">
        <f t="shared" si="1"/>
        <v>121</v>
      </c>
      <c r="AG9">
        <f t="shared" si="2"/>
        <v>114</v>
      </c>
      <c r="AH9">
        <f t="shared" si="3"/>
        <v>113</v>
      </c>
      <c r="AI9">
        <f t="shared" si="4"/>
        <v>110</v>
      </c>
      <c r="AJ9">
        <f t="shared" si="5"/>
        <v>105</v>
      </c>
      <c r="AK9">
        <f t="shared" si="6"/>
        <v>99</v>
      </c>
      <c r="AL9">
        <f t="shared" si="7"/>
        <v>92</v>
      </c>
      <c r="AM9">
        <f t="shared" si="8"/>
        <v>92</v>
      </c>
      <c r="AN9">
        <f t="shared" si="9"/>
        <v>94</v>
      </c>
      <c r="AO9">
        <f t="shared" si="10"/>
        <v>96</v>
      </c>
      <c r="AP9">
        <f t="shared" si="11"/>
        <v>96</v>
      </c>
      <c r="AQ9">
        <f t="shared" si="12"/>
        <v>96</v>
      </c>
      <c r="AR9">
        <f t="shared" si="13"/>
        <v>100</v>
      </c>
      <c r="AS9">
        <f t="shared" si="14"/>
        <v>100</v>
      </c>
      <c r="AT9">
        <f t="shared" si="15"/>
        <v>116</v>
      </c>
      <c r="AU9">
        <f t="shared" si="16"/>
        <v>117</v>
      </c>
      <c r="AV9">
        <f t="shared" si="17"/>
        <v>117</v>
      </c>
      <c r="AW9">
        <f t="shared" si="18"/>
        <v>118</v>
      </c>
      <c r="AX9">
        <f t="shared" si="19"/>
        <v>119</v>
      </c>
      <c r="AY9">
        <f t="shared" si="20"/>
        <v>109</v>
      </c>
      <c r="AZ9">
        <f t="shared" si="21"/>
        <v>109</v>
      </c>
      <c r="BA9">
        <f t="shared" si="22"/>
        <v>109</v>
      </c>
      <c r="BB9">
        <f t="shared" si="23"/>
        <v>111</v>
      </c>
      <c r="BC9">
        <f t="shared" si="24"/>
        <v>111</v>
      </c>
      <c r="BD9">
        <f t="shared" si="25"/>
        <v>112</v>
      </c>
      <c r="BE9">
        <f t="shared" si="26"/>
        <v>112</v>
      </c>
      <c r="BF9">
        <f t="shared" si="27"/>
        <v>112</v>
      </c>
      <c r="BG9">
        <f t="shared" si="28"/>
        <v>112</v>
      </c>
    </row>
    <row r="10" spans="2:59" x14ac:dyDescent="0.3">
      <c r="B10" s="27" t="s">
        <v>15</v>
      </c>
      <c r="C10" s="28">
        <v>15.583869930000001</v>
      </c>
      <c r="D10" s="28">
        <v>15.30879974</v>
      </c>
      <c r="E10" s="28">
        <v>15.587160109999999</v>
      </c>
      <c r="F10" s="28">
        <v>15.577786359999999</v>
      </c>
      <c r="G10" s="28">
        <v>15.56841824</v>
      </c>
      <c r="H10" s="28">
        <v>15.55905576</v>
      </c>
      <c r="I10" s="28">
        <v>15.54969891</v>
      </c>
      <c r="J10" s="28">
        <v>15.54034768</v>
      </c>
      <c r="K10" s="28">
        <v>15.53100208</v>
      </c>
      <c r="L10" s="28">
        <v>15.5216621</v>
      </c>
      <c r="M10" s="28">
        <v>15.51232774</v>
      </c>
      <c r="N10" s="28">
        <v>15.50299899</v>
      </c>
      <c r="O10" s="28">
        <v>15.50299899</v>
      </c>
      <c r="P10" s="28">
        <v>15.50299899</v>
      </c>
      <c r="Q10" s="28">
        <v>10.550593900000001</v>
      </c>
      <c r="R10" s="28">
        <v>10.695867809999999</v>
      </c>
      <c r="S10" s="28">
        <v>10.843142029999999</v>
      </c>
      <c r="T10" s="28">
        <v>10.992444109999999</v>
      </c>
      <c r="U10" s="28">
        <v>11.14380197</v>
      </c>
      <c r="V10" s="28">
        <v>11.295159829999999</v>
      </c>
      <c r="W10" s="28">
        <v>11.44651769</v>
      </c>
      <c r="X10" s="28">
        <v>11.597875549999999</v>
      </c>
      <c r="Y10" s="28">
        <v>11.7492334</v>
      </c>
      <c r="Z10" s="28">
        <v>11.715322280000001</v>
      </c>
      <c r="AA10" s="28">
        <v>11.68141116</v>
      </c>
      <c r="AB10" s="28">
        <v>11.647500040000001</v>
      </c>
      <c r="AC10" s="28">
        <v>11.647500040000001</v>
      </c>
      <c r="AD10" s="28">
        <v>11.647500040000001</v>
      </c>
      <c r="AF10">
        <f t="shared" si="1"/>
        <v>30</v>
      </c>
      <c r="AG10">
        <f t="shared" si="2"/>
        <v>36</v>
      </c>
      <c r="AH10">
        <f t="shared" si="3"/>
        <v>30</v>
      </c>
      <c r="AI10">
        <f t="shared" si="4"/>
        <v>35</v>
      </c>
      <c r="AJ10">
        <f t="shared" si="5"/>
        <v>37</v>
      </c>
      <c r="AK10">
        <f t="shared" si="6"/>
        <v>37</v>
      </c>
      <c r="AL10">
        <f t="shared" si="7"/>
        <v>38</v>
      </c>
      <c r="AM10">
        <f t="shared" si="8"/>
        <v>39</v>
      </c>
      <c r="AN10">
        <f t="shared" si="9"/>
        <v>41</v>
      </c>
      <c r="AO10">
        <f t="shared" si="10"/>
        <v>42</v>
      </c>
      <c r="AP10">
        <f t="shared" si="11"/>
        <v>43</v>
      </c>
      <c r="AQ10">
        <f t="shared" si="12"/>
        <v>44</v>
      </c>
      <c r="AR10">
        <f t="shared" si="13"/>
        <v>44</v>
      </c>
      <c r="AS10">
        <f t="shared" si="14"/>
        <v>45</v>
      </c>
      <c r="AT10">
        <f t="shared" si="15"/>
        <v>47</v>
      </c>
      <c r="AU10">
        <f t="shared" si="16"/>
        <v>46</v>
      </c>
      <c r="AV10">
        <f t="shared" si="17"/>
        <v>45</v>
      </c>
      <c r="AW10">
        <f t="shared" si="18"/>
        <v>45</v>
      </c>
      <c r="AX10">
        <f t="shared" si="19"/>
        <v>42</v>
      </c>
      <c r="AY10">
        <f t="shared" si="20"/>
        <v>39</v>
      </c>
      <c r="AZ10">
        <f t="shared" si="21"/>
        <v>37</v>
      </c>
      <c r="BA10">
        <f t="shared" si="22"/>
        <v>36</v>
      </c>
      <c r="BB10">
        <f t="shared" si="23"/>
        <v>37</v>
      </c>
      <c r="BC10">
        <f t="shared" si="24"/>
        <v>37</v>
      </c>
      <c r="BD10">
        <f t="shared" si="25"/>
        <v>40</v>
      </c>
      <c r="BE10">
        <f t="shared" si="26"/>
        <v>41</v>
      </c>
      <c r="BF10">
        <f t="shared" si="27"/>
        <v>41</v>
      </c>
      <c r="BG10">
        <f t="shared" si="28"/>
        <v>41</v>
      </c>
    </row>
    <row r="11" spans="2:59" x14ac:dyDescent="0.3">
      <c r="B11" s="27" t="s">
        <v>13</v>
      </c>
      <c r="C11" s="28">
        <v>17.028779979999999</v>
      </c>
      <c r="D11" s="28">
        <v>17.263719559999998</v>
      </c>
      <c r="E11" s="28">
        <v>17.23535919</v>
      </c>
      <c r="F11" s="28">
        <v>17.233959200000001</v>
      </c>
      <c r="G11" s="28">
        <v>17.42231941</v>
      </c>
      <c r="H11" s="28">
        <v>17.58465958</v>
      </c>
      <c r="I11" s="28">
        <v>17.857730870000001</v>
      </c>
      <c r="J11" s="28">
        <v>17.842969889999999</v>
      </c>
      <c r="K11" s="28">
        <v>17.85782051</v>
      </c>
      <c r="L11" s="28">
        <v>18.086370469999999</v>
      </c>
      <c r="M11" s="28">
        <v>18.36116028</v>
      </c>
      <c r="N11" s="28">
        <v>18.979509350000001</v>
      </c>
      <c r="O11" s="28">
        <v>18.831209179999998</v>
      </c>
      <c r="P11" s="28">
        <v>18.831209179999998</v>
      </c>
      <c r="Q11" s="28">
        <v>10.600000380000001</v>
      </c>
      <c r="R11" s="28">
        <v>10.69999981</v>
      </c>
      <c r="S11" s="28">
        <v>10.789999959999999</v>
      </c>
      <c r="T11" s="28">
        <v>10.89000034</v>
      </c>
      <c r="U11" s="28">
        <v>10.90999985</v>
      </c>
      <c r="V11" s="28">
        <v>10.920000079999999</v>
      </c>
      <c r="W11" s="28">
        <v>10.93000031</v>
      </c>
      <c r="X11" s="28">
        <v>11.01500034</v>
      </c>
      <c r="Y11" s="28">
        <v>11.100000380000001</v>
      </c>
      <c r="Z11" s="28">
        <v>11.120000360000001</v>
      </c>
      <c r="AA11" s="28">
        <v>11.14000034</v>
      </c>
      <c r="AB11" s="28">
        <v>11.18458184</v>
      </c>
      <c r="AC11" s="28">
        <v>11.18458184</v>
      </c>
      <c r="AD11" s="28">
        <v>11.18458184</v>
      </c>
      <c r="AF11">
        <f t="shared" si="1"/>
        <v>10</v>
      </c>
      <c r="AG11">
        <f t="shared" si="2"/>
        <v>10</v>
      </c>
      <c r="AH11">
        <f t="shared" si="3"/>
        <v>11</v>
      </c>
      <c r="AI11">
        <f t="shared" si="4"/>
        <v>13</v>
      </c>
      <c r="AJ11">
        <f t="shared" si="5"/>
        <v>12</v>
      </c>
      <c r="AK11">
        <f t="shared" si="6"/>
        <v>13</v>
      </c>
      <c r="AL11">
        <f t="shared" si="7"/>
        <v>13</v>
      </c>
      <c r="AM11">
        <f t="shared" si="8"/>
        <v>14</v>
      </c>
      <c r="AN11">
        <f t="shared" si="9"/>
        <v>14</v>
      </c>
      <c r="AO11">
        <f t="shared" si="10"/>
        <v>14</v>
      </c>
      <c r="AP11">
        <f t="shared" si="11"/>
        <v>11</v>
      </c>
      <c r="AQ11">
        <f t="shared" si="12"/>
        <v>9</v>
      </c>
      <c r="AR11">
        <f t="shared" si="13"/>
        <v>10</v>
      </c>
      <c r="AS11">
        <f t="shared" si="14"/>
        <v>10</v>
      </c>
      <c r="AT11">
        <f t="shared" si="15"/>
        <v>46</v>
      </c>
      <c r="AU11">
        <f t="shared" si="16"/>
        <v>45</v>
      </c>
      <c r="AV11">
        <f t="shared" si="17"/>
        <v>47</v>
      </c>
      <c r="AW11">
        <f t="shared" si="18"/>
        <v>47</v>
      </c>
      <c r="AX11">
        <f t="shared" si="19"/>
        <v>46</v>
      </c>
      <c r="AY11">
        <f t="shared" si="20"/>
        <v>48</v>
      </c>
      <c r="AZ11">
        <f t="shared" si="21"/>
        <v>48</v>
      </c>
      <c r="BA11">
        <f t="shared" si="22"/>
        <v>47</v>
      </c>
      <c r="BB11">
        <f t="shared" si="23"/>
        <v>47</v>
      </c>
      <c r="BC11">
        <f t="shared" si="24"/>
        <v>48</v>
      </c>
      <c r="BD11">
        <f t="shared" si="25"/>
        <v>50</v>
      </c>
      <c r="BE11">
        <f t="shared" si="26"/>
        <v>51</v>
      </c>
      <c r="BF11">
        <f t="shared" si="27"/>
        <v>51</v>
      </c>
      <c r="BG11">
        <f t="shared" si="28"/>
        <v>51</v>
      </c>
    </row>
    <row r="12" spans="2:59" x14ac:dyDescent="0.3">
      <c r="B12" s="27" t="s">
        <v>14</v>
      </c>
      <c r="C12" s="28">
        <v>12.426019670000001</v>
      </c>
      <c r="D12" s="28">
        <v>12.55574036</v>
      </c>
      <c r="E12" s="28">
        <v>12.852800370000001</v>
      </c>
      <c r="F12" s="28">
        <v>12.801360130000001</v>
      </c>
      <c r="G12" s="28">
        <v>13.07810974</v>
      </c>
      <c r="H12" s="28">
        <v>13.13249016</v>
      </c>
      <c r="I12" s="28">
        <v>13.57668018</v>
      </c>
      <c r="J12" s="28">
        <v>13.76865959</v>
      </c>
      <c r="K12" s="28">
        <v>13.82147026</v>
      </c>
      <c r="L12" s="28">
        <v>13.998920439999999</v>
      </c>
      <c r="M12" s="28">
        <v>14.077969550000001</v>
      </c>
      <c r="N12" s="28">
        <v>14.430379869999999</v>
      </c>
      <c r="O12" s="28">
        <v>14.405610080000001</v>
      </c>
      <c r="P12" s="28">
        <v>14.3838501</v>
      </c>
      <c r="Q12" s="28">
        <v>11.1199996</v>
      </c>
      <c r="R12" s="28">
        <v>11.18999958</v>
      </c>
      <c r="S12" s="28">
        <v>11.28499961</v>
      </c>
      <c r="T12" s="28">
        <v>11.379999639999999</v>
      </c>
      <c r="U12" s="28">
        <v>11.474999670000001</v>
      </c>
      <c r="V12" s="28">
        <v>11.56999969</v>
      </c>
      <c r="W12" s="28">
        <v>11.689740179999999</v>
      </c>
      <c r="X12" s="28">
        <v>11.18999958</v>
      </c>
      <c r="Y12" s="28">
        <v>11.236666359999999</v>
      </c>
      <c r="Z12" s="28">
        <v>11.28333314</v>
      </c>
      <c r="AA12" s="28">
        <v>11.329999920000001</v>
      </c>
      <c r="AB12" s="28">
        <v>11.344978210000001</v>
      </c>
      <c r="AC12" s="28">
        <v>11.344978210000001</v>
      </c>
      <c r="AD12" s="28">
        <v>11.344978210000001</v>
      </c>
      <c r="AF12">
        <f t="shared" si="1"/>
        <v>82</v>
      </c>
      <c r="AG12">
        <f t="shared" si="2"/>
        <v>81</v>
      </c>
      <c r="AH12">
        <f t="shared" si="3"/>
        <v>82</v>
      </c>
      <c r="AI12">
        <f t="shared" si="4"/>
        <v>82</v>
      </c>
      <c r="AJ12">
        <f t="shared" si="5"/>
        <v>79</v>
      </c>
      <c r="AK12">
        <f t="shared" si="6"/>
        <v>79</v>
      </c>
      <c r="AL12">
        <f t="shared" si="7"/>
        <v>75</v>
      </c>
      <c r="AM12">
        <f t="shared" si="8"/>
        <v>72</v>
      </c>
      <c r="AN12">
        <f t="shared" si="9"/>
        <v>73</v>
      </c>
      <c r="AO12">
        <f t="shared" si="10"/>
        <v>70</v>
      </c>
      <c r="AP12">
        <f t="shared" si="11"/>
        <v>70</v>
      </c>
      <c r="AQ12">
        <f t="shared" si="12"/>
        <v>63</v>
      </c>
      <c r="AR12">
        <f t="shared" si="13"/>
        <v>61</v>
      </c>
      <c r="AS12">
        <f t="shared" si="14"/>
        <v>62</v>
      </c>
      <c r="AT12">
        <f t="shared" si="15"/>
        <v>38</v>
      </c>
      <c r="AU12">
        <f t="shared" si="16"/>
        <v>37</v>
      </c>
      <c r="AV12">
        <f t="shared" si="17"/>
        <v>37</v>
      </c>
      <c r="AW12">
        <f t="shared" si="18"/>
        <v>36</v>
      </c>
      <c r="AX12">
        <f t="shared" si="19"/>
        <v>35</v>
      </c>
      <c r="AY12">
        <f t="shared" si="20"/>
        <v>35</v>
      </c>
      <c r="AZ12">
        <f t="shared" si="21"/>
        <v>35</v>
      </c>
      <c r="BA12">
        <f t="shared" si="22"/>
        <v>42</v>
      </c>
      <c r="BB12">
        <f t="shared" si="23"/>
        <v>43</v>
      </c>
      <c r="BC12">
        <f t="shared" si="24"/>
        <v>44</v>
      </c>
      <c r="BD12">
        <f t="shared" si="25"/>
        <v>46</v>
      </c>
      <c r="BE12">
        <f t="shared" si="26"/>
        <v>48</v>
      </c>
      <c r="BF12">
        <f t="shared" si="27"/>
        <v>48</v>
      </c>
      <c r="BG12">
        <f t="shared" si="28"/>
        <v>48</v>
      </c>
    </row>
    <row r="13" spans="2:59" x14ac:dyDescent="0.3">
      <c r="B13" s="27" t="s">
        <v>16</v>
      </c>
      <c r="C13" s="28">
        <v>22.425071930000001</v>
      </c>
      <c r="D13" s="28">
        <v>22.58959368</v>
      </c>
      <c r="E13" s="28">
        <v>22.754115420000002</v>
      </c>
      <c r="F13" s="28">
        <v>22.91863717</v>
      </c>
      <c r="G13" s="28">
        <v>23.083158919999999</v>
      </c>
      <c r="H13" s="28">
        <v>23.24768066</v>
      </c>
      <c r="I13" s="28">
        <v>22.856349949999998</v>
      </c>
      <c r="J13" s="28">
        <v>21.95104027</v>
      </c>
      <c r="K13" s="28">
        <v>20.428499219999999</v>
      </c>
      <c r="L13" s="28">
        <v>21.375619889999999</v>
      </c>
      <c r="M13" s="28">
        <v>20.93943977</v>
      </c>
      <c r="N13" s="28">
        <v>21.080020900000001</v>
      </c>
      <c r="O13" s="28">
        <v>20.654779430000001</v>
      </c>
      <c r="P13" s="28">
        <v>20.654779430000001</v>
      </c>
      <c r="Q13" s="28">
        <v>12.02999973</v>
      </c>
      <c r="R13" s="28">
        <v>12.119999890000001</v>
      </c>
      <c r="S13" s="28">
        <v>12.30000019</v>
      </c>
      <c r="T13" s="28">
        <v>12.02000046</v>
      </c>
      <c r="U13" s="28">
        <v>12.170000079999999</v>
      </c>
      <c r="V13" s="28">
        <v>12.25</v>
      </c>
      <c r="W13" s="28">
        <v>12.350000380000001</v>
      </c>
      <c r="X13" s="28">
        <v>12.31999969</v>
      </c>
      <c r="Y13" s="28">
        <v>12.460000040000001</v>
      </c>
      <c r="Z13" s="28">
        <v>12.56000042</v>
      </c>
      <c r="AA13" s="28">
        <v>12.64000034</v>
      </c>
      <c r="AB13" s="28">
        <v>12.77999973</v>
      </c>
      <c r="AC13" s="28">
        <v>12.869999890000001</v>
      </c>
      <c r="AD13" s="28">
        <v>12.869999890000001</v>
      </c>
      <c r="AF13">
        <f t="shared" si="1"/>
        <v>1</v>
      </c>
      <c r="AG13">
        <f t="shared" si="2"/>
        <v>1</v>
      </c>
      <c r="AH13">
        <f t="shared" si="3"/>
        <v>1</v>
      </c>
      <c r="AI13">
        <f t="shared" si="4"/>
        <v>1</v>
      </c>
      <c r="AJ13">
        <f t="shared" si="5"/>
        <v>1</v>
      </c>
      <c r="AK13">
        <f t="shared" si="6"/>
        <v>1</v>
      </c>
      <c r="AL13">
        <f t="shared" si="7"/>
        <v>1</v>
      </c>
      <c r="AM13">
        <f t="shared" si="8"/>
        <v>1</v>
      </c>
      <c r="AN13">
        <f t="shared" si="9"/>
        <v>1</v>
      </c>
      <c r="AO13">
        <f t="shared" si="10"/>
        <v>1</v>
      </c>
      <c r="AP13">
        <f t="shared" si="11"/>
        <v>1</v>
      </c>
      <c r="AQ13">
        <f t="shared" si="12"/>
        <v>1</v>
      </c>
      <c r="AR13">
        <f t="shared" si="13"/>
        <v>2</v>
      </c>
      <c r="AS13">
        <f t="shared" si="14"/>
        <v>2</v>
      </c>
      <c r="AT13">
        <f t="shared" si="15"/>
        <v>22</v>
      </c>
      <c r="AU13">
        <f t="shared" si="16"/>
        <v>22</v>
      </c>
      <c r="AV13">
        <f t="shared" si="17"/>
        <v>21</v>
      </c>
      <c r="AW13">
        <f t="shared" si="18"/>
        <v>24</v>
      </c>
      <c r="AX13">
        <f t="shared" si="19"/>
        <v>23</v>
      </c>
      <c r="AY13">
        <f t="shared" si="20"/>
        <v>23</v>
      </c>
      <c r="AZ13">
        <f t="shared" si="21"/>
        <v>23</v>
      </c>
      <c r="BA13">
        <f t="shared" si="22"/>
        <v>23</v>
      </c>
      <c r="BB13">
        <f t="shared" si="23"/>
        <v>22</v>
      </c>
      <c r="BC13">
        <f t="shared" si="24"/>
        <v>21</v>
      </c>
      <c r="BD13">
        <f t="shared" si="25"/>
        <v>21</v>
      </c>
      <c r="BE13">
        <f t="shared" si="26"/>
        <v>18</v>
      </c>
      <c r="BF13">
        <f t="shared" si="27"/>
        <v>17</v>
      </c>
      <c r="BG13">
        <f t="shared" si="28"/>
        <v>17</v>
      </c>
    </row>
    <row r="14" spans="2:59" x14ac:dyDescent="0.3">
      <c r="B14" s="27" t="s">
        <v>17</v>
      </c>
      <c r="C14" s="28">
        <v>16.129339219999999</v>
      </c>
      <c r="D14" s="28">
        <v>16.17313004</v>
      </c>
      <c r="E14" s="28">
        <v>16.304500579999999</v>
      </c>
      <c r="F14" s="28">
        <v>16.037040709999999</v>
      </c>
      <c r="G14" s="28">
        <v>16.022249219999999</v>
      </c>
      <c r="H14" s="28">
        <v>16.03313065</v>
      </c>
      <c r="I14" s="28">
        <v>15.89675999</v>
      </c>
      <c r="J14" s="28">
        <v>15.944210050000001</v>
      </c>
      <c r="K14" s="28">
        <v>16.021909709999999</v>
      </c>
      <c r="L14" s="28">
        <v>16.076250080000001</v>
      </c>
      <c r="M14" s="28">
        <v>16.12446976</v>
      </c>
      <c r="N14" s="28">
        <v>16.367460250000001</v>
      </c>
      <c r="O14" s="28">
        <v>16.28428078</v>
      </c>
      <c r="P14" s="28">
        <v>16.28428078</v>
      </c>
      <c r="Q14" s="28">
        <v>11.710000040000001</v>
      </c>
      <c r="R14" s="28">
        <v>11.710000040000001</v>
      </c>
      <c r="S14" s="28">
        <v>11.75</v>
      </c>
      <c r="T14" s="28">
        <v>11.789999959999999</v>
      </c>
      <c r="U14" s="28">
        <v>12.010000229999999</v>
      </c>
      <c r="V14" s="28">
        <v>12.079999920000001</v>
      </c>
      <c r="W14" s="28">
        <v>12.10999966</v>
      </c>
      <c r="X14" s="28">
        <v>12.15999985</v>
      </c>
      <c r="Y14" s="28">
        <v>12.210000040000001</v>
      </c>
      <c r="Z14" s="28">
        <v>12.260000229999999</v>
      </c>
      <c r="AA14" s="28">
        <v>12.31062811</v>
      </c>
      <c r="AB14" s="28">
        <v>12.36146506</v>
      </c>
      <c r="AC14" s="28">
        <v>12.36146506</v>
      </c>
      <c r="AD14" s="28">
        <v>12.36146506</v>
      </c>
      <c r="AF14">
        <f t="shared" si="1"/>
        <v>24</v>
      </c>
      <c r="AG14">
        <f t="shared" si="2"/>
        <v>23</v>
      </c>
      <c r="AH14">
        <f t="shared" si="3"/>
        <v>22</v>
      </c>
      <c r="AI14">
        <f t="shared" si="4"/>
        <v>27</v>
      </c>
      <c r="AJ14">
        <f t="shared" si="5"/>
        <v>30</v>
      </c>
      <c r="AK14">
        <f t="shared" si="6"/>
        <v>31</v>
      </c>
      <c r="AL14">
        <f t="shared" si="7"/>
        <v>34</v>
      </c>
      <c r="AM14">
        <f t="shared" si="8"/>
        <v>32</v>
      </c>
      <c r="AN14">
        <f t="shared" si="9"/>
        <v>30</v>
      </c>
      <c r="AO14">
        <f t="shared" si="10"/>
        <v>31</v>
      </c>
      <c r="AP14">
        <f t="shared" si="11"/>
        <v>32</v>
      </c>
      <c r="AQ14">
        <f t="shared" si="12"/>
        <v>30</v>
      </c>
      <c r="AR14">
        <f t="shared" si="13"/>
        <v>33</v>
      </c>
      <c r="AS14">
        <f t="shared" si="14"/>
        <v>32</v>
      </c>
      <c r="AT14">
        <f t="shared" si="15"/>
        <v>26</v>
      </c>
      <c r="AU14">
        <f t="shared" si="16"/>
        <v>27</v>
      </c>
      <c r="AV14">
        <f t="shared" si="17"/>
        <v>28</v>
      </c>
      <c r="AW14">
        <f t="shared" si="18"/>
        <v>29</v>
      </c>
      <c r="AX14">
        <f t="shared" si="19"/>
        <v>26</v>
      </c>
      <c r="AY14">
        <f t="shared" si="20"/>
        <v>26</v>
      </c>
      <c r="AZ14">
        <f t="shared" si="21"/>
        <v>26</v>
      </c>
      <c r="BA14">
        <f t="shared" si="22"/>
        <v>30</v>
      </c>
      <c r="BB14">
        <f t="shared" si="23"/>
        <v>29</v>
      </c>
      <c r="BC14">
        <f t="shared" si="24"/>
        <v>30</v>
      </c>
      <c r="BD14">
        <f t="shared" si="25"/>
        <v>30</v>
      </c>
      <c r="BE14">
        <f t="shared" si="26"/>
        <v>31</v>
      </c>
      <c r="BF14">
        <f t="shared" si="27"/>
        <v>31</v>
      </c>
      <c r="BG14">
        <f t="shared" si="28"/>
        <v>31</v>
      </c>
    </row>
    <row r="15" spans="2:59" x14ac:dyDescent="0.3">
      <c r="B15" s="27" t="s">
        <v>18</v>
      </c>
      <c r="C15" s="28">
        <v>11.656579969999999</v>
      </c>
      <c r="D15" s="28">
        <v>11.76165009</v>
      </c>
      <c r="E15" s="28">
        <v>11.940219880000001</v>
      </c>
      <c r="F15" s="28">
        <v>12.20462036</v>
      </c>
      <c r="G15" s="28">
        <v>12.657719609999999</v>
      </c>
      <c r="H15" s="28">
        <v>13.013939860000001</v>
      </c>
      <c r="I15" s="28">
        <v>13.1896801</v>
      </c>
      <c r="J15" s="28">
        <v>13.33090973</v>
      </c>
      <c r="K15" s="28">
        <v>13.32077026</v>
      </c>
      <c r="L15" s="28">
        <v>13.482780460000001</v>
      </c>
      <c r="M15" s="28">
        <v>12.63230991</v>
      </c>
      <c r="N15" s="28">
        <v>12.677860259999999</v>
      </c>
      <c r="O15" s="28">
        <v>12.70971012</v>
      </c>
      <c r="P15" s="28">
        <v>12.90977955</v>
      </c>
      <c r="Q15" s="28">
        <v>10.60999966</v>
      </c>
      <c r="R15" s="28">
        <v>10.60999966</v>
      </c>
      <c r="S15" s="28">
        <v>10.60999966</v>
      </c>
      <c r="T15" s="28">
        <v>10.56999969</v>
      </c>
      <c r="U15" s="28">
        <v>10.56999969</v>
      </c>
      <c r="V15" s="28">
        <v>10.56999969</v>
      </c>
      <c r="W15" s="28">
        <v>10.649999619999999</v>
      </c>
      <c r="X15" s="28">
        <v>10.64000034</v>
      </c>
      <c r="Y15" s="28">
        <v>10.64000034</v>
      </c>
      <c r="Z15" s="28">
        <v>10.64000034</v>
      </c>
      <c r="AA15" s="28">
        <v>10.747500179999999</v>
      </c>
      <c r="AB15" s="28">
        <v>10.85500002</v>
      </c>
      <c r="AC15" s="28">
        <v>10.962499859999999</v>
      </c>
      <c r="AD15" s="28">
        <v>11.06999969</v>
      </c>
      <c r="AF15">
        <f t="shared" si="1"/>
        <v>90</v>
      </c>
      <c r="AG15">
        <f t="shared" si="2"/>
        <v>94</v>
      </c>
      <c r="AH15">
        <f t="shared" si="3"/>
        <v>93</v>
      </c>
      <c r="AI15">
        <f t="shared" si="4"/>
        <v>88</v>
      </c>
      <c r="AJ15">
        <f t="shared" si="5"/>
        <v>83</v>
      </c>
      <c r="AK15">
        <f t="shared" si="6"/>
        <v>80</v>
      </c>
      <c r="AL15">
        <f t="shared" si="7"/>
        <v>80</v>
      </c>
      <c r="AM15">
        <f t="shared" si="8"/>
        <v>79</v>
      </c>
      <c r="AN15">
        <f t="shared" si="9"/>
        <v>80</v>
      </c>
      <c r="AO15">
        <f t="shared" si="10"/>
        <v>77</v>
      </c>
      <c r="AP15">
        <f t="shared" si="11"/>
        <v>90</v>
      </c>
      <c r="AQ15">
        <f t="shared" si="12"/>
        <v>88</v>
      </c>
      <c r="AR15">
        <f t="shared" si="13"/>
        <v>91</v>
      </c>
      <c r="AS15">
        <f t="shared" si="14"/>
        <v>90</v>
      </c>
      <c r="AT15">
        <f t="shared" si="15"/>
        <v>45</v>
      </c>
      <c r="AU15">
        <f t="shared" si="16"/>
        <v>48</v>
      </c>
      <c r="AV15">
        <f t="shared" si="17"/>
        <v>49</v>
      </c>
      <c r="AW15">
        <f t="shared" si="18"/>
        <v>50</v>
      </c>
      <c r="AX15">
        <f t="shared" si="19"/>
        <v>52</v>
      </c>
      <c r="AY15">
        <f t="shared" si="20"/>
        <v>52</v>
      </c>
      <c r="AZ15">
        <f t="shared" si="21"/>
        <v>51</v>
      </c>
      <c r="BA15">
        <f t="shared" si="22"/>
        <v>53</v>
      </c>
      <c r="BB15">
        <f t="shared" si="23"/>
        <v>55</v>
      </c>
      <c r="BC15">
        <f t="shared" si="24"/>
        <v>57</v>
      </c>
      <c r="BD15">
        <f t="shared" si="25"/>
        <v>55</v>
      </c>
      <c r="BE15">
        <f t="shared" si="26"/>
        <v>54</v>
      </c>
      <c r="BF15">
        <f t="shared" si="27"/>
        <v>55</v>
      </c>
      <c r="BG15">
        <f t="shared" si="28"/>
        <v>54</v>
      </c>
    </row>
    <row r="16" spans="2:59" x14ac:dyDescent="0.3">
      <c r="B16" s="27" t="s">
        <v>26</v>
      </c>
      <c r="C16" s="28">
        <v>11.637383720000001</v>
      </c>
      <c r="D16" s="28">
        <v>11.65491546</v>
      </c>
      <c r="E16" s="28">
        <v>11.672473610000001</v>
      </c>
      <c r="F16" s="28">
        <v>11.690058219999999</v>
      </c>
      <c r="G16" s="28">
        <v>11.70764282</v>
      </c>
      <c r="H16" s="28">
        <v>11.72522743</v>
      </c>
      <c r="I16" s="28">
        <v>11.74281203</v>
      </c>
      <c r="J16" s="28">
        <v>11.760396630000001</v>
      </c>
      <c r="K16" s="28">
        <v>11.80405766</v>
      </c>
      <c r="L16" s="28">
        <v>11.847718690000001</v>
      </c>
      <c r="M16" s="28">
        <v>11.891379710000001</v>
      </c>
      <c r="N16" s="28">
        <v>11.891379710000001</v>
      </c>
      <c r="O16" s="28">
        <v>11.891379710000001</v>
      </c>
      <c r="P16" s="28">
        <v>11.891379710000001</v>
      </c>
      <c r="Q16" s="28">
        <v>11.85999966</v>
      </c>
      <c r="R16" s="28">
        <v>11.943744840000001</v>
      </c>
      <c r="S16" s="28">
        <v>12.028081370000001</v>
      </c>
      <c r="T16" s="28">
        <v>12.113013410000001</v>
      </c>
      <c r="U16" s="28">
        <v>12.19854516</v>
      </c>
      <c r="V16" s="28">
        <v>12.284680870000001</v>
      </c>
      <c r="W16" s="28">
        <v>12.371424790000001</v>
      </c>
      <c r="X16" s="28">
        <v>12.45878123</v>
      </c>
      <c r="Y16" s="28">
        <v>12.5467545</v>
      </c>
      <c r="Z16" s="28">
        <v>12.63534896</v>
      </c>
      <c r="AA16" s="28">
        <v>12.724569000000001</v>
      </c>
      <c r="AB16" s="28">
        <v>12.814419040000001</v>
      </c>
      <c r="AC16" s="28">
        <v>12.814419040000001</v>
      </c>
      <c r="AD16" s="28">
        <v>12.814419040000001</v>
      </c>
      <c r="AF16">
        <f t="shared" si="1"/>
        <v>91</v>
      </c>
      <c r="AG16">
        <f t="shared" si="2"/>
        <v>96</v>
      </c>
      <c r="AH16">
        <f t="shared" si="3"/>
        <v>95</v>
      </c>
      <c r="AI16">
        <f t="shared" si="4"/>
        <v>97</v>
      </c>
      <c r="AJ16">
        <f t="shared" si="5"/>
        <v>98</v>
      </c>
      <c r="AK16">
        <f t="shared" si="6"/>
        <v>100</v>
      </c>
      <c r="AL16">
        <f t="shared" si="7"/>
        <v>101</v>
      </c>
      <c r="AM16">
        <f t="shared" si="8"/>
        <v>101</v>
      </c>
      <c r="AN16">
        <f t="shared" si="9"/>
        <v>100</v>
      </c>
      <c r="AO16">
        <f t="shared" si="10"/>
        <v>99</v>
      </c>
      <c r="AP16">
        <f t="shared" si="11"/>
        <v>99</v>
      </c>
      <c r="AQ16">
        <f t="shared" si="12"/>
        <v>100</v>
      </c>
      <c r="AR16">
        <f t="shared" si="13"/>
        <v>101</v>
      </c>
      <c r="AS16">
        <f t="shared" si="14"/>
        <v>101</v>
      </c>
      <c r="AT16">
        <f t="shared" si="15"/>
        <v>25</v>
      </c>
      <c r="AU16">
        <f t="shared" si="16"/>
        <v>24</v>
      </c>
      <c r="AV16">
        <f t="shared" si="17"/>
        <v>23</v>
      </c>
      <c r="AW16">
        <f t="shared" si="18"/>
        <v>22</v>
      </c>
      <c r="AX16">
        <f t="shared" si="19"/>
        <v>22</v>
      </c>
      <c r="AY16">
        <f t="shared" si="20"/>
        <v>22</v>
      </c>
      <c r="AZ16">
        <f t="shared" si="21"/>
        <v>22</v>
      </c>
      <c r="BA16">
        <f t="shared" si="22"/>
        <v>21</v>
      </c>
      <c r="BB16">
        <f t="shared" si="23"/>
        <v>20</v>
      </c>
      <c r="BC16">
        <f t="shared" si="24"/>
        <v>19</v>
      </c>
      <c r="BD16">
        <f t="shared" si="25"/>
        <v>18</v>
      </c>
      <c r="BE16">
        <f t="shared" si="26"/>
        <v>17</v>
      </c>
      <c r="BF16">
        <f t="shared" si="27"/>
        <v>18</v>
      </c>
      <c r="BG16">
        <f t="shared" si="28"/>
        <v>18</v>
      </c>
    </row>
    <row r="17" spans="2:59" x14ac:dyDescent="0.3">
      <c r="B17" s="27" t="s">
        <v>25</v>
      </c>
      <c r="C17" s="28">
        <v>13.38945827</v>
      </c>
      <c r="D17" s="28">
        <v>13.635100359999999</v>
      </c>
      <c r="E17" s="28">
        <v>14.04588032</v>
      </c>
      <c r="F17" s="28">
        <v>14.66265011</v>
      </c>
      <c r="G17" s="28">
        <v>14.44705963</v>
      </c>
      <c r="H17" s="28">
        <v>16.068799970000001</v>
      </c>
      <c r="I17" s="28">
        <v>16.04701996</v>
      </c>
      <c r="J17" s="28">
        <v>16.061580660000001</v>
      </c>
      <c r="K17" s="28">
        <v>16.065109249999999</v>
      </c>
      <c r="L17" s="28">
        <v>16.437000269999999</v>
      </c>
      <c r="M17" s="28">
        <v>16.391227090000001</v>
      </c>
      <c r="N17" s="28">
        <v>16.345453899999999</v>
      </c>
      <c r="O17" s="28">
        <v>16.299680710000001</v>
      </c>
      <c r="P17" s="28">
        <v>15.92718983</v>
      </c>
      <c r="Q17" s="28">
        <v>8.0299997330000004</v>
      </c>
      <c r="R17" s="28">
        <v>8.2449997269999997</v>
      </c>
      <c r="S17" s="28">
        <v>8.4599997200000008</v>
      </c>
      <c r="T17" s="28">
        <v>8.6749997140000001</v>
      </c>
      <c r="U17" s="28">
        <v>8.8899997079999995</v>
      </c>
      <c r="V17" s="28">
        <v>9.1049997010000006</v>
      </c>
      <c r="W17" s="28">
        <v>9.3199996949999999</v>
      </c>
      <c r="X17" s="28">
        <v>9.5900001530000001</v>
      </c>
      <c r="Y17" s="28">
        <v>10.5</v>
      </c>
      <c r="Z17" s="28">
        <v>10.75</v>
      </c>
      <c r="AA17" s="28">
        <v>11</v>
      </c>
      <c r="AB17" s="28">
        <v>11.07499981</v>
      </c>
      <c r="AC17" s="28">
        <v>11.149999619999999</v>
      </c>
      <c r="AD17" s="28">
        <v>11.130000109999999</v>
      </c>
      <c r="AF17">
        <f t="shared" si="1"/>
        <v>66</v>
      </c>
      <c r="AG17">
        <f t="shared" si="2"/>
        <v>65</v>
      </c>
      <c r="AH17">
        <f t="shared" si="3"/>
        <v>60</v>
      </c>
      <c r="AI17">
        <f t="shared" si="4"/>
        <v>52</v>
      </c>
      <c r="AJ17">
        <f t="shared" si="5"/>
        <v>59</v>
      </c>
      <c r="AK17">
        <f t="shared" si="6"/>
        <v>28</v>
      </c>
      <c r="AL17">
        <f t="shared" si="7"/>
        <v>29</v>
      </c>
      <c r="AM17">
        <f t="shared" si="8"/>
        <v>29</v>
      </c>
      <c r="AN17">
        <f t="shared" si="9"/>
        <v>29</v>
      </c>
      <c r="AO17">
        <f t="shared" si="10"/>
        <v>24</v>
      </c>
      <c r="AP17">
        <f t="shared" si="11"/>
        <v>25</v>
      </c>
      <c r="AQ17">
        <f t="shared" si="12"/>
        <v>32</v>
      </c>
      <c r="AR17">
        <f t="shared" si="13"/>
        <v>32</v>
      </c>
      <c r="AS17">
        <f t="shared" si="14"/>
        <v>36</v>
      </c>
      <c r="AT17">
        <f t="shared" si="15"/>
        <v>75</v>
      </c>
      <c r="AU17">
        <f t="shared" si="16"/>
        <v>77</v>
      </c>
      <c r="AV17">
        <f t="shared" si="17"/>
        <v>75</v>
      </c>
      <c r="AW17">
        <f t="shared" si="18"/>
        <v>72</v>
      </c>
      <c r="AX17">
        <f t="shared" si="19"/>
        <v>72</v>
      </c>
      <c r="AY17">
        <f t="shared" si="20"/>
        <v>69</v>
      </c>
      <c r="AZ17">
        <f t="shared" si="21"/>
        <v>68</v>
      </c>
      <c r="BA17">
        <f t="shared" si="22"/>
        <v>68</v>
      </c>
      <c r="BB17">
        <f t="shared" si="23"/>
        <v>60</v>
      </c>
      <c r="BC17">
        <f t="shared" si="24"/>
        <v>54</v>
      </c>
      <c r="BD17">
        <f t="shared" si="25"/>
        <v>53</v>
      </c>
      <c r="BE17">
        <f t="shared" si="26"/>
        <v>53</v>
      </c>
      <c r="BF17">
        <f t="shared" si="27"/>
        <v>52</v>
      </c>
      <c r="BG17">
        <f t="shared" si="28"/>
        <v>52</v>
      </c>
    </row>
    <row r="18" spans="2:59" x14ac:dyDescent="0.3">
      <c r="B18" s="27" t="s">
        <v>23</v>
      </c>
      <c r="C18" s="28">
        <v>9.2988553730000003</v>
      </c>
      <c r="D18" s="28">
        <v>9.6488810950000001</v>
      </c>
      <c r="E18" s="28">
        <v>9.9989068169999999</v>
      </c>
      <c r="F18" s="28">
        <v>10.34893254</v>
      </c>
      <c r="G18" s="28">
        <v>10.698958259999999</v>
      </c>
      <c r="H18" s="28">
        <v>11.048983979999999</v>
      </c>
      <c r="I18" s="28">
        <v>11.399009700000001</v>
      </c>
      <c r="J18" s="28">
        <v>10.9198904</v>
      </c>
      <c r="K18" s="28">
        <v>11.39918995</v>
      </c>
      <c r="L18" s="28">
        <v>11.672760009999999</v>
      </c>
      <c r="M18" s="28">
        <v>11.94633007</v>
      </c>
      <c r="N18" s="28">
        <v>12.12824917</v>
      </c>
      <c r="O18" s="28">
        <v>12.31016827</v>
      </c>
      <c r="P18" s="28">
        <v>12.31016827</v>
      </c>
      <c r="Q18" s="28">
        <v>5.119999838</v>
      </c>
      <c r="R18" s="28">
        <v>5.1999998090000004</v>
      </c>
      <c r="S18" s="28">
        <v>5.3000001909999996</v>
      </c>
      <c r="T18" s="28">
        <v>5.0599999430000002</v>
      </c>
      <c r="U18" s="28">
        <v>5.1900000569999998</v>
      </c>
      <c r="V18" s="28">
        <v>5.9899997709999999</v>
      </c>
      <c r="W18" s="28">
        <v>6.1100001339999999</v>
      </c>
      <c r="X18" s="28">
        <v>6.2699999809999998</v>
      </c>
      <c r="Y18" s="28">
        <v>6.3899998660000001</v>
      </c>
      <c r="Z18" s="28">
        <v>6.5500001909999996</v>
      </c>
      <c r="AA18" s="28">
        <v>7.0999999049999998</v>
      </c>
      <c r="AB18" s="28">
        <v>6.7899999619999996</v>
      </c>
      <c r="AC18" s="28">
        <v>6.7899999619999996</v>
      </c>
      <c r="AD18" s="28">
        <v>6.7899999619999996</v>
      </c>
      <c r="AF18">
        <f t="shared" si="1"/>
        <v>119</v>
      </c>
      <c r="AG18">
        <f t="shared" si="2"/>
        <v>119</v>
      </c>
      <c r="AH18">
        <f t="shared" si="3"/>
        <v>115</v>
      </c>
      <c r="AI18">
        <f t="shared" si="4"/>
        <v>114</v>
      </c>
      <c r="AJ18">
        <f t="shared" si="5"/>
        <v>114</v>
      </c>
      <c r="AK18">
        <f t="shared" si="6"/>
        <v>110</v>
      </c>
      <c r="AL18">
        <f t="shared" si="7"/>
        <v>107</v>
      </c>
      <c r="AM18">
        <f t="shared" si="8"/>
        <v>113</v>
      </c>
      <c r="AN18">
        <f t="shared" si="9"/>
        <v>107</v>
      </c>
      <c r="AO18">
        <f t="shared" si="10"/>
        <v>102</v>
      </c>
      <c r="AP18">
        <f t="shared" si="11"/>
        <v>97</v>
      </c>
      <c r="AQ18">
        <f t="shared" si="12"/>
        <v>97</v>
      </c>
      <c r="AR18">
        <f t="shared" si="13"/>
        <v>98</v>
      </c>
      <c r="AS18">
        <f t="shared" si="14"/>
        <v>99</v>
      </c>
      <c r="AT18">
        <f t="shared" si="15"/>
        <v>107</v>
      </c>
      <c r="AU18">
        <f t="shared" si="16"/>
        <v>107</v>
      </c>
      <c r="AV18">
        <f t="shared" si="17"/>
        <v>108</v>
      </c>
      <c r="AW18">
        <f t="shared" si="18"/>
        <v>108</v>
      </c>
      <c r="AX18">
        <f t="shared" si="19"/>
        <v>109</v>
      </c>
      <c r="AY18">
        <f t="shared" si="20"/>
        <v>105</v>
      </c>
      <c r="AZ18">
        <f t="shared" si="21"/>
        <v>106</v>
      </c>
      <c r="BA18">
        <f t="shared" si="22"/>
        <v>105</v>
      </c>
      <c r="BB18">
        <f t="shared" si="23"/>
        <v>105</v>
      </c>
      <c r="BC18">
        <f t="shared" si="24"/>
        <v>105</v>
      </c>
      <c r="BD18">
        <f t="shared" si="25"/>
        <v>104</v>
      </c>
      <c r="BE18">
        <f t="shared" si="26"/>
        <v>105</v>
      </c>
      <c r="BF18">
        <f t="shared" si="27"/>
        <v>105</v>
      </c>
      <c r="BG18">
        <f t="shared" si="28"/>
        <v>105</v>
      </c>
    </row>
    <row r="19" spans="2:59" x14ac:dyDescent="0.3">
      <c r="B19" s="27" t="s">
        <v>28</v>
      </c>
      <c r="C19" s="28">
        <v>15.55224037</v>
      </c>
      <c r="D19" s="28">
        <v>15.695229530000001</v>
      </c>
      <c r="E19" s="28">
        <v>15.77573967</v>
      </c>
      <c r="F19" s="28">
        <v>15.578080180000001</v>
      </c>
      <c r="G19" s="28">
        <v>15.413680080000001</v>
      </c>
      <c r="H19" s="28">
        <v>15.263850209999999</v>
      </c>
      <c r="I19" s="28">
        <v>15.18873024</v>
      </c>
      <c r="J19" s="28">
        <v>15.005450250000001</v>
      </c>
      <c r="K19" s="28">
        <v>14.67171001</v>
      </c>
      <c r="L19" s="28">
        <v>14.40011024</v>
      </c>
      <c r="M19" s="28">
        <v>14.26484013</v>
      </c>
      <c r="N19" s="28">
        <v>14.19456005</v>
      </c>
      <c r="O19" s="28">
        <v>13.981530190000001</v>
      </c>
      <c r="P19" s="28">
        <v>13.718810080000001</v>
      </c>
      <c r="Q19" s="28">
        <v>11.28499966</v>
      </c>
      <c r="R19" s="28">
        <v>11.37999973</v>
      </c>
      <c r="S19" s="28">
        <v>11.47499981</v>
      </c>
      <c r="T19" s="28">
        <v>11.56999989</v>
      </c>
      <c r="U19" s="28">
        <v>11.664999959999999</v>
      </c>
      <c r="V19" s="28">
        <v>11.76000004</v>
      </c>
      <c r="W19" s="28">
        <v>11.855000110000001</v>
      </c>
      <c r="X19" s="28">
        <v>11.950000190000001</v>
      </c>
      <c r="Y19" s="28">
        <v>12.045000269999999</v>
      </c>
      <c r="Z19" s="28">
        <v>12.14000034</v>
      </c>
      <c r="AA19" s="28">
        <v>12.23729677</v>
      </c>
      <c r="AB19" s="28">
        <v>12.335372980000001</v>
      </c>
      <c r="AC19" s="28">
        <v>12.335372980000001</v>
      </c>
      <c r="AD19" s="28">
        <v>12.335372980000001</v>
      </c>
      <c r="AF19">
        <f t="shared" si="1"/>
        <v>32</v>
      </c>
      <c r="AG19">
        <f t="shared" si="2"/>
        <v>26</v>
      </c>
      <c r="AH19">
        <f t="shared" si="3"/>
        <v>27</v>
      </c>
      <c r="AI19">
        <f t="shared" si="4"/>
        <v>34</v>
      </c>
      <c r="AJ19">
        <f t="shared" si="5"/>
        <v>41</v>
      </c>
      <c r="AK19">
        <f t="shared" si="6"/>
        <v>44</v>
      </c>
      <c r="AL19">
        <f t="shared" si="7"/>
        <v>44</v>
      </c>
      <c r="AM19">
        <f t="shared" si="8"/>
        <v>49</v>
      </c>
      <c r="AN19">
        <f t="shared" si="9"/>
        <v>56</v>
      </c>
      <c r="AO19">
        <f t="shared" si="10"/>
        <v>65</v>
      </c>
      <c r="AP19">
        <f t="shared" si="11"/>
        <v>65</v>
      </c>
      <c r="AQ19">
        <f t="shared" si="12"/>
        <v>67</v>
      </c>
      <c r="AR19">
        <f t="shared" si="13"/>
        <v>69</v>
      </c>
      <c r="AS19">
        <f t="shared" si="14"/>
        <v>73</v>
      </c>
      <c r="AT19">
        <f t="shared" si="15"/>
        <v>34</v>
      </c>
      <c r="AU19">
        <f t="shared" si="16"/>
        <v>33</v>
      </c>
      <c r="AV19">
        <f t="shared" si="17"/>
        <v>34</v>
      </c>
      <c r="AW19">
        <f t="shared" si="18"/>
        <v>33</v>
      </c>
      <c r="AX19">
        <f t="shared" si="19"/>
        <v>33</v>
      </c>
      <c r="AY19">
        <f t="shared" si="20"/>
        <v>33</v>
      </c>
      <c r="AZ19">
        <f t="shared" si="21"/>
        <v>33</v>
      </c>
      <c r="BA19">
        <f t="shared" si="22"/>
        <v>33</v>
      </c>
      <c r="BB19">
        <f t="shared" si="23"/>
        <v>33</v>
      </c>
      <c r="BC19">
        <f t="shared" si="24"/>
        <v>33</v>
      </c>
      <c r="BD19">
        <f t="shared" si="25"/>
        <v>33</v>
      </c>
      <c r="BE19">
        <f t="shared" si="26"/>
        <v>32</v>
      </c>
      <c r="BF19">
        <f t="shared" si="27"/>
        <v>33</v>
      </c>
      <c r="BG19">
        <f t="shared" si="28"/>
        <v>33</v>
      </c>
    </row>
    <row r="20" spans="2:59" x14ac:dyDescent="0.3">
      <c r="B20" s="27" t="s">
        <v>20</v>
      </c>
      <c r="C20" s="28">
        <v>19.21767998</v>
      </c>
      <c r="D20" s="28">
        <v>19.048879620000001</v>
      </c>
      <c r="E20" s="28">
        <v>19.16010094</v>
      </c>
      <c r="F20" s="28">
        <v>19.35095978</v>
      </c>
      <c r="G20" s="28">
        <v>19.707769389999999</v>
      </c>
      <c r="H20" s="28">
        <v>19.791959760000001</v>
      </c>
      <c r="I20" s="28">
        <v>19.656909939999998</v>
      </c>
      <c r="J20" s="28">
        <v>19.76102066</v>
      </c>
      <c r="K20" s="28">
        <v>19.56148911</v>
      </c>
      <c r="L20" s="28">
        <v>19.568389889999999</v>
      </c>
      <c r="M20" s="28">
        <v>19.275270460000002</v>
      </c>
      <c r="N20" s="28">
        <v>18.945739750000001</v>
      </c>
      <c r="O20" s="28">
        <v>18.996030810000001</v>
      </c>
      <c r="P20" s="28">
        <v>18.996030810000001</v>
      </c>
      <c r="Q20" s="28">
        <v>11.420000079999999</v>
      </c>
      <c r="R20" s="28">
        <v>11.47000027</v>
      </c>
      <c r="S20" s="28">
        <v>11.5</v>
      </c>
      <c r="T20" s="28">
        <v>11.539999959999999</v>
      </c>
      <c r="U20" s="28">
        <v>11.64000034</v>
      </c>
      <c r="V20" s="28">
        <v>11.89000034</v>
      </c>
      <c r="W20" s="28">
        <v>11.989999770000001</v>
      </c>
      <c r="X20" s="28">
        <v>12.239999770000001</v>
      </c>
      <c r="Y20" s="28">
        <v>12.309999940000001</v>
      </c>
      <c r="Z20" s="28">
        <v>12.380000109999999</v>
      </c>
      <c r="AA20" s="28">
        <v>12.533869080000001</v>
      </c>
      <c r="AB20" s="28">
        <v>12.68965045</v>
      </c>
      <c r="AC20" s="28">
        <v>12.68965045</v>
      </c>
      <c r="AD20" s="28">
        <v>12.68965045</v>
      </c>
      <c r="AF20">
        <f t="shared" si="1"/>
        <v>3</v>
      </c>
      <c r="AG20">
        <f t="shared" si="2"/>
        <v>3</v>
      </c>
      <c r="AH20">
        <f t="shared" si="3"/>
        <v>4</v>
      </c>
      <c r="AI20">
        <f t="shared" si="4"/>
        <v>3</v>
      </c>
      <c r="AJ20">
        <f t="shared" si="5"/>
        <v>3</v>
      </c>
      <c r="AK20">
        <f t="shared" si="6"/>
        <v>2</v>
      </c>
      <c r="AL20">
        <f t="shared" si="7"/>
        <v>2</v>
      </c>
      <c r="AM20">
        <f t="shared" si="8"/>
        <v>2</v>
      </c>
      <c r="AN20">
        <f t="shared" si="9"/>
        <v>3</v>
      </c>
      <c r="AO20">
        <f t="shared" si="10"/>
        <v>3</v>
      </c>
      <c r="AP20">
        <f t="shared" si="11"/>
        <v>4</v>
      </c>
      <c r="AQ20">
        <f t="shared" si="12"/>
        <v>10</v>
      </c>
      <c r="AR20">
        <f t="shared" si="13"/>
        <v>7</v>
      </c>
      <c r="AS20">
        <f t="shared" si="14"/>
        <v>7</v>
      </c>
      <c r="AT20">
        <f t="shared" si="15"/>
        <v>32</v>
      </c>
      <c r="AU20">
        <f t="shared" si="16"/>
        <v>31</v>
      </c>
      <c r="AV20">
        <f t="shared" si="17"/>
        <v>32</v>
      </c>
      <c r="AW20">
        <f t="shared" si="18"/>
        <v>34</v>
      </c>
      <c r="AX20">
        <f t="shared" si="19"/>
        <v>34</v>
      </c>
      <c r="AY20">
        <f t="shared" si="20"/>
        <v>29</v>
      </c>
      <c r="AZ20">
        <f t="shared" si="21"/>
        <v>31</v>
      </c>
      <c r="BA20">
        <f t="shared" si="22"/>
        <v>26</v>
      </c>
      <c r="BB20">
        <f t="shared" si="23"/>
        <v>27</v>
      </c>
      <c r="BC20">
        <f t="shared" si="24"/>
        <v>27</v>
      </c>
      <c r="BD20">
        <f t="shared" si="25"/>
        <v>26</v>
      </c>
      <c r="BE20">
        <f t="shared" si="26"/>
        <v>23</v>
      </c>
      <c r="BF20">
        <f t="shared" si="27"/>
        <v>23</v>
      </c>
      <c r="BG20">
        <f t="shared" si="28"/>
        <v>23</v>
      </c>
    </row>
    <row r="21" spans="2:59" x14ac:dyDescent="0.3">
      <c r="B21" s="27" t="s">
        <v>21</v>
      </c>
      <c r="C21" s="28">
        <v>10.69014263</v>
      </c>
      <c r="D21" s="28">
        <v>11.07567978</v>
      </c>
      <c r="E21" s="28">
        <v>11.591010089999999</v>
      </c>
      <c r="F21" s="28">
        <v>12.10634041</v>
      </c>
      <c r="G21" s="28">
        <v>12.12549973</v>
      </c>
      <c r="H21" s="28">
        <v>12.34691048</v>
      </c>
      <c r="I21" s="28">
        <v>12.16425037</v>
      </c>
      <c r="J21" s="28">
        <v>11.698832749999999</v>
      </c>
      <c r="K21" s="28">
        <v>11.233415129999999</v>
      </c>
      <c r="L21" s="28">
        <v>10.7679975</v>
      </c>
      <c r="M21" s="28">
        <v>10.30257988</v>
      </c>
      <c r="N21" s="28">
        <v>10.37160969</v>
      </c>
      <c r="O21" s="28">
        <v>10.446479800000001</v>
      </c>
      <c r="P21" s="28">
        <v>10.446479800000001</v>
      </c>
      <c r="Q21" s="28">
        <v>2.5614666619999999</v>
      </c>
      <c r="R21" s="28">
        <v>2.57414999</v>
      </c>
      <c r="S21" s="28">
        <v>2.586833318</v>
      </c>
      <c r="T21" s="28">
        <v>2.5995166460000001</v>
      </c>
      <c r="U21" s="28">
        <v>2.6121999740000001</v>
      </c>
      <c r="V21" s="28">
        <v>2.6248833020000002</v>
      </c>
      <c r="W21" s="28">
        <v>2.6375666299999998</v>
      </c>
      <c r="X21" s="28">
        <v>2.6502499579999999</v>
      </c>
      <c r="Y21" s="28">
        <v>2.8418949840000001</v>
      </c>
      <c r="Z21" s="28">
        <v>3.0335400099999998</v>
      </c>
      <c r="AA21" s="28">
        <v>3.1138700250000002</v>
      </c>
      <c r="AB21" s="28">
        <v>3.194200039</v>
      </c>
      <c r="AC21" s="28">
        <v>3.194200039</v>
      </c>
      <c r="AD21" s="28">
        <v>3.194200039</v>
      </c>
      <c r="AF21">
        <f t="shared" si="1"/>
        <v>108</v>
      </c>
      <c r="AG21">
        <f t="shared" si="2"/>
        <v>103</v>
      </c>
      <c r="AH21">
        <f t="shared" si="3"/>
        <v>99</v>
      </c>
      <c r="AI21">
        <f t="shared" si="4"/>
        <v>90</v>
      </c>
      <c r="AJ21">
        <f t="shared" si="5"/>
        <v>92</v>
      </c>
      <c r="AK21">
        <f t="shared" si="6"/>
        <v>90</v>
      </c>
      <c r="AL21">
        <f t="shared" si="7"/>
        <v>93</v>
      </c>
      <c r="AM21">
        <f t="shared" si="8"/>
        <v>103</v>
      </c>
      <c r="AN21">
        <f t="shared" si="9"/>
        <v>109</v>
      </c>
      <c r="AO21">
        <f t="shared" si="10"/>
        <v>114</v>
      </c>
      <c r="AP21">
        <f t="shared" si="11"/>
        <v>120</v>
      </c>
      <c r="AQ21">
        <f t="shared" si="12"/>
        <v>121</v>
      </c>
      <c r="AR21">
        <f t="shared" si="13"/>
        <v>120</v>
      </c>
      <c r="AS21">
        <f t="shared" si="14"/>
        <v>121</v>
      </c>
      <c r="AT21">
        <f t="shared" si="15"/>
        <v>123</v>
      </c>
      <c r="AU21">
        <f t="shared" si="16"/>
        <v>125</v>
      </c>
      <c r="AV21">
        <f t="shared" si="17"/>
        <v>125</v>
      </c>
      <c r="AW21">
        <f t="shared" si="18"/>
        <v>125</v>
      </c>
      <c r="AX21">
        <f t="shared" si="19"/>
        <v>126</v>
      </c>
      <c r="AY21">
        <f t="shared" si="20"/>
        <v>126</v>
      </c>
      <c r="AZ21">
        <f t="shared" si="21"/>
        <v>127</v>
      </c>
      <c r="BA21">
        <f t="shared" si="22"/>
        <v>127</v>
      </c>
      <c r="BB21">
        <f t="shared" si="23"/>
        <v>127</v>
      </c>
      <c r="BC21">
        <f t="shared" si="24"/>
        <v>127</v>
      </c>
      <c r="BD21">
        <f t="shared" si="25"/>
        <v>127</v>
      </c>
      <c r="BE21">
        <f t="shared" si="26"/>
        <v>127</v>
      </c>
      <c r="BF21">
        <f t="shared" si="27"/>
        <v>127</v>
      </c>
      <c r="BG21">
        <f t="shared" si="28"/>
        <v>127</v>
      </c>
    </row>
    <row r="22" spans="2:59" x14ac:dyDescent="0.3">
      <c r="B22" s="27" t="s">
        <v>34</v>
      </c>
      <c r="C22" s="28">
        <v>11.80224037</v>
      </c>
      <c r="D22" s="28">
        <v>12.208999629999999</v>
      </c>
      <c r="E22" s="28">
        <v>12.548310280000001</v>
      </c>
      <c r="F22" s="28">
        <v>12.46308994</v>
      </c>
      <c r="G22" s="28">
        <v>12.548423959999999</v>
      </c>
      <c r="H22" s="28">
        <v>12.63375797</v>
      </c>
      <c r="I22" s="28">
        <v>12.719091990000001</v>
      </c>
      <c r="J22" s="28">
        <v>12.804425999999999</v>
      </c>
      <c r="K22" s="28">
        <v>12.889760020000001</v>
      </c>
      <c r="L22" s="28">
        <v>12.976831130000001</v>
      </c>
      <c r="M22" s="28">
        <v>13.064490409999999</v>
      </c>
      <c r="N22" s="28">
        <v>13.152741839999999</v>
      </c>
      <c r="O22" s="28">
        <v>13.152741839999999</v>
      </c>
      <c r="P22" s="28">
        <v>13.152741839999999</v>
      </c>
      <c r="Q22" s="28">
        <v>2.3599329999999998</v>
      </c>
      <c r="R22" s="28">
        <v>2.288726499</v>
      </c>
      <c r="S22" s="28">
        <v>2.2200000289999999</v>
      </c>
      <c r="T22" s="28">
        <v>2.5880000110000001</v>
      </c>
      <c r="U22" s="28">
        <v>2.9559999939999999</v>
      </c>
      <c r="V22" s="28">
        <v>3.3239999770000002</v>
      </c>
      <c r="W22" s="28">
        <v>3.69199996</v>
      </c>
      <c r="X22" s="28">
        <v>4.0599999430000002</v>
      </c>
      <c r="Y22" s="28">
        <v>4.580629311</v>
      </c>
      <c r="Z22" s="28">
        <v>5.1702622829999996</v>
      </c>
      <c r="AA22" s="28">
        <v>5.8357946619999996</v>
      </c>
      <c r="AB22" s="28">
        <v>5.8357946619999996</v>
      </c>
      <c r="AC22" s="28">
        <v>5.8357946619999996</v>
      </c>
      <c r="AD22" s="28">
        <v>5.8357946619999996</v>
      </c>
      <c r="AF22">
        <f t="shared" si="1"/>
        <v>87</v>
      </c>
      <c r="AG22">
        <f t="shared" si="2"/>
        <v>85</v>
      </c>
      <c r="AH22">
        <f t="shared" si="3"/>
        <v>84</v>
      </c>
      <c r="AI22">
        <f t="shared" si="4"/>
        <v>85</v>
      </c>
      <c r="AJ22">
        <f t="shared" si="5"/>
        <v>85</v>
      </c>
      <c r="AK22">
        <f t="shared" si="6"/>
        <v>85</v>
      </c>
      <c r="AL22">
        <f t="shared" si="7"/>
        <v>85</v>
      </c>
      <c r="AM22">
        <f t="shared" si="8"/>
        <v>85</v>
      </c>
      <c r="AN22">
        <f t="shared" si="9"/>
        <v>84</v>
      </c>
      <c r="AO22">
        <f t="shared" si="10"/>
        <v>85</v>
      </c>
      <c r="AP22">
        <f t="shared" si="11"/>
        <v>83</v>
      </c>
      <c r="AQ22">
        <f t="shared" si="12"/>
        <v>81</v>
      </c>
      <c r="AR22">
        <f t="shared" si="13"/>
        <v>82</v>
      </c>
      <c r="AS22">
        <f t="shared" si="14"/>
        <v>84</v>
      </c>
      <c r="AT22">
        <f t="shared" si="15"/>
        <v>126</v>
      </c>
      <c r="AU22">
        <f t="shared" si="16"/>
        <v>126</v>
      </c>
      <c r="AV22">
        <f t="shared" si="17"/>
        <v>126</v>
      </c>
      <c r="AW22">
        <f t="shared" si="18"/>
        <v>126</v>
      </c>
      <c r="AX22">
        <f t="shared" si="19"/>
        <v>125</v>
      </c>
      <c r="AY22">
        <f t="shared" si="20"/>
        <v>123</v>
      </c>
      <c r="AZ22">
        <f t="shared" si="21"/>
        <v>122</v>
      </c>
      <c r="BA22">
        <f t="shared" si="22"/>
        <v>120</v>
      </c>
      <c r="BB22">
        <f t="shared" si="23"/>
        <v>119</v>
      </c>
      <c r="BC22">
        <f t="shared" si="24"/>
        <v>115</v>
      </c>
      <c r="BD22">
        <f t="shared" si="25"/>
        <v>113</v>
      </c>
      <c r="BE22">
        <f t="shared" si="26"/>
        <v>114</v>
      </c>
      <c r="BF22">
        <f t="shared" si="27"/>
        <v>115</v>
      </c>
      <c r="BG22">
        <f t="shared" si="28"/>
        <v>115</v>
      </c>
    </row>
    <row r="23" spans="2:59" x14ac:dyDescent="0.3">
      <c r="B23" s="27" t="s">
        <v>30</v>
      </c>
      <c r="C23" s="28">
        <v>15.16174507</v>
      </c>
      <c r="D23" s="28">
        <v>15.247829879999999</v>
      </c>
      <c r="E23" s="28">
        <v>14.93242025</v>
      </c>
      <c r="F23" s="28">
        <v>15.81014002</v>
      </c>
      <c r="G23" s="28">
        <v>15.28293972</v>
      </c>
      <c r="H23" s="28">
        <v>14.88112997</v>
      </c>
      <c r="I23" s="28">
        <v>15.301350019999999</v>
      </c>
      <c r="J23" s="28">
        <v>15.02913002</v>
      </c>
      <c r="K23" s="28">
        <v>15.200690249999999</v>
      </c>
      <c r="L23" s="28">
        <v>15.448420240000001</v>
      </c>
      <c r="M23" s="28">
        <v>15.529535149999999</v>
      </c>
      <c r="N23" s="28">
        <v>15.610650059999999</v>
      </c>
      <c r="O23" s="28">
        <v>15.610650059999999</v>
      </c>
      <c r="P23" s="28">
        <v>15.610650059999999</v>
      </c>
      <c r="Q23" s="28">
        <v>7.7100000380000004</v>
      </c>
      <c r="R23" s="28">
        <v>7.9400000569999998</v>
      </c>
      <c r="S23" s="28">
        <v>8.1700000760000009</v>
      </c>
      <c r="T23" s="28">
        <v>8.4233334860000006</v>
      </c>
      <c r="U23" s="28">
        <v>8.6766668960000004</v>
      </c>
      <c r="V23" s="28">
        <v>8.9300003050000001</v>
      </c>
      <c r="W23" s="28">
        <v>9.1625001430000008</v>
      </c>
      <c r="X23" s="28">
        <v>9.3949999809999998</v>
      </c>
      <c r="Y23" s="28">
        <v>9.6274998190000005</v>
      </c>
      <c r="Z23" s="28">
        <v>9.8599996569999995</v>
      </c>
      <c r="AA23" s="28">
        <v>9.8299999239999991</v>
      </c>
      <c r="AB23" s="28">
        <v>10.021223190000001</v>
      </c>
      <c r="AC23" s="28">
        <v>10.021223190000001</v>
      </c>
      <c r="AD23" s="28">
        <v>10.021223190000001</v>
      </c>
      <c r="AF23">
        <f t="shared" si="1"/>
        <v>38</v>
      </c>
      <c r="AG23">
        <f t="shared" si="2"/>
        <v>38</v>
      </c>
      <c r="AH23">
        <f t="shared" si="3"/>
        <v>44</v>
      </c>
      <c r="AI23">
        <f t="shared" si="4"/>
        <v>33</v>
      </c>
      <c r="AJ23">
        <f t="shared" si="5"/>
        <v>44</v>
      </c>
      <c r="AK23">
        <f t="shared" si="6"/>
        <v>49</v>
      </c>
      <c r="AL23">
        <f t="shared" si="7"/>
        <v>41</v>
      </c>
      <c r="AM23">
        <f t="shared" si="8"/>
        <v>48</v>
      </c>
      <c r="AN23">
        <f t="shared" si="9"/>
        <v>47</v>
      </c>
      <c r="AO23">
        <f t="shared" si="10"/>
        <v>45</v>
      </c>
      <c r="AP23">
        <f t="shared" si="11"/>
        <v>42</v>
      </c>
      <c r="AQ23">
        <f t="shared" si="12"/>
        <v>41</v>
      </c>
      <c r="AR23">
        <f t="shared" si="13"/>
        <v>42</v>
      </c>
      <c r="AS23">
        <f t="shared" si="14"/>
        <v>42</v>
      </c>
      <c r="AT23">
        <f t="shared" si="15"/>
        <v>80</v>
      </c>
      <c r="AU23">
        <f t="shared" si="16"/>
        <v>79</v>
      </c>
      <c r="AV23">
        <f t="shared" si="17"/>
        <v>78</v>
      </c>
      <c r="AW23">
        <f t="shared" si="18"/>
        <v>78</v>
      </c>
      <c r="AX23">
        <f t="shared" si="19"/>
        <v>78</v>
      </c>
      <c r="AY23">
        <f t="shared" si="20"/>
        <v>76</v>
      </c>
      <c r="AZ23">
        <f t="shared" si="21"/>
        <v>72</v>
      </c>
      <c r="BA23">
        <f t="shared" si="22"/>
        <v>70</v>
      </c>
      <c r="BB23">
        <f t="shared" si="23"/>
        <v>70</v>
      </c>
      <c r="BC23">
        <f t="shared" si="24"/>
        <v>70</v>
      </c>
      <c r="BD23">
        <f t="shared" si="25"/>
        <v>70</v>
      </c>
      <c r="BE23">
        <f t="shared" si="26"/>
        <v>70</v>
      </c>
      <c r="BF23">
        <f t="shared" si="27"/>
        <v>71</v>
      </c>
      <c r="BG23">
        <f t="shared" si="28"/>
        <v>71</v>
      </c>
    </row>
    <row r="24" spans="2:59" x14ac:dyDescent="0.3">
      <c r="B24" s="27" t="s">
        <v>27</v>
      </c>
      <c r="C24" s="28">
        <v>12.951330179999999</v>
      </c>
      <c r="D24" s="28">
        <v>13.184729580000001</v>
      </c>
      <c r="E24" s="28">
        <v>13.371529580000001</v>
      </c>
      <c r="F24" s="28">
        <v>13.61658955</v>
      </c>
      <c r="G24" s="28">
        <v>13.64599991</v>
      </c>
      <c r="H24" s="28">
        <v>13.62532043</v>
      </c>
      <c r="I24" s="28">
        <v>13.624380110000001</v>
      </c>
      <c r="J24" s="28">
        <v>13.627470020000001</v>
      </c>
      <c r="K24" s="28">
        <v>13.577779769999999</v>
      </c>
      <c r="L24" s="28">
        <v>13.440870289999999</v>
      </c>
      <c r="M24" s="28">
        <v>13.255089760000001</v>
      </c>
      <c r="N24" s="28">
        <v>13.276760100000001</v>
      </c>
      <c r="O24" s="28">
        <v>13.27705956</v>
      </c>
      <c r="P24" s="28">
        <v>13.16394043</v>
      </c>
      <c r="Q24" s="28">
        <v>7.1100001339999999</v>
      </c>
      <c r="R24" s="28">
        <v>7.2399997709999999</v>
      </c>
      <c r="S24" s="28">
        <v>7.8899997080000004</v>
      </c>
      <c r="T24" s="28">
        <v>8.5399996439999999</v>
      </c>
      <c r="U24" s="28">
        <v>9.1899995800000003</v>
      </c>
      <c r="V24" s="28">
        <v>9.2899999619999996</v>
      </c>
      <c r="W24" s="28">
        <v>9.6899995800000003</v>
      </c>
      <c r="X24" s="28">
        <v>9.75</v>
      </c>
      <c r="Y24" s="28">
        <v>9.8100004199999997</v>
      </c>
      <c r="Z24" s="28">
        <v>10.17500019</v>
      </c>
      <c r="AA24" s="28">
        <v>10.539999959999999</v>
      </c>
      <c r="AB24" s="28">
        <v>10.755000109999999</v>
      </c>
      <c r="AC24" s="28">
        <v>10.97000027</v>
      </c>
      <c r="AD24" s="28">
        <v>10.97000027</v>
      </c>
      <c r="AF24">
        <f t="shared" si="1"/>
        <v>74</v>
      </c>
      <c r="AG24">
        <f t="shared" si="2"/>
        <v>72</v>
      </c>
      <c r="AH24">
        <f t="shared" si="3"/>
        <v>72</v>
      </c>
      <c r="AI24">
        <f t="shared" si="4"/>
        <v>69</v>
      </c>
      <c r="AJ24">
        <f t="shared" si="5"/>
        <v>73</v>
      </c>
      <c r="AK24">
        <f t="shared" si="6"/>
        <v>74</v>
      </c>
      <c r="AL24">
        <f t="shared" si="7"/>
        <v>73</v>
      </c>
      <c r="AM24">
        <f t="shared" si="8"/>
        <v>76</v>
      </c>
      <c r="AN24">
        <f t="shared" si="9"/>
        <v>77</v>
      </c>
      <c r="AO24">
        <f t="shared" si="10"/>
        <v>79</v>
      </c>
      <c r="AP24">
        <f t="shared" si="11"/>
        <v>78</v>
      </c>
      <c r="AQ24">
        <f t="shared" si="12"/>
        <v>78</v>
      </c>
      <c r="AR24">
        <f t="shared" si="13"/>
        <v>78</v>
      </c>
      <c r="AS24">
        <f t="shared" si="14"/>
        <v>83</v>
      </c>
      <c r="AT24">
        <f t="shared" si="15"/>
        <v>91</v>
      </c>
      <c r="AU24">
        <f t="shared" si="16"/>
        <v>92</v>
      </c>
      <c r="AV24">
        <f t="shared" si="17"/>
        <v>82</v>
      </c>
      <c r="AW24">
        <f t="shared" si="18"/>
        <v>76</v>
      </c>
      <c r="AX24">
        <f t="shared" si="19"/>
        <v>67</v>
      </c>
      <c r="AY24">
        <f t="shared" si="20"/>
        <v>67</v>
      </c>
      <c r="AZ24">
        <f t="shared" si="21"/>
        <v>66</v>
      </c>
      <c r="BA24">
        <f t="shared" si="22"/>
        <v>66</v>
      </c>
      <c r="BB24">
        <f t="shared" si="23"/>
        <v>68</v>
      </c>
      <c r="BC24">
        <f t="shared" si="24"/>
        <v>65</v>
      </c>
      <c r="BD24">
        <f t="shared" si="25"/>
        <v>61</v>
      </c>
      <c r="BE24">
        <f t="shared" si="26"/>
        <v>60</v>
      </c>
      <c r="BF24">
        <f t="shared" si="27"/>
        <v>54</v>
      </c>
      <c r="BG24">
        <f t="shared" si="28"/>
        <v>55</v>
      </c>
    </row>
    <row r="25" spans="2:59" x14ac:dyDescent="0.3">
      <c r="B25" s="27" t="s">
        <v>35</v>
      </c>
      <c r="C25" s="28">
        <v>11.68295281</v>
      </c>
      <c r="D25" s="28">
        <v>11.65956439</v>
      </c>
      <c r="E25" s="28">
        <v>11.636175959999999</v>
      </c>
      <c r="F25" s="28">
        <v>11.612787539999999</v>
      </c>
      <c r="G25" s="28">
        <v>11.589399119999999</v>
      </c>
      <c r="H25" s="28">
        <v>11.5660107</v>
      </c>
      <c r="I25" s="28">
        <v>11.542622270000001</v>
      </c>
      <c r="J25" s="28">
        <v>11.519233850000001</v>
      </c>
      <c r="K25" s="28">
        <v>11.495845429999999</v>
      </c>
      <c r="L25" s="28">
        <v>11.472457009999999</v>
      </c>
      <c r="M25" s="28">
        <v>11.44906858</v>
      </c>
      <c r="N25" s="28">
        <v>11.425680160000001</v>
      </c>
      <c r="O25" s="28">
        <v>11.425680160000001</v>
      </c>
      <c r="P25" s="28">
        <v>11.425680160000001</v>
      </c>
      <c r="Q25" s="28">
        <v>8.8699999999999992</v>
      </c>
      <c r="R25" s="28">
        <v>9.1</v>
      </c>
      <c r="S25" s="28">
        <v>9.33</v>
      </c>
      <c r="T25" s="28">
        <v>9.56</v>
      </c>
      <c r="U25" s="28">
        <v>9.7899999999999991</v>
      </c>
      <c r="V25" s="28">
        <v>10.02</v>
      </c>
      <c r="W25" s="28">
        <v>10.1</v>
      </c>
      <c r="X25" s="28">
        <v>10.18</v>
      </c>
      <c r="Y25" s="28">
        <v>10.26</v>
      </c>
      <c r="Z25" s="28">
        <v>10.34</v>
      </c>
      <c r="AA25" s="28">
        <v>10.42</v>
      </c>
      <c r="AB25" s="28">
        <v>10.478</v>
      </c>
      <c r="AC25" s="28">
        <v>10.478</v>
      </c>
      <c r="AD25" s="28">
        <v>10.478</v>
      </c>
      <c r="AF25">
        <f t="shared" si="1"/>
        <v>88</v>
      </c>
      <c r="AG25">
        <f t="shared" si="2"/>
        <v>95</v>
      </c>
      <c r="AH25">
        <f t="shared" si="3"/>
        <v>96</v>
      </c>
      <c r="AI25">
        <f t="shared" si="4"/>
        <v>99</v>
      </c>
      <c r="AJ25">
        <f t="shared" si="5"/>
        <v>102</v>
      </c>
      <c r="AK25">
        <f t="shared" si="6"/>
        <v>104</v>
      </c>
      <c r="AL25">
        <f t="shared" si="7"/>
        <v>105</v>
      </c>
      <c r="AM25">
        <f t="shared" si="8"/>
        <v>105</v>
      </c>
      <c r="AN25">
        <f t="shared" si="9"/>
        <v>105</v>
      </c>
      <c r="AO25">
        <f t="shared" si="10"/>
        <v>106</v>
      </c>
      <c r="AP25">
        <f t="shared" si="11"/>
        <v>106</v>
      </c>
      <c r="AQ25">
        <f t="shared" si="12"/>
        <v>108</v>
      </c>
      <c r="AR25">
        <f t="shared" si="13"/>
        <v>107</v>
      </c>
      <c r="AS25">
        <f t="shared" si="14"/>
        <v>107</v>
      </c>
      <c r="AT25">
        <f t="shared" si="15"/>
        <v>65</v>
      </c>
      <c r="AU25">
        <f t="shared" si="16"/>
        <v>63</v>
      </c>
      <c r="AV25">
        <f t="shared" si="17"/>
        <v>63</v>
      </c>
      <c r="AW25">
        <f t="shared" si="18"/>
        <v>64</v>
      </c>
      <c r="AX25">
        <f t="shared" si="19"/>
        <v>63</v>
      </c>
      <c r="AY25">
        <f t="shared" si="20"/>
        <v>60</v>
      </c>
      <c r="AZ25">
        <f t="shared" si="21"/>
        <v>62</v>
      </c>
      <c r="BA25">
        <f t="shared" si="22"/>
        <v>63</v>
      </c>
      <c r="BB25">
        <f t="shared" si="23"/>
        <v>65</v>
      </c>
      <c r="BC25">
        <f t="shared" si="24"/>
        <v>64</v>
      </c>
      <c r="BD25">
        <f t="shared" si="25"/>
        <v>64</v>
      </c>
      <c r="BE25">
        <f t="shared" si="26"/>
        <v>63</v>
      </c>
      <c r="BF25">
        <f t="shared" si="27"/>
        <v>64</v>
      </c>
      <c r="BG25">
        <f t="shared" si="28"/>
        <v>64</v>
      </c>
    </row>
    <row r="26" spans="2:59" x14ac:dyDescent="0.3">
      <c r="B26" s="27" t="s">
        <v>31</v>
      </c>
      <c r="C26" s="28">
        <v>15.10896198</v>
      </c>
      <c r="D26" s="28">
        <v>15.16152681</v>
      </c>
      <c r="E26" s="28">
        <v>15.214274530000001</v>
      </c>
      <c r="F26" s="28">
        <v>15.24518967</v>
      </c>
      <c r="G26" s="28">
        <v>15.368140220000001</v>
      </c>
      <c r="H26" s="28">
        <v>15.24540043</v>
      </c>
      <c r="I26" s="28">
        <v>15.294320109999999</v>
      </c>
      <c r="J26" s="28">
        <v>15.40701962</v>
      </c>
      <c r="K26" s="28">
        <v>15.503760339999999</v>
      </c>
      <c r="L26" s="28">
        <v>15.44937038</v>
      </c>
      <c r="M26" s="28">
        <v>15.445960039999999</v>
      </c>
      <c r="N26" s="28">
        <v>15.5788002</v>
      </c>
      <c r="O26" s="28">
        <v>15.7927103</v>
      </c>
      <c r="P26" s="28">
        <v>15.7927103</v>
      </c>
      <c r="Q26" s="28">
        <v>6.8800001139999996</v>
      </c>
      <c r="R26" s="28">
        <v>7.0100002290000001</v>
      </c>
      <c r="S26" s="28">
        <v>7.2199997900000001</v>
      </c>
      <c r="T26" s="28">
        <v>7.2899999619999996</v>
      </c>
      <c r="U26" s="28">
        <v>7.3800001139999996</v>
      </c>
      <c r="V26" s="28">
        <v>7.5100002290000001</v>
      </c>
      <c r="W26" s="28">
        <v>7.7300000190000002</v>
      </c>
      <c r="X26" s="28">
        <v>7.8499999049999998</v>
      </c>
      <c r="Y26" s="28">
        <v>7.9800000190000002</v>
      </c>
      <c r="Z26" s="28">
        <v>8.1257779879999994</v>
      </c>
      <c r="AA26" s="28">
        <v>8.274219016</v>
      </c>
      <c r="AB26" s="28">
        <v>8.4253717520000002</v>
      </c>
      <c r="AC26" s="28">
        <v>8.4253717520000002</v>
      </c>
      <c r="AD26" s="28">
        <v>8.4253717520000002</v>
      </c>
      <c r="AF26">
        <f t="shared" si="1"/>
        <v>41</v>
      </c>
      <c r="AG26">
        <f t="shared" si="2"/>
        <v>41</v>
      </c>
      <c r="AH26">
        <f t="shared" si="3"/>
        <v>39</v>
      </c>
      <c r="AI26">
        <f t="shared" si="4"/>
        <v>41</v>
      </c>
      <c r="AJ26">
        <f t="shared" si="5"/>
        <v>43</v>
      </c>
      <c r="AK26">
        <f t="shared" si="6"/>
        <v>45</v>
      </c>
      <c r="AL26">
        <f t="shared" si="7"/>
        <v>42</v>
      </c>
      <c r="AM26">
        <f t="shared" si="8"/>
        <v>42</v>
      </c>
      <c r="AN26">
        <f t="shared" si="9"/>
        <v>42</v>
      </c>
      <c r="AO26">
        <f t="shared" si="10"/>
        <v>44</v>
      </c>
      <c r="AP26">
        <f t="shared" si="11"/>
        <v>47</v>
      </c>
      <c r="AQ26">
        <f t="shared" si="12"/>
        <v>43</v>
      </c>
      <c r="AR26">
        <f t="shared" si="13"/>
        <v>41</v>
      </c>
      <c r="AS26">
        <f t="shared" si="14"/>
        <v>41</v>
      </c>
      <c r="AT26">
        <f t="shared" si="15"/>
        <v>94</v>
      </c>
      <c r="AU26">
        <f t="shared" si="16"/>
        <v>95</v>
      </c>
      <c r="AV26">
        <f t="shared" si="17"/>
        <v>95</v>
      </c>
      <c r="AW26">
        <f t="shared" si="18"/>
        <v>94</v>
      </c>
      <c r="AX26">
        <f t="shared" si="19"/>
        <v>94</v>
      </c>
      <c r="AY26">
        <f t="shared" si="20"/>
        <v>94</v>
      </c>
      <c r="AZ26">
        <f t="shared" si="21"/>
        <v>93</v>
      </c>
      <c r="BA26">
        <f t="shared" si="22"/>
        <v>93</v>
      </c>
      <c r="BB26">
        <f t="shared" si="23"/>
        <v>93</v>
      </c>
      <c r="BC26">
        <f t="shared" si="24"/>
        <v>93</v>
      </c>
      <c r="BD26">
        <f t="shared" si="25"/>
        <v>93</v>
      </c>
      <c r="BE26">
        <f t="shared" si="26"/>
        <v>93</v>
      </c>
      <c r="BF26">
        <f t="shared" si="27"/>
        <v>93</v>
      </c>
      <c r="BG26">
        <f t="shared" si="28"/>
        <v>93</v>
      </c>
    </row>
    <row r="27" spans="2:59" x14ac:dyDescent="0.3">
      <c r="B27" s="27" t="s">
        <v>33</v>
      </c>
      <c r="C27" s="28">
        <v>13.873990060000001</v>
      </c>
      <c r="D27" s="28">
        <v>14.194740299999999</v>
      </c>
      <c r="E27" s="28">
        <v>14.74849987</v>
      </c>
      <c r="F27" s="28">
        <v>14.743300440000001</v>
      </c>
      <c r="G27" s="28">
        <v>14.635430339999999</v>
      </c>
      <c r="H27" s="28">
        <v>14.336319919999999</v>
      </c>
      <c r="I27" s="28">
        <v>14.21236992</v>
      </c>
      <c r="J27" s="28">
        <v>14.06844997</v>
      </c>
      <c r="K27" s="28">
        <v>13.94052982</v>
      </c>
      <c r="L27" s="28">
        <v>13.760780329999999</v>
      </c>
      <c r="M27" s="28">
        <v>13.698619839999999</v>
      </c>
      <c r="N27" s="28">
        <v>13.698619839999999</v>
      </c>
      <c r="O27" s="28">
        <v>13.698619839999999</v>
      </c>
      <c r="P27" s="28">
        <v>13.698619839999999</v>
      </c>
      <c r="Q27" s="28">
        <v>8.77</v>
      </c>
      <c r="R27" s="28">
        <v>8.82</v>
      </c>
      <c r="S27" s="28">
        <v>8.8699999999999992</v>
      </c>
      <c r="T27" s="28">
        <v>8.92</v>
      </c>
      <c r="U27" s="28">
        <v>8.9700000000000006</v>
      </c>
      <c r="V27" s="28">
        <v>9.02</v>
      </c>
      <c r="W27" s="28">
        <v>9.06</v>
      </c>
      <c r="X27" s="28">
        <v>9.1</v>
      </c>
      <c r="Y27" s="28">
        <v>9.14</v>
      </c>
      <c r="Z27" s="28">
        <v>9.18</v>
      </c>
      <c r="AA27" s="28">
        <v>9.2200000000000006</v>
      </c>
      <c r="AB27" s="28">
        <v>9.282</v>
      </c>
      <c r="AC27" s="28">
        <v>9.282</v>
      </c>
      <c r="AD27" s="28">
        <v>9.282</v>
      </c>
      <c r="AF27">
        <f t="shared" si="1"/>
        <v>55</v>
      </c>
      <c r="AG27">
        <f t="shared" si="2"/>
        <v>56</v>
      </c>
      <c r="AH27">
        <f t="shared" si="3"/>
        <v>47</v>
      </c>
      <c r="AI27">
        <f t="shared" si="4"/>
        <v>49</v>
      </c>
      <c r="AJ27">
        <f t="shared" si="5"/>
        <v>51</v>
      </c>
      <c r="AK27">
        <f t="shared" si="6"/>
        <v>62</v>
      </c>
      <c r="AL27">
        <f t="shared" si="7"/>
        <v>65</v>
      </c>
      <c r="AM27">
        <f t="shared" si="8"/>
        <v>69</v>
      </c>
      <c r="AN27">
        <f t="shared" si="9"/>
        <v>71</v>
      </c>
      <c r="AO27">
        <f t="shared" si="10"/>
        <v>73</v>
      </c>
      <c r="AP27">
        <f t="shared" si="11"/>
        <v>73</v>
      </c>
      <c r="AQ27">
        <f t="shared" si="12"/>
        <v>72</v>
      </c>
      <c r="AR27">
        <f t="shared" si="13"/>
        <v>72</v>
      </c>
      <c r="AS27">
        <f t="shared" si="14"/>
        <v>74</v>
      </c>
      <c r="AT27">
        <f t="shared" si="15"/>
        <v>67</v>
      </c>
      <c r="AU27">
        <f t="shared" si="16"/>
        <v>68</v>
      </c>
      <c r="AV27">
        <f t="shared" si="17"/>
        <v>69</v>
      </c>
      <c r="AW27">
        <f t="shared" si="18"/>
        <v>70</v>
      </c>
      <c r="AX27">
        <f t="shared" si="19"/>
        <v>70</v>
      </c>
      <c r="AY27">
        <f t="shared" si="20"/>
        <v>71</v>
      </c>
      <c r="AZ27">
        <f t="shared" si="21"/>
        <v>76</v>
      </c>
      <c r="BA27">
        <f t="shared" si="22"/>
        <v>76</v>
      </c>
      <c r="BB27">
        <f t="shared" si="23"/>
        <v>77</v>
      </c>
      <c r="BC27">
        <f t="shared" si="24"/>
        <v>77</v>
      </c>
      <c r="BD27">
        <f t="shared" si="25"/>
        <v>79</v>
      </c>
      <c r="BE27">
        <f t="shared" si="26"/>
        <v>81</v>
      </c>
      <c r="BF27">
        <f t="shared" si="27"/>
        <v>81</v>
      </c>
      <c r="BG27">
        <f t="shared" si="28"/>
        <v>81</v>
      </c>
    </row>
    <row r="28" spans="2:59" x14ac:dyDescent="0.3">
      <c r="B28" s="27" t="s">
        <v>24</v>
      </c>
      <c r="C28" s="28">
        <v>14.48367023</v>
      </c>
      <c r="D28" s="28">
        <v>14.58668041</v>
      </c>
      <c r="E28" s="28">
        <v>14.56939983</v>
      </c>
      <c r="F28" s="28">
        <v>15.060629840000001</v>
      </c>
      <c r="G28" s="28">
        <v>15.49750042</v>
      </c>
      <c r="H28" s="28">
        <v>15.609580040000001</v>
      </c>
      <c r="I28" s="28">
        <v>15.56826019</v>
      </c>
      <c r="J28" s="28">
        <v>15.591779710000001</v>
      </c>
      <c r="K28" s="28">
        <v>15.6224699</v>
      </c>
      <c r="L28" s="28">
        <v>15.594989780000001</v>
      </c>
      <c r="M28" s="28">
        <v>15.61781979</v>
      </c>
      <c r="N28" s="28">
        <v>15.40402031</v>
      </c>
      <c r="O28" s="28">
        <v>15.3166399</v>
      </c>
      <c r="P28" s="28">
        <v>15.3166399</v>
      </c>
      <c r="Q28" s="28">
        <v>10.72000027</v>
      </c>
      <c r="R28" s="28">
        <v>10.77999973</v>
      </c>
      <c r="S28" s="28">
        <v>10.899999619999999</v>
      </c>
      <c r="T28" s="28">
        <v>11.010000229999999</v>
      </c>
      <c r="U28" s="28">
        <v>11.05000019</v>
      </c>
      <c r="V28" s="28">
        <v>11.18999958</v>
      </c>
      <c r="W28" s="28">
        <v>11.22999954</v>
      </c>
      <c r="X28" s="28">
        <v>11.239999770000001</v>
      </c>
      <c r="Y28" s="28">
        <v>11.296666460000001</v>
      </c>
      <c r="Z28" s="28">
        <v>11.35333316</v>
      </c>
      <c r="AA28" s="28">
        <v>11.40999985</v>
      </c>
      <c r="AB28" s="28">
        <v>11.45453092</v>
      </c>
      <c r="AC28" s="28">
        <v>11.45453092</v>
      </c>
      <c r="AD28" s="28">
        <v>11.45453092</v>
      </c>
      <c r="AF28">
        <f t="shared" si="1"/>
        <v>46</v>
      </c>
      <c r="AG28">
        <f t="shared" si="2"/>
        <v>49</v>
      </c>
      <c r="AH28">
        <f t="shared" si="3"/>
        <v>55</v>
      </c>
      <c r="AI28">
        <f t="shared" si="4"/>
        <v>45</v>
      </c>
      <c r="AJ28">
        <f t="shared" si="5"/>
        <v>38</v>
      </c>
      <c r="AK28">
        <f t="shared" si="6"/>
        <v>36</v>
      </c>
      <c r="AL28">
        <f t="shared" si="7"/>
        <v>36</v>
      </c>
      <c r="AM28">
        <f t="shared" si="8"/>
        <v>38</v>
      </c>
      <c r="AN28">
        <f t="shared" si="9"/>
        <v>40</v>
      </c>
      <c r="AO28">
        <f t="shared" si="10"/>
        <v>41</v>
      </c>
      <c r="AP28">
        <f t="shared" si="11"/>
        <v>40</v>
      </c>
      <c r="AQ28">
        <f t="shared" si="12"/>
        <v>47</v>
      </c>
      <c r="AR28">
        <f t="shared" si="13"/>
        <v>50</v>
      </c>
      <c r="AS28">
        <f t="shared" si="14"/>
        <v>50</v>
      </c>
      <c r="AT28">
        <f t="shared" si="15"/>
        <v>44</v>
      </c>
      <c r="AU28">
        <f t="shared" si="16"/>
        <v>44</v>
      </c>
      <c r="AV28">
        <f t="shared" si="17"/>
        <v>43</v>
      </c>
      <c r="AW28">
        <f t="shared" si="18"/>
        <v>44</v>
      </c>
      <c r="AX28">
        <f t="shared" si="19"/>
        <v>44</v>
      </c>
      <c r="AY28">
        <f t="shared" si="20"/>
        <v>42</v>
      </c>
      <c r="AZ28">
        <f t="shared" si="21"/>
        <v>42</v>
      </c>
      <c r="BA28">
        <f t="shared" si="22"/>
        <v>41</v>
      </c>
      <c r="BB28">
        <f t="shared" si="23"/>
        <v>41</v>
      </c>
      <c r="BC28">
        <f t="shared" si="24"/>
        <v>43</v>
      </c>
      <c r="BD28">
        <f t="shared" si="25"/>
        <v>43</v>
      </c>
      <c r="BE28">
        <f t="shared" si="26"/>
        <v>46</v>
      </c>
      <c r="BF28">
        <f t="shared" si="27"/>
        <v>47</v>
      </c>
      <c r="BG28">
        <f t="shared" si="28"/>
        <v>47</v>
      </c>
    </row>
    <row r="29" spans="2:59" x14ac:dyDescent="0.3">
      <c r="B29" s="27" t="s">
        <v>22</v>
      </c>
      <c r="C29" s="28">
        <v>6.5573301319999997</v>
      </c>
      <c r="D29" s="28">
        <v>7.0033497809999998</v>
      </c>
      <c r="E29" s="28">
        <v>7.3001399039999999</v>
      </c>
      <c r="F29" s="28">
        <v>7.5440001490000004</v>
      </c>
      <c r="G29" s="28">
        <v>7.6760401729999996</v>
      </c>
      <c r="H29" s="28">
        <v>8.0380401609999996</v>
      </c>
      <c r="I29" s="28">
        <v>8.2672195429999995</v>
      </c>
      <c r="J29" s="28">
        <v>8.6154603959999996</v>
      </c>
      <c r="K29" s="28">
        <v>8.9479303360000007</v>
      </c>
      <c r="L29" s="28">
        <v>8.9136800770000004</v>
      </c>
      <c r="M29" s="28">
        <v>8.7778902050000003</v>
      </c>
      <c r="N29" s="28">
        <v>8.7333402630000005</v>
      </c>
      <c r="O29" s="28">
        <v>8.7333402630000005</v>
      </c>
      <c r="P29" s="28">
        <v>8.7333402630000005</v>
      </c>
      <c r="Q29" s="28">
        <v>1.112857137</v>
      </c>
      <c r="R29" s="28">
        <v>1.157142844</v>
      </c>
      <c r="S29" s="28">
        <v>1.2014285499999999</v>
      </c>
      <c r="T29" s="28">
        <v>1.2457142560000001</v>
      </c>
      <c r="U29" s="28">
        <v>1.289999962</v>
      </c>
      <c r="V29" s="28">
        <v>1.4474999609999999</v>
      </c>
      <c r="W29" s="28">
        <v>1.6049999589999999</v>
      </c>
      <c r="X29" s="28">
        <v>1.762499958</v>
      </c>
      <c r="Y29" s="28">
        <v>1.9199999569999999</v>
      </c>
      <c r="Z29" s="28">
        <v>2.0999999049999998</v>
      </c>
      <c r="AA29" s="28">
        <v>2.1832749840000001</v>
      </c>
      <c r="AB29" s="28">
        <v>2.266550064</v>
      </c>
      <c r="AC29" s="28">
        <v>2.266550064</v>
      </c>
      <c r="AD29" s="28">
        <v>2.266550064</v>
      </c>
      <c r="AF29">
        <f t="shared" si="1"/>
        <v>130</v>
      </c>
      <c r="AG29">
        <f t="shared" si="2"/>
        <v>130</v>
      </c>
      <c r="AH29">
        <f t="shared" si="3"/>
        <v>129</v>
      </c>
      <c r="AI29">
        <f t="shared" si="4"/>
        <v>128</v>
      </c>
      <c r="AJ29">
        <f t="shared" si="5"/>
        <v>128</v>
      </c>
      <c r="AK29">
        <f t="shared" si="6"/>
        <v>127</v>
      </c>
      <c r="AL29">
        <f t="shared" si="7"/>
        <v>127</v>
      </c>
      <c r="AM29">
        <f t="shared" si="8"/>
        <v>126</v>
      </c>
      <c r="AN29">
        <f t="shared" si="9"/>
        <v>126</v>
      </c>
      <c r="AO29">
        <f t="shared" si="10"/>
        <v>126</v>
      </c>
      <c r="AP29">
        <f t="shared" si="11"/>
        <v>127</v>
      </c>
      <c r="AQ29">
        <f t="shared" si="12"/>
        <v>127</v>
      </c>
      <c r="AR29">
        <f t="shared" si="13"/>
        <v>127</v>
      </c>
      <c r="AS29">
        <f t="shared" si="14"/>
        <v>127</v>
      </c>
      <c r="AT29">
        <f t="shared" si="15"/>
        <v>132</v>
      </c>
      <c r="AU29">
        <f t="shared" si="16"/>
        <v>132</v>
      </c>
      <c r="AV29">
        <f t="shared" si="17"/>
        <v>132</v>
      </c>
      <c r="AW29">
        <f t="shared" si="18"/>
        <v>132</v>
      </c>
      <c r="AX29">
        <f t="shared" si="19"/>
        <v>132</v>
      </c>
      <c r="AY29">
        <f t="shared" si="20"/>
        <v>132</v>
      </c>
      <c r="AZ29">
        <f t="shared" si="21"/>
        <v>131</v>
      </c>
      <c r="BA29">
        <f t="shared" si="22"/>
        <v>131</v>
      </c>
      <c r="BB29">
        <f t="shared" si="23"/>
        <v>131</v>
      </c>
      <c r="BC29">
        <f t="shared" si="24"/>
        <v>131</v>
      </c>
      <c r="BD29">
        <f t="shared" si="25"/>
        <v>131</v>
      </c>
      <c r="BE29">
        <f t="shared" si="26"/>
        <v>131</v>
      </c>
      <c r="BF29">
        <f t="shared" si="27"/>
        <v>131</v>
      </c>
      <c r="BG29">
        <f t="shared" si="28"/>
        <v>131</v>
      </c>
    </row>
    <row r="30" spans="2:59" x14ac:dyDescent="0.3">
      <c r="B30" s="27" t="s">
        <v>19</v>
      </c>
      <c r="C30" s="28">
        <v>10.517259599999999</v>
      </c>
      <c r="D30" s="28">
        <v>10.69895983</v>
      </c>
      <c r="E30" s="28">
        <v>10.88066006</v>
      </c>
      <c r="F30" s="28">
        <v>10.99707985</v>
      </c>
      <c r="G30" s="28">
        <v>11.12872982</v>
      </c>
      <c r="H30" s="28">
        <v>11.1534996</v>
      </c>
      <c r="I30" s="28">
        <v>11.116379739999999</v>
      </c>
      <c r="J30" s="28">
        <v>10.481849670000001</v>
      </c>
      <c r="K30" s="28">
        <v>10.24604034</v>
      </c>
      <c r="L30" s="28">
        <v>10.10524225</v>
      </c>
      <c r="M30" s="28">
        <v>9.9663789529999995</v>
      </c>
      <c r="N30" s="28">
        <v>9.8294238790000001</v>
      </c>
      <c r="O30" s="28">
        <v>9.8294238790000001</v>
      </c>
      <c r="P30" s="28">
        <v>9.8294238790000001</v>
      </c>
      <c r="Q30" s="28">
        <v>2.296666702</v>
      </c>
      <c r="R30" s="28">
        <v>2.2300000190000002</v>
      </c>
      <c r="S30" s="28">
        <v>2.1633333370000001</v>
      </c>
      <c r="T30" s="28">
        <v>2.0966666539999999</v>
      </c>
      <c r="U30" s="28">
        <v>2.0299999710000001</v>
      </c>
      <c r="V30" s="28">
        <v>2.2866666320000002</v>
      </c>
      <c r="W30" s="28">
        <v>2.5433332919999998</v>
      </c>
      <c r="X30" s="28">
        <v>2.7999999519999998</v>
      </c>
      <c r="Y30" s="28">
        <v>2.9551120809999998</v>
      </c>
      <c r="Z30" s="28">
        <v>3.1188169860000001</v>
      </c>
      <c r="AA30" s="28">
        <v>3.2915906829999999</v>
      </c>
      <c r="AB30" s="28">
        <v>3.4739355559999998</v>
      </c>
      <c r="AC30" s="28">
        <v>3.4739355559999998</v>
      </c>
      <c r="AD30" s="28">
        <v>3.4739355559999998</v>
      </c>
      <c r="AF30">
        <f t="shared" si="1"/>
        <v>110</v>
      </c>
      <c r="AG30">
        <f t="shared" si="2"/>
        <v>111</v>
      </c>
      <c r="AH30">
        <f t="shared" si="3"/>
        <v>111</v>
      </c>
      <c r="AI30">
        <f t="shared" si="4"/>
        <v>109</v>
      </c>
      <c r="AJ30">
        <f t="shared" si="5"/>
        <v>108</v>
      </c>
      <c r="AK30">
        <f t="shared" si="6"/>
        <v>108</v>
      </c>
      <c r="AL30">
        <f t="shared" si="7"/>
        <v>109</v>
      </c>
      <c r="AM30">
        <f t="shared" si="8"/>
        <v>116</v>
      </c>
      <c r="AN30">
        <f t="shared" si="9"/>
        <v>119</v>
      </c>
      <c r="AO30">
        <f t="shared" si="10"/>
        <v>121</v>
      </c>
      <c r="AP30">
        <f t="shared" si="11"/>
        <v>124</v>
      </c>
      <c r="AQ30">
        <f t="shared" si="12"/>
        <v>124</v>
      </c>
      <c r="AR30">
        <f t="shared" si="13"/>
        <v>124</v>
      </c>
      <c r="AS30">
        <f t="shared" si="14"/>
        <v>124</v>
      </c>
      <c r="AT30">
        <f t="shared" si="15"/>
        <v>127</v>
      </c>
      <c r="AU30">
        <f t="shared" si="16"/>
        <v>127</v>
      </c>
      <c r="AV30">
        <f t="shared" si="17"/>
        <v>127</v>
      </c>
      <c r="AW30">
        <f t="shared" si="18"/>
        <v>127</v>
      </c>
      <c r="AX30">
        <f t="shared" si="19"/>
        <v>128</v>
      </c>
      <c r="AY30">
        <f t="shared" si="20"/>
        <v>128</v>
      </c>
      <c r="AZ30">
        <f t="shared" si="21"/>
        <v>128</v>
      </c>
      <c r="BA30">
        <f t="shared" si="22"/>
        <v>126</v>
      </c>
      <c r="BB30">
        <f t="shared" si="23"/>
        <v>126</v>
      </c>
      <c r="BC30">
        <f t="shared" si="24"/>
        <v>126</v>
      </c>
      <c r="BD30">
        <f t="shared" si="25"/>
        <v>126</v>
      </c>
      <c r="BE30">
        <f t="shared" si="26"/>
        <v>126</v>
      </c>
      <c r="BF30">
        <f t="shared" si="27"/>
        <v>126</v>
      </c>
      <c r="BG30">
        <f t="shared" si="28"/>
        <v>126</v>
      </c>
    </row>
    <row r="31" spans="2:59" x14ac:dyDescent="0.3">
      <c r="B31" s="27" t="s">
        <v>42</v>
      </c>
      <c r="C31" s="28">
        <v>10.372280119999999</v>
      </c>
      <c r="D31" s="28">
        <v>10.74050999</v>
      </c>
      <c r="E31" s="28">
        <v>11.328740120000001</v>
      </c>
      <c r="F31" s="28">
        <v>11.632190230000001</v>
      </c>
      <c r="G31" s="28">
        <v>11.935640340000001</v>
      </c>
      <c r="H31" s="28">
        <v>12.20610046</v>
      </c>
      <c r="I31" s="28">
        <v>12.13076019</v>
      </c>
      <c r="J31" s="28">
        <v>11.84122219</v>
      </c>
      <c r="K31" s="28">
        <v>11.55168419</v>
      </c>
      <c r="L31" s="28">
        <v>11.262146189999999</v>
      </c>
      <c r="M31" s="28">
        <v>10.97260818</v>
      </c>
      <c r="N31" s="28">
        <v>10.68307018</v>
      </c>
      <c r="O31" s="28">
        <v>10.76288033</v>
      </c>
      <c r="P31" s="28">
        <v>10.79187965</v>
      </c>
      <c r="Q31" s="28">
        <v>5.1999998090000004</v>
      </c>
      <c r="R31" s="28">
        <v>5.3524636030000003</v>
      </c>
      <c r="S31" s="28">
        <v>5.5049273970000003</v>
      </c>
      <c r="T31" s="28">
        <v>5.6573911910000003</v>
      </c>
      <c r="U31" s="28">
        <v>5.8098549840000002</v>
      </c>
      <c r="V31" s="28">
        <v>5.9623187780000002</v>
      </c>
      <c r="W31" s="28">
        <v>6.1147825720000002</v>
      </c>
      <c r="X31" s="28">
        <v>6.2672463660000002</v>
      </c>
      <c r="Y31" s="28">
        <v>6.4197101590000001</v>
      </c>
      <c r="Z31" s="28">
        <v>6.4785559700000004</v>
      </c>
      <c r="AA31" s="28">
        <v>6.5374017809999998</v>
      </c>
      <c r="AB31" s="28">
        <v>6.5741804119999996</v>
      </c>
      <c r="AC31" s="28">
        <v>6.5741804119999996</v>
      </c>
      <c r="AD31" s="28">
        <v>6.5741804119999996</v>
      </c>
      <c r="AF31">
        <f t="shared" si="1"/>
        <v>111</v>
      </c>
      <c r="AG31">
        <f t="shared" si="2"/>
        <v>110</v>
      </c>
      <c r="AH31">
        <f t="shared" si="3"/>
        <v>103</v>
      </c>
      <c r="AI31">
        <f t="shared" si="4"/>
        <v>98</v>
      </c>
      <c r="AJ31">
        <f t="shared" si="5"/>
        <v>94</v>
      </c>
      <c r="AK31">
        <f t="shared" si="6"/>
        <v>92</v>
      </c>
      <c r="AL31">
        <f t="shared" si="7"/>
        <v>95</v>
      </c>
      <c r="AM31">
        <f t="shared" si="8"/>
        <v>98</v>
      </c>
      <c r="AN31">
        <f t="shared" si="9"/>
        <v>103</v>
      </c>
      <c r="AO31">
        <f t="shared" si="10"/>
        <v>109</v>
      </c>
      <c r="AP31">
        <f t="shared" si="11"/>
        <v>111</v>
      </c>
      <c r="AQ31">
        <f t="shared" si="12"/>
        <v>116</v>
      </c>
      <c r="AR31">
        <f t="shared" si="13"/>
        <v>115</v>
      </c>
      <c r="AS31">
        <f t="shared" si="14"/>
        <v>115</v>
      </c>
      <c r="AT31">
        <f t="shared" si="15"/>
        <v>106</v>
      </c>
      <c r="AU31">
        <f t="shared" si="16"/>
        <v>105</v>
      </c>
      <c r="AV31">
        <f t="shared" si="17"/>
        <v>105</v>
      </c>
      <c r="AW31">
        <f t="shared" si="18"/>
        <v>106</v>
      </c>
      <c r="AX31">
        <f t="shared" si="19"/>
        <v>107</v>
      </c>
      <c r="AY31">
        <f t="shared" si="20"/>
        <v>106</v>
      </c>
      <c r="AZ31">
        <f t="shared" si="21"/>
        <v>105</v>
      </c>
      <c r="BA31">
        <f t="shared" si="22"/>
        <v>106</v>
      </c>
      <c r="BB31">
        <f t="shared" si="23"/>
        <v>104</v>
      </c>
      <c r="BC31">
        <f t="shared" si="24"/>
        <v>107</v>
      </c>
      <c r="BD31">
        <f t="shared" si="25"/>
        <v>107</v>
      </c>
      <c r="BE31">
        <f t="shared" si="26"/>
        <v>107</v>
      </c>
      <c r="BF31">
        <f t="shared" si="27"/>
        <v>107</v>
      </c>
      <c r="BG31">
        <f t="shared" si="28"/>
        <v>107</v>
      </c>
    </row>
    <row r="32" spans="2:59" x14ac:dyDescent="0.3">
      <c r="B32" s="27" t="s">
        <v>37</v>
      </c>
      <c r="C32" s="28">
        <v>15.17741013</v>
      </c>
      <c r="D32" s="28">
        <v>15.24262047</v>
      </c>
      <c r="E32" s="28">
        <v>15.72655964</v>
      </c>
      <c r="F32" s="28">
        <v>15.82699013</v>
      </c>
      <c r="G32" s="28">
        <v>15.875599859999999</v>
      </c>
      <c r="H32" s="28">
        <v>15.95269012</v>
      </c>
      <c r="I32" s="28">
        <v>15.933400150000001</v>
      </c>
      <c r="J32" s="28">
        <v>15.99886036</v>
      </c>
      <c r="K32" s="28">
        <v>15.93410969</v>
      </c>
      <c r="L32" s="28">
        <v>15.93334007</v>
      </c>
      <c r="M32" s="28">
        <v>15.94466972</v>
      </c>
      <c r="N32" s="28">
        <v>15.960800170000001</v>
      </c>
      <c r="O32" s="28">
        <v>15.88825989</v>
      </c>
      <c r="P32" s="28">
        <v>15.88825989</v>
      </c>
      <c r="Q32" s="28">
        <v>13.51200027</v>
      </c>
      <c r="R32" s="28">
        <v>13.56000042</v>
      </c>
      <c r="S32" s="28">
        <v>13.59400024</v>
      </c>
      <c r="T32" s="28">
        <v>13.628000070000001</v>
      </c>
      <c r="U32" s="28">
        <v>13.661999890000001</v>
      </c>
      <c r="V32" s="28">
        <v>13.69599972</v>
      </c>
      <c r="W32" s="28">
        <v>13.72999954</v>
      </c>
      <c r="X32" s="28">
        <v>13.757999610000001</v>
      </c>
      <c r="Y32" s="28">
        <v>13.78599968</v>
      </c>
      <c r="Z32" s="28">
        <v>13.813999750000001</v>
      </c>
      <c r="AA32" s="28">
        <v>13.84199982</v>
      </c>
      <c r="AB32" s="28">
        <v>13.869999890000001</v>
      </c>
      <c r="AC32" s="28">
        <v>13.869999890000001</v>
      </c>
      <c r="AD32" s="28">
        <v>13.869999890000001</v>
      </c>
      <c r="AF32">
        <f t="shared" si="1"/>
        <v>37</v>
      </c>
      <c r="AG32">
        <f t="shared" si="2"/>
        <v>39</v>
      </c>
      <c r="AH32">
        <f t="shared" si="3"/>
        <v>28</v>
      </c>
      <c r="AI32">
        <f t="shared" si="4"/>
        <v>32</v>
      </c>
      <c r="AJ32">
        <f t="shared" si="5"/>
        <v>33</v>
      </c>
      <c r="AK32">
        <f t="shared" si="6"/>
        <v>33</v>
      </c>
      <c r="AL32">
        <f t="shared" si="7"/>
        <v>33</v>
      </c>
      <c r="AM32">
        <f t="shared" si="8"/>
        <v>31</v>
      </c>
      <c r="AN32">
        <f t="shared" si="9"/>
        <v>32</v>
      </c>
      <c r="AO32">
        <f t="shared" si="10"/>
        <v>34</v>
      </c>
      <c r="AP32">
        <f t="shared" si="11"/>
        <v>35</v>
      </c>
      <c r="AQ32">
        <f t="shared" si="12"/>
        <v>36</v>
      </c>
      <c r="AR32">
        <f t="shared" si="13"/>
        <v>40</v>
      </c>
      <c r="AS32">
        <f t="shared" si="14"/>
        <v>40</v>
      </c>
      <c r="AT32">
        <f t="shared" si="15"/>
        <v>2</v>
      </c>
      <c r="AU32">
        <f t="shared" si="16"/>
        <v>2</v>
      </c>
      <c r="AV32">
        <f t="shared" si="17"/>
        <v>2</v>
      </c>
      <c r="AW32">
        <f t="shared" si="18"/>
        <v>2</v>
      </c>
      <c r="AX32">
        <f t="shared" si="19"/>
        <v>2</v>
      </c>
      <c r="AY32">
        <f t="shared" si="20"/>
        <v>3</v>
      </c>
      <c r="AZ32">
        <f t="shared" si="21"/>
        <v>2</v>
      </c>
      <c r="BA32">
        <f t="shared" si="22"/>
        <v>2</v>
      </c>
      <c r="BB32">
        <f t="shared" si="23"/>
        <v>3</v>
      </c>
      <c r="BC32">
        <f t="shared" si="24"/>
        <v>3</v>
      </c>
      <c r="BD32">
        <f t="shared" si="25"/>
        <v>3</v>
      </c>
      <c r="BE32">
        <f t="shared" si="26"/>
        <v>4</v>
      </c>
      <c r="BF32">
        <f t="shared" si="27"/>
        <v>5</v>
      </c>
      <c r="BG32">
        <f t="shared" si="28"/>
        <v>5</v>
      </c>
    </row>
    <row r="33" spans="2:59" x14ac:dyDescent="0.3">
      <c r="B33" s="27" t="s">
        <v>175</v>
      </c>
      <c r="C33" s="28">
        <v>6.7715902330000004</v>
      </c>
      <c r="D33" s="28">
        <v>7.39041996</v>
      </c>
      <c r="E33" s="28">
        <v>7.5838300390000004</v>
      </c>
      <c r="F33" s="28">
        <v>7.7772401169999998</v>
      </c>
      <c r="G33" s="28">
        <v>7.9706501960000002</v>
      </c>
      <c r="H33" s="28">
        <v>7.421199799</v>
      </c>
      <c r="I33" s="28">
        <v>7.5681307029999996</v>
      </c>
      <c r="J33" s="28">
        <v>7.717970663</v>
      </c>
      <c r="K33" s="28">
        <v>7.8707772770000002</v>
      </c>
      <c r="L33" s="28">
        <v>8.0266092790000005</v>
      </c>
      <c r="M33" s="28">
        <v>8.1855265680000002</v>
      </c>
      <c r="N33" s="28">
        <v>8.3475902309999999</v>
      </c>
      <c r="O33" s="28">
        <v>8.3475902309999999</v>
      </c>
      <c r="P33" s="28">
        <v>8.3475902309999999</v>
      </c>
      <c r="Q33" s="28">
        <v>1.8072769879999999</v>
      </c>
      <c r="R33" s="28">
        <v>1.854553986</v>
      </c>
      <c r="S33" s="28">
        <v>1.901830983</v>
      </c>
      <c r="T33" s="28">
        <v>1.949107981</v>
      </c>
      <c r="U33" s="28">
        <v>1.996384978</v>
      </c>
      <c r="V33" s="28">
        <v>2.0436619760000001</v>
      </c>
      <c r="W33" s="28">
        <v>2.0909389730000001</v>
      </c>
      <c r="X33" s="28">
        <v>2.1382159710000002</v>
      </c>
      <c r="Y33" s="28">
        <v>2.1854929689999998</v>
      </c>
      <c r="Z33" s="28">
        <v>2.2327699660000002</v>
      </c>
      <c r="AA33" s="28">
        <v>2.2833055290000002</v>
      </c>
      <c r="AB33" s="28">
        <v>2.334984892</v>
      </c>
      <c r="AC33" s="28">
        <v>2.334984892</v>
      </c>
      <c r="AD33" s="28">
        <v>2.334984892</v>
      </c>
      <c r="AF33">
        <f t="shared" si="1"/>
        <v>129</v>
      </c>
      <c r="AG33">
        <f t="shared" si="2"/>
        <v>128</v>
      </c>
      <c r="AH33">
        <f t="shared" si="3"/>
        <v>127</v>
      </c>
      <c r="AI33">
        <f t="shared" si="4"/>
        <v>127</v>
      </c>
      <c r="AJ33">
        <f t="shared" si="5"/>
        <v>127</v>
      </c>
      <c r="AK33">
        <f t="shared" si="6"/>
        <v>128</v>
      </c>
      <c r="AL33">
        <f t="shared" si="7"/>
        <v>128</v>
      </c>
      <c r="AM33">
        <f t="shared" si="8"/>
        <v>128</v>
      </c>
      <c r="AN33">
        <f t="shared" si="9"/>
        <v>128</v>
      </c>
      <c r="AO33">
        <f t="shared" si="10"/>
        <v>128</v>
      </c>
      <c r="AP33">
        <f t="shared" si="11"/>
        <v>128</v>
      </c>
      <c r="AQ33">
        <f t="shared" si="12"/>
        <v>128</v>
      </c>
      <c r="AR33">
        <f t="shared" si="13"/>
        <v>128</v>
      </c>
      <c r="AS33">
        <f t="shared" si="14"/>
        <v>128</v>
      </c>
      <c r="AT33">
        <f t="shared" si="15"/>
        <v>130</v>
      </c>
      <c r="AU33">
        <f t="shared" si="16"/>
        <v>130</v>
      </c>
      <c r="AV33">
        <f t="shared" si="17"/>
        <v>130</v>
      </c>
      <c r="AW33">
        <f t="shared" si="18"/>
        <v>129</v>
      </c>
      <c r="AX33">
        <f t="shared" si="19"/>
        <v>129</v>
      </c>
      <c r="AY33">
        <f t="shared" si="20"/>
        <v>130</v>
      </c>
      <c r="AZ33">
        <f t="shared" si="21"/>
        <v>130</v>
      </c>
      <c r="BA33">
        <f t="shared" si="22"/>
        <v>130</v>
      </c>
      <c r="BB33">
        <f t="shared" si="23"/>
        <v>129</v>
      </c>
      <c r="BC33">
        <f t="shared" si="24"/>
        <v>130</v>
      </c>
      <c r="BD33">
        <f t="shared" si="25"/>
        <v>130</v>
      </c>
      <c r="BE33">
        <f t="shared" si="26"/>
        <v>130</v>
      </c>
      <c r="BF33">
        <f t="shared" si="27"/>
        <v>130</v>
      </c>
      <c r="BG33">
        <f t="shared" si="28"/>
        <v>130</v>
      </c>
    </row>
    <row r="34" spans="2:59" x14ac:dyDescent="0.3">
      <c r="B34" s="27" t="s">
        <v>39</v>
      </c>
      <c r="C34" s="28">
        <v>15.098429680000001</v>
      </c>
      <c r="D34" s="28">
        <v>15.31116009</v>
      </c>
      <c r="E34" s="28">
        <v>15.41316986</v>
      </c>
      <c r="F34" s="28">
        <v>16.10619926</v>
      </c>
      <c r="G34" s="28">
        <v>16.260629649999998</v>
      </c>
      <c r="H34" s="28">
        <v>16.392009739999999</v>
      </c>
      <c r="I34" s="28">
        <v>16.495429990000002</v>
      </c>
      <c r="J34" s="28">
        <v>16.533489230000001</v>
      </c>
      <c r="K34" s="28">
        <v>16.606210709999999</v>
      </c>
      <c r="L34" s="28">
        <v>16.64357948</v>
      </c>
      <c r="M34" s="28">
        <v>16.340499879999999</v>
      </c>
      <c r="N34" s="28">
        <v>16.767929079999998</v>
      </c>
      <c r="O34" s="28">
        <v>16.912420269999998</v>
      </c>
      <c r="P34" s="28">
        <v>16.912420269999998</v>
      </c>
      <c r="Q34" s="28">
        <v>9.8500003809999992</v>
      </c>
      <c r="R34" s="28">
        <v>9.5399999619999996</v>
      </c>
      <c r="S34" s="28">
        <v>9.7750000949999993</v>
      </c>
      <c r="T34" s="28">
        <v>10.010000229999999</v>
      </c>
      <c r="U34" s="28">
        <v>10.135000229999999</v>
      </c>
      <c r="V34" s="28">
        <v>10.260000229999999</v>
      </c>
      <c r="W34" s="28">
        <v>10.42500019</v>
      </c>
      <c r="X34" s="28">
        <v>10.59000015</v>
      </c>
      <c r="Y34" s="28">
        <v>10.761073440000001</v>
      </c>
      <c r="Z34" s="28">
        <v>10.934910289999999</v>
      </c>
      <c r="AA34" s="28">
        <v>11.11155533</v>
      </c>
      <c r="AB34" s="28">
        <v>11.291053939999999</v>
      </c>
      <c r="AC34" s="28">
        <v>11.291053939999999</v>
      </c>
      <c r="AD34" s="28">
        <v>11.291053939999999</v>
      </c>
      <c r="AF34">
        <f t="shared" si="1"/>
        <v>42</v>
      </c>
      <c r="AG34">
        <f t="shared" si="2"/>
        <v>35</v>
      </c>
      <c r="AH34">
        <f t="shared" si="3"/>
        <v>34</v>
      </c>
      <c r="AI34">
        <f t="shared" si="4"/>
        <v>26</v>
      </c>
      <c r="AJ34">
        <f t="shared" si="5"/>
        <v>24</v>
      </c>
      <c r="AK34">
        <f t="shared" si="6"/>
        <v>23</v>
      </c>
      <c r="AL34">
        <f t="shared" si="7"/>
        <v>22</v>
      </c>
      <c r="AM34">
        <f t="shared" si="8"/>
        <v>20</v>
      </c>
      <c r="AN34">
        <f t="shared" si="9"/>
        <v>20</v>
      </c>
      <c r="AO34">
        <f t="shared" si="10"/>
        <v>19</v>
      </c>
      <c r="AP34">
        <f t="shared" si="11"/>
        <v>27</v>
      </c>
      <c r="AQ34">
        <f t="shared" si="12"/>
        <v>21</v>
      </c>
      <c r="AR34">
        <f t="shared" si="13"/>
        <v>21</v>
      </c>
      <c r="AS34">
        <f t="shared" si="14"/>
        <v>20</v>
      </c>
      <c r="AT34">
        <f t="shared" si="15"/>
        <v>54</v>
      </c>
      <c r="AU34">
        <f t="shared" si="16"/>
        <v>60</v>
      </c>
      <c r="AV34">
        <f t="shared" si="17"/>
        <v>59</v>
      </c>
      <c r="AW34">
        <f t="shared" si="18"/>
        <v>59</v>
      </c>
      <c r="AX34">
        <f t="shared" si="19"/>
        <v>57</v>
      </c>
      <c r="AY34">
        <f t="shared" si="20"/>
        <v>57</v>
      </c>
      <c r="AZ34">
        <f t="shared" si="21"/>
        <v>55</v>
      </c>
      <c r="BA34">
        <f t="shared" si="22"/>
        <v>55</v>
      </c>
      <c r="BB34">
        <f t="shared" si="23"/>
        <v>53</v>
      </c>
      <c r="BC34">
        <f t="shared" si="24"/>
        <v>52</v>
      </c>
      <c r="BD34">
        <f t="shared" si="25"/>
        <v>52</v>
      </c>
      <c r="BE34">
        <f t="shared" si="26"/>
        <v>49</v>
      </c>
      <c r="BF34">
        <f t="shared" si="27"/>
        <v>49</v>
      </c>
      <c r="BG34">
        <f t="shared" si="28"/>
        <v>49</v>
      </c>
    </row>
    <row r="35" spans="2:59" x14ac:dyDescent="0.3">
      <c r="B35" s="27" t="s">
        <v>40</v>
      </c>
      <c r="C35" s="28">
        <v>13.04319954</v>
      </c>
      <c r="D35" s="28">
        <v>13.157790179999999</v>
      </c>
      <c r="E35" s="28">
        <v>13.28357029</v>
      </c>
      <c r="F35" s="28">
        <v>13.511231499999999</v>
      </c>
      <c r="G35" s="28">
        <v>13.7427945</v>
      </c>
      <c r="H35" s="28">
        <v>13.978326149999999</v>
      </c>
      <c r="I35" s="28">
        <v>14.217894469999999</v>
      </c>
      <c r="J35" s="28">
        <v>14.46156865</v>
      </c>
      <c r="K35" s="28">
        <v>14.709419049999999</v>
      </c>
      <c r="L35" s="28">
        <v>14.96151725</v>
      </c>
      <c r="M35" s="28">
        <v>15.21793605</v>
      </c>
      <c r="N35" s="28">
        <v>15.478749499999999</v>
      </c>
      <c r="O35" s="28">
        <v>15.478749499999999</v>
      </c>
      <c r="P35" s="28">
        <v>15.478749499999999</v>
      </c>
      <c r="Q35" s="28">
        <v>7.0599999430000002</v>
      </c>
      <c r="R35" s="28">
        <v>7.1545649769999997</v>
      </c>
      <c r="S35" s="28">
        <v>7.2491300110000001</v>
      </c>
      <c r="T35" s="28">
        <v>7.3436950449999996</v>
      </c>
      <c r="U35" s="28">
        <v>7.4382600779999999</v>
      </c>
      <c r="V35" s="28">
        <v>7.5328251120000003</v>
      </c>
      <c r="W35" s="28">
        <v>7.6273901459999998</v>
      </c>
      <c r="X35" s="28">
        <v>7.7219551800000001</v>
      </c>
      <c r="Y35" s="28">
        <v>7.8165202139999996</v>
      </c>
      <c r="Z35" s="28">
        <v>7.883260012</v>
      </c>
      <c r="AA35" s="28">
        <v>7.9499998090000004</v>
      </c>
      <c r="AB35" s="28">
        <v>8.0361815970000006</v>
      </c>
      <c r="AC35" s="28">
        <v>8.0361815970000006</v>
      </c>
      <c r="AD35" s="28">
        <v>8.0361815970000006</v>
      </c>
      <c r="AF35">
        <f t="shared" si="1"/>
        <v>72</v>
      </c>
      <c r="AG35">
        <f t="shared" si="2"/>
        <v>73</v>
      </c>
      <c r="AH35">
        <f t="shared" si="3"/>
        <v>74</v>
      </c>
      <c r="AI35">
        <f t="shared" si="4"/>
        <v>71</v>
      </c>
      <c r="AJ35">
        <f t="shared" si="5"/>
        <v>71</v>
      </c>
      <c r="AK35">
        <f t="shared" si="6"/>
        <v>69</v>
      </c>
      <c r="AL35">
        <f t="shared" si="7"/>
        <v>64</v>
      </c>
      <c r="AM35">
        <f t="shared" si="8"/>
        <v>60</v>
      </c>
      <c r="AN35">
        <f t="shared" si="9"/>
        <v>54</v>
      </c>
      <c r="AO35">
        <f t="shared" si="10"/>
        <v>51</v>
      </c>
      <c r="AP35">
        <f t="shared" si="11"/>
        <v>48</v>
      </c>
      <c r="AQ35">
        <f t="shared" si="12"/>
        <v>45</v>
      </c>
      <c r="AR35">
        <f t="shared" si="13"/>
        <v>46</v>
      </c>
      <c r="AS35">
        <f t="shared" si="14"/>
        <v>46</v>
      </c>
      <c r="AT35">
        <f t="shared" si="15"/>
        <v>93</v>
      </c>
      <c r="AU35">
        <f t="shared" si="16"/>
        <v>93</v>
      </c>
      <c r="AV35">
        <f t="shared" si="17"/>
        <v>94</v>
      </c>
      <c r="AW35">
        <f t="shared" si="18"/>
        <v>93</v>
      </c>
      <c r="AX35">
        <f t="shared" si="19"/>
        <v>93</v>
      </c>
      <c r="AY35">
        <f t="shared" si="20"/>
        <v>93</v>
      </c>
      <c r="AZ35">
        <f t="shared" si="21"/>
        <v>94</v>
      </c>
      <c r="BA35">
        <f t="shared" si="22"/>
        <v>94</v>
      </c>
      <c r="BB35">
        <f t="shared" si="23"/>
        <v>94</v>
      </c>
      <c r="BC35">
        <f t="shared" si="24"/>
        <v>94</v>
      </c>
      <c r="BD35">
        <f t="shared" si="25"/>
        <v>94</v>
      </c>
      <c r="BE35">
        <f t="shared" si="26"/>
        <v>94</v>
      </c>
      <c r="BF35">
        <f t="shared" si="27"/>
        <v>94</v>
      </c>
      <c r="BG35">
        <f t="shared" si="28"/>
        <v>94</v>
      </c>
    </row>
    <row r="36" spans="2:59" x14ac:dyDescent="0.3">
      <c r="B36" s="27" t="s">
        <v>45</v>
      </c>
      <c r="C36" s="28">
        <v>14.41386032</v>
      </c>
      <c r="D36" s="28">
        <v>14.50032043</v>
      </c>
      <c r="E36" s="28">
        <v>14.18010044</v>
      </c>
      <c r="F36" s="28">
        <v>14.7003603</v>
      </c>
      <c r="G36" s="28">
        <v>14.602179530000001</v>
      </c>
      <c r="H36" s="28">
        <v>14.64527988</v>
      </c>
      <c r="I36" s="28">
        <v>14.76609039</v>
      </c>
      <c r="J36" s="28">
        <v>14.736169820000001</v>
      </c>
      <c r="K36" s="28">
        <v>14.628640170000001</v>
      </c>
      <c r="L36" s="28">
        <v>14.52388</v>
      </c>
      <c r="M36" s="28">
        <v>14.27917004</v>
      </c>
      <c r="N36" s="28">
        <v>14.437490459999999</v>
      </c>
      <c r="O36" s="28">
        <v>14.286410330000001</v>
      </c>
      <c r="P36" s="28">
        <v>14.286410330000001</v>
      </c>
      <c r="Q36" s="28">
        <v>7.3899998660000001</v>
      </c>
      <c r="R36" s="28">
        <v>7.5199999809999998</v>
      </c>
      <c r="S36" s="28">
        <v>7.6300001139999996</v>
      </c>
      <c r="T36" s="28">
        <v>7.829999924</v>
      </c>
      <c r="U36" s="28">
        <v>7.9899997709999999</v>
      </c>
      <c r="V36" s="28">
        <v>8.0500001910000005</v>
      </c>
      <c r="W36" s="28">
        <v>8.2200002669999996</v>
      </c>
      <c r="X36" s="28">
        <v>8.3600001339999999</v>
      </c>
      <c r="Y36" s="28">
        <v>8.5</v>
      </c>
      <c r="Z36" s="28">
        <v>8.6400003430000005</v>
      </c>
      <c r="AA36" s="28">
        <v>8.8599996569999995</v>
      </c>
      <c r="AB36" s="28">
        <v>9.0315815970000006</v>
      </c>
      <c r="AC36" s="28">
        <v>9.0315815970000006</v>
      </c>
      <c r="AD36" s="28">
        <v>9.0315815970000006</v>
      </c>
      <c r="AF36">
        <f t="shared" si="1"/>
        <v>48</v>
      </c>
      <c r="AG36">
        <f t="shared" si="2"/>
        <v>50</v>
      </c>
      <c r="AH36">
        <f t="shared" si="3"/>
        <v>57</v>
      </c>
      <c r="AI36">
        <f t="shared" si="4"/>
        <v>51</v>
      </c>
      <c r="AJ36">
        <f t="shared" si="5"/>
        <v>54</v>
      </c>
      <c r="AK36">
        <f t="shared" si="6"/>
        <v>57</v>
      </c>
      <c r="AL36">
        <f t="shared" si="7"/>
        <v>56</v>
      </c>
      <c r="AM36">
        <f t="shared" si="8"/>
        <v>55</v>
      </c>
      <c r="AN36">
        <f t="shared" si="9"/>
        <v>57</v>
      </c>
      <c r="AO36">
        <f t="shared" si="10"/>
        <v>60</v>
      </c>
      <c r="AP36">
        <f t="shared" si="11"/>
        <v>64</v>
      </c>
      <c r="AQ36">
        <f t="shared" si="12"/>
        <v>62</v>
      </c>
      <c r="AR36">
        <f t="shared" si="13"/>
        <v>63</v>
      </c>
      <c r="AS36">
        <f t="shared" si="14"/>
        <v>64</v>
      </c>
      <c r="AT36">
        <f t="shared" si="15"/>
        <v>86</v>
      </c>
      <c r="AU36">
        <f t="shared" si="16"/>
        <v>87</v>
      </c>
      <c r="AV36">
        <f t="shared" si="17"/>
        <v>88</v>
      </c>
      <c r="AW36">
        <f t="shared" si="18"/>
        <v>88</v>
      </c>
      <c r="AX36">
        <f t="shared" si="19"/>
        <v>87</v>
      </c>
      <c r="AY36">
        <f t="shared" si="20"/>
        <v>88</v>
      </c>
      <c r="AZ36">
        <f t="shared" si="21"/>
        <v>88</v>
      </c>
      <c r="BA36">
        <f t="shared" si="22"/>
        <v>85</v>
      </c>
      <c r="BB36">
        <f t="shared" si="23"/>
        <v>86</v>
      </c>
      <c r="BC36">
        <f t="shared" si="24"/>
        <v>87</v>
      </c>
      <c r="BD36">
        <f t="shared" si="25"/>
        <v>82</v>
      </c>
      <c r="BE36">
        <f t="shared" si="26"/>
        <v>83</v>
      </c>
      <c r="BF36">
        <f t="shared" si="27"/>
        <v>83</v>
      </c>
      <c r="BG36">
        <f t="shared" si="28"/>
        <v>83</v>
      </c>
    </row>
    <row r="37" spans="2:59" x14ac:dyDescent="0.3">
      <c r="B37" s="27" t="s">
        <v>43</v>
      </c>
      <c r="C37" s="28">
        <v>8.6907596589999994</v>
      </c>
      <c r="D37" s="28">
        <v>9.0289297099999999</v>
      </c>
      <c r="E37" s="28">
        <v>8.8927898410000008</v>
      </c>
      <c r="F37" s="28">
        <v>9.1451597210000006</v>
      </c>
      <c r="G37" s="28">
        <v>9.3492723259999995</v>
      </c>
      <c r="H37" s="28">
        <v>9.5579405590000004</v>
      </c>
      <c r="I37" s="28">
        <v>9.7712661000000001</v>
      </c>
      <c r="J37" s="28">
        <v>9.9893528949999997</v>
      </c>
      <c r="K37" s="28">
        <v>10.212307210000001</v>
      </c>
      <c r="L37" s="28">
        <v>10.44023769</v>
      </c>
      <c r="M37" s="28">
        <v>10.67325539</v>
      </c>
      <c r="N37" s="28">
        <v>10.911473859999999</v>
      </c>
      <c r="O37" s="28">
        <v>10.911473859999999</v>
      </c>
      <c r="P37" s="28">
        <v>10.911473859999999</v>
      </c>
      <c r="Q37" s="28">
        <v>5.6412166069999996</v>
      </c>
      <c r="R37" s="28">
        <v>5.7474777499999998</v>
      </c>
      <c r="S37" s="28">
        <v>5.8537388940000001</v>
      </c>
      <c r="T37" s="28">
        <v>5.9600000380000004</v>
      </c>
      <c r="U37" s="28">
        <v>6.2266667680000003</v>
      </c>
      <c r="V37" s="28">
        <v>6.4933334990000002</v>
      </c>
      <c r="W37" s="28">
        <v>6.7600002290000001</v>
      </c>
      <c r="X37" s="28">
        <v>6.903780222</v>
      </c>
      <c r="Y37" s="28">
        <v>7.0475602149999999</v>
      </c>
      <c r="Z37" s="28">
        <v>7.1268625070000002</v>
      </c>
      <c r="AA37" s="28">
        <v>7.2061647989999997</v>
      </c>
      <c r="AB37" s="28">
        <v>7.3785610860000004</v>
      </c>
      <c r="AC37" s="28">
        <v>7.3785610860000004</v>
      </c>
      <c r="AD37" s="28">
        <v>7.3785610860000004</v>
      </c>
      <c r="AF37">
        <f t="shared" si="1"/>
        <v>122</v>
      </c>
      <c r="AG37">
        <f t="shared" si="2"/>
        <v>122</v>
      </c>
      <c r="AH37">
        <f t="shared" si="3"/>
        <v>122</v>
      </c>
      <c r="AI37">
        <f t="shared" si="4"/>
        <v>122</v>
      </c>
      <c r="AJ37">
        <f t="shared" si="5"/>
        <v>122</v>
      </c>
      <c r="AK37">
        <f t="shared" si="6"/>
        <v>122</v>
      </c>
      <c r="AL37">
        <f t="shared" si="7"/>
        <v>121</v>
      </c>
      <c r="AM37">
        <f t="shared" si="8"/>
        <v>121</v>
      </c>
      <c r="AN37">
        <f t="shared" si="9"/>
        <v>120</v>
      </c>
      <c r="AO37">
        <f t="shared" si="10"/>
        <v>117</v>
      </c>
      <c r="AP37">
        <f t="shared" si="11"/>
        <v>116</v>
      </c>
      <c r="AQ37">
        <f t="shared" si="12"/>
        <v>112</v>
      </c>
      <c r="AR37">
        <f t="shared" si="13"/>
        <v>112</v>
      </c>
      <c r="AS37">
        <f t="shared" si="14"/>
        <v>113</v>
      </c>
      <c r="AT37">
        <f t="shared" si="15"/>
        <v>103</v>
      </c>
      <c r="AU37">
        <f t="shared" si="16"/>
        <v>103</v>
      </c>
      <c r="AV37">
        <f t="shared" si="17"/>
        <v>102</v>
      </c>
      <c r="AW37">
        <f t="shared" si="18"/>
        <v>102</v>
      </c>
      <c r="AX37">
        <f t="shared" si="19"/>
        <v>102</v>
      </c>
      <c r="AY37">
        <f t="shared" si="20"/>
        <v>102</v>
      </c>
      <c r="AZ37">
        <f t="shared" si="21"/>
        <v>100</v>
      </c>
      <c r="BA37">
        <f t="shared" si="22"/>
        <v>100</v>
      </c>
      <c r="BB37">
        <f t="shared" si="23"/>
        <v>98</v>
      </c>
      <c r="BC37">
        <f t="shared" si="24"/>
        <v>100</v>
      </c>
      <c r="BD37">
        <f t="shared" si="25"/>
        <v>102</v>
      </c>
      <c r="BE37">
        <f t="shared" si="26"/>
        <v>101</v>
      </c>
      <c r="BF37">
        <f t="shared" si="27"/>
        <v>101</v>
      </c>
      <c r="BG37">
        <f t="shared" si="28"/>
        <v>101</v>
      </c>
    </row>
    <row r="38" spans="2:59" x14ac:dyDescent="0.3">
      <c r="B38" s="27" t="s">
        <v>48</v>
      </c>
      <c r="C38" s="28">
        <v>13.69601127</v>
      </c>
      <c r="D38" s="28">
        <v>13.967189790000001</v>
      </c>
      <c r="E38" s="28">
        <v>14.13411999</v>
      </c>
      <c r="F38" s="28">
        <v>14.33946991</v>
      </c>
      <c r="G38" s="28">
        <v>14.634909629999999</v>
      </c>
      <c r="H38" s="28">
        <v>14.693050380000001</v>
      </c>
      <c r="I38" s="28">
        <v>14.817660330000001</v>
      </c>
      <c r="J38" s="28">
        <v>15.06278992</v>
      </c>
      <c r="K38" s="28">
        <v>15.22842026</v>
      </c>
      <c r="L38" s="28">
        <v>15.8384304</v>
      </c>
      <c r="M38" s="28">
        <v>16.092003779999999</v>
      </c>
      <c r="N38" s="28">
        <v>16.349636870000001</v>
      </c>
      <c r="O38" s="28">
        <v>16.349636870000001</v>
      </c>
      <c r="P38" s="28">
        <v>16.349636870000001</v>
      </c>
      <c r="Q38" s="28">
        <v>8.2299995419999998</v>
      </c>
      <c r="R38" s="28">
        <v>8.3500003809999992</v>
      </c>
      <c r="S38" s="28">
        <v>8.4099998469999999</v>
      </c>
      <c r="T38" s="28">
        <v>8.5799999239999991</v>
      </c>
      <c r="U38" s="28">
        <v>8.75</v>
      </c>
      <c r="V38" s="28">
        <v>8.5799999239999991</v>
      </c>
      <c r="W38" s="28">
        <v>8.5600004199999997</v>
      </c>
      <c r="X38" s="28">
        <v>8.6400003430000005</v>
      </c>
      <c r="Y38" s="28">
        <v>8.7200002669999996</v>
      </c>
      <c r="Z38" s="28">
        <v>8.7600002289999992</v>
      </c>
      <c r="AA38" s="28">
        <v>8.8000001910000005</v>
      </c>
      <c r="AB38" s="28">
        <v>8.8447524990000002</v>
      </c>
      <c r="AC38" s="28">
        <v>8.8447524990000002</v>
      </c>
      <c r="AD38" s="28">
        <v>8.8447524990000002</v>
      </c>
      <c r="AF38">
        <f t="shared" si="1"/>
        <v>59</v>
      </c>
      <c r="AG38">
        <f t="shared" si="2"/>
        <v>58</v>
      </c>
      <c r="AH38">
        <f t="shared" si="3"/>
        <v>59</v>
      </c>
      <c r="AI38">
        <f t="shared" si="4"/>
        <v>58</v>
      </c>
      <c r="AJ38">
        <f t="shared" si="5"/>
        <v>52</v>
      </c>
      <c r="AK38">
        <f t="shared" si="6"/>
        <v>54</v>
      </c>
      <c r="AL38">
        <f t="shared" si="7"/>
        <v>54</v>
      </c>
      <c r="AM38">
        <f t="shared" si="8"/>
        <v>47</v>
      </c>
      <c r="AN38">
        <f t="shared" si="9"/>
        <v>46</v>
      </c>
      <c r="AO38">
        <f t="shared" si="10"/>
        <v>37</v>
      </c>
      <c r="AP38">
        <f t="shared" si="11"/>
        <v>33</v>
      </c>
      <c r="AQ38">
        <f t="shared" si="12"/>
        <v>31</v>
      </c>
      <c r="AR38">
        <f t="shared" si="13"/>
        <v>31</v>
      </c>
      <c r="AS38">
        <f t="shared" si="14"/>
        <v>31</v>
      </c>
      <c r="AT38">
        <f t="shared" si="15"/>
        <v>72</v>
      </c>
      <c r="AU38">
        <f t="shared" si="16"/>
        <v>72</v>
      </c>
      <c r="AV38">
        <f t="shared" si="17"/>
        <v>77</v>
      </c>
      <c r="AW38">
        <f t="shared" si="18"/>
        <v>75</v>
      </c>
      <c r="AX38">
        <f t="shared" si="19"/>
        <v>76</v>
      </c>
      <c r="AY38">
        <f t="shared" si="20"/>
        <v>81</v>
      </c>
      <c r="AZ38">
        <f t="shared" si="21"/>
        <v>82</v>
      </c>
      <c r="BA38">
        <f t="shared" si="22"/>
        <v>82</v>
      </c>
      <c r="BB38">
        <f t="shared" si="23"/>
        <v>82</v>
      </c>
      <c r="BC38">
        <f t="shared" si="24"/>
        <v>84</v>
      </c>
      <c r="BD38">
        <f t="shared" si="25"/>
        <v>88</v>
      </c>
      <c r="BE38">
        <f t="shared" si="26"/>
        <v>88</v>
      </c>
      <c r="BF38">
        <f t="shared" si="27"/>
        <v>89</v>
      </c>
      <c r="BG38">
        <f t="shared" si="28"/>
        <v>89</v>
      </c>
    </row>
    <row r="39" spans="2:59" x14ac:dyDescent="0.3">
      <c r="B39" s="27" t="s">
        <v>41</v>
      </c>
      <c r="C39" s="28">
        <v>7.7704577129999999</v>
      </c>
      <c r="D39" s="28">
        <v>7.8987756730000003</v>
      </c>
      <c r="E39" s="28">
        <v>8.0270936329999998</v>
      </c>
      <c r="F39" s="28">
        <v>8.1554115930000002</v>
      </c>
      <c r="G39" s="28">
        <v>8.2837295530000006</v>
      </c>
      <c r="H39" s="28">
        <v>8.5478296280000006</v>
      </c>
      <c r="I39" s="28">
        <v>9.0726900100000005</v>
      </c>
      <c r="J39" s="28">
        <v>9.4741601939999995</v>
      </c>
      <c r="K39" s="28">
        <v>9.6978702549999998</v>
      </c>
      <c r="L39" s="28">
        <v>9.9215803149999999</v>
      </c>
      <c r="M39" s="28">
        <v>10.10165024</v>
      </c>
      <c r="N39" s="28">
        <v>10.198349950000001</v>
      </c>
      <c r="O39" s="28">
        <v>10.20602036</v>
      </c>
      <c r="P39" s="28">
        <v>11.411129949999999</v>
      </c>
      <c r="Q39" s="28">
        <v>4.0771261919999997</v>
      </c>
      <c r="R39" s="28">
        <v>4.2278446010000001</v>
      </c>
      <c r="S39" s="28">
        <v>4.3785630099999997</v>
      </c>
      <c r="T39" s="28">
        <v>4.5292814190000001</v>
      </c>
      <c r="U39" s="28">
        <v>4.6799998279999997</v>
      </c>
      <c r="V39" s="28">
        <v>4.7071426939999998</v>
      </c>
      <c r="W39" s="28">
        <v>4.7342855589999999</v>
      </c>
      <c r="X39" s="28">
        <v>4.761428424</v>
      </c>
      <c r="Y39" s="28">
        <v>4.7885712900000001</v>
      </c>
      <c r="Z39" s="28">
        <v>4.8157141550000002</v>
      </c>
      <c r="AA39" s="28">
        <v>4.8428570200000003</v>
      </c>
      <c r="AB39" s="28">
        <v>4.8699998860000004</v>
      </c>
      <c r="AC39" s="28">
        <v>4.8699998860000004</v>
      </c>
      <c r="AD39" s="28">
        <v>4.8699998860000004</v>
      </c>
      <c r="AF39">
        <f t="shared" si="1"/>
        <v>125</v>
      </c>
      <c r="AG39">
        <f t="shared" si="2"/>
        <v>125</v>
      </c>
      <c r="AH39">
        <f t="shared" si="3"/>
        <v>125</v>
      </c>
      <c r="AI39">
        <f t="shared" si="4"/>
        <v>125</v>
      </c>
      <c r="AJ39">
        <f t="shared" si="5"/>
        <v>125</v>
      </c>
      <c r="AK39">
        <f t="shared" si="6"/>
        <v>125</v>
      </c>
      <c r="AL39">
        <f t="shared" si="7"/>
        <v>125</v>
      </c>
      <c r="AM39">
        <f t="shared" si="8"/>
        <v>125</v>
      </c>
      <c r="AN39">
        <f t="shared" si="9"/>
        <v>125</v>
      </c>
      <c r="AO39">
        <f t="shared" si="10"/>
        <v>124</v>
      </c>
      <c r="AP39">
        <f t="shared" si="11"/>
        <v>122</v>
      </c>
      <c r="AQ39">
        <f t="shared" si="12"/>
        <v>122</v>
      </c>
      <c r="AR39">
        <f t="shared" si="13"/>
        <v>122</v>
      </c>
      <c r="AS39">
        <f t="shared" si="14"/>
        <v>109</v>
      </c>
      <c r="AT39">
        <f t="shared" si="15"/>
        <v>115</v>
      </c>
      <c r="AU39">
        <f t="shared" si="16"/>
        <v>115</v>
      </c>
      <c r="AV39">
        <f t="shared" si="17"/>
        <v>114</v>
      </c>
      <c r="AW39">
        <f t="shared" si="18"/>
        <v>114</v>
      </c>
      <c r="AX39">
        <f t="shared" si="19"/>
        <v>113</v>
      </c>
      <c r="AY39">
        <f t="shared" si="20"/>
        <v>115</v>
      </c>
      <c r="AZ39">
        <f t="shared" si="21"/>
        <v>116</v>
      </c>
      <c r="BA39">
        <f t="shared" si="22"/>
        <v>117</v>
      </c>
      <c r="BB39">
        <f t="shared" si="23"/>
        <v>116</v>
      </c>
      <c r="BC39">
        <f t="shared" si="24"/>
        <v>118</v>
      </c>
      <c r="BD39">
        <f t="shared" si="25"/>
        <v>118</v>
      </c>
      <c r="BE39">
        <f t="shared" si="26"/>
        <v>118</v>
      </c>
      <c r="BF39">
        <f t="shared" si="27"/>
        <v>118</v>
      </c>
      <c r="BG39">
        <f t="shared" si="28"/>
        <v>118</v>
      </c>
    </row>
    <row r="40" spans="2:59" x14ac:dyDescent="0.3">
      <c r="B40" s="27" t="s">
        <v>49</v>
      </c>
      <c r="C40" s="28">
        <v>16.27037048</v>
      </c>
      <c r="D40" s="28">
        <v>15.497619630000001</v>
      </c>
      <c r="E40" s="28">
        <v>14.615269659999999</v>
      </c>
      <c r="F40" s="28">
        <v>13.98764038</v>
      </c>
      <c r="G40" s="28">
        <v>14.04951</v>
      </c>
      <c r="H40" s="28">
        <v>13.857890129999999</v>
      </c>
      <c r="I40" s="28">
        <v>13.864109989999999</v>
      </c>
      <c r="J40" s="28">
        <v>14.06610012</v>
      </c>
      <c r="K40" s="28">
        <v>14.20104027</v>
      </c>
      <c r="L40" s="28">
        <v>14.348719600000001</v>
      </c>
      <c r="M40" s="28">
        <v>14.42603016</v>
      </c>
      <c r="N40" s="28">
        <v>14.46930027</v>
      </c>
      <c r="O40" s="28">
        <v>14.17407036</v>
      </c>
      <c r="P40" s="28">
        <v>13.87884045</v>
      </c>
      <c r="Q40" s="28">
        <v>11.23400002</v>
      </c>
      <c r="R40" s="28">
        <v>11.36700001</v>
      </c>
      <c r="S40" s="28">
        <v>11.5</v>
      </c>
      <c r="T40" s="28">
        <v>11.38051714</v>
      </c>
      <c r="U40" s="28">
        <v>11.261034280000001</v>
      </c>
      <c r="V40" s="28">
        <v>11.14155143</v>
      </c>
      <c r="W40" s="28">
        <v>11.02206857</v>
      </c>
      <c r="X40" s="28">
        <v>10.90258571</v>
      </c>
      <c r="Y40" s="28">
        <v>10.783102850000001</v>
      </c>
      <c r="Z40" s="28">
        <v>10.66362</v>
      </c>
      <c r="AA40" s="28">
        <v>10.54799566</v>
      </c>
      <c r="AB40" s="28">
        <v>10.631489029999999</v>
      </c>
      <c r="AC40" s="28">
        <v>10.631489029999999</v>
      </c>
      <c r="AD40" s="28">
        <v>10.631489029999999</v>
      </c>
      <c r="AF40">
        <f t="shared" si="1"/>
        <v>20</v>
      </c>
      <c r="AG40">
        <f t="shared" si="2"/>
        <v>31</v>
      </c>
      <c r="AH40">
        <f t="shared" si="3"/>
        <v>51</v>
      </c>
      <c r="AI40">
        <f t="shared" si="4"/>
        <v>65</v>
      </c>
      <c r="AJ40">
        <f t="shared" si="5"/>
        <v>68</v>
      </c>
      <c r="AK40">
        <f t="shared" si="6"/>
        <v>71</v>
      </c>
      <c r="AL40">
        <f t="shared" si="7"/>
        <v>71</v>
      </c>
      <c r="AM40">
        <f t="shared" si="8"/>
        <v>70</v>
      </c>
      <c r="AN40">
        <f t="shared" si="9"/>
        <v>68</v>
      </c>
      <c r="AO40">
        <f t="shared" si="10"/>
        <v>66</v>
      </c>
      <c r="AP40">
        <f t="shared" si="11"/>
        <v>62</v>
      </c>
      <c r="AQ40">
        <f t="shared" si="12"/>
        <v>61</v>
      </c>
      <c r="AR40">
        <f t="shared" si="13"/>
        <v>65</v>
      </c>
      <c r="AS40">
        <f t="shared" si="14"/>
        <v>70</v>
      </c>
      <c r="AT40">
        <f t="shared" si="15"/>
        <v>35</v>
      </c>
      <c r="AU40">
        <f t="shared" si="16"/>
        <v>34</v>
      </c>
      <c r="AV40">
        <f t="shared" si="17"/>
        <v>32</v>
      </c>
      <c r="AW40">
        <f t="shared" si="18"/>
        <v>35</v>
      </c>
      <c r="AX40">
        <f t="shared" si="19"/>
        <v>37</v>
      </c>
      <c r="AY40">
        <f t="shared" si="20"/>
        <v>44</v>
      </c>
      <c r="AZ40">
        <f t="shared" si="21"/>
        <v>47</v>
      </c>
      <c r="BA40">
        <f t="shared" si="22"/>
        <v>48</v>
      </c>
      <c r="BB40">
        <f t="shared" si="23"/>
        <v>52</v>
      </c>
      <c r="BC40">
        <f t="shared" si="24"/>
        <v>55</v>
      </c>
      <c r="BD40">
        <f t="shared" si="25"/>
        <v>60</v>
      </c>
      <c r="BE40">
        <f t="shared" si="26"/>
        <v>61</v>
      </c>
      <c r="BF40">
        <f t="shared" si="27"/>
        <v>62</v>
      </c>
      <c r="BG40">
        <f t="shared" si="28"/>
        <v>62</v>
      </c>
    </row>
    <row r="41" spans="2:59" x14ac:dyDescent="0.3">
      <c r="B41" s="27" t="s">
        <v>50</v>
      </c>
      <c r="C41" s="28">
        <v>13.99242973</v>
      </c>
      <c r="D41" s="28">
        <v>13.94190979</v>
      </c>
      <c r="E41" s="28">
        <v>13.956500050000001</v>
      </c>
      <c r="F41" s="28">
        <v>14.180179600000001</v>
      </c>
      <c r="G41" s="28">
        <v>14.46158028</v>
      </c>
      <c r="H41" s="28">
        <v>14.828310009999999</v>
      </c>
      <c r="I41" s="28">
        <v>15.033579830000001</v>
      </c>
      <c r="J41" s="28">
        <v>15.509389880000001</v>
      </c>
      <c r="K41" s="28">
        <v>15.6956501</v>
      </c>
      <c r="L41" s="28">
        <v>16.0143795</v>
      </c>
      <c r="M41" s="28">
        <v>16.228170389999999</v>
      </c>
      <c r="N41" s="28">
        <v>16.243089680000001</v>
      </c>
      <c r="O41" s="28">
        <v>16.215599059999999</v>
      </c>
      <c r="P41" s="28">
        <v>16.215599059999999</v>
      </c>
      <c r="Q41" s="28">
        <v>11.43999958</v>
      </c>
      <c r="R41" s="28">
        <v>11.579999920000001</v>
      </c>
      <c r="S41" s="28">
        <v>11.81000042</v>
      </c>
      <c r="T41" s="28">
        <v>11.880000109999999</v>
      </c>
      <c r="U41" s="28">
        <v>11.880000109999999</v>
      </c>
      <c r="V41" s="28">
        <v>11.869999890000001</v>
      </c>
      <c r="W41" s="28">
        <v>12.09000015</v>
      </c>
      <c r="X41" s="28">
        <v>12.184999940000001</v>
      </c>
      <c r="Y41" s="28">
        <v>12.27999973</v>
      </c>
      <c r="Z41" s="28">
        <v>12.35999966</v>
      </c>
      <c r="AA41" s="28">
        <v>12.43999958</v>
      </c>
      <c r="AB41" s="28">
        <v>12.5573721</v>
      </c>
      <c r="AC41" s="28">
        <v>12.5573721</v>
      </c>
      <c r="AD41" s="28">
        <v>12.5573721</v>
      </c>
      <c r="AF41">
        <f t="shared" si="1"/>
        <v>53</v>
      </c>
      <c r="AG41">
        <f t="shared" si="2"/>
        <v>60</v>
      </c>
      <c r="AH41">
        <f t="shared" si="3"/>
        <v>64</v>
      </c>
      <c r="AI41">
        <f t="shared" si="4"/>
        <v>61</v>
      </c>
      <c r="AJ41">
        <f t="shared" si="5"/>
        <v>58</v>
      </c>
      <c r="AK41">
        <f t="shared" si="6"/>
        <v>51</v>
      </c>
      <c r="AL41">
        <f t="shared" si="7"/>
        <v>48</v>
      </c>
      <c r="AM41">
        <f t="shared" si="8"/>
        <v>41</v>
      </c>
      <c r="AN41">
        <f t="shared" si="9"/>
        <v>39</v>
      </c>
      <c r="AO41">
        <f t="shared" si="10"/>
        <v>32</v>
      </c>
      <c r="AP41">
        <f t="shared" si="11"/>
        <v>29</v>
      </c>
      <c r="AQ41">
        <f t="shared" si="12"/>
        <v>34</v>
      </c>
      <c r="AR41">
        <f t="shared" si="13"/>
        <v>34</v>
      </c>
      <c r="AS41">
        <f t="shared" si="14"/>
        <v>33</v>
      </c>
      <c r="AT41">
        <f t="shared" si="15"/>
        <v>31</v>
      </c>
      <c r="AU41">
        <f t="shared" si="16"/>
        <v>29</v>
      </c>
      <c r="AV41">
        <f t="shared" si="17"/>
        <v>27</v>
      </c>
      <c r="AW41">
        <f t="shared" si="18"/>
        <v>27</v>
      </c>
      <c r="AX41">
        <f t="shared" si="19"/>
        <v>27</v>
      </c>
      <c r="AY41">
        <f t="shared" si="20"/>
        <v>30</v>
      </c>
      <c r="AZ41">
        <f t="shared" si="21"/>
        <v>28</v>
      </c>
      <c r="BA41">
        <f t="shared" si="22"/>
        <v>27</v>
      </c>
      <c r="BB41">
        <f t="shared" si="23"/>
        <v>28</v>
      </c>
      <c r="BC41">
        <f t="shared" si="24"/>
        <v>28</v>
      </c>
      <c r="BD41">
        <f t="shared" si="25"/>
        <v>27</v>
      </c>
      <c r="BE41">
        <f t="shared" si="26"/>
        <v>27</v>
      </c>
      <c r="BF41">
        <f t="shared" si="27"/>
        <v>27</v>
      </c>
      <c r="BG41">
        <f t="shared" si="28"/>
        <v>27</v>
      </c>
    </row>
    <row r="42" spans="2:59" x14ac:dyDescent="0.3">
      <c r="B42" s="27" t="s">
        <v>51</v>
      </c>
      <c r="C42" s="28">
        <v>16.216030119999999</v>
      </c>
      <c r="D42" s="28">
        <v>16.363470079999999</v>
      </c>
      <c r="E42" s="28">
        <v>16.35502052</v>
      </c>
      <c r="F42" s="28">
        <v>16.857030869999999</v>
      </c>
      <c r="G42" s="28">
        <v>16.961360930000001</v>
      </c>
      <c r="H42" s="28">
        <v>16.954700469999999</v>
      </c>
      <c r="I42" s="28">
        <v>16.786090850000001</v>
      </c>
      <c r="J42" s="28">
        <v>16.678140639999999</v>
      </c>
      <c r="K42" s="28">
        <v>16.12398911</v>
      </c>
      <c r="L42" s="28">
        <v>16.10343933</v>
      </c>
      <c r="M42" s="28">
        <v>16.138990400000001</v>
      </c>
      <c r="N42" s="28">
        <v>16.646699909999999</v>
      </c>
      <c r="O42" s="28">
        <v>16.793500900000002</v>
      </c>
      <c r="P42" s="28">
        <v>16.793500900000002</v>
      </c>
      <c r="Q42" s="28">
        <v>12.39000034</v>
      </c>
      <c r="R42" s="28">
        <v>12.47000027</v>
      </c>
      <c r="S42" s="28">
        <v>12.52000046</v>
      </c>
      <c r="T42" s="28">
        <v>12.600000380000001</v>
      </c>
      <c r="U42" s="28">
        <v>12.64000034</v>
      </c>
      <c r="V42" s="28">
        <v>12.670000079999999</v>
      </c>
      <c r="W42" s="28">
        <v>12.739999770000001</v>
      </c>
      <c r="X42" s="28">
        <v>12.789999959999999</v>
      </c>
      <c r="Y42" s="28">
        <v>12.829999920000001</v>
      </c>
      <c r="Z42" s="28">
        <v>12.869999890000001</v>
      </c>
      <c r="AA42" s="28">
        <v>12.91650699</v>
      </c>
      <c r="AB42" s="28">
        <v>12.963182140000001</v>
      </c>
      <c r="AC42" s="28">
        <v>12.963182140000001</v>
      </c>
      <c r="AD42" s="28">
        <v>12.963182140000001</v>
      </c>
      <c r="AF42">
        <f t="shared" si="1"/>
        <v>22</v>
      </c>
      <c r="AG42">
        <f t="shared" si="2"/>
        <v>21</v>
      </c>
      <c r="AH42">
        <f t="shared" si="3"/>
        <v>20</v>
      </c>
      <c r="AI42">
        <f t="shared" si="4"/>
        <v>16</v>
      </c>
      <c r="AJ42">
        <f t="shared" si="5"/>
        <v>17</v>
      </c>
      <c r="AK42">
        <f t="shared" si="6"/>
        <v>16</v>
      </c>
      <c r="AL42">
        <f t="shared" si="7"/>
        <v>17</v>
      </c>
      <c r="AM42">
        <f t="shared" si="8"/>
        <v>17</v>
      </c>
      <c r="AN42">
        <f t="shared" si="9"/>
        <v>28</v>
      </c>
      <c r="AO42">
        <f t="shared" si="10"/>
        <v>30</v>
      </c>
      <c r="AP42">
        <f t="shared" si="11"/>
        <v>31</v>
      </c>
      <c r="AQ42">
        <f t="shared" si="12"/>
        <v>22</v>
      </c>
      <c r="AR42">
        <f t="shared" si="13"/>
        <v>22</v>
      </c>
      <c r="AS42">
        <f t="shared" si="14"/>
        <v>22</v>
      </c>
      <c r="AT42">
        <f t="shared" si="15"/>
        <v>15</v>
      </c>
      <c r="AU42">
        <f t="shared" si="16"/>
        <v>15</v>
      </c>
      <c r="AV42">
        <f t="shared" si="17"/>
        <v>15</v>
      </c>
      <c r="AW42">
        <f t="shared" si="18"/>
        <v>13</v>
      </c>
      <c r="AX42">
        <f t="shared" si="19"/>
        <v>13</v>
      </c>
      <c r="AY42">
        <f t="shared" si="20"/>
        <v>13</v>
      </c>
      <c r="AZ42">
        <f t="shared" si="21"/>
        <v>14</v>
      </c>
      <c r="BA42">
        <f t="shared" si="22"/>
        <v>14</v>
      </c>
      <c r="BB42">
        <f t="shared" si="23"/>
        <v>15</v>
      </c>
      <c r="BC42">
        <f t="shared" si="24"/>
        <v>14</v>
      </c>
      <c r="BD42">
        <f t="shared" si="25"/>
        <v>15</v>
      </c>
      <c r="BE42">
        <f t="shared" si="26"/>
        <v>14</v>
      </c>
      <c r="BF42">
        <f t="shared" si="27"/>
        <v>14</v>
      </c>
      <c r="BG42">
        <f t="shared" si="28"/>
        <v>14</v>
      </c>
    </row>
    <row r="43" spans="2:59" x14ac:dyDescent="0.3">
      <c r="B43" s="27" t="s">
        <v>55</v>
      </c>
      <c r="C43" s="28">
        <v>16.89028931</v>
      </c>
      <c r="D43" s="28">
        <v>18.354360580000002</v>
      </c>
      <c r="E43" s="28">
        <v>18.6772995</v>
      </c>
      <c r="F43" s="28">
        <v>19.17308044</v>
      </c>
      <c r="G43" s="28">
        <v>19.208990100000001</v>
      </c>
      <c r="H43" s="28">
        <v>19.296899799999998</v>
      </c>
      <c r="I43" s="28">
        <v>19.0395298</v>
      </c>
      <c r="J43" s="28">
        <v>18.824329380000002</v>
      </c>
      <c r="K43" s="28">
        <v>18.72179985</v>
      </c>
      <c r="L43" s="28">
        <v>18.620130540000002</v>
      </c>
      <c r="M43" s="28">
        <v>18.640319819999998</v>
      </c>
      <c r="N43" s="28">
        <v>18.77403069</v>
      </c>
      <c r="O43" s="28">
        <v>18.704010010000001</v>
      </c>
      <c r="P43" s="28">
        <v>18.704010010000001</v>
      </c>
      <c r="Q43" s="28">
        <v>12.43000031</v>
      </c>
      <c r="R43" s="28">
        <v>12.47000027</v>
      </c>
      <c r="S43" s="28">
        <v>12.69999981</v>
      </c>
      <c r="T43" s="28">
        <v>12.75</v>
      </c>
      <c r="U43" s="28">
        <v>12.39000034</v>
      </c>
      <c r="V43" s="28">
        <v>12.64000034</v>
      </c>
      <c r="W43" s="28">
        <v>13.15999985</v>
      </c>
      <c r="X43" s="28">
        <v>13.00999975</v>
      </c>
      <c r="Y43" s="28">
        <v>12.85999966</v>
      </c>
      <c r="Z43" s="28">
        <v>12.90999985</v>
      </c>
      <c r="AA43" s="28">
        <v>12.960000040000001</v>
      </c>
      <c r="AB43" s="28">
        <v>13.027320599999999</v>
      </c>
      <c r="AC43" s="28">
        <v>13.027320599999999</v>
      </c>
      <c r="AD43" s="28">
        <v>13.027320599999999</v>
      </c>
      <c r="AF43">
        <f t="shared" si="1"/>
        <v>13</v>
      </c>
      <c r="AG43">
        <f t="shared" si="2"/>
        <v>5</v>
      </c>
      <c r="AH43">
        <f t="shared" si="3"/>
        <v>5</v>
      </c>
      <c r="AI43">
        <f t="shared" si="4"/>
        <v>5</v>
      </c>
      <c r="AJ43">
        <f t="shared" si="5"/>
        <v>5</v>
      </c>
      <c r="AK43">
        <f t="shared" si="6"/>
        <v>5</v>
      </c>
      <c r="AL43">
        <f t="shared" si="7"/>
        <v>5</v>
      </c>
      <c r="AM43">
        <f t="shared" si="8"/>
        <v>8</v>
      </c>
      <c r="AN43">
        <f t="shared" si="9"/>
        <v>9</v>
      </c>
      <c r="AO43">
        <f t="shared" si="10"/>
        <v>9</v>
      </c>
      <c r="AP43">
        <f t="shared" si="11"/>
        <v>9</v>
      </c>
      <c r="AQ43">
        <f t="shared" si="12"/>
        <v>11</v>
      </c>
      <c r="AR43">
        <f t="shared" si="13"/>
        <v>12</v>
      </c>
      <c r="AS43">
        <f t="shared" si="14"/>
        <v>12</v>
      </c>
      <c r="AT43">
        <f t="shared" si="15"/>
        <v>13</v>
      </c>
      <c r="AU43">
        <f t="shared" si="16"/>
        <v>15</v>
      </c>
      <c r="AV43">
        <f t="shared" si="17"/>
        <v>10</v>
      </c>
      <c r="AW43">
        <f t="shared" si="18"/>
        <v>11</v>
      </c>
      <c r="AX43">
        <f t="shared" si="19"/>
        <v>19</v>
      </c>
      <c r="AY43">
        <f t="shared" si="20"/>
        <v>14</v>
      </c>
      <c r="AZ43">
        <f t="shared" si="21"/>
        <v>8</v>
      </c>
      <c r="BA43">
        <f t="shared" si="22"/>
        <v>11</v>
      </c>
      <c r="BB43">
        <f t="shared" si="23"/>
        <v>13</v>
      </c>
      <c r="BC43">
        <f t="shared" si="24"/>
        <v>12</v>
      </c>
      <c r="BD43">
        <f t="shared" si="25"/>
        <v>12</v>
      </c>
      <c r="BE43">
        <f t="shared" si="26"/>
        <v>12</v>
      </c>
      <c r="BF43">
        <f t="shared" si="27"/>
        <v>12</v>
      </c>
      <c r="BG43">
        <f t="shared" si="28"/>
        <v>12</v>
      </c>
    </row>
    <row r="44" spans="2:59" x14ac:dyDescent="0.3">
      <c r="B44" s="27" t="s">
        <v>53</v>
      </c>
      <c r="C44" s="28">
        <v>4.8416512909999998</v>
      </c>
      <c r="D44" s="28">
        <v>4.9665331689999999</v>
      </c>
      <c r="E44" s="28">
        <v>5.091415048</v>
      </c>
      <c r="F44" s="28">
        <v>5.2162969260000001</v>
      </c>
      <c r="G44" s="28">
        <v>5.3411788050000002</v>
      </c>
      <c r="H44" s="28">
        <v>5.4660606830000003</v>
      </c>
      <c r="I44" s="28">
        <v>5.5909425620000004</v>
      </c>
      <c r="J44" s="28">
        <v>5.7158244399999996</v>
      </c>
      <c r="K44" s="28">
        <v>5.8407063189999997</v>
      </c>
      <c r="L44" s="28">
        <v>5.9655881969999998</v>
      </c>
      <c r="M44" s="28">
        <v>6.0904700759999999</v>
      </c>
      <c r="N44" s="28">
        <v>6.1294300560000003</v>
      </c>
      <c r="O44" s="28">
        <v>6.1683900359999999</v>
      </c>
      <c r="P44" s="28">
        <v>6.2073500160000004</v>
      </c>
      <c r="Q44" s="28">
        <v>2.54762456</v>
      </c>
      <c r="R44" s="28">
        <v>2.6851148540000001</v>
      </c>
      <c r="S44" s="28">
        <v>2.8300252289999999</v>
      </c>
      <c r="T44" s="28">
        <v>2.9827561330000001</v>
      </c>
      <c r="U44" s="28">
        <v>3.143729623</v>
      </c>
      <c r="V44" s="28">
        <v>3.3047031140000001</v>
      </c>
      <c r="W44" s="28">
        <v>3.465676604</v>
      </c>
      <c r="X44" s="28">
        <v>3.626650095</v>
      </c>
      <c r="Y44" s="28">
        <v>3.787623586</v>
      </c>
      <c r="Z44" s="28">
        <v>3.8418874000000001</v>
      </c>
      <c r="AA44" s="28">
        <v>3.8961512150000002</v>
      </c>
      <c r="AB44" s="28">
        <v>3.9504150299999998</v>
      </c>
      <c r="AC44" s="28">
        <v>3.9504150299999998</v>
      </c>
      <c r="AD44" s="28">
        <v>3.9504150299999998</v>
      </c>
      <c r="AF44">
        <f t="shared" si="1"/>
        <v>132</v>
      </c>
      <c r="AG44">
        <f t="shared" si="2"/>
        <v>132</v>
      </c>
      <c r="AH44">
        <f t="shared" si="3"/>
        <v>132</v>
      </c>
      <c r="AI44">
        <f t="shared" si="4"/>
        <v>132</v>
      </c>
      <c r="AJ44">
        <f t="shared" si="5"/>
        <v>132</v>
      </c>
      <c r="AK44">
        <f t="shared" si="6"/>
        <v>132</v>
      </c>
      <c r="AL44">
        <f t="shared" si="7"/>
        <v>132</v>
      </c>
      <c r="AM44">
        <f t="shared" si="8"/>
        <v>132</v>
      </c>
      <c r="AN44">
        <f t="shared" si="9"/>
        <v>132</v>
      </c>
      <c r="AO44">
        <f t="shared" si="10"/>
        <v>132</v>
      </c>
      <c r="AP44">
        <f t="shared" si="11"/>
        <v>132</v>
      </c>
      <c r="AQ44">
        <f t="shared" si="12"/>
        <v>132</v>
      </c>
      <c r="AR44">
        <f t="shared" si="13"/>
        <v>132</v>
      </c>
      <c r="AS44">
        <f t="shared" si="14"/>
        <v>132</v>
      </c>
      <c r="AT44">
        <f t="shared" si="15"/>
        <v>124</v>
      </c>
      <c r="AU44">
        <f t="shared" si="16"/>
        <v>123</v>
      </c>
      <c r="AV44">
        <f t="shared" si="17"/>
        <v>123</v>
      </c>
      <c r="AW44">
        <f t="shared" si="18"/>
        <v>123</v>
      </c>
      <c r="AX44">
        <f t="shared" si="19"/>
        <v>123</v>
      </c>
      <c r="AY44">
        <f t="shared" si="20"/>
        <v>124</v>
      </c>
      <c r="AZ44">
        <f t="shared" si="21"/>
        <v>124</v>
      </c>
      <c r="BA44">
        <f t="shared" si="22"/>
        <v>123</v>
      </c>
      <c r="BB44">
        <f t="shared" si="23"/>
        <v>123</v>
      </c>
      <c r="BC44">
        <f t="shared" si="24"/>
        <v>123</v>
      </c>
      <c r="BD44">
        <f t="shared" si="25"/>
        <v>123</v>
      </c>
      <c r="BE44">
        <f t="shared" si="26"/>
        <v>124</v>
      </c>
      <c r="BF44">
        <f t="shared" si="27"/>
        <v>124</v>
      </c>
      <c r="BG44">
        <f t="shared" si="28"/>
        <v>124</v>
      </c>
    </row>
    <row r="45" spans="2:59" x14ac:dyDescent="0.3">
      <c r="B45" s="27" t="s">
        <v>56</v>
      </c>
      <c r="C45" s="28">
        <v>13.233128499999999</v>
      </c>
      <c r="D45" s="28">
        <v>13.44337413</v>
      </c>
      <c r="E45" s="28">
        <v>13.653619770000001</v>
      </c>
      <c r="F45" s="28">
        <v>13.71591997</v>
      </c>
      <c r="G45" s="28">
        <v>13.77822018</v>
      </c>
      <c r="H45" s="28">
        <v>14.462209700000001</v>
      </c>
      <c r="I45" s="28">
        <v>14.5313797</v>
      </c>
      <c r="J45" s="28">
        <v>14.66534996</v>
      </c>
      <c r="K45" s="28">
        <v>14.57125982</v>
      </c>
      <c r="L45" s="28">
        <v>14.47716967</v>
      </c>
      <c r="M45" s="28">
        <v>14.38307953</v>
      </c>
      <c r="N45" s="28">
        <v>13.437279699999999</v>
      </c>
      <c r="O45" s="28">
        <v>13.61692047</v>
      </c>
      <c r="P45" s="28">
        <v>13.61692047</v>
      </c>
      <c r="Q45" s="28">
        <v>7.2399997709999999</v>
      </c>
      <c r="R45" s="28">
        <v>7.329999924</v>
      </c>
      <c r="S45" s="28">
        <v>7.4299998279999997</v>
      </c>
      <c r="T45" s="28">
        <v>7.5199999809999998</v>
      </c>
      <c r="U45" s="28">
        <v>7.6500000950000002</v>
      </c>
      <c r="V45" s="28">
        <v>7.7199997900000001</v>
      </c>
      <c r="W45" s="28">
        <v>9.0399999619999996</v>
      </c>
      <c r="X45" s="28">
        <v>8.9818267820000006</v>
      </c>
      <c r="Y45" s="28">
        <v>8.923653603</v>
      </c>
      <c r="Z45" s="28">
        <v>8.8654804229999993</v>
      </c>
      <c r="AA45" s="28">
        <v>9.1504239349999992</v>
      </c>
      <c r="AB45" s="28">
        <v>9.4445257560000009</v>
      </c>
      <c r="AC45" s="28">
        <v>9.4445257560000009</v>
      </c>
      <c r="AD45" s="28">
        <v>9.4445257560000009</v>
      </c>
      <c r="AF45">
        <f t="shared" si="1"/>
        <v>69</v>
      </c>
      <c r="AG45">
        <f t="shared" si="2"/>
        <v>68</v>
      </c>
      <c r="AH45">
        <f t="shared" si="3"/>
        <v>69</v>
      </c>
      <c r="AI45">
        <f t="shared" si="4"/>
        <v>68</v>
      </c>
      <c r="AJ45">
        <f t="shared" si="5"/>
        <v>69</v>
      </c>
      <c r="AK45">
        <f t="shared" si="6"/>
        <v>61</v>
      </c>
      <c r="AL45">
        <f t="shared" si="7"/>
        <v>60</v>
      </c>
      <c r="AM45">
        <f t="shared" si="8"/>
        <v>56</v>
      </c>
      <c r="AN45">
        <f t="shared" si="9"/>
        <v>59</v>
      </c>
      <c r="AO45">
        <f t="shared" si="10"/>
        <v>62</v>
      </c>
      <c r="AP45">
        <f t="shared" si="11"/>
        <v>63</v>
      </c>
      <c r="AQ45">
        <f t="shared" si="12"/>
        <v>75</v>
      </c>
      <c r="AR45">
        <f t="shared" si="13"/>
        <v>74</v>
      </c>
      <c r="AS45">
        <f t="shared" si="14"/>
        <v>76</v>
      </c>
      <c r="AT45">
        <f t="shared" si="15"/>
        <v>90</v>
      </c>
      <c r="AU45">
        <f t="shared" si="16"/>
        <v>91</v>
      </c>
      <c r="AV45">
        <f t="shared" si="17"/>
        <v>92</v>
      </c>
      <c r="AW45">
        <f t="shared" si="18"/>
        <v>92</v>
      </c>
      <c r="AX45">
        <f t="shared" si="19"/>
        <v>92</v>
      </c>
      <c r="AY45">
        <f t="shared" si="20"/>
        <v>92</v>
      </c>
      <c r="AZ45">
        <f t="shared" si="21"/>
        <v>77</v>
      </c>
      <c r="BA45">
        <f t="shared" si="22"/>
        <v>78</v>
      </c>
      <c r="BB45">
        <f t="shared" si="23"/>
        <v>79</v>
      </c>
      <c r="BC45">
        <f t="shared" si="24"/>
        <v>81</v>
      </c>
      <c r="BD45">
        <f t="shared" si="25"/>
        <v>80</v>
      </c>
      <c r="BE45">
        <f t="shared" si="26"/>
        <v>77</v>
      </c>
      <c r="BF45">
        <f t="shared" si="27"/>
        <v>78</v>
      </c>
      <c r="BG45">
        <f t="shared" si="28"/>
        <v>78</v>
      </c>
    </row>
    <row r="46" spans="2:59" x14ac:dyDescent="0.3">
      <c r="B46" s="27" t="s">
        <v>58</v>
      </c>
      <c r="C46" s="28">
        <v>14.27527682</v>
      </c>
      <c r="D46" s="28">
        <v>14.43490823</v>
      </c>
      <c r="E46" s="28">
        <v>14.594539640000001</v>
      </c>
      <c r="F46" s="28">
        <v>14.39853954</v>
      </c>
      <c r="G46" s="28">
        <v>14.49008989</v>
      </c>
      <c r="H46" s="28">
        <v>14.58164024</v>
      </c>
      <c r="I46" s="28">
        <v>14.47027016</v>
      </c>
      <c r="J46" s="28">
        <v>14.358900070000001</v>
      </c>
      <c r="K46" s="28">
        <v>14.247529979999999</v>
      </c>
      <c r="L46" s="28">
        <v>14.099980349999999</v>
      </c>
      <c r="M46" s="28">
        <v>14.610380169999999</v>
      </c>
      <c r="N46" s="28">
        <v>14.731025219999999</v>
      </c>
      <c r="O46" s="28">
        <v>14.85167027</v>
      </c>
      <c r="P46" s="28">
        <v>14.85167027</v>
      </c>
      <c r="Q46" s="28">
        <v>7.8499999049999998</v>
      </c>
      <c r="R46" s="28">
        <v>7.9099998469999999</v>
      </c>
      <c r="S46" s="28">
        <v>8.1000003809999992</v>
      </c>
      <c r="T46" s="28">
        <v>8.2899999619999996</v>
      </c>
      <c r="U46" s="28">
        <v>8.3599996569999995</v>
      </c>
      <c r="V46" s="28">
        <v>8.6999998089999995</v>
      </c>
      <c r="W46" s="28">
        <v>8.6899995800000003</v>
      </c>
      <c r="X46" s="28">
        <v>8.7700004580000002</v>
      </c>
      <c r="Y46" s="28">
        <v>8.7866668699999995</v>
      </c>
      <c r="Z46" s="28">
        <v>8.8033332820000005</v>
      </c>
      <c r="AA46" s="28">
        <v>8.8199996949999999</v>
      </c>
      <c r="AB46" s="28">
        <v>9.1099996569999995</v>
      </c>
      <c r="AC46" s="28">
        <v>8.9700002669999996</v>
      </c>
      <c r="AD46" s="28">
        <v>8.9700002669999996</v>
      </c>
      <c r="AF46">
        <f t="shared" si="1"/>
        <v>50</v>
      </c>
      <c r="AG46">
        <f t="shared" si="2"/>
        <v>53</v>
      </c>
      <c r="AH46">
        <f t="shared" si="3"/>
        <v>53</v>
      </c>
      <c r="AI46">
        <f t="shared" si="4"/>
        <v>56</v>
      </c>
      <c r="AJ46">
        <f t="shared" si="5"/>
        <v>57</v>
      </c>
      <c r="AK46">
        <f t="shared" si="6"/>
        <v>60</v>
      </c>
      <c r="AL46">
        <f t="shared" si="7"/>
        <v>61</v>
      </c>
      <c r="AM46">
        <f t="shared" si="8"/>
        <v>63</v>
      </c>
      <c r="AN46">
        <f t="shared" si="9"/>
        <v>67</v>
      </c>
      <c r="AO46">
        <f t="shared" si="10"/>
        <v>69</v>
      </c>
      <c r="AP46">
        <f t="shared" si="11"/>
        <v>58</v>
      </c>
      <c r="AQ46">
        <f t="shared" si="12"/>
        <v>53</v>
      </c>
      <c r="AR46">
        <f t="shared" si="13"/>
        <v>55</v>
      </c>
      <c r="AS46">
        <f t="shared" si="14"/>
        <v>56</v>
      </c>
      <c r="AT46">
        <f t="shared" si="15"/>
        <v>79</v>
      </c>
      <c r="AU46">
        <f t="shared" si="16"/>
        <v>80</v>
      </c>
      <c r="AV46">
        <f t="shared" si="17"/>
        <v>80</v>
      </c>
      <c r="AW46">
        <f t="shared" si="18"/>
        <v>81</v>
      </c>
      <c r="AX46">
        <f t="shared" si="19"/>
        <v>81</v>
      </c>
      <c r="AY46">
        <f t="shared" si="20"/>
        <v>77</v>
      </c>
      <c r="AZ46">
        <f t="shared" si="21"/>
        <v>80</v>
      </c>
      <c r="BA46">
        <f t="shared" si="22"/>
        <v>80</v>
      </c>
      <c r="BB46">
        <f t="shared" si="23"/>
        <v>81</v>
      </c>
      <c r="BC46">
        <f t="shared" si="24"/>
        <v>83</v>
      </c>
      <c r="BD46">
        <f t="shared" si="25"/>
        <v>84</v>
      </c>
      <c r="BE46">
        <f t="shared" si="26"/>
        <v>82</v>
      </c>
      <c r="BF46">
        <f t="shared" si="27"/>
        <v>86</v>
      </c>
      <c r="BG46">
        <f t="shared" si="28"/>
        <v>86</v>
      </c>
    </row>
    <row r="47" spans="2:59" x14ac:dyDescent="0.3">
      <c r="B47" s="27" t="s">
        <v>59</v>
      </c>
      <c r="C47" s="28">
        <v>11.199580190000001</v>
      </c>
      <c r="D47" s="28">
        <v>11.210229869999999</v>
      </c>
      <c r="E47" s="28">
        <v>11.57713032</v>
      </c>
      <c r="F47" s="28">
        <v>11.809539790000001</v>
      </c>
      <c r="G47" s="28">
        <v>11.73950958</v>
      </c>
      <c r="H47" s="28">
        <v>11.88743496</v>
      </c>
      <c r="I47" s="28">
        <v>12.03536034</v>
      </c>
      <c r="J47" s="28">
        <v>12.164870260000001</v>
      </c>
      <c r="K47" s="28">
        <v>12.43317032</v>
      </c>
      <c r="L47" s="28">
        <v>12.672490120000001</v>
      </c>
      <c r="M47" s="28">
        <v>12.91180992</v>
      </c>
      <c r="N47" s="28">
        <v>13.12716193</v>
      </c>
      <c r="O47" s="28">
        <v>13.12716193</v>
      </c>
      <c r="P47" s="28">
        <v>13.12716193</v>
      </c>
      <c r="Q47" s="28">
        <v>7.3763637539999998</v>
      </c>
      <c r="R47" s="28">
        <v>7.6154546740000004</v>
      </c>
      <c r="S47" s="28">
        <v>7.8545455930000001</v>
      </c>
      <c r="T47" s="28">
        <v>8.0936365129999999</v>
      </c>
      <c r="U47" s="28">
        <v>8.3327274320000004</v>
      </c>
      <c r="V47" s="28">
        <v>8.5718183519999993</v>
      </c>
      <c r="W47" s="28">
        <v>8.8109092709999999</v>
      </c>
      <c r="X47" s="28">
        <v>9.0500001910000005</v>
      </c>
      <c r="Y47" s="28">
        <v>9.3101005850000007</v>
      </c>
      <c r="Z47" s="28">
        <v>9.577676361</v>
      </c>
      <c r="AA47" s="28">
        <v>9.8529423660000006</v>
      </c>
      <c r="AB47" s="28">
        <v>10.136119620000001</v>
      </c>
      <c r="AC47" s="28">
        <v>10.136119620000001</v>
      </c>
      <c r="AD47" s="28">
        <v>10.136119620000001</v>
      </c>
      <c r="AF47">
        <f t="shared" si="1"/>
        <v>99</v>
      </c>
      <c r="AG47">
        <f t="shared" si="2"/>
        <v>101</v>
      </c>
      <c r="AH47">
        <f t="shared" si="3"/>
        <v>101</v>
      </c>
      <c r="AI47">
        <f t="shared" si="4"/>
        <v>95</v>
      </c>
      <c r="AJ47">
        <f t="shared" si="5"/>
        <v>97</v>
      </c>
      <c r="AK47">
        <f t="shared" si="6"/>
        <v>97</v>
      </c>
      <c r="AL47">
        <f t="shared" si="7"/>
        <v>96</v>
      </c>
      <c r="AM47">
        <f t="shared" si="8"/>
        <v>93</v>
      </c>
      <c r="AN47">
        <f t="shared" si="9"/>
        <v>91</v>
      </c>
      <c r="AO47">
        <f t="shared" si="10"/>
        <v>90</v>
      </c>
      <c r="AP47">
        <f t="shared" si="11"/>
        <v>87</v>
      </c>
      <c r="AQ47">
        <f t="shared" si="12"/>
        <v>82</v>
      </c>
      <c r="AR47">
        <f t="shared" si="13"/>
        <v>84</v>
      </c>
      <c r="AS47">
        <f t="shared" si="14"/>
        <v>86</v>
      </c>
      <c r="AT47">
        <f t="shared" si="15"/>
        <v>87</v>
      </c>
      <c r="AU47">
        <f t="shared" si="16"/>
        <v>85</v>
      </c>
      <c r="AV47">
        <f t="shared" si="17"/>
        <v>84</v>
      </c>
      <c r="AW47">
        <f t="shared" si="18"/>
        <v>84</v>
      </c>
      <c r="AX47">
        <f t="shared" si="19"/>
        <v>82</v>
      </c>
      <c r="AY47">
        <f t="shared" si="20"/>
        <v>82</v>
      </c>
      <c r="AZ47">
        <f t="shared" si="21"/>
        <v>78</v>
      </c>
      <c r="BA47">
        <f t="shared" si="22"/>
        <v>77</v>
      </c>
      <c r="BB47">
        <f t="shared" si="23"/>
        <v>75</v>
      </c>
      <c r="BC47">
        <f t="shared" si="24"/>
        <v>72</v>
      </c>
      <c r="BD47">
        <f t="shared" si="25"/>
        <v>69</v>
      </c>
      <c r="BE47">
        <f t="shared" si="26"/>
        <v>69</v>
      </c>
      <c r="BF47">
        <f t="shared" si="27"/>
        <v>70</v>
      </c>
      <c r="BG47">
        <f t="shared" si="28"/>
        <v>70</v>
      </c>
    </row>
    <row r="48" spans="2:59" x14ac:dyDescent="0.3">
      <c r="B48" s="27" t="s">
        <v>60</v>
      </c>
      <c r="C48" s="28">
        <v>7.1582698819999999</v>
      </c>
      <c r="D48" s="28">
        <v>7.2826874259999999</v>
      </c>
      <c r="E48" s="28">
        <v>7.4071049689999997</v>
      </c>
      <c r="F48" s="28">
        <v>7.5315225119999996</v>
      </c>
      <c r="G48" s="28">
        <v>7.6559400560000004</v>
      </c>
      <c r="H48" s="28">
        <v>7.23029995</v>
      </c>
      <c r="I48" s="28">
        <v>7.2479209640000004</v>
      </c>
      <c r="J48" s="28">
        <v>7.2655849220000004</v>
      </c>
      <c r="K48" s="28">
        <v>7.2832919299999999</v>
      </c>
      <c r="L48" s="28">
        <v>7.3010420910000002</v>
      </c>
      <c r="M48" s="28">
        <v>7.3188355119999997</v>
      </c>
      <c r="N48" s="28">
        <v>7.3366722969999998</v>
      </c>
      <c r="O48" s="28">
        <v>7.3366722969999998</v>
      </c>
      <c r="P48" s="28">
        <v>7.3366722969999998</v>
      </c>
      <c r="Q48" s="28">
        <v>4.6735729480000003</v>
      </c>
      <c r="R48" s="28">
        <v>4.6661273430000003</v>
      </c>
      <c r="S48" s="28">
        <v>4.6586936000000003</v>
      </c>
      <c r="T48" s="28">
        <v>4.6512716999999997</v>
      </c>
      <c r="U48" s="28">
        <v>4.6438497999999999</v>
      </c>
      <c r="V48" s="28">
        <v>4.6364279000000002</v>
      </c>
      <c r="W48" s="28">
        <v>4.6290060000000004</v>
      </c>
      <c r="X48" s="28">
        <v>4.6215840999999998</v>
      </c>
      <c r="Y48" s="28">
        <v>4.7781775399999997</v>
      </c>
      <c r="Z48" s="28">
        <v>4.9347709799999997</v>
      </c>
      <c r="AA48" s="28">
        <v>5.0913644199999997</v>
      </c>
      <c r="AB48" s="28">
        <v>5.0913644199999997</v>
      </c>
      <c r="AC48" s="28">
        <v>5.0913644199999997</v>
      </c>
      <c r="AD48" s="28">
        <v>5.0913644199999997</v>
      </c>
      <c r="AF48">
        <f t="shared" si="1"/>
        <v>128</v>
      </c>
      <c r="AG48">
        <f t="shared" si="2"/>
        <v>129</v>
      </c>
      <c r="AH48">
        <f t="shared" si="3"/>
        <v>128</v>
      </c>
      <c r="AI48">
        <f t="shared" si="4"/>
        <v>129</v>
      </c>
      <c r="AJ48">
        <f t="shared" si="5"/>
        <v>129</v>
      </c>
      <c r="AK48">
        <f t="shared" si="6"/>
        <v>129</v>
      </c>
      <c r="AL48">
        <f t="shared" si="7"/>
        <v>129</v>
      </c>
      <c r="AM48">
        <f t="shared" si="8"/>
        <v>129</v>
      </c>
      <c r="AN48">
        <f t="shared" si="9"/>
        <v>130</v>
      </c>
      <c r="AO48">
        <f t="shared" si="10"/>
        <v>130</v>
      </c>
      <c r="AP48">
        <f t="shared" si="11"/>
        <v>130</v>
      </c>
      <c r="AQ48">
        <f t="shared" si="12"/>
        <v>130</v>
      </c>
      <c r="AR48">
        <f t="shared" si="13"/>
        <v>130</v>
      </c>
      <c r="AS48">
        <f t="shared" si="14"/>
        <v>130</v>
      </c>
      <c r="AT48">
        <f t="shared" si="15"/>
        <v>110</v>
      </c>
      <c r="AU48">
        <f t="shared" si="16"/>
        <v>111</v>
      </c>
      <c r="AV48">
        <f t="shared" si="17"/>
        <v>113</v>
      </c>
      <c r="AW48">
        <f t="shared" si="18"/>
        <v>113</v>
      </c>
      <c r="AX48">
        <f t="shared" si="19"/>
        <v>114</v>
      </c>
      <c r="AY48">
        <f t="shared" si="20"/>
        <v>116</v>
      </c>
      <c r="AZ48">
        <f t="shared" si="21"/>
        <v>118</v>
      </c>
      <c r="BA48">
        <f t="shared" si="22"/>
        <v>118</v>
      </c>
      <c r="BB48">
        <f t="shared" si="23"/>
        <v>117</v>
      </c>
      <c r="BC48">
        <f t="shared" si="24"/>
        <v>116</v>
      </c>
      <c r="BD48">
        <f t="shared" si="25"/>
        <v>116</v>
      </c>
      <c r="BE48">
        <f t="shared" si="26"/>
        <v>116</v>
      </c>
      <c r="BF48">
        <f t="shared" si="27"/>
        <v>116</v>
      </c>
      <c r="BG48">
        <f t="shared" si="28"/>
        <v>116</v>
      </c>
    </row>
    <row r="49" spans="2:59" x14ac:dyDescent="0.3">
      <c r="B49" s="27" t="s">
        <v>62</v>
      </c>
      <c r="C49" s="28">
        <v>16.508470540000001</v>
      </c>
      <c r="D49" s="28">
        <v>16.6350193</v>
      </c>
      <c r="E49" s="28">
        <v>16.607370379999999</v>
      </c>
      <c r="F49" s="28">
        <v>16.497020719999998</v>
      </c>
      <c r="G49" s="28">
        <v>16.26988983</v>
      </c>
      <c r="H49" s="28">
        <v>16.046089169999998</v>
      </c>
      <c r="I49" s="28">
        <v>15.952919959999999</v>
      </c>
      <c r="J49" s="28">
        <v>15.813960079999999</v>
      </c>
      <c r="K49" s="28">
        <v>15.75247955</v>
      </c>
      <c r="L49" s="28">
        <v>15.740289690000001</v>
      </c>
      <c r="M49" s="28">
        <v>15.775099750000001</v>
      </c>
      <c r="N49" s="28">
        <v>15.942979810000001</v>
      </c>
      <c r="O49" s="28">
        <v>15.96786022</v>
      </c>
      <c r="P49" s="28">
        <v>15.96786022</v>
      </c>
      <c r="Q49" s="28">
        <v>13.329999920000001</v>
      </c>
      <c r="R49" s="28">
        <v>13.399999619999999</v>
      </c>
      <c r="S49" s="28">
        <v>13.44999981</v>
      </c>
      <c r="T49" s="28">
        <v>13.539999959999999</v>
      </c>
      <c r="U49" s="28">
        <v>13.43999958</v>
      </c>
      <c r="V49" s="28">
        <v>13.489999770000001</v>
      </c>
      <c r="W49" s="28">
        <v>13.510000229999999</v>
      </c>
      <c r="X49" s="28">
        <v>13.56000042</v>
      </c>
      <c r="Y49" s="28">
        <v>13.65999985</v>
      </c>
      <c r="Z49" s="28">
        <v>13.60500002</v>
      </c>
      <c r="AA49" s="28">
        <v>13.55000019</v>
      </c>
      <c r="AB49" s="28">
        <v>13.562165970000001</v>
      </c>
      <c r="AC49" s="28">
        <v>13.562165970000001</v>
      </c>
      <c r="AD49" s="28">
        <v>13.562165970000001</v>
      </c>
      <c r="AF49">
        <f t="shared" si="1"/>
        <v>17</v>
      </c>
      <c r="AG49">
        <f t="shared" si="2"/>
        <v>17</v>
      </c>
      <c r="AH49">
        <f t="shared" si="3"/>
        <v>17</v>
      </c>
      <c r="AI49">
        <f t="shared" si="4"/>
        <v>23</v>
      </c>
      <c r="AJ49">
        <f t="shared" si="5"/>
        <v>23</v>
      </c>
      <c r="AK49">
        <f t="shared" si="6"/>
        <v>29</v>
      </c>
      <c r="AL49">
        <f t="shared" si="7"/>
        <v>31</v>
      </c>
      <c r="AM49">
        <f t="shared" si="8"/>
        <v>34</v>
      </c>
      <c r="AN49">
        <f t="shared" si="9"/>
        <v>37</v>
      </c>
      <c r="AO49">
        <f t="shared" si="10"/>
        <v>38</v>
      </c>
      <c r="AP49">
        <f t="shared" si="11"/>
        <v>37</v>
      </c>
      <c r="AQ49">
        <f t="shared" si="12"/>
        <v>37</v>
      </c>
      <c r="AR49">
        <f t="shared" si="13"/>
        <v>36</v>
      </c>
      <c r="AS49">
        <f t="shared" si="14"/>
        <v>35</v>
      </c>
      <c r="AT49">
        <f t="shared" si="15"/>
        <v>4</v>
      </c>
      <c r="AU49">
        <f t="shared" si="16"/>
        <v>3</v>
      </c>
      <c r="AV49">
        <f t="shared" si="17"/>
        <v>3</v>
      </c>
      <c r="AW49">
        <f t="shared" si="18"/>
        <v>3</v>
      </c>
      <c r="AX49">
        <f t="shared" si="19"/>
        <v>4</v>
      </c>
      <c r="AY49">
        <f t="shared" si="20"/>
        <v>4</v>
      </c>
      <c r="AZ49">
        <f t="shared" si="21"/>
        <v>4</v>
      </c>
      <c r="BA49">
        <f t="shared" si="22"/>
        <v>4</v>
      </c>
      <c r="BB49">
        <f t="shared" si="23"/>
        <v>4</v>
      </c>
      <c r="BC49">
        <f t="shared" si="24"/>
        <v>5</v>
      </c>
      <c r="BD49">
        <f t="shared" si="25"/>
        <v>6</v>
      </c>
      <c r="BE49">
        <f t="shared" si="26"/>
        <v>7</v>
      </c>
      <c r="BF49">
        <f t="shared" si="27"/>
        <v>7</v>
      </c>
      <c r="BG49">
        <f t="shared" si="28"/>
        <v>7</v>
      </c>
    </row>
    <row r="50" spans="2:59" x14ac:dyDescent="0.3">
      <c r="B50" s="27" t="s">
        <v>65</v>
      </c>
      <c r="C50" s="28">
        <v>12.893106789999999</v>
      </c>
      <c r="D50" s="28">
        <v>12.97997799</v>
      </c>
      <c r="E50" s="28">
        <v>13.066849189999999</v>
      </c>
      <c r="F50" s="28">
        <v>13.15372039</v>
      </c>
      <c r="G50" s="28">
        <v>13.240591589999999</v>
      </c>
      <c r="H50" s="28">
        <v>13.32746279</v>
      </c>
      <c r="I50" s="28">
        <v>13.32746279</v>
      </c>
      <c r="J50" s="28">
        <v>13.50120519</v>
      </c>
      <c r="K50" s="28">
        <v>13.5880764</v>
      </c>
      <c r="L50" s="28">
        <v>13.674947599999999</v>
      </c>
      <c r="M50" s="28">
        <v>13.7618188</v>
      </c>
      <c r="N50" s="28">
        <v>13.84869</v>
      </c>
      <c r="O50" s="28">
        <v>13.84869</v>
      </c>
      <c r="P50" s="28">
        <v>13.84869</v>
      </c>
      <c r="Q50" s="28">
        <v>9.6569998740000003</v>
      </c>
      <c r="R50" s="28">
        <v>9.7959999080000006</v>
      </c>
      <c r="S50" s="28">
        <v>9.9349999429999993</v>
      </c>
      <c r="T50" s="28">
        <v>10.07399998</v>
      </c>
      <c r="U50" s="28">
        <v>10.21300001</v>
      </c>
      <c r="V50" s="28">
        <v>10.352000049999999</v>
      </c>
      <c r="W50" s="28">
        <v>10.491000079999999</v>
      </c>
      <c r="X50" s="28">
        <v>10.630000109999999</v>
      </c>
      <c r="Y50" s="28">
        <v>10.565242530000001</v>
      </c>
      <c r="Z50" s="28">
        <v>10.50048494</v>
      </c>
      <c r="AA50" s="28">
        <v>10.43572736</v>
      </c>
      <c r="AB50" s="28">
        <v>10.37096977</v>
      </c>
      <c r="AC50" s="28">
        <v>10.37096977</v>
      </c>
      <c r="AD50" s="28">
        <v>10.37096977</v>
      </c>
      <c r="AF50">
        <f t="shared" si="1"/>
        <v>76</v>
      </c>
      <c r="AG50">
        <f t="shared" si="2"/>
        <v>75</v>
      </c>
      <c r="AH50">
        <f t="shared" si="3"/>
        <v>79</v>
      </c>
      <c r="AI50">
        <f t="shared" si="4"/>
        <v>79</v>
      </c>
      <c r="AJ50">
        <f t="shared" si="5"/>
        <v>77</v>
      </c>
      <c r="AK50">
        <f t="shared" si="6"/>
        <v>77</v>
      </c>
      <c r="AL50">
        <f t="shared" si="7"/>
        <v>78</v>
      </c>
      <c r="AM50">
        <f t="shared" si="8"/>
        <v>77</v>
      </c>
      <c r="AN50">
        <f t="shared" si="9"/>
        <v>76</v>
      </c>
      <c r="AO50">
        <f t="shared" si="10"/>
        <v>76</v>
      </c>
      <c r="AP50">
        <f t="shared" si="11"/>
        <v>72</v>
      </c>
      <c r="AQ50">
        <f t="shared" si="12"/>
        <v>71</v>
      </c>
      <c r="AR50">
        <f t="shared" si="13"/>
        <v>71</v>
      </c>
      <c r="AS50">
        <f t="shared" si="14"/>
        <v>71</v>
      </c>
      <c r="AT50">
        <f t="shared" si="15"/>
        <v>57</v>
      </c>
      <c r="AU50">
        <f t="shared" si="16"/>
        <v>57</v>
      </c>
      <c r="AV50">
        <f t="shared" si="17"/>
        <v>56</v>
      </c>
      <c r="AW50">
        <f t="shared" si="18"/>
        <v>55</v>
      </c>
      <c r="AX50">
        <f t="shared" si="19"/>
        <v>56</v>
      </c>
      <c r="AY50">
        <f t="shared" si="20"/>
        <v>55</v>
      </c>
      <c r="AZ50">
        <f t="shared" si="21"/>
        <v>54</v>
      </c>
      <c r="BA50">
        <f t="shared" si="22"/>
        <v>54</v>
      </c>
      <c r="BB50">
        <f t="shared" si="23"/>
        <v>58</v>
      </c>
      <c r="BC50">
        <f t="shared" si="24"/>
        <v>61</v>
      </c>
      <c r="BD50">
        <f t="shared" si="25"/>
        <v>63</v>
      </c>
      <c r="BE50">
        <f t="shared" si="26"/>
        <v>65</v>
      </c>
      <c r="BF50">
        <f t="shared" si="27"/>
        <v>65</v>
      </c>
      <c r="BG50">
        <f t="shared" si="28"/>
        <v>65</v>
      </c>
    </row>
    <row r="51" spans="2:59" x14ac:dyDescent="0.3">
      <c r="B51" s="27" t="s">
        <v>64</v>
      </c>
      <c r="C51" s="28">
        <v>17.023069379999999</v>
      </c>
      <c r="D51" s="28">
        <v>17.113750459999999</v>
      </c>
      <c r="E51" s="28">
        <v>17.106300350000001</v>
      </c>
      <c r="F51" s="28">
        <v>19.3260994</v>
      </c>
      <c r="G51" s="28">
        <v>19.254249569999999</v>
      </c>
      <c r="H51" s="28">
        <v>19.310869220000001</v>
      </c>
      <c r="I51" s="28">
        <v>19.31080055</v>
      </c>
      <c r="J51" s="28">
        <v>19.37471008</v>
      </c>
      <c r="K51" s="28">
        <v>19.451150890000001</v>
      </c>
      <c r="L51" s="28">
        <v>19.04310989</v>
      </c>
      <c r="M51" s="28">
        <v>19.048580170000001</v>
      </c>
      <c r="N51" s="28">
        <v>19.228590010000001</v>
      </c>
      <c r="O51" s="28">
        <v>19.494089129999999</v>
      </c>
      <c r="P51" s="28">
        <v>19.494089129999999</v>
      </c>
      <c r="Q51" s="28">
        <v>12.420000079999999</v>
      </c>
      <c r="R51" s="28">
        <v>12.460000040000001</v>
      </c>
      <c r="S51" s="28">
        <v>12.489999770000001</v>
      </c>
      <c r="T51" s="28">
        <v>12.55000019</v>
      </c>
      <c r="U51" s="28">
        <v>12.600000380000001</v>
      </c>
      <c r="V51" s="28">
        <v>12.630000109999999</v>
      </c>
      <c r="W51" s="28">
        <v>12.684999940000001</v>
      </c>
      <c r="X51" s="28">
        <v>12.739999770000001</v>
      </c>
      <c r="Y51" s="28">
        <v>12.80499983</v>
      </c>
      <c r="Z51" s="28">
        <v>12.869999890000001</v>
      </c>
      <c r="AA51" s="28">
        <v>12.924696450000001</v>
      </c>
      <c r="AB51" s="28">
        <v>12.97962547</v>
      </c>
      <c r="AC51" s="28">
        <v>12.97962547</v>
      </c>
      <c r="AD51" s="28">
        <v>12.97962547</v>
      </c>
      <c r="AF51">
        <f t="shared" si="1"/>
        <v>11</v>
      </c>
      <c r="AG51">
        <f t="shared" si="2"/>
        <v>12</v>
      </c>
      <c r="AH51">
        <f t="shared" si="3"/>
        <v>12</v>
      </c>
      <c r="AI51">
        <f t="shared" si="4"/>
        <v>4</v>
      </c>
      <c r="AJ51">
        <f t="shared" si="5"/>
        <v>4</v>
      </c>
      <c r="AK51">
        <f t="shared" si="6"/>
        <v>4</v>
      </c>
      <c r="AL51">
        <f t="shared" si="7"/>
        <v>3</v>
      </c>
      <c r="AM51">
        <f t="shared" si="8"/>
        <v>4</v>
      </c>
      <c r="AN51">
        <f t="shared" si="9"/>
        <v>4</v>
      </c>
      <c r="AO51">
        <f t="shared" si="10"/>
        <v>7</v>
      </c>
      <c r="AP51">
        <f t="shared" si="11"/>
        <v>7</v>
      </c>
      <c r="AQ51">
        <f t="shared" si="12"/>
        <v>6</v>
      </c>
      <c r="AR51">
        <f t="shared" si="13"/>
        <v>4</v>
      </c>
      <c r="AS51">
        <f t="shared" si="14"/>
        <v>4</v>
      </c>
      <c r="AT51">
        <f t="shared" si="15"/>
        <v>14</v>
      </c>
      <c r="AU51">
        <f t="shared" si="16"/>
        <v>17</v>
      </c>
      <c r="AV51">
        <f t="shared" si="17"/>
        <v>17</v>
      </c>
      <c r="AW51">
        <f t="shared" si="18"/>
        <v>17</v>
      </c>
      <c r="AX51">
        <f t="shared" si="19"/>
        <v>15</v>
      </c>
      <c r="AY51">
        <f t="shared" si="20"/>
        <v>16</v>
      </c>
      <c r="AZ51">
        <f t="shared" si="21"/>
        <v>16</v>
      </c>
      <c r="BA51">
        <f t="shared" si="22"/>
        <v>16</v>
      </c>
      <c r="BB51">
        <f t="shared" si="23"/>
        <v>16</v>
      </c>
      <c r="BC51">
        <f t="shared" si="24"/>
        <v>14</v>
      </c>
      <c r="BD51">
        <f t="shared" si="25"/>
        <v>14</v>
      </c>
      <c r="BE51">
        <f t="shared" si="26"/>
        <v>13</v>
      </c>
      <c r="BF51">
        <f t="shared" si="27"/>
        <v>13</v>
      </c>
      <c r="BG51">
        <f t="shared" si="28"/>
        <v>13</v>
      </c>
    </row>
    <row r="52" spans="2:59" x14ac:dyDescent="0.3">
      <c r="B52" s="27" t="s">
        <v>66</v>
      </c>
      <c r="C52" s="28">
        <v>15.38066006</v>
      </c>
      <c r="D52" s="28">
        <v>15.4170599</v>
      </c>
      <c r="E52" s="28">
        <v>15.48921013</v>
      </c>
      <c r="F52" s="28">
        <v>15.46125031</v>
      </c>
      <c r="G52" s="28">
        <v>15.442290310000001</v>
      </c>
      <c r="H52" s="28">
        <v>15.51356983</v>
      </c>
      <c r="I52" s="28">
        <v>15.622830390000001</v>
      </c>
      <c r="J52" s="28">
        <v>15.740360259999999</v>
      </c>
      <c r="K52" s="28">
        <v>15.843549729999999</v>
      </c>
      <c r="L52" s="28">
        <v>15.86798954</v>
      </c>
      <c r="M52" s="28">
        <v>15.95796013</v>
      </c>
      <c r="N52" s="28">
        <v>16.019649510000001</v>
      </c>
      <c r="O52" s="28">
        <v>16.095119480000001</v>
      </c>
      <c r="P52" s="28">
        <v>16.095119480000001</v>
      </c>
      <c r="Q52" s="28">
        <v>10.77999973</v>
      </c>
      <c r="R52" s="28">
        <v>10.850000380000001</v>
      </c>
      <c r="S52" s="28">
        <v>10.93999958</v>
      </c>
      <c r="T52" s="28">
        <v>11.079999920000001</v>
      </c>
      <c r="U52" s="28">
        <v>11.22999954</v>
      </c>
      <c r="V52" s="28">
        <v>11.329999920000001</v>
      </c>
      <c r="W52" s="28">
        <v>11.350000380000001</v>
      </c>
      <c r="X52" s="28">
        <v>11.40999985</v>
      </c>
      <c r="Y52" s="28">
        <v>11.50999975</v>
      </c>
      <c r="Z52" s="28">
        <v>11.60999966</v>
      </c>
      <c r="AA52" s="28">
        <v>11.687574509999999</v>
      </c>
      <c r="AB52" s="28">
        <v>11.7656677</v>
      </c>
      <c r="AC52" s="28">
        <v>11.7656677</v>
      </c>
      <c r="AD52" s="28">
        <v>11.7656677</v>
      </c>
      <c r="AF52">
        <f t="shared" si="1"/>
        <v>34</v>
      </c>
      <c r="AG52">
        <f t="shared" si="2"/>
        <v>32</v>
      </c>
      <c r="AH52">
        <f t="shared" si="3"/>
        <v>33</v>
      </c>
      <c r="AI52">
        <f t="shared" si="4"/>
        <v>37</v>
      </c>
      <c r="AJ52">
        <f t="shared" si="5"/>
        <v>39</v>
      </c>
      <c r="AK52">
        <f t="shared" si="6"/>
        <v>38</v>
      </c>
      <c r="AL52">
        <f t="shared" si="7"/>
        <v>35</v>
      </c>
      <c r="AM52">
        <f t="shared" si="8"/>
        <v>36</v>
      </c>
      <c r="AN52">
        <f t="shared" si="9"/>
        <v>35</v>
      </c>
      <c r="AO52">
        <f t="shared" si="10"/>
        <v>36</v>
      </c>
      <c r="AP52">
        <f t="shared" si="11"/>
        <v>34</v>
      </c>
      <c r="AQ52">
        <f t="shared" si="12"/>
        <v>35</v>
      </c>
      <c r="AR52">
        <f t="shared" si="13"/>
        <v>35</v>
      </c>
      <c r="AS52">
        <f t="shared" si="14"/>
        <v>34</v>
      </c>
      <c r="AT52">
        <f t="shared" si="15"/>
        <v>41</v>
      </c>
      <c r="AU52">
        <f t="shared" si="16"/>
        <v>42</v>
      </c>
      <c r="AV52">
        <f t="shared" si="17"/>
        <v>42</v>
      </c>
      <c r="AW52">
        <f t="shared" si="18"/>
        <v>41</v>
      </c>
      <c r="AX52">
        <f t="shared" si="19"/>
        <v>39</v>
      </c>
      <c r="AY52">
        <f t="shared" si="20"/>
        <v>38</v>
      </c>
      <c r="AZ52">
        <f t="shared" si="21"/>
        <v>40</v>
      </c>
      <c r="BA52">
        <f t="shared" si="22"/>
        <v>39</v>
      </c>
      <c r="BB52">
        <f t="shared" si="23"/>
        <v>39</v>
      </c>
      <c r="BC52">
        <f t="shared" si="24"/>
        <v>39</v>
      </c>
      <c r="BD52">
        <f t="shared" si="25"/>
        <v>39</v>
      </c>
      <c r="BE52">
        <f t="shared" si="26"/>
        <v>39</v>
      </c>
      <c r="BF52">
        <f t="shared" si="27"/>
        <v>39</v>
      </c>
      <c r="BG52">
        <f t="shared" si="28"/>
        <v>39</v>
      </c>
    </row>
    <row r="53" spans="2:59" x14ac:dyDescent="0.3">
      <c r="B53" s="27" t="s">
        <v>68</v>
      </c>
      <c r="C53" s="28">
        <v>11.95956486</v>
      </c>
      <c r="D53" s="28">
        <v>12.00620769</v>
      </c>
      <c r="E53" s="28">
        <v>12.053032419999999</v>
      </c>
      <c r="F53" s="28">
        <v>12.10003977</v>
      </c>
      <c r="G53" s="28">
        <v>12.14723045</v>
      </c>
      <c r="H53" s="28">
        <v>12.19460518</v>
      </c>
      <c r="I53" s="28">
        <v>12.242164669999999</v>
      </c>
      <c r="J53" s="28">
        <v>12.289909639999999</v>
      </c>
      <c r="K53" s="28">
        <v>12.337840829999999</v>
      </c>
      <c r="L53" s="28">
        <v>12.38595894</v>
      </c>
      <c r="M53" s="28">
        <v>12.43426472</v>
      </c>
      <c r="N53" s="28">
        <v>12.482758889999999</v>
      </c>
      <c r="O53" s="28">
        <v>12.482758889999999</v>
      </c>
      <c r="P53" s="28">
        <v>12.482758889999999</v>
      </c>
      <c r="Q53" s="28">
        <v>7.57</v>
      </c>
      <c r="R53" s="28">
        <v>7.8520000000000003</v>
      </c>
      <c r="S53" s="28">
        <v>8.1340000000000003</v>
      </c>
      <c r="T53" s="28">
        <v>8.4160000000000004</v>
      </c>
      <c r="U53" s="28">
        <v>8.6980000000000004</v>
      </c>
      <c r="V53" s="28">
        <v>8.98</v>
      </c>
      <c r="W53" s="28">
        <v>9.0939999999999994</v>
      </c>
      <c r="X53" s="28">
        <v>9.2080000000000002</v>
      </c>
      <c r="Y53" s="28">
        <v>9.3219999999999992</v>
      </c>
      <c r="Z53" s="28">
        <v>9.4359999999999999</v>
      </c>
      <c r="AA53" s="28">
        <v>9.5500000000000007</v>
      </c>
      <c r="AB53" s="28">
        <v>9.6859999999999999</v>
      </c>
      <c r="AC53" s="28">
        <v>9.6859999999999999</v>
      </c>
      <c r="AD53" s="28">
        <v>9.6859999999999999</v>
      </c>
      <c r="AF53">
        <f t="shared" si="1"/>
        <v>85</v>
      </c>
      <c r="AG53">
        <f t="shared" si="2"/>
        <v>89</v>
      </c>
      <c r="AH53">
        <f t="shared" si="3"/>
        <v>90</v>
      </c>
      <c r="AI53">
        <f t="shared" si="4"/>
        <v>91</v>
      </c>
      <c r="AJ53">
        <f t="shared" si="5"/>
        <v>91</v>
      </c>
      <c r="AK53">
        <f t="shared" si="6"/>
        <v>93</v>
      </c>
      <c r="AL53">
        <f t="shared" si="7"/>
        <v>91</v>
      </c>
      <c r="AM53">
        <f t="shared" si="8"/>
        <v>91</v>
      </c>
      <c r="AN53">
        <f t="shared" si="9"/>
        <v>92</v>
      </c>
      <c r="AO53">
        <f t="shared" si="10"/>
        <v>92</v>
      </c>
      <c r="AP53">
        <f t="shared" si="11"/>
        <v>92</v>
      </c>
      <c r="AQ53">
        <f t="shared" si="12"/>
        <v>90</v>
      </c>
      <c r="AR53">
        <f t="shared" si="13"/>
        <v>92</v>
      </c>
      <c r="AS53">
        <f t="shared" si="14"/>
        <v>94</v>
      </c>
      <c r="AT53">
        <f t="shared" si="15"/>
        <v>84</v>
      </c>
      <c r="AU53">
        <f t="shared" si="16"/>
        <v>81</v>
      </c>
      <c r="AV53">
        <f t="shared" si="17"/>
        <v>79</v>
      </c>
      <c r="AW53">
        <f t="shared" si="18"/>
        <v>79</v>
      </c>
      <c r="AX53">
        <f t="shared" si="19"/>
        <v>77</v>
      </c>
      <c r="AY53">
        <f t="shared" si="20"/>
        <v>75</v>
      </c>
      <c r="AZ53">
        <f t="shared" si="21"/>
        <v>75</v>
      </c>
      <c r="BA53">
        <f t="shared" si="22"/>
        <v>75</v>
      </c>
      <c r="BB53">
        <f t="shared" si="23"/>
        <v>74</v>
      </c>
      <c r="BC53">
        <f t="shared" si="24"/>
        <v>74</v>
      </c>
      <c r="BD53">
        <f t="shared" si="25"/>
        <v>74</v>
      </c>
      <c r="BE53">
        <f t="shared" si="26"/>
        <v>75</v>
      </c>
      <c r="BF53">
        <f t="shared" si="27"/>
        <v>76</v>
      </c>
      <c r="BG53">
        <f t="shared" si="28"/>
        <v>76</v>
      </c>
    </row>
    <row r="54" spans="2:59" x14ac:dyDescent="0.3">
      <c r="B54" s="27" t="s">
        <v>73</v>
      </c>
      <c r="C54" s="28">
        <v>7.4779100420000004</v>
      </c>
      <c r="D54" s="28">
        <v>7.6036497360000004</v>
      </c>
      <c r="E54" s="28">
        <v>7.7315037200000001</v>
      </c>
      <c r="F54" s="28">
        <v>7.8615075450000003</v>
      </c>
      <c r="G54" s="28">
        <v>8.0209921370000004</v>
      </c>
      <c r="H54" s="28">
        <v>8.1804767280000004</v>
      </c>
      <c r="I54" s="28">
        <v>8.3399613200000005</v>
      </c>
      <c r="J54" s="28">
        <v>8.4994459110000005</v>
      </c>
      <c r="K54" s="28">
        <v>8.6589305030000006</v>
      </c>
      <c r="L54" s="28">
        <v>8.8184150940000006</v>
      </c>
      <c r="M54" s="28">
        <v>8.9778996860000007</v>
      </c>
      <c r="N54" s="28">
        <v>8.9778996860000007</v>
      </c>
      <c r="O54" s="28">
        <v>8.9778996860000007</v>
      </c>
      <c r="P54" s="28">
        <v>8.9778996860000007</v>
      </c>
      <c r="Q54" s="28">
        <v>3.1728478189999998</v>
      </c>
      <c r="R54" s="28">
        <v>3.3056123730000002</v>
      </c>
      <c r="S54" s="28">
        <v>3.4383769270000002</v>
      </c>
      <c r="T54" s="28">
        <v>3.5711414810000002</v>
      </c>
      <c r="U54" s="28">
        <v>3.6768812180000001</v>
      </c>
      <c r="V54" s="28">
        <v>3.7826209550000001</v>
      </c>
      <c r="W54" s="28">
        <v>3.8883606909999999</v>
      </c>
      <c r="X54" s="28">
        <v>3.9941004279999999</v>
      </c>
      <c r="Y54" s="28">
        <v>4.0998401639999997</v>
      </c>
      <c r="Z54" s="28">
        <v>4.3061301710000004</v>
      </c>
      <c r="AA54" s="28">
        <v>4.5124201770000001</v>
      </c>
      <c r="AB54" s="28">
        <v>4.6747271540000002</v>
      </c>
      <c r="AC54" s="28">
        <v>4.6747271540000002</v>
      </c>
      <c r="AD54" s="28">
        <v>4.6747271540000002</v>
      </c>
      <c r="AF54">
        <f t="shared" si="1"/>
        <v>126</v>
      </c>
      <c r="AG54">
        <f t="shared" si="2"/>
        <v>126</v>
      </c>
      <c r="AH54">
        <f t="shared" si="3"/>
        <v>126</v>
      </c>
      <c r="AI54">
        <f t="shared" si="4"/>
        <v>126</v>
      </c>
      <c r="AJ54">
        <f t="shared" si="5"/>
        <v>126</v>
      </c>
      <c r="AK54">
        <f t="shared" si="6"/>
        <v>126</v>
      </c>
      <c r="AL54">
        <f t="shared" si="7"/>
        <v>126</v>
      </c>
      <c r="AM54">
        <f t="shared" si="8"/>
        <v>127</v>
      </c>
      <c r="AN54">
        <f t="shared" si="9"/>
        <v>127</v>
      </c>
      <c r="AO54">
        <f t="shared" si="10"/>
        <v>127</v>
      </c>
      <c r="AP54">
        <f t="shared" si="11"/>
        <v>126</v>
      </c>
      <c r="AQ54">
        <f t="shared" si="12"/>
        <v>126</v>
      </c>
      <c r="AR54">
        <f t="shared" si="13"/>
        <v>126</v>
      </c>
      <c r="AS54">
        <f t="shared" si="14"/>
        <v>126</v>
      </c>
      <c r="AT54">
        <f t="shared" si="15"/>
        <v>121</v>
      </c>
      <c r="AU54">
        <f t="shared" si="16"/>
        <v>121</v>
      </c>
      <c r="AV54">
        <f t="shared" si="17"/>
        <v>121</v>
      </c>
      <c r="AW54">
        <f t="shared" si="18"/>
        <v>121</v>
      </c>
      <c r="AX54">
        <f t="shared" si="19"/>
        <v>120</v>
      </c>
      <c r="AY54">
        <f t="shared" si="20"/>
        <v>120</v>
      </c>
      <c r="AZ54">
        <f t="shared" si="21"/>
        <v>120</v>
      </c>
      <c r="BA54">
        <f t="shared" si="22"/>
        <v>121</v>
      </c>
      <c r="BB54">
        <f t="shared" si="23"/>
        <v>122</v>
      </c>
      <c r="BC54">
        <f t="shared" si="24"/>
        <v>122</v>
      </c>
      <c r="BD54">
        <f t="shared" si="25"/>
        <v>120</v>
      </c>
      <c r="BE54">
        <f t="shared" si="26"/>
        <v>119</v>
      </c>
      <c r="BF54">
        <f t="shared" si="27"/>
        <v>119</v>
      </c>
      <c r="BG54">
        <f t="shared" si="28"/>
        <v>119</v>
      </c>
    </row>
    <row r="55" spans="2:59" x14ac:dyDescent="0.3">
      <c r="B55" s="27" t="s">
        <v>70</v>
      </c>
      <c r="C55" s="28">
        <v>14.115750070000001</v>
      </c>
      <c r="D55" s="28">
        <v>14.35670996</v>
      </c>
      <c r="E55" s="28">
        <v>14.59766984</v>
      </c>
      <c r="F55" s="28">
        <v>14.83862972</v>
      </c>
      <c r="G55" s="28">
        <v>15.16259003</v>
      </c>
      <c r="H55" s="28">
        <v>15.394359590000001</v>
      </c>
      <c r="I55" s="28">
        <v>15.56182957</v>
      </c>
      <c r="J55" s="28">
        <v>15.813420300000001</v>
      </c>
      <c r="K55" s="28">
        <v>16.00856018</v>
      </c>
      <c r="L55" s="28">
        <v>16.34345055</v>
      </c>
      <c r="M55" s="28">
        <v>16.271129609999999</v>
      </c>
      <c r="N55" s="28">
        <v>16.58107948</v>
      </c>
      <c r="O55" s="28">
        <v>16.72682953</v>
      </c>
      <c r="P55" s="28">
        <v>16.75470924</v>
      </c>
      <c r="Q55" s="28">
        <v>12.38400002</v>
      </c>
      <c r="R55" s="28">
        <v>12.442000009999999</v>
      </c>
      <c r="S55" s="28">
        <v>12.5</v>
      </c>
      <c r="T55" s="28">
        <v>12.559999940000001</v>
      </c>
      <c r="U55" s="28">
        <v>12.619999890000001</v>
      </c>
      <c r="V55" s="28">
        <v>12.71500015</v>
      </c>
      <c r="W55" s="28">
        <v>12.81000042</v>
      </c>
      <c r="X55" s="28">
        <v>12.869999890000001</v>
      </c>
      <c r="Y55" s="28">
        <v>12.844999789999999</v>
      </c>
      <c r="Z55" s="28">
        <v>12.81999969</v>
      </c>
      <c r="AA55" s="28">
        <v>12.77999973</v>
      </c>
      <c r="AB55" s="28">
        <v>12.739999770000001</v>
      </c>
      <c r="AC55" s="28">
        <v>12.69999981</v>
      </c>
      <c r="AD55" s="28">
        <v>12.69999981</v>
      </c>
      <c r="AF55">
        <f t="shared" si="1"/>
        <v>51</v>
      </c>
      <c r="AG55">
        <f t="shared" si="2"/>
        <v>54</v>
      </c>
      <c r="AH55">
        <f t="shared" si="3"/>
        <v>52</v>
      </c>
      <c r="AI55">
        <f t="shared" si="4"/>
        <v>47</v>
      </c>
      <c r="AJ55">
        <f t="shared" si="5"/>
        <v>45</v>
      </c>
      <c r="AK55">
        <f t="shared" si="6"/>
        <v>42</v>
      </c>
      <c r="AL55">
        <f t="shared" si="7"/>
        <v>37</v>
      </c>
      <c r="AM55">
        <f t="shared" si="8"/>
        <v>35</v>
      </c>
      <c r="AN55">
        <f t="shared" si="9"/>
        <v>31</v>
      </c>
      <c r="AO55">
        <f t="shared" si="10"/>
        <v>28</v>
      </c>
      <c r="AP55">
        <f t="shared" si="11"/>
        <v>28</v>
      </c>
      <c r="AQ55">
        <f t="shared" si="12"/>
        <v>25</v>
      </c>
      <c r="AR55">
        <f t="shared" si="13"/>
        <v>24</v>
      </c>
      <c r="AS55">
        <f t="shared" si="14"/>
        <v>23</v>
      </c>
      <c r="AT55">
        <f t="shared" si="15"/>
        <v>16</v>
      </c>
      <c r="AU55">
        <f t="shared" si="16"/>
        <v>18</v>
      </c>
      <c r="AV55">
        <f t="shared" si="17"/>
        <v>16</v>
      </c>
      <c r="AW55">
        <f t="shared" si="18"/>
        <v>16</v>
      </c>
      <c r="AX55">
        <f t="shared" si="19"/>
        <v>14</v>
      </c>
      <c r="AY55">
        <f t="shared" si="20"/>
        <v>12</v>
      </c>
      <c r="AZ55">
        <f t="shared" si="21"/>
        <v>13</v>
      </c>
      <c r="BA55">
        <f t="shared" si="22"/>
        <v>13</v>
      </c>
      <c r="BB55">
        <f t="shared" si="23"/>
        <v>14</v>
      </c>
      <c r="BC55">
        <f t="shared" si="24"/>
        <v>16</v>
      </c>
      <c r="BD55">
        <f t="shared" si="25"/>
        <v>17</v>
      </c>
      <c r="BE55">
        <f t="shared" si="26"/>
        <v>21</v>
      </c>
      <c r="BF55">
        <f t="shared" si="27"/>
        <v>22</v>
      </c>
      <c r="BG55">
        <f t="shared" si="28"/>
        <v>22</v>
      </c>
    </row>
    <row r="56" spans="2:59" x14ac:dyDescent="0.3">
      <c r="B56" s="27" t="s">
        <v>52</v>
      </c>
      <c r="C56" s="28">
        <v>16.879870360000002</v>
      </c>
      <c r="D56" s="28">
        <v>16.951523420000001</v>
      </c>
      <c r="E56" s="28">
        <v>17.023176490000001</v>
      </c>
      <c r="F56" s="28">
        <v>17.094829560000001</v>
      </c>
      <c r="G56" s="28">
        <v>17.118400569999999</v>
      </c>
      <c r="H56" s="28">
        <v>17.112180710000001</v>
      </c>
      <c r="I56" s="28">
        <v>16.875169750000001</v>
      </c>
      <c r="J56" s="28">
        <v>16.98994064</v>
      </c>
      <c r="K56" s="28">
        <v>17.041919709999998</v>
      </c>
      <c r="L56" s="28">
        <v>17.224380490000001</v>
      </c>
      <c r="M56" s="28">
        <v>17.225980759999999</v>
      </c>
      <c r="N56" s="28">
        <v>17.343349459999999</v>
      </c>
      <c r="O56" s="28">
        <v>17.30921936</v>
      </c>
      <c r="P56" s="28">
        <v>17.30921936</v>
      </c>
      <c r="Q56" s="28">
        <v>13.850000380000001</v>
      </c>
      <c r="R56" s="28">
        <v>13.93000031</v>
      </c>
      <c r="S56" s="28">
        <v>13.97999954</v>
      </c>
      <c r="T56" s="28">
        <v>14.010000229999999</v>
      </c>
      <c r="U56" s="28">
        <v>14.039999959999999</v>
      </c>
      <c r="V56" s="28">
        <v>14.079999920000001</v>
      </c>
      <c r="W56" s="28">
        <v>14.130000109999999</v>
      </c>
      <c r="X56" s="28">
        <v>14.10500002</v>
      </c>
      <c r="Y56" s="28">
        <v>14.079999920000001</v>
      </c>
      <c r="Z56" s="28">
        <v>14.170000079999999</v>
      </c>
      <c r="AA56" s="28">
        <v>14.260000229999999</v>
      </c>
      <c r="AB56" s="28">
        <v>14.296371629999999</v>
      </c>
      <c r="AC56" s="28">
        <v>14.296371629999999</v>
      </c>
      <c r="AD56" s="28">
        <v>14.296371629999999</v>
      </c>
      <c r="AF56">
        <f t="shared" si="1"/>
        <v>14</v>
      </c>
      <c r="AG56">
        <f t="shared" si="2"/>
        <v>14</v>
      </c>
      <c r="AH56">
        <f t="shared" si="3"/>
        <v>13</v>
      </c>
      <c r="AI56">
        <f t="shared" si="4"/>
        <v>15</v>
      </c>
      <c r="AJ56">
        <f t="shared" si="5"/>
        <v>15</v>
      </c>
      <c r="AK56">
        <f t="shared" si="6"/>
        <v>15</v>
      </c>
      <c r="AL56">
        <f t="shared" si="7"/>
        <v>16</v>
      </c>
      <c r="AM56">
        <f t="shared" si="8"/>
        <v>16</v>
      </c>
      <c r="AN56">
        <f t="shared" si="9"/>
        <v>16</v>
      </c>
      <c r="AO56">
        <f t="shared" si="10"/>
        <v>16</v>
      </c>
      <c r="AP56">
        <f t="shared" si="11"/>
        <v>16</v>
      </c>
      <c r="AQ56">
        <f t="shared" si="12"/>
        <v>18</v>
      </c>
      <c r="AR56">
        <f t="shared" si="13"/>
        <v>18</v>
      </c>
      <c r="AS56">
        <f t="shared" si="14"/>
        <v>18</v>
      </c>
      <c r="AT56">
        <f t="shared" si="15"/>
        <v>1</v>
      </c>
      <c r="AU56">
        <f t="shared" si="16"/>
        <v>1</v>
      </c>
      <c r="AV56">
        <f t="shared" si="17"/>
        <v>1</v>
      </c>
      <c r="AW56">
        <f t="shared" si="18"/>
        <v>1</v>
      </c>
      <c r="AX56">
        <f t="shared" si="19"/>
        <v>1</v>
      </c>
      <c r="AY56">
        <f t="shared" si="20"/>
        <v>1</v>
      </c>
      <c r="AZ56">
        <f t="shared" si="21"/>
        <v>1</v>
      </c>
      <c r="BA56">
        <f t="shared" si="22"/>
        <v>1</v>
      </c>
      <c r="BB56">
        <f t="shared" si="23"/>
        <v>1</v>
      </c>
      <c r="BC56">
        <f t="shared" si="24"/>
        <v>1</v>
      </c>
      <c r="BD56">
        <f t="shared" si="25"/>
        <v>1</v>
      </c>
      <c r="BE56">
        <f t="shared" si="26"/>
        <v>1</v>
      </c>
      <c r="BF56">
        <f t="shared" si="27"/>
        <v>1</v>
      </c>
      <c r="BG56">
        <f t="shared" si="28"/>
        <v>1</v>
      </c>
    </row>
    <row r="57" spans="2:59" x14ac:dyDescent="0.3">
      <c r="B57" s="27" t="s">
        <v>71</v>
      </c>
      <c r="C57" s="28">
        <v>10.349644659999999</v>
      </c>
      <c r="D57" s="28">
        <v>10.68375969</v>
      </c>
      <c r="E57" s="28">
        <v>10.93752003</v>
      </c>
      <c r="F57" s="28">
        <v>11.07386971</v>
      </c>
      <c r="G57" s="28">
        <v>10.721989629999999</v>
      </c>
      <c r="H57" s="28">
        <v>11.175680160000001</v>
      </c>
      <c r="I57" s="28">
        <v>11.098400120000001</v>
      </c>
      <c r="J57" s="28">
        <v>10.9863596</v>
      </c>
      <c r="K57" s="28">
        <v>10.957880019999999</v>
      </c>
      <c r="L57" s="28">
        <v>11.29076004</v>
      </c>
      <c r="M57" s="28">
        <v>11.42975998</v>
      </c>
      <c r="N57" s="28">
        <v>11.58627987</v>
      </c>
      <c r="O57" s="28">
        <v>11.418459889999999</v>
      </c>
      <c r="P57" s="28">
        <v>11.418459889999999</v>
      </c>
      <c r="Q57" s="28">
        <v>5.7592679000000002</v>
      </c>
      <c r="R57" s="28">
        <v>5.7899385570000002</v>
      </c>
      <c r="S57" s="28">
        <v>5.8206092150000002</v>
      </c>
      <c r="T57" s="28">
        <v>5.8512798720000001</v>
      </c>
      <c r="U57" s="28">
        <v>5.8819505300000001</v>
      </c>
      <c r="V57" s="28">
        <v>5.9126211870000001</v>
      </c>
      <c r="W57" s="28">
        <v>6.0165606370000004</v>
      </c>
      <c r="X57" s="28">
        <v>6.120500088</v>
      </c>
      <c r="Y57" s="28">
        <v>6.3178421020000002</v>
      </c>
      <c r="Z57" s="28">
        <v>6.5151841160000004</v>
      </c>
      <c r="AA57" s="28">
        <v>6.7125261309999997</v>
      </c>
      <c r="AB57" s="28">
        <v>6.9098681449999999</v>
      </c>
      <c r="AC57" s="28">
        <v>7.1072101590000001</v>
      </c>
      <c r="AD57" s="28">
        <v>7.1072101590000001</v>
      </c>
      <c r="AF57">
        <f t="shared" si="1"/>
        <v>112</v>
      </c>
      <c r="AG57">
        <f t="shared" si="2"/>
        <v>112</v>
      </c>
      <c r="AH57">
        <f t="shared" si="3"/>
        <v>110</v>
      </c>
      <c r="AI57">
        <f t="shared" si="4"/>
        <v>106</v>
      </c>
      <c r="AJ57">
        <f t="shared" si="5"/>
        <v>113</v>
      </c>
      <c r="AK57">
        <f t="shared" si="6"/>
        <v>107</v>
      </c>
      <c r="AL57">
        <f t="shared" si="7"/>
        <v>110</v>
      </c>
      <c r="AM57">
        <f t="shared" si="8"/>
        <v>111</v>
      </c>
      <c r="AN57">
        <f t="shared" si="9"/>
        <v>113</v>
      </c>
      <c r="AO57">
        <f t="shared" si="10"/>
        <v>108</v>
      </c>
      <c r="AP57">
        <f t="shared" si="11"/>
        <v>107</v>
      </c>
      <c r="AQ57">
        <f t="shared" si="12"/>
        <v>105</v>
      </c>
      <c r="AR57">
        <f t="shared" si="13"/>
        <v>108</v>
      </c>
      <c r="AS57">
        <f t="shared" si="14"/>
        <v>108</v>
      </c>
      <c r="AT57">
        <f t="shared" si="15"/>
        <v>102</v>
      </c>
      <c r="AU57">
        <f t="shared" si="16"/>
        <v>102</v>
      </c>
      <c r="AV57">
        <f t="shared" si="17"/>
        <v>103</v>
      </c>
      <c r="AW57">
        <f t="shared" si="18"/>
        <v>103</v>
      </c>
      <c r="AX57">
        <f t="shared" si="19"/>
        <v>105</v>
      </c>
      <c r="AY57">
        <f t="shared" si="20"/>
        <v>107</v>
      </c>
      <c r="AZ57">
        <f t="shared" si="21"/>
        <v>107</v>
      </c>
      <c r="BA57">
        <f t="shared" si="22"/>
        <v>107</v>
      </c>
      <c r="BB57">
        <f t="shared" si="23"/>
        <v>106</v>
      </c>
      <c r="BC57">
        <f t="shared" si="24"/>
        <v>106</v>
      </c>
      <c r="BD57">
        <f t="shared" si="25"/>
        <v>106</v>
      </c>
      <c r="BE57">
        <f t="shared" si="26"/>
        <v>104</v>
      </c>
      <c r="BF57">
        <f t="shared" si="27"/>
        <v>104</v>
      </c>
      <c r="BG57">
        <f t="shared" si="28"/>
        <v>104</v>
      </c>
    </row>
    <row r="58" spans="2:59" x14ac:dyDescent="0.3">
      <c r="B58" s="27" t="s">
        <v>76</v>
      </c>
      <c r="C58" s="28">
        <v>16.863309860000001</v>
      </c>
      <c r="D58" s="28">
        <v>17.049850459999998</v>
      </c>
      <c r="E58" s="28">
        <v>17.246280670000001</v>
      </c>
      <c r="F58" s="28">
        <v>17.407690049999999</v>
      </c>
      <c r="G58" s="28">
        <v>17.87471008</v>
      </c>
      <c r="H58" s="28">
        <v>18.29533005</v>
      </c>
      <c r="I58" s="28">
        <v>18.71595001</v>
      </c>
      <c r="J58" s="28">
        <v>19.03323936</v>
      </c>
      <c r="K58" s="28">
        <v>19.29426956</v>
      </c>
      <c r="L58" s="28">
        <v>19.647609710000001</v>
      </c>
      <c r="M58" s="28">
        <v>19.478729250000001</v>
      </c>
      <c r="N58" s="28">
        <v>19.773920059999998</v>
      </c>
      <c r="O58" s="28">
        <v>20.845500950000002</v>
      </c>
      <c r="P58" s="28">
        <v>20.845500950000002</v>
      </c>
      <c r="Q58" s="28">
        <v>10.210000040000001</v>
      </c>
      <c r="R58" s="28">
        <v>10.30750012</v>
      </c>
      <c r="S58" s="28">
        <v>10.405000210000001</v>
      </c>
      <c r="T58" s="28">
        <v>10.502500299999999</v>
      </c>
      <c r="U58" s="28">
        <v>10.600000380000001</v>
      </c>
      <c r="V58" s="28">
        <v>10.739999770000001</v>
      </c>
      <c r="W58" s="28">
        <v>10.25</v>
      </c>
      <c r="X58" s="28">
        <v>10.539999959999999</v>
      </c>
      <c r="Y58" s="28">
        <v>10.829999920000001</v>
      </c>
      <c r="Z58" s="28">
        <v>11.119999890000001</v>
      </c>
      <c r="AA58" s="28">
        <v>11.40999985</v>
      </c>
      <c r="AB58" s="28">
        <v>11.553856420000001</v>
      </c>
      <c r="AC58" s="28">
        <v>11.553856420000001</v>
      </c>
      <c r="AD58" s="28">
        <v>11.553856420000001</v>
      </c>
      <c r="AF58">
        <f t="shared" si="1"/>
        <v>15</v>
      </c>
      <c r="AG58">
        <f t="shared" si="2"/>
        <v>13</v>
      </c>
      <c r="AH58">
        <f t="shared" si="3"/>
        <v>10</v>
      </c>
      <c r="AI58">
        <f t="shared" si="4"/>
        <v>12</v>
      </c>
      <c r="AJ58">
        <f t="shared" si="5"/>
        <v>10</v>
      </c>
      <c r="AK58">
        <f t="shared" si="6"/>
        <v>9</v>
      </c>
      <c r="AL58">
        <f t="shared" si="7"/>
        <v>7</v>
      </c>
      <c r="AM58">
        <f t="shared" si="8"/>
        <v>5</v>
      </c>
      <c r="AN58">
        <f t="shared" si="9"/>
        <v>5</v>
      </c>
      <c r="AO58">
        <f t="shared" si="10"/>
        <v>2</v>
      </c>
      <c r="AP58">
        <f t="shared" si="11"/>
        <v>2</v>
      </c>
      <c r="AQ58">
        <f t="shared" si="12"/>
        <v>2</v>
      </c>
      <c r="AR58">
        <f t="shared" si="13"/>
        <v>1</v>
      </c>
      <c r="AS58">
        <f t="shared" si="14"/>
        <v>1</v>
      </c>
      <c r="AT58">
        <f t="shared" si="15"/>
        <v>52</v>
      </c>
      <c r="AU58">
        <f t="shared" si="16"/>
        <v>52</v>
      </c>
      <c r="AV58">
        <f t="shared" si="17"/>
        <v>52</v>
      </c>
      <c r="AW58">
        <f t="shared" si="18"/>
        <v>52</v>
      </c>
      <c r="AX58">
        <f t="shared" si="19"/>
        <v>51</v>
      </c>
      <c r="AY58">
        <f t="shared" si="20"/>
        <v>49</v>
      </c>
      <c r="AZ58">
        <f t="shared" si="21"/>
        <v>58</v>
      </c>
      <c r="BA58">
        <f t="shared" si="22"/>
        <v>57</v>
      </c>
      <c r="BB58">
        <f t="shared" si="23"/>
        <v>51</v>
      </c>
      <c r="BC58">
        <f t="shared" si="24"/>
        <v>49</v>
      </c>
      <c r="BD58">
        <f t="shared" si="25"/>
        <v>43</v>
      </c>
      <c r="BE58">
        <f t="shared" si="26"/>
        <v>44</v>
      </c>
      <c r="BF58">
        <f t="shared" si="27"/>
        <v>45</v>
      </c>
      <c r="BG58">
        <f t="shared" si="28"/>
        <v>45</v>
      </c>
    </row>
    <row r="59" spans="2:59" x14ac:dyDescent="0.3">
      <c r="B59" s="27" t="s">
        <v>77</v>
      </c>
      <c r="C59" s="28">
        <v>16.391046209999999</v>
      </c>
      <c r="D59" s="28">
        <v>16.468142830000001</v>
      </c>
      <c r="E59" s="28">
        <v>16.54523945</v>
      </c>
      <c r="F59" s="28">
        <v>16.622336069999999</v>
      </c>
      <c r="G59" s="28">
        <v>16.699432689999998</v>
      </c>
      <c r="H59" s="28">
        <v>16.776529310000001</v>
      </c>
      <c r="I59" s="28">
        <v>16.722440720000002</v>
      </c>
      <c r="J59" s="28">
        <v>16.383779530000002</v>
      </c>
      <c r="K59" s="28">
        <v>16.592210770000001</v>
      </c>
      <c r="L59" s="28">
        <v>16.587235419999999</v>
      </c>
      <c r="M59" s="28">
        <v>16.582261559999999</v>
      </c>
      <c r="N59" s="28">
        <v>16.577289189999998</v>
      </c>
      <c r="O59" s="28">
        <v>16.577289189999998</v>
      </c>
      <c r="P59" s="28">
        <v>16.577289189999998</v>
      </c>
      <c r="Q59" s="28">
        <v>8.9953177929999999</v>
      </c>
      <c r="R59" s="28">
        <v>9.0408420950000004</v>
      </c>
      <c r="S59" s="28">
        <v>9.0865967909999998</v>
      </c>
      <c r="T59" s="28">
        <v>9.1325830460000006</v>
      </c>
      <c r="U59" s="28">
        <v>9.1788020320000001</v>
      </c>
      <c r="V59" s="28">
        <v>9.2250210189999997</v>
      </c>
      <c r="W59" s="28">
        <v>9.2712400049999992</v>
      </c>
      <c r="X59" s="28">
        <v>9.3174589920000006</v>
      </c>
      <c r="Y59" s="28">
        <v>9.3636779790000002</v>
      </c>
      <c r="Z59" s="28">
        <v>9.3912517550000008</v>
      </c>
      <c r="AA59" s="28">
        <v>9.4188255309999995</v>
      </c>
      <c r="AB59" s="28">
        <v>9.4463993070000001</v>
      </c>
      <c r="AC59" s="28">
        <v>9.4463993070000001</v>
      </c>
      <c r="AD59" s="28">
        <v>9.4463993070000001</v>
      </c>
      <c r="AF59">
        <f t="shared" si="1"/>
        <v>19</v>
      </c>
      <c r="AG59">
        <f t="shared" si="2"/>
        <v>18</v>
      </c>
      <c r="AH59">
        <f t="shared" si="3"/>
        <v>18</v>
      </c>
      <c r="AI59">
        <f t="shared" si="4"/>
        <v>20</v>
      </c>
      <c r="AJ59">
        <f t="shared" si="5"/>
        <v>18</v>
      </c>
      <c r="AK59">
        <f t="shared" si="6"/>
        <v>18</v>
      </c>
      <c r="AL59">
        <f t="shared" si="7"/>
        <v>18</v>
      </c>
      <c r="AM59">
        <f t="shared" si="8"/>
        <v>24</v>
      </c>
      <c r="AN59">
        <f t="shared" si="9"/>
        <v>21</v>
      </c>
      <c r="AO59">
        <f t="shared" si="10"/>
        <v>22</v>
      </c>
      <c r="AP59">
        <f t="shared" si="11"/>
        <v>21</v>
      </c>
      <c r="AQ59">
        <f t="shared" si="12"/>
        <v>26</v>
      </c>
      <c r="AR59">
        <f t="shared" si="13"/>
        <v>29</v>
      </c>
      <c r="AS59">
        <f t="shared" si="14"/>
        <v>29</v>
      </c>
      <c r="AT59">
        <f t="shared" si="15"/>
        <v>62</v>
      </c>
      <c r="AU59">
        <f t="shared" si="16"/>
        <v>64</v>
      </c>
      <c r="AV59">
        <f t="shared" si="17"/>
        <v>66</v>
      </c>
      <c r="AW59">
        <f t="shared" si="18"/>
        <v>68</v>
      </c>
      <c r="AX59">
        <f t="shared" si="19"/>
        <v>68</v>
      </c>
      <c r="AY59">
        <f t="shared" si="20"/>
        <v>68</v>
      </c>
      <c r="AZ59">
        <f t="shared" si="21"/>
        <v>70</v>
      </c>
      <c r="BA59">
        <f t="shared" si="22"/>
        <v>72</v>
      </c>
      <c r="BB59">
        <f t="shared" si="23"/>
        <v>73</v>
      </c>
      <c r="BC59">
        <f t="shared" si="24"/>
        <v>75</v>
      </c>
      <c r="BD59">
        <f t="shared" si="25"/>
        <v>77</v>
      </c>
      <c r="BE59">
        <f t="shared" si="26"/>
        <v>76</v>
      </c>
      <c r="BF59">
        <f t="shared" si="27"/>
        <v>77</v>
      </c>
      <c r="BG59">
        <f t="shared" si="28"/>
        <v>77</v>
      </c>
    </row>
    <row r="60" spans="2:59" x14ac:dyDescent="0.3">
      <c r="B60" s="27" t="s">
        <v>78</v>
      </c>
      <c r="C60" s="28">
        <v>11.094120029999999</v>
      </c>
      <c r="D60" s="28">
        <v>11.06177044</v>
      </c>
      <c r="E60" s="28">
        <v>10.85068989</v>
      </c>
      <c r="F60" s="28">
        <v>10.8308897</v>
      </c>
      <c r="G60" s="28">
        <v>10.92879009</v>
      </c>
      <c r="H60" s="28">
        <v>10.97344017</v>
      </c>
      <c r="I60" s="28">
        <v>10.928560020000001</v>
      </c>
      <c r="J60" s="28">
        <v>10.88367987</v>
      </c>
      <c r="K60" s="28">
        <v>10.838799720000001</v>
      </c>
      <c r="L60" s="28">
        <v>10.793919560000001</v>
      </c>
      <c r="M60" s="28">
        <v>10.76484728</v>
      </c>
      <c r="N60" s="28">
        <v>10.735774989999999</v>
      </c>
      <c r="O60" s="28">
        <v>10.70670271</v>
      </c>
      <c r="P60" s="28">
        <v>10.67763042</v>
      </c>
      <c r="Q60" s="28">
        <v>4.4166668260000002</v>
      </c>
      <c r="R60" s="28">
        <v>4.6083335080000003</v>
      </c>
      <c r="S60" s="28">
        <v>4.8000001909999996</v>
      </c>
      <c r="T60" s="28">
        <v>4.9000000950000002</v>
      </c>
      <c r="U60" s="28">
        <v>5.8400001530000001</v>
      </c>
      <c r="V60" s="28">
        <v>4.9335699079999999</v>
      </c>
      <c r="W60" s="28">
        <v>5.1201773880000001</v>
      </c>
      <c r="X60" s="28">
        <v>5.3067848680000003</v>
      </c>
      <c r="Y60" s="28">
        <v>5.4933923480000004</v>
      </c>
      <c r="Z60" s="28">
        <v>5.6799998279999997</v>
      </c>
      <c r="AA60" s="28">
        <v>5.73576657</v>
      </c>
      <c r="AB60" s="28">
        <v>5.7915333110000002</v>
      </c>
      <c r="AC60" s="28">
        <v>5.8473000529999997</v>
      </c>
      <c r="AD60" s="28">
        <v>5.8473000529999997</v>
      </c>
      <c r="AF60">
        <f t="shared" si="1"/>
        <v>101</v>
      </c>
      <c r="AG60">
        <f t="shared" si="2"/>
        <v>104</v>
      </c>
      <c r="AH60">
        <f t="shared" si="3"/>
        <v>112</v>
      </c>
      <c r="AI60">
        <f t="shared" si="4"/>
        <v>111</v>
      </c>
      <c r="AJ60">
        <f t="shared" si="5"/>
        <v>111</v>
      </c>
      <c r="AK60">
        <f t="shared" si="6"/>
        <v>113</v>
      </c>
      <c r="AL60">
        <f t="shared" si="7"/>
        <v>114</v>
      </c>
      <c r="AM60">
        <f t="shared" si="8"/>
        <v>114</v>
      </c>
      <c r="AN60">
        <f t="shared" si="9"/>
        <v>114</v>
      </c>
      <c r="AO60">
        <f t="shared" si="10"/>
        <v>113</v>
      </c>
      <c r="AP60">
        <f t="shared" si="11"/>
        <v>113</v>
      </c>
      <c r="AQ60">
        <f t="shared" si="12"/>
        <v>115</v>
      </c>
      <c r="AR60">
        <f t="shared" si="13"/>
        <v>116</v>
      </c>
      <c r="AS60">
        <f t="shared" si="14"/>
        <v>117</v>
      </c>
      <c r="AT60">
        <f t="shared" si="15"/>
        <v>112</v>
      </c>
      <c r="AU60">
        <f t="shared" si="16"/>
        <v>112</v>
      </c>
      <c r="AV60">
        <f t="shared" si="17"/>
        <v>110</v>
      </c>
      <c r="AW60">
        <f t="shared" si="18"/>
        <v>111</v>
      </c>
      <c r="AX60">
        <f t="shared" si="19"/>
        <v>106</v>
      </c>
      <c r="AY60">
        <f t="shared" si="20"/>
        <v>112</v>
      </c>
      <c r="AZ60">
        <f t="shared" si="21"/>
        <v>112</v>
      </c>
      <c r="BA60">
        <f t="shared" si="22"/>
        <v>112</v>
      </c>
      <c r="BB60">
        <f t="shared" si="23"/>
        <v>112</v>
      </c>
      <c r="BC60">
        <f t="shared" si="24"/>
        <v>112</v>
      </c>
      <c r="BD60">
        <f t="shared" si="25"/>
        <v>114</v>
      </c>
      <c r="BE60">
        <f t="shared" si="26"/>
        <v>115</v>
      </c>
      <c r="BF60">
        <f t="shared" si="27"/>
        <v>114</v>
      </c>
      <c r="BG60">
        <f t="shared" si="28"/>
        <v>114</v>
      </c>
    </row>
    <row r="61" spans="2:59" x14ac:dyDescent="0.3">
      <c r="B61" s="27" t="s">
        <v>72</v>
      </c>
      <c r="C61" s="28">
        <v>8.4751834870000007</v>
      </c>
      <c r="D61" s="28">
        <v>8.6502304080000005</v>
      </c>
      <c r="E61" s="28">
        <v>8.6521596909999996</v>
      </c>
      <c r="F61" s="28">
        <v>8.8832249640000001</v>
      </c>
      <c r="G61" s="28">
        <v>9.1142902370000005</v>
      </c>
      <c r="H61" s="28">
        <v>9.2868861490000008</v>
      </c>
      <c r="I61" s="28">
        <v>9.4627504840000007</v>
      </c>
      <c r="J61" s="28">
        <v>9.6419451340000002</v>
      </c>
      <c r="K61" s="28">
        <v>9.8245331660000002</v>
      </c>
      <c r="L61" s="28">
        <v>10.010578840000001</v>
      </c>
      <c r="M61" s="28">
        <v>10.20014763</v>
      </c>
      <c r="N61" s="28">
        <v>10.393306259999999</v>
      </c>
      <c r="O61" s="28">
        <v>10.393306259999999</v>
      </c>
      <c r="P61" s="28">
        <v>10.393306259999999</v>
      </c>
      <c r="Q61" s="28">
        <v>1.5800000430000001</v>
      </c>
      <c r="R61" s="28">
        <v>1.6525000329999999</v>
      </c>
      <c r="S61" s="28">
        <v>1.7250000240000001</v>
      </c>
      <c r="T61" s="28">
        <v>1.7975000139999999</v>
      </c>
      <c r="U61" s="28">
        <v>1.8700000050000001</v>
      </c>
      <c r="V61" s="28">
        <v>2.4509599799999999</v>
      </c>
      <c r="W61" s="28">
        <v>3.0319199559999999</v>
      </c>
      <c r="X61" s="28">
        <v>2.5809600349999999</v>
      </c>
      <c r="Y61" s="28">
        <v>2.130000114</v>
      </c>
      <c r="Z61" s="28">
        <v>2.242710416</v>
      </c>
      <c r="AA61" s="28">
        <v>2.3613848540000002</v>
      </c>
      <c r="AB61" s="28">
        <v>2.4863390249999999</v>
      </c>
      <c r="AC61" s="28">
        <v>2.4863390249999999</v>
      </c>
      <c r="AD61" s="28">
        <v>2.4863390249999999</v>
      </c>
      <c r="AF61">
        <f t="shared" si="1"/>
        <v>123</v>
      </c>
      <c r="AG61">
        <f t="shared" si="2"/>
        <v>123</v>
      </c>
      <c r="AH61">
        <f t="shared" si="3"/>
        <v>124</v>
      </c>
      <c r="AI61">
        <f t="shared" si="4"/>
        <v>124</v>
      </c>
      <c r="AJ61">
        <f t="shared" si="5"/>
        <v>123</v>
      </c>
      <c r="AK61">
        <f t="shared" si="6"/>
        <v>124</v>
      </c>
      <c r="AL61">
        <f t="shared" si="7"/>
        <v>124</v>
      </c>
      <c r="AM61">
        <f t="shared" si="8"/>
        <v>124</v>
      </c>
      <c r="AN61">
        <f t="shared" si="9"/>
        <v>124</v>
      </c>
      <c r="AO61">
        <f t="shared" si="10"/>
        <v>122</v>
      </c>
      <c r="AP61">
        <f t="shared" si="11"/>
        <v>121</v>
      </c>
      <c r="AQ61">
        <f t="shared" si="12"/>
        <v>120</v>
      </c>
      <c r="AR61">
        <f t="shared" si="13"/>
        <v>121</v>
      </c>
      <c r="AS61">
        <f t="shared" si="14"/>
        <v>122</v>
      </c>
      <c r="AT61">
        <f t="shared" si="15"/>
        <v>131</v>
      </c>
      <c r="AU61">
        <f t="shared" si="16"/>
        <v>131</v>
      </c>
      <c r="AV61">
        <f t="shared" si="17"/>
        <v>131</v>
      </c>
      <c r="AW61">
        <f t="shared" si="18"/>
        <v>131</v>
      </c>
      <c r="AX61">
        <f t="shared" si="19"/>
        <v>131</v>
      </c>
      <c r="AY61">
        <f t="shared" si="20"/>
        <v>127</v>
      </c>
      <c r="AZ61">
        <f t="shared" si="21"/>
        <v>126</v>
      </c>
      <c r="BA61">
        <f t="shared" si="22"/>
        <v>128</v>
      </c>
      <c r="BB61">
        <f t="shared" si="23"/>
        <v>130</v>
      </c>
      <c r="BC61">
        <f t="shared" si="24"/>
        <v>129</v>
      </c>
      <c r="BD61">
        <f t="shared" si="25"/>
        <v>129</v>
      </c>
      <c r="BE61">
        <f t="shared" si="26"/>
        <v>129</v>
      </c>
      <c r="BF61">
        <f t="shared" si="27"/>
        <v>129</v>
      </c>
      <c r="BG61">
        <f t="shared" si="28"/>
        <v>129</v>
      </c>
    </row>
    <row r="62" spans="2:59" x14ac:dyDescent="0.3">
      <c r="B62" s="27" t="s">
        <v>74</v>
      </c>
      <c r="C62" s="28">
        <v>9.5317977890000005</v>
      </c>
      <c r="D62" s="28">
        <v>9.6314897520000002</v>
      </c>
      <c r="E62" s="28">
        <v>9.731181715</v>
      </c>
      <c r="F62" s="28">
        <v>9.8308736779999997</v>
      </c>
      <c r="G62" s="28">
        <v>9.9305656409999994</v>
      </c>
      <c r="H62" s="28">
        <v>10.030257600000001</v>
      </c>
      <c r="I62" s="28">
        <v>10.129949570000001</v>
      </c>
      <c r="J62" s="28">
        <v>10.22964153</v>
      </c>
      <c r="K62" s="28">
        <v>10.32933349</v>
      </c>
      <c r="L62" s="28">
        <v>10.429025449999999</v>
      </c>
      <c r="M62" s="28">
        <v>10.5316806</v>
      </c>
      <c r="N62" s="28">
        <v>10.63534621</v>
      </c>
      <c r="O62" s="28">
        <v>10.63534621</v>
      </c>
      <c r="P62" s="28">
        <v>10.63534621</v>
      </c>
      <c r="Q62" s="28">
        <v>2.8608544999999999</v>
      </c>
      <c r="R62" s="28">
        <v>3.008275625</v>
      </c>
      <c r="S62" s="28">
        <v>3.1556967500000002</v>
      </c>
      <c r="T62" s="28">
        <v>3.3031178749999999</v>
      </c>
      <c r="U62" s="28">
        <v>3.450539</v>
      </c>
      <c r="V62" s="28">
        <v>3.4950382000000002</v>
      </c>
      <c r="W62" s="28">
        <v>3.5395373999999999</v>
      </c>
      <c r="X62" s="28">
        <v>3.5840366000000001</v>
      </c>
      <c r="Y62" s="28">
        <v>3.6285357999999999</v>
      </c>
      <c r="Z62" s="28">
        <v>3.673035</v>
      </c>
      <c r="AA62" s="28">
        <v>3.673035</v>
      </c>
      <c r="AB62" s="28">
        <v>3.673035</v>
      </c>
      <c r="AC62" s="28">
        <v>3.673035</v>
      </c>
      <c r="AD62" s="28">
        <v>3.673035</v>
      </c>
      <c r="AF62">
        <f t="shared" si="1"/>
        <v>117</v>
      </c>
      <c r="AG62">
        <f t="shared" si="2"/>
        <v>120</v>
      </c>
      <c r="AH62">
        <f t="shared" si="3"/>
        <v>121</v>
      </c>
      <c r="AI62">
        <f t="shared" si="4"/>
        <v>119</v>
      </c>
      <c r="AJ62">
        <f t="shared" si="5"/>
        <v>120</v>
      </c>
      <c r="AK62">
        <f t="shared" si="6"/>
        <v>120</v>
      </c>
      <c r="AL62">
        <f t="shared" si="7"/>
        <v>120</v>
      </c>
      <c r="AM62">
        <f t="shared" si="8"/>
        <v>120</v>
      </c>
      <c r="AN62">
        <f t="shared" si="9"/>
        <v>117</v>
      </c>
      <c r="AO62">
        <f t="shared" si="10"/>
        <v>118</v>
      </c>
      <c r="AP62">
        <f t="shared" si="11"/>
        <v>117</v>
      </c>
      <c r="AQ62">
        <f t="shared" si="12"/>
        <v>117</v>
      </c>
      <c r="AR62">
        <f t="shared" si="13"/>
        <v>117</v>
      </c>
      <c r="AS62">
        <f t="shared" si="14"/>
        <v>118</v>
      </c>
      <c r="AT62">
        <f t="shared" si="15"/>
        <v>122</v>
      </c>
      <c r="AU62">
        <f t="shared" si="16"/>
        <v>122</v>
      </c>
      <c r="AV62">
        <f t="shared" si="17"/>
        <v>122</v>
      </c>
      <c r="AW62">
        <f t="shared" si="18"/>
        <v>122</v>
      </c>
      <c r="AX62">
        <f t="shared" si="19"/>
        <v>122</v>
      </c>
      <c r="AY62">
        <f t="shared" si="20"/>
        <v>122</v>
      </c>
      <c r="AZ62">
        <f t="shared" si="21"/>
        <v>123</v>
      </c>
      <c r="BA62">
        <f t="shared" si="22"/>
        <v>124</v>
      </c>
      <c r="BB62">
        <f t="shared" si="23"/>
        <v>124</v>
      </c>
      <c r="BC62">
        <f t="shared" si="24"/>
        <v>124</v>
      </c>
      <c r="BD62">
        <f t="shared" si="25"/>
        <v>125</v>
      </c>
      <c r="BE62">
        <f t="shared" si="26"/>
        <v>125</v>
      </c>
      <c r="BF62">
        <f t="shared" si="27"/>
        <v>125</v>
      </c>
      <c r="BG62">
        <f t="shared" si="28"/>
        <v>125</v>
      </c>
    </row>
    <row r="63" spans="2:59" x14ac:dyDescent="0.3">
      <c r="B63" s="27" t="s">
        <v>79</v>
      </c>
      <c r="C63" s="28">
        <v>11.40573025</v>
      </c>
      <c r="D63" s="28">
        <v>12.062399859999999</v>
      </c>
      <c r="E63" s="28">
        <v>12.13850021</v>
      </c>
      <c r="F63" s="28">
        <v>12.240740300000001</v>
      </c>
      <c r="G63" s="28">
        <v>12.34298038</v>
      </c>
      <c r="H63" s="28">
        <v>12.456159919999999</v>
      </c>
      <c r="I63" s="28">
        <v>12.569339469999999</v>
      </c>
      <c r="J63" s="28">
        <v>12.68251901</v>
      </c>
      <c r="K63" s="28">
        <v>12.79569856</v>
      </c>
      <c r="L63" s="28">
        <v>12.908878100000001</v>
      </c>
      <c r="M63" s="28">
        <v>13.022057650000001</v>
      </c>
      <c r="N63" s="28">
        <v>13.022057650000001</v>
      </c>
      <c r="O63" s="28">
        <v>13.022057650000001</v>
      </c>
      <c r="P63" s="28">
        <v>13.022057650000001</v>
      </c>
      <c r="Q63" s="28">
        <v>7.267595011</v>
      </c>
      <c r="R63" s="28">
        <v>7.4110444009999998</v>
      </c>
      <c r="S63" s="28">
        <v>7.5544937919999997</v>
      </c>
      <c r="T63" s="28">
        <v>7.6979431829999996</v>
      </c>
      <c r="U63" s="28">
        <v>7.8413925730000003</v>
      </c>
      <c r="V63" s="28">
        <v>7.9848419640000001</v>
      </c>
      <c r="W63" s="28">
        <v>8.1282913539999999</v>
      </c>
      <c r="X63" s="28">
        <v>8.2717407450000007</v>
      </c>
      <c r="Y63" s="28">
        <v>8.4151901359999997</v>
      </c>
      <c r="Z63" s="28">
        <v>8.5586395260000003</v>
      </c>
      <c r="AA63" s="28">
        <v>8.6274087260000005</v>
      </c>
      <c r="AB63" s="28">
        <v>8.7024296719999992</v>
      </c>
      <c r="AC63" s="28">
        <v>8.7024296719999992</v>
      </c>
      <c r="AD63" s="28">
        <v>8.7024296719999992</v>
      </c>
      <c r="AF63">
        <f t="shared" si="1"/>
        <v>97</v>
      </c>
      <c r="AG63">
        <f t="shared" si="2"/>
        <v>88</v>
      </c>
      <c r="AH63">
        <f t="shared" si="3"/>
        <v>87</v>
      </c>
      <c r="AI63">
        <f t="shared" si="4"/>
        <v>86</v>
      </c>
      <c r="AJ63">
        <f t="shared" si="5"/>
        <v>88</v>
      </c>
      <c r="AK63">
        <f t="shared" si="6"/>
        <v>89</v>
      </c>
      <c r="AL63">
        <f t="shared" si="7"/>
        <v>88</v>
      </c>
      <c r="AM63">
        <f t="shared" si="8"/>
        <v>88</v>
      </c>
      <c r="AN63">
        <f t="shared" si="9"/>
        <v>88</v>
      </c>
      <c r="AO63">
        <f t="shared" si="10"/>
        <v>87</v>
      </c>
      <c r="AP63">
        <f t="shared" si="11"/>
        <v>84</v>
      </c>
      <c r="AQ63">
        <f t="shared" si="12"/>
        <v>84</v>
      </c>
      <c r="AR63">
        <f t="shared" si="13"/>
        <v>87</v>
      </c>
      <c r="AS63">
        <f t="shared" si="14"/>
        <v>89</v>
      </c>
      <c r="AT63">
        <f t="shared" si="15"/>
        <v>89</v>
      </c>
      <c r="AU63">
        <f t="shared" si="16"/>
        <v>89</v>
      </c>
      <c r="AV63">
        <f t="shared" si="17"/>
        <v>90</v>
      </c>
      <c r="AW63">
        <f t="shared" si="18"/>
        <v>90</v>
      </c>
      <c r="AX63">
        <f t="shared" si="19"/>
        <v>89</v>
      </c>
      <c r="AY63">
        <f t="shared" si="20"/>
        <v>89</v>
      </c>
      <c r="AZ63">
        <f t="shared" si="21"/>
        <v>90</v>
      </c>
      <c r="BA63">
        <f t="shared" si="22"/>
        <v>87</v>
      </c>
      <c r="BB63">
        <f t="shared" si="23"/>
        <v>88</v>
      </c>
      <c r="BC63">
        <f t="shared" si="24"/>
        <v>89</v>
      </c>
      <c r="BD63">
        <f t="shared" si="25"/>
        <v>89</v>
      </c>
      <c r="BE63">
        <f t="shared" si="26"/>
        <v>90</v>
      </c>
      <c r="BF63">
        <f t="shared" si="27"/>
        <v>90</v>
      </c>
      <c r="BG63">
        <f t="shared" si="28"/>
        <v>90</v>
      </c>
    </row>
    <row r="64" spans="2:59" x14ac:dyDescent="0.3">
      <c r="B64" s="27" t="s">
        <v>81</v>
      </c>
      <c r="C64" s="28">
        <v>10.247540470000001</v>
      </c>
      <c r="D64" s="28">
        <v>10.082465170000001</v>
      </c>
      <c r="E64" s="28">
        <v>9.9173898699999992</v>
      </c>
      <c r="F64" s="28">
        <v>9.6898403169999998</v>
      </c>
      <c r="G64" s="28">
        <v>9.4769401549999994</v>
      </c>
      <c r="H64" s="28">
        <v>9.6527595519999991</v>
      </c>
      <c r="I64" s="28">
        <v>9.6885099409999995</v>
      </c>
      <c r="J64" s="28">
        <v>9.7850198749999997</v>
      </c>
      <c r="K64" s="28">
        <v>9.8731851580000001</v>
      </c>
      <c r="L64" s="28">
        <v>9.9613504410000004</v>
      </c>
      <c r="M64" s="28">
        <v>10.06127725</v>
      </c>
      <c r="N64" s="28">
        <v>10.162206469999999</v>
      </c>
      <c r="O64" s="28">
        <v>10.162206469999999</v>
      </c>
      <c r="P64" s="28">
        <v>10.162206469999999</v>
      </c>
      <c r="Q64" s="28">
        <v>5.4224998949999996</v>
      </c>
      <c r="R64" s="28">
        <v>5.579999924</v>
      </c>
      <c r="S64" s="28">
        <v>5.5199999809999998</v>
      </c>
      <c r="T64" s="28">
        <v>5.8499999049999998</v>
      </c>
      <c r="U64" s="28">
        <v>6.1799998279999997</v>
      </c>
      <c r="V64" s="28">
        <v>6.2899999619999996</v>
      </c>
      <c r="W64" s="28">
        <v>6.5300002099999999</v>
      </c>
      <c r="X64" s="28">
        <v>6.4100000860000002</v>
      </c>
      <c r="Y64" s="28">
        <v>6.2899999619999996</v>
      </c>
      <c r="Z64" s="28">
        <v>7.0900001530000001</v>
      </c>
      <c r="AA64" s="28">
        <v>7.2970901929999998</v>
      </c>
      <c r="AB64" s="28">
        <v>7.5102290739999997</v>
      </c>
      <c r="AC64" s="28">
        <v>7.5102290739999997</v>
      </c>
      <c r="AD64" s="28">
        <v>7.5102290739999997</v>
      </c>
      <c r="AF64">
        <f t="shared" si="1"/>
        <v>113</v>
      </c>
      <c r="AG64">
        <f t="shared" si="2"/>
        <v>113</v>
      </c>
      <c r="AH64">
        <f t="shared" si="3"/>
        <v>118</v>
      </c>
      <c r="AI64">
        <f t="shared" si="4"/>
        <v>120</v>
      </c>
      <c r="AJ64">
        <f t="shared" si="5"/>
        <v>121</v>
      </c>
      <c r="AK64">
        <f t="shared" si="6"/>
        <v>121</v>
      </c>
      <c r="AL64">
        <f t="shared" si="7"/>
        <v>122</v>
      </c>
      <c r="AM64">
        <f t="shared" si="8"/>
        <v>122</v>
      </c>
      <c r="AN64">
        <f t="shared" si="9"/>
        <v>123</v>
      </c>
      <c r="AO64">
        <f t="shared" si="10"/>
        <v>123</v>
      </c>
      <c r="AP64">
        <f t="shared" si="11"/>
        <v>123</v>
      </c>
      <c r="AQ64">
        <f t="shared" si="12"/>
        <v>123</v>
      </c>
      <c r="AR64">
        <f t="shared" si="13"/>
        <v>123</v>
      </c>
      <c r="AS64">
        <f t="shared" si="14"/>
        <v>123</v>
      </c>
      <c r="AT64">
        <f t="shared" si="15"/>
        <v>104</v>
      </c>
      <c r="AU64">
        <f t="shared" si="16"/>
        <v>104</v>
      </c>
      <c r="AV64">
        <f t="shared" si="17"/>
        <v>104</v>
      </c>
      <c r="AW64">
        <f t="shared" si="18"/>
        <v>104</v>
      </c>
      <c r="AX64">
        <f t="shared" si="19"/>
        <v>103</v>
      </c>
      <c r="AY64">
        <f t="shared" si="20"/>
        <v>103</v>
      </c>
      <c r="AZ64">
        <f t="shared" si="21"/>
        <v>103</v>
      </c>
      <c r="BA64">
        <f t="shared" si="22"/>
        <v>104</v>
      </c>
      <c r="BB64">
        <f t="shared" si="23"/>
        <v>107</v>
      </c>
      <c r="BC64">
        <f t="shared" si="24"/>
        <v>102</v>
      </c>
      <c r="BD64">
        <f t="shared" si="25"/>
        <v>98</v>
      </c>
      <c r="BE64">
        <f t="shared" si="26"/>
        <v>97</v>
      </c>
      <c r="BF64">
        <f t="shared" si="27"/>
        <v>98</v>
      </c>
      <c r="BG64">
        <f t="shared" si="28"/>
        <v>98</v>
      </c>
    </row>
    <row r="65" spans="2:59" x14ac:dyDescent="0.3">
      <c r="B65" s="27" t="s">
        <v>80</v>
      </c>
      <c r="C65" s="28">
        <v>15.821459770000001</v>
      </c>
      <c r="D65" s="28">
        <v>15.86518955</v>
      </c>
      <c r="E65" s="28">
        <v>16.158750529999999</v>
      </c>
      <c r="F65" s="28">
        <v>16.215530399999999</v>
      </c>
      <c r="G65" s="28">
        <v>16.31303024</v>
      </c>
      <c r="H65" s="28">
        <v>16.3966198</v>
      </c>
      <c r="I65" s="28">
        <v>16.34737015</v>
      </c>
      <c r="J65" s="28">
        <v>16.491210939999998</v>
      </c>
      <c r="K65" s="28">
        <v>16.804939269999998</v>
      </c>
      <c r="L65" s="28">
        <v>16.90809059</v>
      </c>
      <c r="M65" s="28">
        <v>17.06225014</v>
      </c>
      <c r="N65" s="28">
        <v>17.452800750000002</v>
      </c>
      <c r="O65" s="28">
        <v>17.25489044</v>
      </c>
      <c r="P65" s="28">
        <v>16.895860670000001</v>
      </c>
      <c r="Q65" s="28">
        <v>11.399999619999999</v>
      </c>
      <c r="R65" s="28">
        <v>11.619999890000001</v>
      </c>
      <c r="S65" s="28">
        <v>11.706666630000001</v>
      </c>
      <c r="T65" s="28">
        <v>11.793333369999999</v>
      </c>
      <c r="U65" s="28">
        <v>11.880000109999999</v>
      </c>
      <c r="V65" s="28">
        <v>12.02000046</v>
      </c>
      <c r="W65" s="28">
        <v>12.09500027</v>
      </c>
      <c r="X65" s="28">
        <v>12.170000079999999</v>
      </c>
      <c r="Y65" s="28">
        <v>12.19999981</v>
      </c>
      <c r="Z65" s="28">
        <v>12.22999954</v>
      </c>
      <c r="AA65" s="28">
        <v>12.269999820000001</v>
      </c>
      <c r="AB65" s="28">
        <v>12.3100001</v>
      </c>
      <c r="AC65" s="28">
        <v>12.350000380000001</v>
      </c>
      <c r="AD65" s="28">
        <v>12.350000380000001</v>
      </c>
      <c r="AF65">
        <f t="shared" si="1"/>
        <v>27</v>
      </c>
      <c r="AG65">
        <f t="shared" si="2"/>
        <v>25</v>
      </c>
      <c r="AH65">
        <f t="shared" si="3"/>
        <v>24</v>
      </c>
      <c r="AI65">
        <f t="shared" si="4"/>
        <v>25</v>
      </c>
      <c r="AJ65">
        <f t="shared" si="5"/>
        <v>22</v>
      </c>
      <c r="AK65">
        <f t="shared" si="6"/>
        <v>22</v>
      </c>
      <c r="AL65">
        <f t="shared" si="7"/>
        <v>24</v>
      </c>
      <c r="AM65">
        <f t="shared" si="8"/>
        <v>21</v>
      </c>
      <c r="AN65">
        <f t="shared" si="9"/>
        <v>17</v>
      </c>
      <c r="AO65">
        <f t="shared" si="10"/>
        <v>17</v>
      </c>
      <c r="AP65">
        <f t="shared" si="11"/>
        <v>17</v>
      </c>
      <c r="AQ65">
        <f t="shared" si="12"/>
        <v>15</v>
      </c>
      <c r="AR65">
        <f t="shared" si="13"/>
        <v>19</v>
      </c>
      <c r="AS65">
        <f t="shared" si="14"/>
        <v>21</v>
      </c>
      <c r="AT65">
        <f t="shared" si="15"/>
        <v>33</v>
      </c>
      <c r="AU65">
        <f t="shared" si="16"/>
        <v>28</v>
      </c>
      <c r="AV65">
        <f t="shared" si="17"/>
        <v>29</v>
      </c>
      <c r="AW65">
        <f t="shared" si="18"/>
        <v>28</v>
      </c>
      <c r="AX65">
        <f t="shared" si="19"/>
        <v>27</v>
      </c>
      <c r="AY65">
        <f t="shared" si="20"/>
        <v>27</v>
      </c>
      <c r="AZ65">
        <f t="shared" si="21"/>
        <v>27</v>
      </c>
      <c r="BA65">
        <f t="shared" si="22"/>
        <v>28</v>
      </c>
      <c r="BB65">
        <f t="shared" si="23"/>
        <v>31</v>
      </c>
      <c r="BC65">
        <f t="shared" si="24"/>
        <v>31</v>
      </c>
      <c r="BD65">
        <f t="shared" si="25"/>
        <v>31</v>
      </c>
      <c r="BE65">
        <f t="shared" si="26"/>
        <v>34</v>
      </c>
      <c r="BF65">
        <f t="shared" si="27"/>
        <v>32</v>
      </c>
      <c r="BG65">
        <f t="shared" si="28"/>
        <v>32</v>
      </c>
    </row>
    <row r="66" spans="2:59" x14ac:dyDescent="0.3">
      <c r="B66" s="27" t="s">
        <v>84</v>
      </c>
      <c r="C66" s="28">
        <v>15.48670006</v>
      </c>
      <c r="D66" s="28">
        <v>15.50347996</v>
      </c>
      <c r="E66" s="28">
        <v>15.49135017</v>
      </c>
      <c r="F66" s="28">
        <v>15.83043003</v>
      </c>
      <c r="G66" s="28">
        <v>15.58627987</v>
      </c>
      <c r="H66" s="28">
        <v>15.31861973</v>
      </c>
      <c r="I66" s="28">
        <v>15.15058994</v>
      </c>
      <c r="J66" s="28">
        <v>15.246990200000001</v>
      </c>
      <c r="K66" s="28">
        <v>15.16994953</v>
      </c>
      <c r="L66" s="28">
        <v>15.03071976</v>
      </c>
      <c r="M66" s="28">
        <v>15.05879021</v>
      </c>
      <c r="N66" s="28">
        <v>15.07374001</v>
      </c>
      <c r="O66" s="28">
        <v>15.46940041</v>
      </c>
      <c r="P66" s="28">
        <v>15.46940041</v>
      </c>
      <c r="Q66" s="28">
        <v>11.880000109999999</v>
      </c>
      <c r="R66" s="28">
        <v>11.920000079999999</v>
      </c>
      <c r="S66" s="28">
        <v>11.84000015</v>
      </c>
      <c r="T66" s="28">
        <v>12.010000229999999</v>
      </c>
      <c r="U66" s="28">
        <v>11.77000046</v>
      </c>
      <c r="V66" s="28">
        <v>11.850000380000001</v>
      </c>
      <c r="W66" s="28">
        <v>11.89000034</v>
      </c>
      <c r="X66" s="28">
        <v>11.980000260000001</v>
      </c>
      <c r="Y66" s="28">
        <v>12.07000017</v>
      </c>
      <c r="Z66" s="28">
        <v>12.16000009</v>
      </c>
      <c r="AA66" s="28">
        <v>12.25</v>
      </c>
      <c r="AB66" s="28">
        <v>12.33162229</v>
      </c>
      <c r="AC66" s="28">
        <v>12.33162229</v>
      </c>
      <c r="AD66" s="28">
        <v>12.33162229</v>
      </c>
      <c r="AF66">
        <f t="shared" si="1"/>
        <v>33</v>
      </c>
      <c r="AG66">
        <f t="shared" si="2"/>
        <v>30</v>
      </c>
      <c r="AH66">
        <f t="shared" si="3"/>
        <v>32</v>
      </c>
      <c r="AI66">
        <f t="shared" si="4"/>
        <v>31</v>
      </c>
      <c r="AJ66">
        <f t="shared" si="5"/>
        <v>35</v>
      </c>
      <c r="AK66">
        <f t="shared" si="6"/>
        <v>43</v>
      </c>
      <c r="AL66">
        <f t="shared" si="7"/>
        <v>45</v>
      </c>
      <c r="AM66">
        <f t="shared" si="8"/>
        <v>45</v>
      </c>
      <c r="AN66">
        <f t="shared" si="9"/>
        <v>48</v>
      </c>
      <c r="AO66">
        <f t="shared" si="10"/>
        <v>50</v>
      </c>
      <c r="AP66">
        <f t="shared" si="11"/>
        <v>49</v>
      </c>
      <c r="AQ66">
        <f t="shared" si="12"/>
        <v>50</v>
      </c>
      <c r="AR66">
        <f t="shared" si="13"/>
        <v>47</v>
      </c>
      <c r="AS66">
        <f t="shared" si="14"/>
        <v>47</v>
      </c>
      <c r="AT66">
        <f t="shared" si="15"/>
        <v>24</v>
      </c>
      <c r="AU66">
        <f t="shared" si="16"/>
        <v>25</v>
      </c>
      <c r="AV66">
        <f t="shared" si="17"/>
        <v>25</v>
      </c>
      <c r="AW66">
        <f t="shared" si="18"/>
        <v>25</v>
      </c>
      <c r="AX66">
        <f t="shared" si="19"/>
        <v>30</v>
      </c>
      <c r="AY66">
        <f t="shared" si="20"/>
        <v>32</v>
      </c>
      <c r="AZ66">
        <f t="shared" si="21"/>
        <v>32</v>
      </c>
      <c r="BA66">
        <f t="shared" si="22"/>
        <v>32</v>
      </c>
      <c r="BB66">
        <f t="shared" si="23"/>
        <v>32</v>
      </c>
      <c r="BC66">
        <f t="shared" si="24"/>
        <v>32</v>
      </c>
      <c r="BD66">
        <f t="shared" si="25"/>
        <v>32</v>
      </c>
      <c r="BE66">
        <f t="shared" si="26"/>
        <v>33</v>
      </c>
      <c r="BF66">
        <f t="shared" si="27"/>
        <v>34</v>
      </c>
      <c r="BG66">
        <f t="shared" si="28"/>
        <v>34</v>
      </c>
    </row>
    <row r="67" spans="2:59" x14ac:dyDescent="0.3">
      <c r="B67" s="27" t="s">
        <v>90</v>
      </c>
      <c r="C67" s="28">
        <v>18.522720339999999</v>
      </c>
      <c r="D67" s="28">
        <v>18.745090480000002</v>
      </c>
      <c r="E67" s="28">
        <v>19.179639819999998</v>
      </c>
      <c r="F67" s="28">
        <v>19.761289600000001</v>
      </c>
      <c r="G67" s="28">
        <v>19.710460659999999</v>
      </c>
      <c r="H67" s="28">
        <v>19.353269579999999</v>
      </c>
      <c r="I67" s="28">
        <v>19.066919330000001</v>
      </c>
      <c r="J67" s="28">
        <v>18.739639279999999</v>
      </c>
      <c r="K67" s="28">
        <v>18.500459670000001</v>
      </c>
      <c r="L67" s="28">
        <v>18.234989169999999</v>
      </c>
      <c r="M67" s="28">
        <v>18.23974037</v>
      </c>
      <c r="N67" s="28">
        <v>19.106729510000001</v>
      </c>
      <c r="O67" s="28">
        <v>18.850589750000001</v>
      </c>
      <c r="P67" s="28">
        <v>18.850589750000001</v>
      </c>
      <c r="Q67" s="28">
        <v>12.920000010000001</v>
      </c>
      <c r="R67" s="28">
        <v>13.00999996</v>
      </c>
      <c r="S67" s="28">
        <v>13.0999999</v>
      </c>
      <c r="T67" s="28">
        <v>13.18999985</v>
      </c>
      <c r="U67" s="28">
        <v>13.279999800000001</v>
      </c>
      <c r="V67" s="28">
        <v>13.36999975</v>
      </c>
      <c r="W67" s="28">
        <v>13.459999699999999</v>
      </c>
      <c r="X67" s="28">
        <v>13.54999965</v>
      </c>
      <c r="Y67" s="28">
        <v>13.63999959</v>
      </c>
      <c r="Z67" s="28">
        <v>13.72999954</v>
      </c>
      <c r="AA67" s="28">
        <v>13.77000046</v>
      </c>
      <c r="AB67" s="28">
        <v>13.908926279999999</v>
      </c>
      <c r="AC67" s="28">
        <v>13.908926279999999</v>
      </c>
      <c r="AD67" s="28">
        <v>13.908926279999999</v>
      </c>
      <c r="AF67">
        <f t="shared" si="1"/>
        <v>4</v>
      </c>
      <c r="AG67">
        <f t="shared" si="2"/>
        <v>4</v>
      </c>
      <c r="AH67">
        <f t="shared" si="3"/>
        <v>3</v>
      </c>
      <c r="AI67">
        <f t="shared" si="4"/>
        <v>2</v>
      </c>
      <c r="AJ67">
        <f t="shared" si="5"/>
        <v>2</v>
      </c>
      <c r="AK67">
        <f t="shared" si="6"/>
        <v>3</v>
      </c>
      <c r="AL67">
        <f t="shared" si="7"/>
        <v>4</v>
      </c>
      <c r="AM67">
        <f t="shared" si="8"/>
        <v>9</v>
      </c>
      <c r="AN67">
        <f t="shared" si="9"/>
        <v>10</v>
      </c>
      <c r="AO67">
        <f t="shared" si="10"/>
        <v>13</v>
      </c>
      <c r="AP67">
        <f t="shared" si="11"/>
        <v>13</v>
      </c>
      <c r="AQ67">
        <f t="shared" si="12"/>
        <v>7</v>
      </c>
      <c r="AR67">
        <f t="shared" si="13"/>
        <v>9</v>
      </c>
      <c r="AS67">
        <f t="shared" si="14"/>
        <v>9</v>
      </c>
      <c r="AT67">
        <f t="shared" si="15"/>
        <v>7</v>
      </c>
      <c r="AU67">
        <f t="shared" si="16"/>
        <v>7</v>
      </c>
      <c r="AV67">
        <f t="shared" si="17"/>
        <v>7</v>
      </c>
      <c r="AW67">
        <f t="shared" si="18"/>
        <v>8</v>
      </c>
      <c r="AX67">
        <f t="shared" si="19"/>
        <v>6</v>
      </c>
      <c r="AY67">
        <f t="shared" si="20"/>
        <v>5</v>
      </c>
      <c r="AZ67">
        <f t="shared" si="21"/>
        <v>5</v>
      </c>
      <c r="BA67">
        <f t="shared" si="22"/>
        <v>5</v>
      </c>
      <c r="BB67">
        <f t="shared" si="23"/>
        <v>5</v>
      </c>
      <c r="BC67">
        <f t="shared" si="24"/>
        <v>4</v>
      </c>
      <c r="BD67">
        <f t="shared" si="25"/>
        <v>4</v>
      </c>
      <c r="BE67">
        <f t="shared" si="26"/>
        <v>3</v>
      </c>
      <c r="BF67">
        <f t="shared" si="27"/>
        <v>4</v>
      </c>
      <c r="BG67">
        <f t="shared" si="28"/>
        <v>4</v>
      </c>
    </row>
    <row r="68" spans="2:59" x14ac:dyDescent="0.3">
      <c r="B68" s="27" t="s">
        <v>85</v>
      </c>
      <c r="C68" s="28">
        <v>12.644949909999999</v>
      </c>
      <c r="D68" s="28">
        <v>12.96133041</v>
      </c>
      <c r="E68" s="28">
        <v>13.29708958</v>
      </c>
      <c r="F68" s="28">
        <v>13.32936954</v>
      </c>
      <c r="G68" s="28">
        <v>13.26311016</v>
      </c>
      <c r="H68" s="28">
        <v>13.638799669999999</v>
      </c>
      <c r="I68" s="28">
        <v>13.60601997</v>
      </c>
      <c r="J68" s="28">
        <v>13.728580470000001</v>
      </c>
      <c r="K68" s="28">
        <v>13.786580089999999</v>
      </c>
      <c r="L68" s="28">
        <v>13.159363750000001</v>
      </c>
      <c r="M68" s="28">
        <v>13.34878254</v>
      </c>
      <c r="N68" s="28">
        <v>13.438362120000001</v>
      </c>
      <c r="O68" s="28">
        <v>13.416174890000001</v>
      </c>
      <c r="P68" s="28">
        <v>13.33577728</v>
      </c>
      <c r="Q68" s="28">
        <v>7.4100000860000002</v>
      </c>
      <c r="R68" s="28">
        <v>7.5100002290000001</v>
      </c>
      <c r="S68" s="28">
        <v>7.6066668829999999</v>
      </c>
      <c r="T68" s="28">
        <v>7.7033335369999998</v>
      </c>
      <c r="U68" s="28">
        <v>7.8000001909999996</v>
      </c>
      <c r="V68" s="28">
        <v>7.9099998469999999</v>
      </c>
      <c r="W68" s="28">
        <v>7.9800000190000002</v>
      </c>
      <c r="X68" s="28">
        <v>8.2395896910000008</v>
      </c>
      <c r="Y68" s="28">
        <v>8.1599998469999999</v>
      </c>
      <c r="Z68" s="28">
        <v>8.3600001339999999</v>
      </c>
      <c r="AA68" s="28">
        <v>8.5600004199999997</v>
      </c>
      <c r="AB68" s="28">
        <v>8.6972231999999998</v>
      </c>
      <c r="AC68" s="28">
        <v>8.6972231999999998</v>
      </c>
      <c r="AD68" s="28">
        <v>8.6972231999999998</v>
      </c>
      <c r="AF68">
        <f t="shared" si="1"/>
        <v>79</v>
      </c>
      <c r="AG68">
        <f t="shared" si="2"/>
        <v>77</v>
      </c>
      <c r="AH68">
        <f t="shared" si="3"/>
        <v>73</v>
      </c>
      <c r="AI68">
        <f t="shared" si="4"/>
        <v>74</v>
      </c>
      <c r="AJ68">
        <f t="shared" si="5"/>
        <v>76</v>
      </c>
      <c r="AK68">
        <f t="shared" si="6"/>
        <v>73</v>
      </c>
      <c r="AL68">
        <f t="shared" si="7"/>
        <v>74</v>
      </c>
      <c r="AM68">
        <f t="shared" si="8"/>
        <v>73</v>
      </c>
      <c r="AN68">
        <f t="shared" si="9"/>
        <v>74</v>
      </c>
      <c r="AO68">
        <f t="shared" si="10"/>
        <v>83</v>
      </c>
      <c r="AP68">
        <f t="shared" si="11"/>
        <v>76</v>
      </c>
      <c r="AQ68">
        <f t="shared" si="12"/>
        <v>74</v>
      </c>
      <c r="AR68">
        <f t="shared" si="13"/>
        <v>75</v>
      </c>
      <c r="AS68">
        <f t="shared" si="14"/>
        <v>78</v>
      </c>
      <c r="AT68">
        <f t="shared" si="15"/>
        <v>85</v>
      </c>
      <c r="AU68">
        <f t="shared" si="16"/>
        <v>88</v>
      </c>
      <c r="AV68">
        <f t="shared" si="17"/>
        <v>89</v>
      </c>
      <c r="AW68">
        <f t="shared" si="18"/>
        <v>89</v>
      </c>
      <c r="AX68">
        <f t="shared" si="19"/>
        <v>90</v>
      </c>
      <c r="AY68">
        <f t="shared" si="20"/>
        <v>91</v>
      </c>
      <c r="AZ68">
        <f t="shared" si="21"/>
        <v>92</v>
      </c>
      <c r="BA68">
        <f t="shared" si="22"/>
        <v>91</v>
      </c>
      <c r="BB68">
        <f t="shared" si="23"/>
        <v>92</v>
      </c>
      <c r="BC68">
        <f t="shared" si="24"/>
        <v>91</v>
      </c>
      <c r="BD68">
        <f t="shared" si="25"/>
        <v>91</v>
      </c>
      <c r="BE68">
        <f t="shared" si="26"/>
        <v>91</v>
      </c>
      <c r="BF68">
        <f t="shared" si="27"/>
        <v>91</v>
      </c>
      <c r="BG68">
        <f t="shared" si="28"/>
        <v>91</v>
      </c>
    </row>
    <row r="69" spans="2:59" x14ac:dyDescent="0.3">
      <c r="B69" s="27" t="s">
        <v>88</v>
      </c>
      <c r="C69" s="28">
        <v>13.460390090000001</v>
      </c>
      <c r="D69" s="28">
        <v>13.95835018</v>
      </c>
      <c r="E69" s="28">
        <v>15.37275028</v>
      </c>
      <c r="F69" s="28">
        <v>15.217189790000001</v>
      </c>
      <c r="G69" s="28">
        <v>15.11425972</v>
      </c>
      <c r="H69" s="28">
        <v>14.886819839999999</v>
      </c>
      <c r="I69" s="28">
        <v>14.554960250000001</v>
      </c>
      <c r="J69" s="28">
        <v>14.43960953</v>
      </c>
      <c r="K69" s="28">
        <v>14.332129800000001</v>
      </c>
      <c r="L69" s="28">
        <v>14.224650069999999</v>
      </c>
      <c r="M69" s="28">
        <v>14.11717033</v>
      </c>
      <c r="N69" s="28">
        <v>13.968330610000001</v>
      </c>
      <c r="O69" s="28">
        <v>13.968330610000001</v>
      </c>
      <c r="P69" s="28">
        <v>13.968330610000001</v>
      </c>
      <c r="Q69" s="28">
        <v>9.7100000380000004</v>
      </c>
      <c r="R69" s="28">
        <v>9.8000001910000005</v>
      </c>
      <c r="S69" s="28">
        <v>9.8900003430000005</v>
      </c>
      <c r="T69" s="28">
        <v>10.039999959999999</v>
      </c>
      <c r="U69" s="28">
        <v>10.119999890000001</v>
      </c>
      <c r="V69" s="28">
        <v>10.21500015</v>
      </c>
      <c r="W69" s="28">
        <v>10.31000042</v>
      </c>
      <c r="X69" s="28">
        <v>10.41517492</v>
      </c>
      <c r="Y69" s="28">
        <v>10.521422319999999</v>
      </c>
      <c r="Z69" s="28">
        <v>10.628753570000001</v>
      </c>
      <c r="AA69" s="28">
        <v>10.73717974</v>
      </c>
      <c r="AB69" s="28">
        <v>10.84671198</v>
      </c>
      <c r="AC69" s="28">
        <v>10.84671198</v>
      </c>
      <c r="AD69" s="28">
        <v>10.84671198</v>
      </c>
      <c r="AF69">
        <f t="shared" si="1"/>
        <v>64</v>
      </c>
      <c r="AG69">
        <f t="shared" si="2"/>
        <v>59</v>
      </c>
      <c r="AH69">
        <f t="shared" si="3"/>
        <v>36</v>
      </c>
      <c r="AI69">
        <f t="shared" si="4"/>
        <v>42</v>
      </c>
      <c r="AJ69">
        <f t="shared" si="5"/>
        <v>46</v>
      </c>
      <c r="AK69">
        <f t="shared" si="6"/>
        <v>48</v>
      </c>
      <c r="AL69">
        <f t="shared" si="7"/>
        <v>59</v>
      </c>
      <c r="AM69">
        <f t="shared" si="8"/>
        <v>62</v>
      </c>
      <c r="AN69">
        <f t="shared" si="9"/>
        <v>66</v>
      </c>
      <c r="AO69">
        <f t="shared" si="10"/>
        <v>67</v>
      </c>
      <c r="AP69">
        <f t="shared" si="11"/>
        <v>68</v>
      </c>
      <c r="AQ69">
        <f t="shared" si="12"/>
        <v>69</v>
      </c>
      <c r="AR69">
        <f t="shared" si="13"/>
        <v>70</v>
      </c>
      <c r="AS69">
        <f t="shared" si="14"/>
        <v>69</v>
      </c>
      <c r="AT69">
        <f t="shared" si="15"/>
        <v>56</v>
      </c>
      <c r="AU69">
        <f t="shared" si="16"/>
        <v>55</v>
      </c>
      <c r="AV69">
        <f t="shared" si="17"/>
        <v>58</v>
      </c>
      <c r="AW69">
        <f t="shared" si="18"/>
        <v>57</v>
      </c>
      <c r="AX69">
        <f t="shared" si="19"/>
        <v>58</v>
      </c>
      <c r="AY69">
        <f t="shared" si="20"/>
        <v>58</v>
      </c>
      <c r="AZ69">
        <f t="shared" si="21"/>
        <v>57</v>
      </c>
      <c r="BA69">
        <f t="shared" si="22"/>
        <v>59</v>
      </c>
      <c r="BB69">
        <f t="shared" si="23"/>
        <v>59</v>
      </c>
      <c r="BC69">
        <f t="shared" si="24"/>
        <v>58</v>
      </c>
      <c r="BD69">
        <f t="shared" si="25"/>
        <v>57</v>
      </c>
      <c r="BE69">
        <f t="shared" si="26"/>
        <v>55</v>
      </c>
      <c r="BF69">
        <f t="shared" si="27"/>
        <v>56</v>
      </c>
      <c r="BG69">
        <f t="shared" si="28"/>
        <v>56</v>
      </c>
    </row>
    <row r="70" spans="2:59" x14ac:dyDescent="0.3">
      <c r="B70" s="27" t="s">
        <v>89</v>
      </c>
      <c r="C70" s="28">
        <v>10.81739994</v>
      </c>
      <c r="D70" s="28">
        <v>11.04907</v>
      </c>
      <c r="E70" s="28">
        <v>11.178342860000001</v>
      </c>
      <c r="F70" s="28">
        <v>11.30761571</v>
      </c>
      <c r="G70" s="28">
        <v>11.436888570000001</v>
      </c>
      <c r="H70" s="28">
        <v>11.566161429999999</v>
      </c>
      <c r="I70" s="28">
        <v>11.69543429</v>
      </c>
      <c r="J70" s="28">
        <v>11.824707139999999</v>
      </c>
      <c r="K70" s="28">
        <v>11.95398</v>
      </c>
      <c r="L70" s="28">
        <v>12.087620830000001</v>
      </c>
      <c r="M70" s="28">
        <v>12.222755709999999</v>
      </c>
      <c r="N70" s="28">
        <v>12.359401350000001</v>
      </c>
      <c r="O70" s="28">
        <v>12.359401350000001</v>
      </c>
      <c r="P70" s="28">
        <v>12.359401350000001</v>
      </c>
      <c r="Q70" s="28">
        <v>6.3998701330000003</v>
      </c>
      <c r="R70" s="28">
        <v>6.4766790209999998</v>
      </c>
      <c r="S70" s="28">
        <v>6.5068491650000002</v>
      </c>
      <c r="T70" s="28">
        <v>6.5370193079999996</v>
      </c>
      <c r="U70" s="28">
        <v>6.567189452</v>
      </c>
      <c r="V70" s="28">
        <v>6.5973595950000004</v>
      </c>
      <c r="W70" s="28">
        <v>6.6275297389999999</v>
      </c>
      <c r="X70" s="28">
        <v>6.6576998820000002</v>
      </c>
      <c r="Y70" s="28">
        <v>6.6878700259999997</v>
      </c>
      <c r="Z70" s="28">
        <v>6.7184553579999999</v>
      </c>
      <c r="AA70" s="28">
        <v>6.7491805659999997</v>
      </c>
      <c r="AB70" s="28">
        <v>6.7800462870000002</v>
      </c>
      <c r="AC70" s="28">
        <v>6.7800462870000002</v>
      </c>
      <c r="AD70" s="28">
        <v>6.7800462870000002</v>
      </c>
      <c r="AF70">
        <f t="shared" si="1"/>
        <v>106</v>
      </c>
      <c r="AG70">
        <f t="shared" si="2"/>
        <v>105</v>
      </c>
      <c r="AH70">
        <f t="shared" si="3"/>
        <v>104</v>
      </c>
      <c r="AI70">
        <f t="shared" si="4"/>
        <v>103</v>
      </c>
      <c r="AJ70">
        <f t="shared" si="5"/>
        <v>104</v>
      </c>
      <c r="AK70">
        <f t="shared" si="6"/>
        <v>103</v>
      </c>
      <c r="AL70">
        <f t="shared" si="7"/>
        <v>102</v>
      </c>
      <c r="AM70">
        <f t="shared" si="8"/>
        <v>100</v>
      </c>
      <c r="AN70">
        <f t="shared" si="9"/>
        <v>97</v>
      </c>
      <c r="AO70">
        <f t="shared" si="10"/>
        <v>97</v>
      </c>
      <c r="AP70">
        <f t="shared" si="11"/>
        <v>95</v>
      </c>
      <c r="AQ70">
        <f t="shared" si="12"/>
        <v>94</v>
      </c>
      <c r="AR70">
        <f t="shared" si="13"/>
        <v>97</v>
      </c>
      <c r="AS70">
        <f t="shared" si="14"/>
        <v>98</v>
      </c>
      <c r="AT70">
        <f t="shared" si="15"/>
        <v>97</v>
      </c>
      <c r="AU70">
        <f t="shared" si="16"/>
        <v>98</v>
      </c>
      <c r="AV70">
        <f t="shared" si="17"/>
        <v>98</v>
      </c>
      <c r="AW70">
        <f t="shared" si="18"/>
        <v>99</v>
      </c>
      <c r="AX70">
        <f t="shared" si="19"/>
        <v>99</v>
      </c>
      <c r="AY70">
        <f t="shared" si="20"/>
        <v>100</v>
      </c>
      <c r="AZ70">
        <f t="shared" si="21"/>
        <v>102</v>
      </c>
      <c r="BA70">
        <f t="shared" si="22"/>
        <v>103</v>
      </c>
      <c r="BB70">
        <f t="shared" si="23"/>
        <v>103</v>
      </c>
      <c r="BC70">
        <f t="shared" si="24"/>
        <v>104</v>
      </c>
      <c r="BD70">
        <f t="shared" si="25"/>
        <v>105</v>
      </c>
      <c r="BE70">
        <f t="shared" si="26"/>
        <v>106</v>
      </c>
      <c r="BF70">
        <f t="shared" si="27"/>
        <v>106</v>
      </c>
      <c r="BG70">
        <f t="shared" si="28"/>
        <v>106</v>
      </c>
    </row>
    <row r="71" spans="2:59" x14ac:dyDescent="0.3">
      <c r="B71" s="27" t="s">
        <v>87</v>
      </c>
      <c r="C71" s="28">
        <v>17.9317894</v>
      </c>
      <c r="D71" s="28">
        <v>18.109920500000001</v>
      </c>
      <c r="E71" s="28">
        <v>18.13200951</v>
      </c>
      <c r="F71" s="28">
        <v>18.252860070000001</v>
      </c>
      <c r="G71" s="28">
        <v>18.373710630000001</v>
      </c>
      <c r="H71" s="28">
        <v>18.9115696</v>
      </c>
      <c r="I71" s="28">
        <v>19.000270839999999</v>
      </c>
      <c r="J71" s="28">
        <v>18.921659470000002</v>
      </c>
      <c r="K71" s="28">
        <v>19.978649140000002</v>
      </c>
      <c r="L71" s="28">
        <v>19.15852928</v>
      </c>
      <c r="M71" s="28">
        <v>19.05665016</v>
      </c>
      <c r="N71" s="28">
        <v>19.366889950000001</v>
      </c>
      <c r="O71" s="28">
        <v>19.184879299999999</v>
      </c>
      <c r="P71" s="28">
        <v>19.184879299999999</v>
      </c>
      <c r="Q71" s="28">
        <v>11.56999969</v>
      </c>
      <c r="R71" s="28">
        <v>11</v>
      </c>
      <c r="S71" s="28">
        <v>11.07166672</v>
      </c>
      <c r="T71" s="28">
        <v>11.143333439999999</v>
      </c>
      <c r="U71" s="28">
        <v>11.21500015</v>
      </c>
      <c r="V71" s="28">
        <v>11.286666869999999</v>
      </c>
      <c r="W71" s="28">
        <v>11.358333590000001</v>
      </c>
      <c r="X71" s="28">
        <v>11.43000031</v>
      </c>
      <c r="Y71" s="28">
        <v>11.50304689</v>
      </c>
      <c r="Z71" s="28">
        <v>11.57656031</v>
      </c>
      <c r="AA71" s="28">
        <v>11.65054353</v>
      </c>
      <c r="AB71" s="28">
        <v>11.724999560000001</v>
      </c>
      <c r="AC71" s="28">
        <v>11.724999560000001</v>
      </c>
      <c r="AD71" s="28">
        <v>11.724999560000001</v>
      </c>
      <c r="AF71">
        <f t="shared" ref="AF71:AF134" si="29">RANK(C71,C$6:C$137,C$4)</f>
        <v>5</v>
      </c>
      <c r="AG71">
        <f t="shared" ref="AG71:AG134" si="30">RANK(D71,D$6:D$137,D$4)</f>
        <v>6</v>
      </c>
      <c r="AH71">
        <f t="shared" ref="AH71:AH134" si="31">RANK(E71,E$6:E$137,E$4)</f>
        <v>6</v>
      </c>
      <c r="AI71">
        <f t="shared" ref="AI71:AI134" si="32">RANK(F71,F$6:F$137,F$4)</f>
        <v>7</v>
      </c>
      <c r="AJ71">
        <f t="shared" ref="AJ71:AJ134" si="33">RANK(G71,G$6:G$137,G$4)</f>
        <v>7</v>
      </c>
      <c r="AK71">
        <f t="shared" ref="AK71:AK134" si="34">RANK(H71,H$6:H$137,H$4)</f>
        <v>7</v>
      </c>
      <c r="AL71">
        <f t="shared" ref="AL71:AL134" si="35">RANK(I71,I$6:I$137,I$4)</f>
        <v>6</v>
      </c>
      <c r="AM71">
        <f t="shared" ref="AM71:AM134" si="36">RANK(J71,J$6:J$137,J$4)</f>
        <v>6</v>
      </c>
      <c r="AN71">
        <f t="shared" ref="AN71:AN134" si="37">RANK(K71,K$6:K$137,K$4)</f>
        <v>2</v>
      </c>
      <c r="AO71">
        <f t="shared" ref="AO71:AO134" si="38">RANK(L71,L$6:L$137,L$4)</f>
        <v>6</v>
      </c>
      <c r="AP71">
        <f t="shared" ref="AP71:AP134" si="39">RANK(M71,M$6:M$137,M$4)</f>
        <v>6</v>
      </c>
      <c r="AQ71">
        <f t="shared" ref="AQ71:AQ134" si="40">RANK(N71,N$6:N$137,N$4)</f>
        <v>5</v>
      </c>
      <c r="AR71">
        <f t="shared" ref="AR71:AR134" si="41">RANK(O71,O$6:O$137,O$4)</f>
        <v>6</v>
      </c>
      <c r="AS71">
        <f t="shared" ref="AS71:AS134" si="42">RANK(P71,P$6:P$137,P$4)</f>
        <v>6</v>
      </c>
      <c r="AT71">
        <f t="shared" ref="AT71:AT134" si="43">RANK(Q71,Q$6:Q$137,Q$4)</f>
        <v>28</v>
      </c>
      <c r="AU71">
        <f t="shared" ref="AU71:AU134" si="44">RANK(R71,R$6:R$137,R$4)</f>
        <v>39</v>
      </c>
      <c r="AV71">
        <f t="shared" ref="AV71:AV134" si="45">RANK(S71,S$6:S$137,S$4)</f>
        <v>39</v>
      </c>
      <c r="AW71">
        <f t="shared" ref="AW71:AW134" si="46">RANK(T71,T$6:T$137,T$4)</f>
        <v>40</v>
      </c>
      <c r="AX71">
        <f t="shared" ref="AX71:AX134" si="47">RANK(U71,U$6:U$137,U$4)</f>
        <v>41</v>
      </c>
      <c r="AY71">
        <f t="shared" ref="AY71:AY134" si="48">RANK(V71,V$6:V$137,V$4)</f>
        <v>40</v>
      </c>
      <c r="AZ71">
        <f t="shared" ref="AZ71:AZ134" si="49">RANK(W71,W$6:W$137,W$4)</f>
        <v>39</v>
      </c>
      <c r="BA71">
        <f t="shared" ref="BA71:BA134" si="50">RANK(X71,X$6:X$137,X$4)</f>
        <v>38</v>
      </c>
      <c r="BB71">
        <f t="shared" ref="BB71:BB134" si="51">RANK(Y71,Y$6:Y$137,Y$4)</f>
        <v>40</v>
      </c>
      <c r="BC71">
        <f t="shared" ref="BC71:BC134" si="52">RANK(Z71,Z$6:Z$137,Z$4)</f>
        <v>40</v>
      </c>
      <c r="BD71">
        <f t="shared" ref="BD71:BD134" si="53">RANK(AA71,AA$6:AA$137,AA$4)</f>
        <v>41</v>
      </c>
      <c r="BE71">
        <f t="shared" ref="BE71:BE134" si="54">RANK(AB71,AB$6:AB$137,AB$4)</f>
        <v>40</v>
      </c>
      <c r="BF71">
        <f t="shared" ref="BF71:BF134" si="55">RANK(AC71,AC$6:AC$137,AC$4)</f>
        <v>40</v>
      </c>
      <c r="BG71">
        <f t="shared" ref="BG71:BG134" si="56">RANK(AD71,AD$6:AD$137,AD$4)</f>
        <v>40</v>
      </c>
    </row>
    <row r="72" spans="2:59" x14ac:dyDescent="0.3">
      <c r="B72" s="27" t="s">
        <v>91</v>
      </c>
      <c r="C72" s="28">
        <v>15.044639589999999</v>
      </c>
      <c r="D72" s="28">
        <v>15.04598045</v>
      </c>
      <c r="E72" s="28">
        <v>15.0644598</v>
      </c>
      <c r="F72" s="28">
        <v>15.10923004</v>
      </c>
      <c r="G72" s="28">
        <v>15.09504986</v>
      </c>
      <c r="H72" s="28">
        <v>15.04730034</v>
      </c>
      <c r="I72" s="28">
        <v>14.909810070000001</v>
      </c>
      <c r="J72" s="28">
        <v>14.92461014</v>
      </c>
      <c r="K72" s="28">
        <v>14.85824013</v>
      </c>
      <c r="L72" s="28">
        <v>14.78419018</v>
      </c>
      <c r="M72" s="28">
        <v>14.8323698</v>
      </c>
      <c r="N72" s="28">
        <v>15.02984047</v>
      </c>
      <c r="O72" s="28">
        <v>14.93416023</v>
      </c>
      <c r="P72" s="28">
        <v>14.93416023</v>
      </c>
      <c r="Q72" s="28">
        <v>12.5</v>
      </c>
      <c r="R72" s="28">
        <v>12.600000380000001</v>
      </c>
      <c r="S72" s="28">
        <v>12.68999958</v>
      </c>
      <c r="T72" s="28">
        <v>12.80000019</v>
      </c>
      <c r="U72" s="28">
        <v>12.920000079999999</v>
      </c>
      <c r="V72" s="28">
        <v>12.960000040000001</v>
      </c>
      <c r="W72" s="28">
        <v>13.054043180000001</v>
      </c>
      <c r="X72" s="28">
        <v>13.14876875</v>
      </c>
      <c r="Y72" s="28">
        <v>13.244181680000001</v>
      </c>
      <c r="Z72" s="28">
        <v>13.340286969999999</v>
      </c>
      <c r="AA72" s="28">
        <v>13.437089629999999</v>
      </c>
      <c r="AB72" s="28">
        <v>13.534594739999999</v>
      </c>
      <c r="AC72" s="28">
        <v>13.534594739999999</v>
      </c>
      <c r="AD72" s="28">
        <v>13.534594739999999</v>
      </c>
      <c r="AF72">
        <f t="shared" si="29"/>
        <v>44</v>
      </c>
      <c r="AG72">
        <f t="shared" si="30"/>
        <v>43</v>
      </c>
      <c r="AH72">
        <f t="shared" si="31"/>
        <v>42</v>
      </c>
      <c r="AI72">
        <f t="shared" si="32"/>
        <v>44</v>
      </c>
      <c r="AJ72">
        <f t="shared" si="33"/>
        <v>47</v>
      </c>
      <c r="AK72">
        <f t="shared" si="34"/>
        <v>46</v>
      </c>
      <c r="AL72">
        <f t="shared" si="35"/>
        <v>50</v>
      </c>
      <c r="AM72">
        <f t="shared" si="36"/>
        <v>52</v>
      </c>
      <c r="AN72">
        <f t="shared" si="37"/>
        <v>53</v>
      </c>
      <c r="AO72">
        <f t="shared" si="38"/>
        <v>54</v>
      </c>
      <c r="AP72">
        <f t="shared" si="39"/>
        <v>51</v>
      </c>
      <c r="AQ72">
        <f t="shared" si="40"/>
        <v>51</v>
      </c>
      <c r="AR72">
        <f t="shared" si="41"/>
        <v>53</v>
      </c>
      <c r="AS72">
        <f t="shared" si="42"/>
        <v>54</v>
      </c>
      <c r="AT72">
        <f t="shared" si="43"/>
        <v>11</v>
      </c>
      <c r="AU72">
        <f t="shared" si="44"/>
        <v>10</v>
      </c>
      <c r="AV72">
        <f t="shared" si="45"/>
        <v>11</v>
      </c>
      <c r="AW72">
        <f t="shared" si="46"/>
        <v>9</v>
      </c>
      <c r="AX72">
        <f t="shared" si="47"/>
        <v>9</v>
      </c>
      <c r="AY72">
        <f t="shared" si="48"/>
        <v>8</v>
      </c>
      <c r="AZ72">
        <f t="shared" si="49"/>
        <v>10</v>
      </c>
      <c r="BA72">
        <f t="shared" si="50"/>
        <v>9</v>
      </c>
      <c r="BB72">
        <f t="shared" si="51"/>
        <v>8</v>
      </c>
      <c r="BC72">
        <f t="shared" si="52"/>
        <v>8</v>
      </c>
      <c r="BD72">
        <f t="shared" si="53"/>
        <v>8</v>
      </c>
      <c r="BE72">
        <f t="shared" si="54"/>
        <v>8</v>
      </c>
      <c r="BF72">
        <f t="shared" si="55"/>
        <v>8</v>
      </c>
      <c r="BG72">
        <f t="shared" si="56"/>
        <v>8</v>
      </c>
    </row>
    <row r="73" spans="2:59" x14ac:dyDescent="0.3">
      <c r="B73" s="27" t="s">
        <v>92</v>
      </c>
      <c r="C73" s="28">
        <v>16.233770369999998</v>
      </c>
      <c r="D73" s="28">
        <v>16.390050890000001</v>
      </c>
      <c r="E73" s="28">
        <v>16.17153931</v>
      </c>
      <c r="F73" s="28">
        <v>15.979729649999999</v>
      </c>
      <c r="G73" s="28">
        <v>15.964119910000001</v>
      </c>
      <c r="H73" s="28">
        <v>15.954469680000001</v>
      </c>
      <c r="I73" s="28">
        <v>15.95277023</v>
      </c>
      <c r="J73" s="28">
        <v>16.14879036</v>
      </c>
      <c r="K73" s="28">
        <v>16.28825951</v>
      </c>
      <c r="L73" s="28">
        <v>16.380130770000001</v>
      </c>
      <c r="M73" s="28">
        <v>16.531129839999998</v>
      </c>
      <c r="N73" s="28">
        <v>16.60482979</v>
      </c>
      <c r="O73" s="28">
        <v>16.714199069999999</v>
      </c>
      <c r="P73" s="28">
        <v>16.714199069999999</v>
      </c>
      <c r="Q73" s="28">
        <v>9.8199996949999999</v>
      </c>
      <c r="R73" s="28">
        <v>9.8999996190000008</v>
      </c>
      <c r="S73" s="28">
        <v>10.02000046</v>
      </c>
      <c r="T73" s="28">
        <v>10.120000360000001</v>
      </c>
      <c r="U73" s="28">
        <v>10.22000027</v>
      </c>
      <c r="V73" s="28">
        <v>10.31000042</v>
      </c>
      <c r="W73" s="28">
        <v>10.39600029</v>
      </c>
      <c r="X73" s="28">
        <v>10.48200016</v>
      </c>
      <c r="Y73" s="28">
        <v>10.56800003</v>
      </c>
      <c r="Z73" s="28">
        <v>10.653999900000001</v>
      </c>
      <c r="AA73" s="28">
        <v>10.739999770000001</v>
      </c>
      <c r="AB73" s="28">
        <v>10.828128270000001</v>
      </c>
      <c r="AC73" s="28">
        <v>10.828128270000001</v>
      </c>
      <c r="AD73" s="28">
        <v>10.828128270000001</v>
      </c>
      <c r="AF73">
        <f t="shared" si="29"/>
        <v>21</v>
      </c>
      <c r="AG73">
        <f t="shared" si="30"/>
        <v>20</v>
      </c>
      <c r="AH73">
        <f t="shared" si="31"/>
        <v>23</v>
      </c>
      <c r="AI73">
        <f t="shared" si="32"/>
        <v>29</v>
      </c>
      <c r="AJ73">
        <f t="shared" si="33"/>
        <v>31</v>
      </c>
      <c r="AK73">
        <f t="shared" si="34"/>
        <v>32</v>
      </c>
      <c r="AL73">
        <f t="shared" si="35"/>
        <v>32</v>
      </c>
      <c r="AM73">
        <f t="shared" si="36"/>
        <v>28</v>
      </c>
      <c r="AN73">
        <f t="shared" si="37"/>
        <v>25</v>
      </c>
      <c r="AO73">
        <f t="shared" si="38"/>
        <v>25</v>
      </c>
      <c r="AP73">
        <f t="shared" si="39"/>
        <v>22</v>
      </c>
      <c r="AQ73">
        <f t="shared" si="40"/>
        <v>23</v>
      </c>
      <c r="AR73">
        <f t="shared" si="41"/>
        <v>25</v>
      </c>
      <c r="AS73">
        <f t="shared" si="42"/>
        <v>25</v>
      </c>
      <c r="AT73">
        <f t="shared" si="43"/>
        <v>55</v>
      </c>
      <c r="AU73">
        <f t="shared" si="44"/>
        <v>54</v>
      </c>
      <c r="AV73">
        <f t="shared" si="45"/>
        <v>55</v>
      </c>
      <c r="AW73">
        <f t="shared" si="46"/>
        <v>54</v>
      </c>
      <c r="AX73">
        <f t="shared" si="47"/>
        <v>55</v>
      </c>
      <c r="AY73">
        <f t="shared" si="48"/>
        <v>56</v>
      </c>
      <c r="AZ73">
        <f t="shared" si="49"/>
        <v>56</v>
      </c>
      <c r="BA73">
        <f t="shared" si="50"/>
        <v>58</v>
      </c>
      <c r="BB73">
        <f t="shared" si="51"/>
        <v>57</v>
      </c>
      <c r="BC73">
        <f t="shared" si="52"/>
        <v>56</v>
      </c>
      <c r="BD73">
        <f t="shared" si="53"/>
        <v>56</v>
      </c>
      <c r="BE73">
        <f t="shared" si="54"/>
        <v>57</v>
      </c>
      <c r="BF73">
        <f t="shared" si="55"/>
        <v>58</v>
      </c>
      <c r="BG73">
        <f t="shared" si="56"/>
        <v>58</v>
      </c>
    </row>
    <row r="74" spans="2:59" x14ac:dyDescent="0.3">
      <c r="B74" s="27" t="s">
        <v>93</v>
      </c>
      <c r="C74" s="28">
        <v>13.25212002</v>
      </c>
      <c r="D74" s="28">
        <v>13.333040240000001</v>
      </c>
      <c r="E74" s="28">
        <v>13.132639879999999</v>
      </c>
      <c r="F74" s="28">
        <v>12.93223953</v>
      </c>
      <c r="G74" s="28">
        <v>12.89050484</v>
      </c>
      <c r="H74" s="28">
        <v>12.848770139999999</v>
      </c>
      <c r="I74" s="28">
        <v>12.770010579999999</v>
      </c>
      <c r="J74" s="28">
        <v>12.6917338</v>
      </c>
      <c r="K74" s="28">
        <v>12.61393683</v>
      </c>
      <c r="L74" s="28">
        <v>12.536616739999999</v>
      </c>
      <c r="M74" s="28">
        <v>12.45977059</v>
      </c>
      <c r="N74" s="28">
        <v>12.383395500000001</v>
      </c>
      <c r="O74" s="28">
        <v>12.383395500000001</v>
      </c>
      <c r="P74" s="28">
        <v>12.383395500000001</v>
      </c>
      <c r="Q74" s="28">
        <v>8.3564995999999994</v>
      </c>
      <c r="R74" s="28">
        <v>8.4399995800000003</v>
      </c>
      <c r="S74" s="28">
        <v>8.5781732910000006</v>
      </c>
      <c r="T74" s="28">
        <v>8.7163470010000008</v>
      </c>
      <c r="U74" s="28">
        <v>8.8545207109999993</v>
      </c>
      <c r="V74" s="28">
        <v>8.9926944209999995</v>
      </c>
      <c r="W74" s="28">
        <v>9.1308681309999997</v>
      </c>
      <c r="X74" s="28">
        <v>9.269041842</v>
      </c>
      <c r="Y74" s="28">
        <v>9.4072155520000003</v>
      </c>
      <c r="Z74" s="28">
        <v>9.5453892620000005</v>
      </c>
      <c r="AA74" s="28">
        <v>9.6835629720000007</v>
      </c>
      <c r="AB74" s="28">
        <v>9.8217366829999992</v>
      </c>
      <c r="AC74" s="28">
        <v>9.9599103929999995</v>
      </c>
      <c r="AD74" s="28">
        <v>9.9599103929999995</v>
      </c>
      <c r="AF74">
        <f t="shared" si="29"/>
        <v>68</v>
      </c>
      <c r="AG74">
        <f t="shared" si="30"/>
        <v>69</v>
      </c>
      <c r="AH74">
        <f t="shared" si="31"/>
        <v>78</v>
      </c>
      <c r="AI74">
        <f t="shared" si="32"/>
        <v>80</v>
      </c>
      <c r="AJ74">
        <f t="shared" si="33"/>
        <v>81</v>
      </c>
      <c r="AK74">
        <f t="shared" si="34"/>
        <v>82</v>
      </c>
      <c r="AL74">
        <f t="shared" si="35"/>
        <v>84</v>
      </c>
      <c r="AM74">
        <f t="shared" si="36"/>
        <v>87</v>
      </c>
      <c r="AN74">
        <f t="shared" si="37"/>
        <v>90</v>
      </c>
      <c r="AO74">
        <f t="shared" si="38"/>
        <v>91</v>
      </c>
      <c r="AP74">
        <f t="shared" si="39"/>
        <v>91</v>
      </c>
      <c r="AQ74">
        <f t="shared" si="40"/>
        <v>92</v>
      </c>
      <c r="AR74">
        <f t="shared" si="41"/>
        <v>95</v>
      </c>
      <c r="AS74">
        <f t="shared" si="42"/>
        <v>96</v>
      </c>
      <c r="AT74">
        <f t="shared" si="43"/>
        <v>70</v>
      </c>
      <c r="AU74">
        <f t="shared" si="44"/>
        <v>70</v>
      </c>
      <c r="AV74">
        <f t="shared" si="45"/>
        <v>71</v>
      </c>
      <c r="AW74">
        <f t="shared" si="46"/>
        <v>71</v>
      </c>
      <c r="AX74">
        <f t="shared" si="47"/>
        <v>74</v>
      </c>
      <c r="AY74">
        <f t="shared" si="48"/>
        <v>73</v>
      </c>
      <c r="AZ74">
        <f t="shared" si="49"/>
        <v>73</v>
      </c>
      <c r="BA74">
        <f t="shared" si="50"/>
        <v>73</v>
      </c>
      <c r="BB74">
        <f t="shared" si="51"/>
        <v>72</v>
      </c>
      <c r="BC74">
        <f t="shared" si="52"/>
        <v>73</v>
      </c>
      <c r="BD74">
        <f t="shared" si="53"/>
        <v>72</v>
      </c>
      <c r="BE74">
        <f t="shared" si="54"/>
        <v>73</v>
      </c>
      <c r="BF74">
        <f t="shared" si="55"/>
        <v>73</v>
      </c>
      <c r="BG74">
        <f t="shared" si="56"/>
        <v>73</v>
      </c>
    </row>
    <row r="75" spans="2:59" x14ac:dyDescent="0.3">
      <c r="B75" s="27" t="s">
        <v>95</v>
      </c>
      <c r="C75" s="28">
        <v>15.301351820000001</v>
      </c>
      <c r="D75" s="28">
        <v>15.33269106</v>
      </c>
      <c r="E75" s="28">
        <v>15.364030290000001</v>
      </c>
      <c r="F75" s="28">
        <v>15.39536953</v>
      </c>
      <c r="G75" s="28">
        <v>15.400529860000001</v>
      </c>
      <c r="H75" s="28">
        <v>15.413780210000001</v>
      </c>
      <c r="I75" s="28">
        <v>15.37909031</v>
      </c>
      <c r="J75" s="28">
        <v>15.38788986</v>
      </c>
      <c r="K75" s="28">
        <v>15.40042019</v>
      </c>
      <c r="L75" s="28">
        <v>15.441269869999999</v>
      </c>
      <c r="M75" s="28">
        <v>15.45631981</v>
      </c>
      <c r="N75" s="28">
        <v>15.432600020000001</v>
      </c>
      <c r="O75" s="28">
        <v>15.511980060000001</v>
      </c>
      <c r="P75" s="28">
        <v>15.511980060000001</v>
      </c>
      <c r="Q75" s="28">
        <v>12.52999973</v>
      </c>
      <c r="R75" s="28">
        <v>12.543999769999999</v>
      </c>
      <c r="S75" s="28">
        <v>12.557999799999999</v>
      </c>
      <c r="T75" s="28">
        <v>12.57199984</v>
      </c>
      <c r="U75" s="28">
        <v>12.58599987</v>
      </c>
      <c r="V75" s="28">
        <v>12.5999999</v>
      </c>
      <c r="W75" s="28">
        <v>12.613999939999999</v>
      </c>
      <c r="X75" s="28">
        <v>12.627999969999999</v>
      </c>
      <c r="Y75" s="28">
        <v>12.64200001</v>
      </c>
      <c r="Z75" s="28">
        <v>12.65600004</v>
      </c>
      <c r="AA75" s="28">
        <v>12.670000079999999</v>
      </c>
      <c r="AB75" s="28">
        <v>12.684046710000001</v>
      </c>
      <c r="AC75" s="28">
        <v>12.684046710000001</v>
      </c>
      <c r="AD75" s="28">
        <v>12.684046710000001</v>
      </c>
      <c r="AF75">
        <f t="shared" si="29"/>
        <v>35</v>
      </c>
      <c r="AG75">
        <f t="shared" si="30"/>
        <v>34</v>
      </c>
      <c r="AH75">
        <f t="shared" si="31"/>
        <v>37</v>
      </c>
      <c r="AI75">
        <f t="shared" si="32"/>
        <v>40</v>
      </c>
      <c r="AJ75">
        <f t="shared" si="33"/>
        <v>42</v>
      </c>
      <c r="AK75">
        <f t="shared" si="34"/>
        <v>41</v>
      </c>
      <c r="AL75">
        <f t="shared" si="35"/>
        <v>40</v>
      </c>
      <c r="AM75">
        <f t="shared" si="36"/>
        <v>43</v>
      </c>
      <c r="AN75">
        <f t="shared" si="37"/>
        <v>43</v>
      </c>
      <c r="AO75">
        <f t="shared" si="38"/>
        <v>46</v>
      </c>
      <c r="AP75">
        <f t="shared" si="39"/>
        <v>46</v>
      </c>
      <c r="AQ75">
        <f t="shared" si="40"/>
        <v>46</v>
      </c>
      <c r="AR75">
        <f t="shared" si="41"/>
        <v>43</v>
      </c>
      <c r="AS75">
        <f t="shared" si="42"/>
        <v>44</v>
      </c>
      <c r="AT75">
        <f t="shared" si="43"/>
        <v>10</v>
      </c>
      <c r="AU75">
        <f t="shared" si="44"/>
        <v>13</v>
      </c>
      <c r="AV75">
        <f t="shared" si="45"/>
        <v>14</v>
      </c>
      <c r="AW75">
        <f t="shared" si="46"/>
        <v>15</v>
      </c>
      <c r="AX75">
        <f t="shared" si="47"/>
        <v>16</v>
      </c>
      <c r="AY75">
        <f t="shared" si="48"/>
        <v>17</v>
      </c>
      <c r="AZ75">
        <f t="shared" si="49"/>
        <v>18</v>
      </c>
      <c r="BA75">
        <f t="shared" si="50"/>
        <v>18</v>
      </c>
      <c r="BB75">
        <f t="shared" si="51"/>
        <v>18</v>
      </c>
      <c r="BC75">
        <f t="shared" si="52"/>
        <v>18</v>
      </c>
      <c r="BD75">
        <f t="shared" si="53"/>
        <v>20</v>
      </c>
      <c r="BE75">
        <f t="shared" si="54"/>
        <v>24</v>
      </c>
      <c r="BF75">
        <f t="shared" si="55"/>
        <v>24</v>
      </c>
      <c r="BG75">
        <f t="shared" si="56"/>
        <v>24</v>
      </c>
    </row>
    <row r="76" spans="2:59" x14ac:dyDescent="0.3">
      <c r="B76" s="27" t="s">
        <v>94</v>
      </c>
      <c r="C76" s="28">
        <v>12.559390069999999</v>
      </c>
      <c r="D76" s="28">
        <v>12.56363964</v>
      </c>
      <c r="E76" s="28">
        <v>12.896289830000001</v>
      </c>
      <c r="F76" s="28">
        <v>12.90334487</v>
      </c>
      <c r="G76" s="28">
        <v>12.910399910000001</v>
      </c>
      <c r="H76" s="28">
        <v>12.917454960000001</v>
      </c>
      <c r="I76" s="28">
        <v>12.92451</v>
      </c>
      <c r="J76" s="28">
        <v>12.62730026</v>
      </c>
      <c r="K76" s="28">
        <v>12.88411045</v>
      </c>
      <c r="L76" s="28">
        <v>12.87932968</v>
      </c>
      <c r="M76" s="28">
        <v>12.91650963</v>
      </c>
      <c r="N76" s="28">
        <v>12.86102962</v>
      </c>
      <c r="O76" s="28">
        <v>13.043549540000001</v>
      </c>
      <c r="P76" s="28">
        <v>13.109049799999999</v>
      </c>
      <c r="Q76" s="28">
        <v>9.6099996569999995</v>
      </c>
      <c r="R76" s="28">
        <v>9.7633767809999998</v>
      </c>
      <c r="S76" s="28">
        <v>9.9167539050000002</v>
      </c>
      <c r="T76" s="28">
        <v>10.070131030000001</v>
      </c>
      <c r="U76" s="28">
        <v>10.223508150000001</v>
      </c>
      <c r="V76" s="28">
        <v>10.37688528</v>
      </c>
      <c r="W76" s="28">
        <v>10.5302624</v>
      </c>
      <c r="X76" s="28">
        <v>10.683639530000001</v>
      </c>
      <c r="Y76" s="28">
        <v>10.350000380000001</v>
      </c>
      <c r="Z76" s="28">
        <v>10.4000001</v>
      </c>
      <c r="AA76" s="28">
        <v>10.44999981</v>
      </c>
      <c r="AB76" s="28">
        <v>10.3799998</v>
      </c>
      <c r="AC76" s="28">
        <v>10.30999978</v>
      </c>
      <c r="AD76" s="28">
        <v>10.239999770000001</v>
      </c>
      <c r="AF76">
        <f t="shared" si="29"/>
        <v>80</v>
      </c>
      <c r="AG76">
        <f t="shared" si="30"/>
        <v>80</v>
      </c>
      <c r="AH76">
        <f t="shared" si="31"/>
        <v>81</v>
      </c>
      <c r="AI76">
        <f t="shared" si="32"/>
        <v>81</v>
      </c>
      <c r="AJ76">
        <f t="shared" si="33"/>
        <v>80</v>
      </c>
      <c r="AK76">
        <f t="shared" si="34"/>
        <v>81</v>
      </c>
      <c r="AL76">
        <f t="shared" si="35"/>
        <v>83</v>
      </c>
      <c r="AM76">
        <f t="shared" si="36"/>
        <v>89</v>
      </c>
      <c r="AN76">
        <f t="shared" si="37"/>
        <v>85</v>
      </c>
      <c r="AO76">
        <f t="shared" si="38"/>
        <v>88</v>
      </c>
      <c r="AP76">
        <f t="shared" si="39"/>
        <v>86</v>
      </c>
      <c r="AQ76">
        <f t="shared" si="40"/>
        <v>86</v>
      </c>
      <c r="AR76">
        <f t="shared" si="41"/>
        <v>86</v>
      </c>
      <c r="AS76">
        <f t="shared" si="42"/>
        <v>87</v>
      </c>
      <c r="AT76">
        <f t="shared" si="43"/>
        <v>59</v>
      </c>
      <c r="AU76">
        <f t="shared" si="44"/>
        <v>58</v>
      </c>
      <c r="AV76">
        <f t="shared" si="45"/>
        <v>57</v>
      </c>
      <c r="AW76">
        <f t="shared" si="46"/>
        <v>56</v>
      </c>
      <c r="AX76">
        <f t="shared" si="47"/>
        <v>54</v>
      </c>
      <c r="AY76">
        <f t="shared" si="48"/>
        <v>54</v>
      </c>
      <c r="AZ76">
        <f t="shared" si="49"/>
        <v>53</v>
      </c>
      <c r="BA76">
        <f t="shared" si="50"/>
        <v>52</v>
      </c>
      <c r="BB76">
        <f t="shared" si="51"/>
        <v>64</v>
      </c>
      <c r="BC76">
        <f t="shared" si="52"/>
        <v>62</v>
      </c>
      <c r="BD76">
        <f t="shared" si="53"/>
        <v>62</v>
      </c>
      <c r="BE76">
        <f t="shared" si="54"/>
        <v>64</v>
      </c>
      <c r="BF76">
        <f t="shared" si="55"/>
        <v>67</v>
      </c>
      <c r="BG76">
        <f t="shared" si="56"/>
        <v>67</v>
      </c>
    </row>
    <row r="77" spans="2:59" x14ac:dyDescent="0.3">
      <c r="B77" s="27" t="s">
        <v>96</v>
      </c>
      <c r="C77" s="28">
        <v>14.49207973</v>
      </c>
      <c r="D77" s="28">
        <v>14.70116043</v>
      </c>
      <c r="E77" s="28">
        <v>14.78635025</v>
      </c>
      <c r="F77" s="28">
        <v>14.57437038</v>
      </c>
      <c r="G77" s="28">
        <v>14.39548969</v>
      </c>
      <c r="H77" s="28">
        <v>14.19941998</v>
      </c>
      <c r="I77" s="28">
        <v>14.105870250000001</v>
      </c>
      <c r="J77" s="28">
        <v>14.216050149999999</v>
      </c>
      <c r="K77" s="28">
        <v>14.350609779999999</v>
      </c>
      <c r="L77" s="28">
        <v>14.58216</v>
      </c>
      <c r="M77" s="28">
        <v>14.816269869999999</v>
      </c>
      <c r="N77" s="28">
        <v>14.41756535</v>
      </c>
      <c r="O77" s="28">
        <v>14.01886082</v>
      </c>
      <c r="P77" s="28">
        <v>14.0086174</v>
      </c>
      <c r="Q77" s="28">
        <v>11.17462858</v>
      </c>
      <c r="R77" s="28">
        <v>11.33925692</v>
      </c>
      <c r="S77" s="28">
        <v>11.50388527</v>
      </c>
      <c r="T77" s="28">
        <v>11.668513620000001</v>
      </c>
      <c r="U77" s="28">
        <v>11.833141960000001</v>
      </c>
      <c r="V77" s="28">
        <v>11.99777031</v>
      </c>
      <c r="W77" s="28">
        <v>12.06851355</v>
      </c>
      <c r="X77" s="28">
        <v>12.1392568</v>
      </c>
      <c r="Y77" s="28">
        <v>12.210000040000001</v>
      </c>
      <c r="Z77" s="28">
        <v>12.32137247</v>
      </c>
      <c r="AA77" s="28">
        <v>12.43376078</v>
      </c>
      <c r="AB77" s="28">
        <v>12.54717423</v>
      </c>
      <c r="AC77" s="28">
        <v>12.54717423</v>
      </c>
      <c r="AD77" s="28">
        <v>12.54717423</v>
      </c>
      <c r="AF77">
        <f t="shared" si="29"/>
        <v>45</v>
      </c>
      <c r="AG77">
        <f t="shared" si="30"/>
        <v>46</v>
      </c>
      <c r="AH77">
        <f t="shared" si="31"/>
        <v>46</v>
      </c>
      <c r="AI77">
        <f t="shared" si="32"/>
        <v>54</v>
      </c>
      <c r="AJ77">
        <f t="shared" si="33"/>
        <v>61</v>
      </c>
      <c r="AK77">
        <f t="shared" si="34"/>
        <v>64</v>
      </c>
      <c r="AL77">
        <f t="shared" si="35"/>
        <v>68</v>
      </c>
      <c r="AM77">
        <f t="shared" si="36"/>
        <v>67</v>
      </c>
      <c r="AN77">
        <f t="shared" si="37"/>
        <v>65</v>
      </c>
      <c r="AO77">
        <f t="shared" si="38"/>
        <v>57</v>
      </c>
      <c r="AP77">
        <f t="shared" si="39"/>
        <v>53</v>
      </c>
      <c r="AQ77">
        <f t="shared" si="40"/>
        <v>64</v>
      </c>
      <c r="AR77">
        <f t="shared" si="41"/>
        <v>67</v>
      </c>
      <c r="AS77">
        <f t="shared" si="42"/>
        <v>67</v>
      </c>
      <c r="AT77">
        <f t="shared" si="43"/>
        <v>37</v>
      </c>
      <c r="AU77">
        <f t="shared" si="44"/>
        <v>35</v>
      </c>
      <c r="AV77">
        <f t="shared" si="45"/>
        <v>31</v>
      </c>
      <c r="AW77">
        <f t="shared" si="46"/>
        <v>30</v>
      </c>
      <c r="AX77">
        <f t="shared" si="47"/>
        <v>29</v>
      </c>
      <c r="AY77">
        <f t="shared" si="48"/>
        <v>28</v>
      </c>
      <c r="AZ77">
        <f t="shared" si="49"/>
        <v>29</v>
      </c>
      <c r="BA77">
        <f t="shared" si="50"/>
        <v>31</v>
      </c>
      <c r="BB77">
        <f t="shared" si="51"/>
        <v>29</v>
      </c>
      <c r="BC77">
        <f t="shared" si="52"/>
        <v>29</v>
      </c>
      <c r="BD77">
        <f t="shared" si="53"/>
        <v>28</v>
      </c>
      <c r="BE77">
        <f t="shared" si="54"/>
        <v>28</v>
      </c>
      <c r="BF77">
        <f t="shared" si="55"/>
        <v>28</v>
      </c>
      <c r="BG77">
        <f t="shared" si="56"/>
        <v>28</v>
      </c>
    </row>
    <row r="78" spans="2:59" x14ac:dyDescent="0.3">
      <c r="B78" s="27" t="s">
        <v>102</v>
      </c>
      <c r="C78" s="28">
        <v>16.7948494</v>
      </c>
      <c r="D78" s="28">
        <v>16.839920039999999</v>
      </c>
      <c r="E78" s="28">
        <v>16.757749560000001</v>
      </c>
      <c r="F78" s="28">
        <v>16.68445015</v>
      </c>
      <c r="G78" s="28">
        <v>16.61566925</v>
      </c>
      <c r="H78" s="28">
        <v>16.570140840000001</v>
      </c>
      <c r="I78" s="28">
        <v>16.488170619999998</v>
      </c>
      <c r="J78" s="28">
        <v>16.424919129999999</v>
      </c>
      <c r="K78" s="28">
        <v>16.384410859999999</v>
      </c>
      <c r="L78" s="28">
        <v>16.37698936</v>
      </c>
      <c r="M78" s="28">
        <v>16.37731934</v>
      </c>
      <c r="N78" s="28">
        <v>16.509649280000001</v>
      </c>
      <c r="O78" s="28">
        <v>16.618640899999999</v>
      </c>
      <c r="P78" s="28">
        <v>16.618640899999999</v>
      </c>
      <c r="Q78" s="28">
        <v>11.64000034</v>
      </c>
      <c r="R78" s="28">
        <v>11.73600025</v>
      </c>
      <c r="S78" s="28">
        <v>11.83200016</v>
      </c>
      <c r="T78" s="28">
        <v>11.92800007</v>
      </c>
      <c r="U78" s="28">
        <v>12.023999979999999</v>
      </c>
      <c r="V78" s="28">
        <v>12.119999890000001</v>
      </c>
      <c r="W78" s="28">
        <v>12.21834945</v>
      </c>
      <c r="X78" s="28">
        <v>12.31749709</v>
      </c>
      <c r="Y78" s="28">
        <v>12.41744928</v>
      </c>
      <c r="Z78" s="28">
        <v>12.518212549999999</v>
      </c>
      <c r="AA78" s="28">
        <v>12.619793469999999</v>
      </c>
      <c r="AB78" s="28">
        <v>12.722198690000001</v>
      </c>
      <c r="AC78" s="28">
        <v>12.722198690000001</v>
      </c>
      <c r="AD78" s="28">
        <v>12.722198690000001</v>
      </c>
      <c r="AF78">
        <f t="shared" si="29"/>
        <v>16</v>
      </c>
      <c r="AG78">
        <f t="shared" si="30"/>
        <v>16</v>
      </c>
      <c r="AH78">
        <f t="shared" si="31"/>
        <v>16</v>
      </c>
      <c r="AI78">
        <f t="shared" si="32"/>
        <v>19</v>
      </c>
      <c r="AJ78">
        <f t="shared" si="33"/>
        <v>19</v>
      </c>
      <c r="AK78">
        <f t="shared" si="34"/>
        <v>20</v>
      </c>
      <c r="AL78">
        <f t="shared" si="35"/>
        <v>23</v>
      </c>
      <c r="AM78">
        <f t="shared" si="36"/>
        <v>22</v>
      </c>
      <c r="AN78">
        <f t="shared" si="37"/>
        <v>23</v>
      </c>
      <c r="AO78">
        <f t="shared" si="38"/>
        <v>26</v>
      </c>
      <c r="AP78">
        <f t="shared" si="39"/>
        <v>26</v>
      </c>
      <c r="AQ78">
        <f t="shared" si="40"/>
        <v>27</v>
      </c>
      <c r="AR78">
        <f t="shared" si="41"/>
        <v>28</v>
      </c>
      <c r="AS78">
        <f t="shared" si="42"/>
        <v>28</v>
      </c>
      <c r="AT78">
        <f t="shared" si="43"/>
        <v>27</v>
      </c>
      <c r="AU78">
        <f t="shared" si="44"/>
        <v>26</v>
      </c>
      <c r="AV78">
        <f t="shared" si="45"/>
        <v>26</v>
      </c>
      <c r="AW78">
        <f t="shared" si="46"/>
        <v>26</v>
      </c>
      <c r="AX78">
        <f t="shared" si="47"/>
        <v>25</v>
      </c>
      <c r="AY78">
        <f t="shared" si="48"/>
        <v>25</v>
      </c>
      <c r="AZ78">
        <f t="shared" si="49"/>
        <v>24</v>
      </c>
      <c r="BA78">
        <f t="shared" si="50"/>
        <v>24</v>
      </c>
      <c r="BB78">
        <f t="shared" si="51"/>
        <v>23</v>
      </c>
      <c r="BC78">
        <f t="shared" si="52"/>
        <v>23</v>
      </c>
      <c r="BD78">
        <f t="shared" si="53"/>
        <v>22</v>
      </c>
      <c r="BE78">
        <f t="shared" si="54"/>
        <v>22</v>
      </c>
      <c r="BF78">
        <f t="shared" si="55"/>
        <v>21</v>
      </c>
      <c r="BG78">
        <f t="shared" si="56"/>
        <v>21</v>
      </c>
    </row>
    <row r="79" spans="2:59" x14ac:dyDescent="0.3">
      <c r="B79" s="27" t="s">
        <v>103</v>
      </c>
      <c r="C79" s="28">
        <v>13.734181789999999</v>
      </c>
      <c r="D79" s="28">
        <v>13.737638759999999</v>
      </c>
      <c r="E79" s="28">
        <v>13.74109573</v>
      </c>
      <c r="F79" s="28">
        <v>13.744552710000001</v>
      </c>
      <c r="G79" s="28">
        <v>13.748009679999999</v>
      </c>
      <c r="H79" s="28">
        <v>14.66771984</v>
      </c>
      <c r="I79" s="28">
        <v>14.866919619999999</v>
      </c>
      <c r="J79" s="28">
        <v>15.06882469</v>
      </c>
      <c r="K79" s="28">
        <v>15.273471799999999</v>
      </c>
      <c r="L79" s="28">
        <v>15.48089819</v>
      </c>
      <c r="M79" s="28">
        <v>15.6911416</v>
      </c>
      <c r="N79" s="28">
        <v>15.904240290000001</v>
      </c>
      <c r="O79" s="28">
        <v>15.904240290000001</v>
      </c>
      <c r="P79" s="28">
        <v>15.904240290000001</v>
      </c>
      <c r="Q79" s="28">
        <v>6.8499999049999998</v>
      </c>
      <c r="R79" s="28">
        <v>7.0599999430000002</v>
      </c>
      <c r="S79" s="28">
        <v>7.2699999809999998</v>
      </c>
      <c r="T79" s="28">
        <v>6.6799998279999997</v>
      </c>
      <c r="U79" s="28">
        <v>6.875</v>
      </c>
      <c r="V79" s="28">
        <v>7.0700001720000003</v>
      </c>
      <c r="W79" s="28">
        <v>7.1300001139999996</v>
      </c>
      <c r="X79" s="28">
        <v>7.1900000569999998</v>
      </c>
      <c r="Y79" s="28">
        <v>7.2199997900000001</v>
      </c>
      <c r="Z79" s="28">
        <v>7.333540674</v>
      </c>
      <c r="AA79" s="28">
        <v>7.4488670880000001</v>
      </c>
      <c r="AB79" s="28">
        <v>7.5660071120000003</v>
      </c>
      <c r="AC79" s="28">
        <v>7.5660071120000003</v>
      </c>
      <c r="AD79" s="28">
        <v>7.5660071120000003</v>
      </c>
      <c r="AF79">
        <f t="shared" si="29"/>
        <v>57</v>
      </c>
      <c r="AG79">
        <f t="shared" si="30"/>
        <v>63</v>
      </c>
      <c r="AH79">
        <f t="shared" si="31"/>
        <v>66</v>
      </c>
      <c r="AI79">
        <f t="shared" si="32"/>
        <v>67</v>
      </c>
      <c r="AJ79">
        <f t="shared" si="33"/>
        <v>70</v>
      </c>
      <c r="AK79">
        <f t="shared" si="34"/>
        <v>56</v>
      </c>
      <c r="AL79">
        <f t="shared" si="35"/>
        <v>52</v>
      </c>
      <c r="AM79">
        <f t="shared" si="36"/>
        <v>46</v>
      </c>
      <c r="AN79">
        <f t="shared" si="37"/>
        <v>45</v>
      </c>
      <c r="AO79">
        <f t="shared" si="38"/>
        <v>43</v>
      </c>
      <c r="AP79">
        <f t="shared" si="39"/>
        <v>39</v>
      </c>
      <c r="AQ79">
        <f t="shared" si="40"/>
        <v>38</v>
      </c>
      <c r="AR79">
        <f t="shared" si="41"/>
        <v>39</v>
      </c>
      <c r="AS79">
        <f t="shared" si="42"/>
        <v>39</v>
      </c>
      <c r="AT79">
        <f t="shared" si="43"/>
        <v>95</v>
      </c>
      <c r="AU79">
        <f t="shared" si="44"/>
        <v>94</v>
      </c>
      <c r="AV79">
        <f t="shared" si="45"/>
        <v>93</v>
      </c>
      <c r="AW79">
        <f t="shared" si="46"/>
        <v>97</v>
      </c>
      <c r="AX79">
        <f t="shared" si="47"/>
        <v>96</v>
      </c>
      <c r="AY79">
        <f t="shared" si="48"/>
        <v>96</v>
      </c>
      <c r="AZ79">
        <f t="shared" si="49"/>
        <v>96</v>
      </c>
      <c r="BA79">
        <f t="shared" si="50"/>
        <v>96</v>
      </c>
      <c r="BB79">
        <f t="shared" si="51"/>
        <v>96</v>
      </c>
      <c r="BC79">
        <f t="shared" si="52"/>
        <v>95</v>
      </c>
      <c r="BD79">
        <f t="shared" si="53"/>
        <v>95</v>
      </c>
      <c r="BE79">
        <f t="shared" si="54"/>
        <v>96</v>
      </c>
      <c r="BF79">
        <f t="shared" si="55"/>
        <v>97</v>
      </c>
      <c r="BG79">
        <f t="shared" si="56"/>
        <v>97</v>
      </c>
    </row>
    <row r="80" spans="2:59" x14ac:dyDescent="0.3">
      <c r="B80" s="27" t="s">
        <v>105</v>
      </c>
      <c r="C80" s="28">
        <v>11.59261036</v>
      </c>
      <c r="D80" s="28">
        <v>11.99604034</v>
      </c>
      <c r="E80" s="28">
        <v>11.96995362</v>
      </c>
      <c r="F80" s="28">
        <v>11.943866890000001</v>
      </c>
      <c r="G80" s="28">
        <v>11.91778016</v>
      </c>
      <c r="H80" s="28">
        <v>11.89169343</v>
      </c>
      <c r="I80" s="28">
        <v>11.86560671</v>
      </c>
      <c r="J80" s="28">
        <v>11.83951998</v>
      </c>
      <c r="K80" s="28">
        <v>11.813433249999999</v>
      </c>
      <c r="L80" s="28">
        <v>11.78734652</v>
      </c>
      <c r="M80" s="28">
        <v>11.76125979</v>
      </c>
      <c r="N80" s="28">
        <v>11.73517307</v>
      </c>
      <c r="O80" s="28">
        <v>11.709086340000001</v>
      </c>
      <c r="P80" s="28">
        <v>11.68299961</v>
      </c>
      <c r="Q80" s="28">
        <v>8.6754544869999997</v>
      </c>
      <c r="R80" s="28">
        <v>8.8872726610000008</v>
      </c>
      <c r="S80" s="28">
        <v>9.0990908360000002</v>
      </c>
      <c r="T80" s="28">
        <v>9.3109090109999997</v>
      </c>
      <c r="U80" s="28">
        <v>9.5227271859999991</v>
      </c>
      <c r="V80" s="28">
        <v>9.7345453610000003</v>
      </c>
      <c r="W80" s="28">
        <v>9.9463635359999998</v>
      </c>
      <c r="X80" s="28">
        <v>10.158181709999999</v>
      </c>
      <c r="Y80" s="28">
        <v>10.369999890000001</v>
      </c>
      <c r="Z80" s="28">
        <v>10.369999890000001</v>
      </c>
      <c r="AA80" s="28">
        <v>10.369999890000001</v>
      </c>
      <c r="AB80" s="28">
        <v>10.369999890000001</v>
      </c>
      <c r="AC80" s="28">
        <v>10.369999890000001</v>
      </c>
      <c r="AD80" s="28">
        <v>10.369999890000001</v>
      </c>
      <c r="AF80">
        <f t="shared" si="29"/>
        <v>93</v>
      </c>
      <c r="AG80">
        <f t="shared" si="30"/>
        <v>90</v>
      </c>
      <c r="AH80">
        <f t="shared" si="31"/>
        <v>92</v>
      </c>
      <c r="AI80">
        <f t="shared" si="32"/>
        <v>94</v>
      </c>
      <c r="AJ80">
        <f t="shared" si="33"/>
        <v>95</v>
      </c>
      <c r="AK80">
        <f t="shared" si="34"/>
        <v>96</v>
      </c>
      <c r="AL80">
        <f t="shared" si="35"/>
        <v>99</v>
      </c>
      <c r="AM80">
        <f t="shared" si="36"/>
        <v>99</v>
      </c>
      <c r="AN80">
        <f t="shared" si="37"/>
        <v>99</v>
      </c>
      <c r="AO80">
        <f t="shared" si="38"/>
        <v>100</v>
      </c>
      <c r="AP80">
        <f t="shared" si="39"/>
        <v>102</v>
      </c>
      <c r="AQ80">
        <f t="shared" si="40"/>
        <v>104</v>
      </c>
      <c r="AR80">
        <f t="shared" si="41"/>
        <v>104</v>
      </c>
      <c r="AS80">
        <f t="shared" si="42"/>
        <v>104</v>
      </c>
      <c r="AT80">
        <f t="shared" si="43"/>
        <v>68</v>
      </c>
      <c r="AU80">
        <f t="shared" si="44"/>
        <v>67</v>
      </c>
      <c r="AV80">
        <f t="shared" si="45"/>
        <v>65</v>
      </c>
      <c r="AW80">
        <f t="shared" si="46"/>
        <v>65</v>
      </c>
      <c r="AX80">
        <f t="shared" si="47"/>
        <v>65</v>
      </c>
      <c r="AY80">
        <f t="shared" si="48"/>
        <v>64</v>
      </c>
      <c r="AZ80">
        <f t="shared" si="49"/>
        <v>65</v>
      </c>
      <c r="BA80">
        <f t="shared" si="50"/>
        <v>64</v>
      </c>
      <c r="BB80">
        <f t="shared" si="51"/>
        <v>63</v>
      </c>
      <c r="BC80">
        <f t="shared" si="52"/>
        <v>63</v>
      </c>
      <c r="BD80">
        <f t="shared" si="53"/>
        <v>65</v>
      </c>
      <c r="BE80">
        <f t="shared" si="54"/>
        <v>66</v>
      </c>
      <c r="BF80">
        <f t="shared" si="55"/>
        <v>66</v>
      </c>
      <c r="BG80">
        <f t="shared" si="56"/>
        <v>66</v>
      </c>
    </row>
    <row r="81" spans="2:59" x14ac:dyDescent="0.3">
      <c r="B81" s="27" t="s">
        <v>106</v>
      </c>
      <c r="C81" s="28">
        <v>9.935281754</v>
      </c>
      <c r="D81" s="28">
        <v>9.9410403570000003</v>
      </c>
      <c r="E81" s="28">
        <v>9.9467989610000007</v>
      </c>
      <c r="F81" s="28">
        <v>9.9525575639999992</v>
      </c>
      <c r="G81" s="28">
        <v>10.025885580000001</v>
      </c>
      <c r="H81" s="28">
        <v>10.099213600000001</v>
      </c>
      <c r="I81" s="28">
        <v>10.172541620000001</v>
      </c>
      <c r="J81" s="28">
        <v>10.24586964</v>
      </c>
      <c r="K81" s="28">
        <v>10.31919765</v>
      </c>
      <c r="L81" s="28">
        <v>10.392525669999999</v>
      </c>
      <c r="M81" s="28">
        <v>10.465853689999999</v>
      </c>
      <c r="N81" s="28">
        <v>10.465853689999999</v>
      </c>
      <c r="O81" s="28">
        <v>10.465853689999999</v>
      </c>
      <c r="P81" s="28">
        <v>10.465853689999999</v>
      </c>
      <c r="Q81" s="28">
        <v>4.1668672500000001</v>
      </c>
      <c r="R81" s="28">
        <v>4.2565211170000001</v>
      </c>
      <c r="S81" s="28">
        <v>4.3461749850000002</v>
      </c>
      <c r="T81" s="28">
        <v>4.4358288520000002</v>
      </c>
      <c r="U81" s="28">
        <v>4.5254827200000003</v>
      </c>
      <c r="V81" s="28">
        <v>4.6151365870000003</v>
      </c>
      <c r="W81" s="28">
        <v>4.7557301519999999</v>
      </c>
      <c r="X81" s="28">
        <v>5.0237234429999997</v>
      </c>
      <c r="Y81" s="28">
        <v>5.2917167349999996</v>
      </c>
      <c r="Z81" s="28">
        <v>5.5597100260000003</v>
      </c>
      <c r="AA81" s="28">
        <v>5.856860094</v>
      </c>
      <c r="AB81" s="28">
        <v>6.1698919549999998</v>
      </c>
      <c r="AC81" s="28">
        <v>6.1698919549999998</v>
      </c>
      <c r="AD81" s="28">
        <v>6.1698919549999998</v>
      </c>
      <c r="AF81">
        <f t="shared" si="29"/>
        <v>115</v>
      </c>
      <c r="AG81">
        <f t="shared" si="30"/>
        <v>115</v>
      </c>
      <c r="AH81">
        <f t="shared" si="31"/>
        <v>117</v>
      </c>
      <c r="AI81">
        <f t="shared" si="32"/>
        <v>118</v>
      </c>
      <c r="AJ81">
        <f t="shared" si="33"/>
        <v>119</v>
      </c>
      <c r="AK81">
        <f t="shared" si="34"/>
        <v>119</v>
      </c>
      <c r="AL81">
        <f t="shared" si="35"/>
        <v>118</v>
      </c>
      <c r="AM81">
        <f t="shared" si="36"/>
        <v>119</v>
      </c>
      <c r="AN81">
        <f t="shared" si="37"/>
        <v>118</v>
      </c>
      <c r="AO81">
        <f t="shared" si="38"/>
        <v>119</v>
      </c>
      <c r="AP81">
        <f t="shared" si="39"/>
        <v>118</v>
      </c>
      <c r="AQ81">
        <f t="shared" si="40"/>
        <v>119</v>
      </c>
      <c r="AR81">
        <f t="shared" si="41"/>
        <v>119</v>
      </c>
      <c r="AS81">
        <f t="shared" si="42"/>
        <v>120</v>
      </c>
      <c r="AT81">
        <f t="shared" si="43"/>
        <v>114</v>
      </c>
      <c r="AU81">
        <f t="shared" si="44"/>
        <v>114</v>
      </c>
      <c r="AV81">
        <f t="shared" si="45"/>
        <v>115</v>
      </c>
      <c r="AW81">
        <f t="shared" si="46"/>
        <v>115</v>
      </c>
      <c r="AX81">
        <f t="shared" si="47"/>
        <v>116</v>
      </c>
      <c r="AY81">
        <f t="shared" si="48"/>
        <v>117</v>
      </c>
      <c r="AZ81">
        <f t="shared" si="49"/>
        <v>115</v>
      </c>
      <c r="BA81">
        <f t="shared" si="50"/>
        <v>115</v>
      </c>
      <c r="BB81">
        <f t="shared" si="51"/>
        <v>113</v>
      </c>
      <c r="BC81">
        <f t="shared" si="52"/>
        <v>113</v>
      </c>
      <c r="BD81">
        <f t="shared" si="53"/>
        <v>111</v>
      </c>
      <c r="BE81">
        <f t="shared" si="54"/>
        <v>111</v>
      </c>
      <c r="BF81">
        <f t="shared" si="55"/>
        <v>111</v>
      </c>
      <c r="BG81">
        <f t="shared" si="56"/>
        <v>111</v>
      </c>
    </row>
    <row r="82" spans="2:59" x14ac:dyDescent="0.3">
      <c r="B82" s="27" t="s">
        <v>112</v>
      </c>
      <c r="C82" s="28">
        <v>17.12297058</v>
      </c>
      <c r="D82" s="28">
        <v>17.160680769999999</v>
      </c>
      <c r="E82" s="28">
        <v>16.95055962</v>
      </c>
      <c r="F82" s="28">
        <v>16.856290820000002</v>
      </c>
      <c r="G82" s="28">
        <v>16.135910030000002</v>
      </c>
      <c r="H82" s="28">
        <v>16.15266037</v>
      </c>
      <c r="I82" s="28">
        <v>16.223419190000001</v>
      </c>
      <c r="J82" s="28">
        <v>16.40295029</v>
      </c>
      <c r="K82" s="28">
        <v>16.323480610000001</v>
      </c>
      <c r="L82" s="28">
        <v>16.154499049999998</v>
      </c>
      <c r="M82" s="28">
        <v>16.148069379999999</v>
      </c>
      <c r="N82" s="28">
        <v>16.283580780000001</v>
      </c>
      <c r="O82" s="28">
        <v>16.45467949</v>
      </c>
      <c r="P82" s="28">
        <v>16.45467949</v>
      </c>
      <c r="Q82" s="28">
        <v>12.460000040000001</v>
      </c>
      <c r="R82" s="28">
        <v>12.56999969</v>
      </c>
      <c r="S82" s="28">
        <v>12.56000042</v>
      </c>
      <c r="T82" s="28">
        <v>12.59000015</v>
      </c>
      <c r="U82" s="28">
        <v>12.80000019</v>
      </c>
      <c r="V82" s="28">
        <v>12.960000040000001</v>
      </c>
      <c r="W82" s="28">
        <v>13.10999966</v>
      </c>
      <c r="X82" s="28">
        <v>13.18999958</v>
      </c>
      <c r="Y82" s="28">
        <v>13.293333049999999</v>
      </c>
      <c r="Z82" s="28">
        <v>13.396666529999999</v>
      </c>
      <c r="AA82" s="28">
        <v>13.5</v>
      </c>
      <c r="AB82" s="28">
        <v>13.610692390000001</v>
      </c>
      <c r="AC82" s="28">
        <v>13.610692390000001</v>
      </c>
      <c r="AD82" s="28">
        <v>13.610692390000001</v>
      </c>
      <c r="AF82">
        <f t="shared" si="29"/>
        <v>8</v>
      </c>
      <c r="AG82">
        <f t="shared" si="30"/>
        <v>11</v>
      </c>
      <c r="AH82">
        <f t="shared" si="31"/>
        <v>14</v>
      </c>
      <c r="AI82">
        <f t="shared" si="32"/>
        <v>17</v>
      </c>
      <c r="AJ82">
        <f t="shared" si="33"/>
        <v>26</v>
      </c>
      <c r="AK82">
        <f t="shared" si="34"/>
        <v>26</v>
      </c>
      <c r="AL82">
        <f t="shared" si="35"/>
        <v>26</v>
      </c>
      <c r="AM82">
        <f t="shared" si="36"/>
        <v>23</v>
      </c>
      <c r="AN82">
        <f t="shared" si="37"/>
        <v>24</v>
      </c>
      <c r="AO82">
        <f t="shared" si="38"/>
        <v>29</v>
      </c>
      <c r="AP82">
        <f t="shared" si="39"/>
        <v>30</v>
      </c>
      <c r="AQ82">
        <f t="shared" si="40"/>
        <v>33</v>
      </c>
      <c r="AR82">
        <f t="shared" si="41"/>
        <v>30</v>
      </c>
      <c r="AS82">
        <f t="shared" si="42"/>
        <v>30</v>
      </c>
      <c r="AT82">
        <f t="shared" si="43"/>
        <v>12</v>
      </c>
      <c r="AU82">
        <f t="shared" si="44"/>
        <v>11</v>
      </c>
      <c r="AV82">
        <f t="shared" si="45"/>
        <v>13</v>
      </c>
      <c r="AW82">
        <f t="shared" si="46"/>
        <v>14</v>
      </c>
      <c r="AX82">
        <f t="shared" si="47"/>
        <v>11</v>
      </c>
      <c r="AY82">
        <f t="shared" si="48"/>
        <v>8</v>
      </c>
      <c r="AZ82">
        <f t="shared" si="49"/>
        <v>9</v>
      </c>
      <c r="BA82">
        <f t="shared" si="50"/>
        <v>8</v>
      </c>
      <c r="BB82">
        <f t="shared" si="51"/>
        <v>7</v>
      </c>
      <c r="BC82">
        <f t="shared" si="52"/>
        <v>7</v>
      </c>
      <c r="BD82">
        <f t="shared" si="53"/>
        <v>7</v>
      </c>
      <c r="BE82">
        <f t="shared" si="54"/>
        <v>5</v>
      </c>
      <c r="BF82">
        <f t="shared" si="55"/>
        <v>6</v>
      </c>
      <c r="BG82">
        <f t="shared" si="56"/>
        <v>6</v>
      </c>
    </row>
    <row r="83" spans="2:59" x14ac:dyDescent="0.3">
      <c r="B83" s="27" t="s">
        <v>113</v>
      </c>
      <c r="C83" s="28">
        <v>13.86919975</v>
      </c>
      <c r="D83" s="28">
        <v>13.924745079999999</v>
      </c>
      <c r="E83" s="28">
        <v>13.98029041</v>
      </c>
      <c r="F83" s="28">
        <v>14.02516365</v>
      </c>
      <c r="G83" s="28">
        <v>14.070036890000001</v>
      </c>
      <c r="H83" s="28">
        <v>14.11491013</v>
      </c>
      <c r="I83" s="28">
        <v>14.167229649999999</v>
      </c>
      <c r="J83" s="28">
        <v>14.101889610000001</v>
      </c>
      <c r="K83" s="28">
        <v>14.14490032</v>
      </c>
      <c r="L83" s="28">
        <v>14.18776035</v>
      </c>
      <c r="M83" s="28">
        <v>14.19386959</v>
      </c>
      <c r="N83" s="28">
        <v>14.197050089999999</v>
      </c>
      <c r="O83" s="28">
        <v>14.35795021</v>
      </c>
      <c r="P83" s="28">
        <v>14.35795021</v>
      </c>
      <c r="Q83" s="28">
        <v>12.84000015</v>
      </c>
      <c r="R83" s="28">
        <v>12.85999966</v>
      </c>
      <c r="S83" s="28">
        <v>13</v>
      </c>
      <c r="T83" s="28">
        <v>13.19999981</v>
      </c>
      <c r="U83" s="28">
        <v>13.43000031</v>
      </c>
      <c r="V83" s="28">
        <v>12.460000040000001</v>
      </c>
      <c r="W83" s="28">
        <v>12.48120855</v>
      </c>
      <c r="X83" s="28">
        <v>12.502417060000001</v>
      </c>
      <c r="Y83" s="28">
        <v>12.52362557</v>
      </c>
      <c r="Z83" s="28">
        <v>12.544834079999999</v>
      </c>
      <c r="AA83" s="28">
        <v>12.56604259</v>
      </c>
      <c r="AB83" s="28">
        <v>12.58937195</v>
      </c>
      <c r="AC83" s="28">
        <v>12.58937195</v>
      </c>
      <c r="AD83" s="28">
        <v>12.58937195</v>
      </c>
      <c r="AF83">
        <f t="shared" si="29"/>
        <v>56</v>
      </c>
      <c r="AG83">
        <f t="shared" si="30"/>
        <v>61</v>
      </c>
      <c r="AH83">
        <f t="shared" si="31"/>
        <v>63</v>
      </c>
      <c r="AI83">
        <f t="shared" si="32"/>
        <v>63</v>
      </c>
      <c r="AJ83">
        <f t="shared" si="33"/>
        <v>67</v>
      </c>
      <c r="AK83">
        <f t="shared" si="34"/>
        <v>67</v>
      </c>
      <c r="AL83">
        <f t="shared" si="35"/>
        <v>67</v>
      </c>
      <c r="AM83">
        <f t="shared" si="36"/>
        <v>68</v>
      </c>
      <c r="AN83">
        <f t="shared" si="37"/>
        <v>69</v>
      </c>
      <c r="AO83">
        <f t="shared" si="38"/>
        <v>68</v>
      </c>
      <c r="AP83">
        <f t="shared" si="39"/>
        <v>67</v>
      </c>
      <c r="AQ83">
        <f t="shared" si="40"/>
        <v>66</v>
      </c>
      <c r="AR83">
        <f t="shared" si="41"/>
        <v>62</v>
      </c>
      <c r="AS83">
        <f t="shared" si="42"/>
        <v>63</v>
      </c>
      <c r="AT83">
        <f t="shared" si="43"/>
        <v>8</v>
      </c>
      <c r="AU83">
        <f t="shared" si="44"/>
        <v>8</v>
      </c>
      <c r="AV83">
        <f t="shared" si="45"/>
        <v>8</v>
      </c>
      <c r="AW83">
        <f t="shared" si="46"/>
        <v>6</v>
      </c>
      <c r="AX83">
        <f t="shared" si="47"/>
        <v>5</v>
      </c>
      <c r="AY83">
        <f t="shared" si="48"/>
        <v>19</v>
      </c>
      <c r="AZ83">
        <f t="shared" si="49"/>
        <v>19</v>
      </c>
      <c r="BA83">
        <f t="shared" si="50"/>
        <v>19</v>
      </c>
      <c r="BB83">
        <f t="shared" si="51"/>
        <v>21</v>
      </c>
      <c r="BC83">
        <f t="shared" si="52"/>
        <v>22</v>
      </c>
      <c r="BD83">
        <f t="shared" si="53"/>
        <v>25</v>
      </c>
      <c r="BE83">
        <f t="shared" si="54"/>
        <v>26</v>
      </c>
      <c r="BF83">
        <f t="shared" si="55"/>
        <v>26</v>
      </c>
      <c r="BG83">
        <f t="shared" si="56"/>
        <v>26</v>
      </c>
    </row>
    <row r="84" spans="2:59" x14ac:dyDescent="0.3">
      <c r="B84" s="27" t="s">
        <v>117</v>
      </c>
      <c r="C84" s="28">
        <v>9.9115252490000003</v>
      </c>
      <c r="D84" s="28">
        <v>9.9155302049999996</v>
      </c>
      <c r="E84" s="28">
        <v>10.088370319999999</v>
      </c>
      <c r="F84" s="28">
        <v>10.14561033</v>
      </c>
      <c r="G84" s="28">
        <v>10.202850339999999</v>
      </c>
      <c r="H84" s="28">
        <v>10.31361961</v>
      </c>
      <c r="I84" s="28">
        <v>10.137689590000001</v>
      </c>
      <c r="J84" s="28">
        <v>10.293530459999999</v>
      </c>
      <c r="K84" s="28">
        <v>9.8804702760000005</v>
      </c>
      <c r="L84" s="28">
        <v>9.3697700499999996</v>
      </c>
      <c r="M84" s="28">
        <v>9.2148973319999996</v>
      </c>
      <c r="N84" s="28">
        <v>9.0625845030000001</v>
      </c>
      <c r="O84" s="28">
        <v>9.0625845030000001</v>
      </c>
      <c r="P84" s="28">
        <v>9.0625845030000001</v>
      </c>
      <c r="Q84" s="28">
        <v>4.7043489049999998</v>
      </c>
      <c r="R84" s="28">
        <v>4.7500553129999998</v>
      </c>
      <c r="S84" s="28">
        <v>4.7957617209999999</v>
      </c>
      <c r="T84" s="28">
        <v>4.84146813</v>
      </c>
      <c r="U84" s="28">
        <v>4.887174538</v>
      </c>
      <c r="V84" s="28">
        <v>4.9328809470000001</v>
      </c>
      <c r="W84" s="28">
        <v>4.9785873550000002</v>
      </c>
      <c r="X84" s="28">
        <v>5.0242937630000002</v>
      </c>
      <c r="Y84" s="28">
        <v>5.0700001720000003</v>
      </c>
      <c r="Z84" s="28">
        <v>4.9108401930000003</v>
      </c>
      <c r="AA84" s="28">
        <v>4.7516802150000004</v>
      </c>
      <c r="AB84" s="28">
        <v>4.5925202369999996</v>
      </c>
      <c r="AC84" s="28">
        <v>4.5925202369999996</v>
      </c>
      <c r="AD84" s="28">
        <v>4.5925202369999996</v>
      </c>
      <c r="AF84">
        <f t="shared" si="29"/>
        <v>116</v>
      </c>
      <c r="AG84">
        <f t="shared" si="30"/>
        <v>117</v>
      </c>
      <c r="AH84">
        <f t="shared" si="31"/>
        <v>114</v>
      </c>
      <c r="AI84">
        <f t="shared" si="32"/>
        <v>116</v>
      </c>
      <c r="AJ84">
        <f t="shared" si="33"/>
        <v>118</v>
      </c>
      <c r="AK84">
        <f t="shared" si="34"/>
        <v>118</v>
      </c>
      <c r="AL84">
        <f t="shared" si="35"/>
        <v>119</v>
      </c>
      <c r="AM84">
        <f t="shared" si="36"/>
        <v>118</v>
      </c>
      <c r="AN84">
        <f t="shared" si="37"/>
        <v>122</v>
      </c>
      <c r="AO84">
        <f t="shared" si="38"/>
        <v>125</v>
      </c>
      <c r="AP84">
        <f t="shared" si="39"/>
        <v>125</v>
      </c>
      <c r="AQ84">
        <f t="shared" si="40"/>
        <v>125</v>
      </c>
      <c r="AR84">
        <f t="shared" si="41"/>
        <v>125</v>
      </c>
      <c r="AS84">
        <f t="shared" si="42"/>
        <v>125</v>
      </c>
      <c r="AT84">
        <f t="shared" si="43"/>
        <v>109</v>
      </c>
      <c r="AU84">
        <f t="shared" si="44"/>
        <v>110</v>
      </c>
      <c r="AV84">
        <f t="shared" si="45"/>
        <v>111</v>
      </c>
      <c r="AW84">
        <f t="shared" si="46"/>
        <v>112</v>
      </c>
      <c r="AX84">
        <f t="shared" si="47"/>
        <v>112</v>
      </c>
      <c r="AY84">
        <f t="shared" si="48"/>
        <v>113</v>
      </c>
      <c r="AZ84">
        <f t="shared" si="49"/>
        <v>113</v>
      </c>
      <c r="BA84">
        <f t="shared" si="50"/>
        <v>114</v>
      </c>
      <c r="BB84">
        <f t="shared" si="51"/>
        <v>115</v>
      </c>
      <c r="BC84">
        <f t="shared" si="52"/>
        <v>117</v>
      </c>
      <c r="BD84">
        <f t="shared" si="53"/>
        <v>119</v>
      </c>
      <c r="BE84">
        <f t="shared" si="54"/>
        <v>120</v>
      </c>
      <c r="BF84">
        <f t="shared" si="55"/>
        <v>120</v>
      </c>
      <c r="BG84">
        <f t="shared" si="56"/>
        <v>120</v>
      </c>
    </row>
    <row r="85" spans="2:59" x14ac:dyDescent="0.3">
      <c r="B85" s="27" t="s">
        <v>118</v>
      </c>
      <c r="C85" s="28">
        <v>12.08483541</v>
      </c>
      <c r="D85" s="28">
        <v>12.09414482</v>
      </c>
      <c r="E85" s="28">
        <v>12.103454230000001</v>
      </c>
      <c r="F85" s="28">
        <v>12.112763640000001</v>
      </c>
      <c r="G85" s="28">
        <v>12.122073049999999</v>
      </c>
      <c r="H85" s="28">
        <v>12.13138247</v>
      </c>
      <c r="I85" s="28">
        <v>12.14069188</v>
      </c>
      <c r="J85" s="28">
        <v>12.150001290000001</v>
      </c>
      <c r="K85" s="28">
        <v>12.159310700000001</v>
      </c>
      <c r="L85" s="28">
        <v>12.168620110000001</v>
      </c>
      <c r="M85" s="28">
        <v>12.36854903</v>
      </c>
      <c r="N85" s="28">
        <v>12.56847795</v>
      </c>
      <c r="O85" s="28">
        <v>12.76840687</v>
      </c>
      <c r="P85" s="28">
        <v>12.76840687</v>
      </c>
      <c r="Q85" s="28">
        <v>4.8790582310000001</v>
      </c>
      <c r="R85" s="28">
        <v>5.1513227979999998</v>
      </c>
      <c r="S85" s="28">
        <v>5.4235873659999996</v>
      </c>
      <c r="T85" s="28">
        <v>5.6958519330000001</v>
      </c>
      <c r="U85" s="28">
        <v>5.9681164999999998</v>
      </c>
      <c r="V85" s="28">
        <v>6.2403810670000004</v>
      </c>
      <c r="W85" s="28">
        <v>6.5126456350000002</v>
      </c>
      <c r="X85" s="28">
        <v>6.7849102019999998</v>
      </c>
      <c r="Y85" s="28">
        <v>6.948074375</v>
      </c>
      <c r="Z85" s="28">
        <v>7.1112385480000002</v>
      </c>
      <c r="AA85" s="28">
        <v>7.2744027219999996</v>
      </c>
      <c r="AB85" s="28">
        <v>7.4103728660000003</v>
      </c>
      <c r="AC85" s="28">
        <v>7.4103728660000003</v>
      </c>
      <c r="AD85" s="28">
        <v>7.4103728660000003</v>
      </c>
      <c r="AF85">
        <f t="shared" si="29"/>
        <v>84</v>
      </c>
      <c r="AG85">
        <f t="shared" si="30"/>
        <v>86</v>
      </c>
      <c r="AH85">
        <f t="shared" si="31"/>
        <v>89</v>
      </c>
      <c r="AI85">
        <f t="shared" si="32"/>
        <v>89</v>
      </c>
      <c r="AJ85">
        <f t="shared" si="33"/>
        <v>93</v>
      </c>
      <c r="AK85">
        <f t="shared" si="34"/>
        <v>94</v>
      </c>
      <c r="AL85">
        <f t="shared" si="35"/>
        <v>94</v>
      </c>
      <c r="AM85">
        <f t="shared" si="36"/>
        <v>94</v>
      </c>
      <c r="AN85">
        <f t="shared" si="37"/>
        <v>95</v>
      </c>
      <c r="AO85">
        <f t="shared" si="38"/>
        <v>95</v>
      </c>
      <c r="AP85">
        <f t="shared" si="39"/>
        <v>93</v>
      </c>
      <c r="AQ85">
        <f t="shared" si="40"/>
        <v>89</v>
      </c>
      <c r="AR85">
        <f t="shared" si="41"/>
        <v>90</v>
      </c>
      <c r="AS85">
        <f t="shared" si="42"/>
        <v>92</v>
      </c>
      <c r="AT85">
        <f t="shared" si="43"/>
        <v>108</v>
      </c>
      <c r="AU85">
        <f t="shared" si="44"/>
        <v>108</v>
      </c>
      <c r="AV85">
        <f t="shared" si="45"/>
        <v>106</v>
      </c>
      <c r="AW85">
        <f t="shared" si="46"/>
        <v>105</v>
      </c>
      <c r="AX85">
        <f t="shared" si="47"/>
        <v>104</v>
      </c>
      <c r="AY85">
        <f t="shared" si="48"/>
        <v>104</v>
      </c>
      <c r="AZ85">
        <f t="shared" si="49"/>
        <v>104</v>
      </c>
      <c r="BA85">
        <f t="shared" si="50"/>
        <v>101</v>
      </c>
      <c r="BB85">
        <f t="shared" si="51"/>
        <v>100</v>
      </c>
      <c r="BC85">
        <f t="shared" si="52"/>
        <v>101</v>
      </c>
      <c r="BD85">
        <f t="shared" si="53"/>
        <v>100</v>
      </c>
      <c r="BE85">
        <f t="shared" si="54"/>
        <v>99</v>
      </c>
      <c r="BF85">
        <f t="shared" si="55"/>
        <v>99</v>
      </c>
      <c r="BG85">
        <f t="shared" si="56"/>
        <v>99</v>
      </c>
    </row>
    <row r="86" spans="2:59" x14ac:dyDescent="0.3">
      <c r="B86" s="27" t="s">
        <v>122</v>
      </c>
      <c r="C86" s="28">
        <v>7.305920124</v>
      </c>
      <c r="D86" s="28">
        <v>7.4423599239999998</v>
      </c>
      <c r="E86" s="28">
        <v>7.2548549180000004</v>
      </c>
      <c r="F86" s="28">
        <v>7.067349911</v>
      </c>
      <c r="G86" s="28">
        <v>7.2188200949999999</v>
      </c>
      <c r="H86" s="28">
        <v>7.0261502269999996</v>
      </c>
      <c r="I86" s="28">
        <v>7.0738000870000004</v>
      </c>
      <c r="J86" s="28">
        <v>7.1155800820000001</v>
      </c>
      <c r="K86" s="28">
        <v>7.0893735219999998</v>
      </c>
      <c r="L86" s="28">
        <v>7.0632634809999999</v>
      </c>
      <c r="M86" s="28">
        <v>7.0372496030000002</v>
      </c>
      <c r="N86" s="28">
        <v>7.0113315329999999</v>
      </c>
      <c r="O86" s="28">
        <v>7.0113315329999999</v>
      </c>
      <c r="P86" s="28">
        <v>7.0113315329999999</v>
      </c>
      <c r="Q86" s="28">
        <v>1.903999996</v>
      </c>
      <c r="R86" s="28">
        <v>2.0199999809999998</v>
      </c>
      <c r="S86" s="28">
        <v>1.972499996</v>
      </c>
      <c r="T86" s="28">
        <v>1.9250000119999999</v>
      </c>
      <c r="U86" s="28">
        <v>1.877500027</v>
      </c>
      <c r="V86" s="28">
        <v>1.8300000430000001</v>
      </c>
      <c r="W86" s="28">
        <v>1.5299999710000001</v>
      </c>
      <c r="X86" s="28">
        <v>1.6999999880000001</v>
      </c>
      <c r="Y86" s="28">
        <v>1.8700000050000001</v>
      </c>
      <c r="Z86" s="28">
        <v>2.0418400760000002</v>
      </c>
      <c r="AA86" s="28">
        <v>1.6299999949999999</v>
      </c>
      <c r="AB86" s="28">
        <v>1.6299999949999999</v>
      </c>
      <c r="AC86" s="28">
        <v>1.6299999949999999</v>
      </c>
      <c r="AD86" s="28">
        <v>1.6299999949999999</v>
      </c>
      <c r="AF86">
        <f t="shared" si="29"/>
        <v>127</v>
      </c>
      <c r="AG86">
        <f t="shared" si="30"/>
        <v>127</v>
      </c>
      <c r="AH86">
        <f t="shared" si="31"/>
        <v>130</v>
      </c>
      <c r="AI86">
        <f t="shared" si="32"/>
        <v>130</v>
      </c>
      <c r="AJ86">
        <f t="shared" si="33"/>
        <v>130</v>
      </c>
      <c r="AK86">
        <f t="shared" si="34"/>
        <v>130</v>
      </c>
      <c r="AL86">
        <f t="shared" si="35"/>
        <v>131</v>
      </c>
      <c r="AM86">
        <f t="shared" si="36"/>
        <v>130</v>
      </c>
      <c r="AN86">
        <f t="shared" si="37"/>
        <v>131</v>
      </c>
      <c r="AO86">
        <f t="shared" si="38"/>
        <v>131</v>
      </c>
      <c r="AP86">
        <f t="shared" si="39"/>
        <v>131</v>
      </c>
      <c r="AQ86">
        <f t="shared" si="40"/>
        <v>131</v>
      </c>
      <c r="AR86">
        <f t="shared" si="41"/>
        <v>131</v>
      </c>
      <c r="AS86">
        <f t="shared" si="42"/>
        <v>131</v>
      </c>
      <c r="AT86">
        <f t="shared" si="43"/>
        <v>128</v>
      </c>
      <c r="AU86">
        <f t="shared" si="44"/>
        <v>128</v>
      </c>
      <c r="AV86">
        <f t="shared" si="45"/>
        <v>129</v>
      </c>
      <c r="AW86">
        <f t="shared" si="46"/>
        <v>130</v>
      </c>
      <c r="AX86">
        <f t="shared" si="47"/>
        <v>130</v>
      </c>
      <c r="AY86">
        <f t="shared" si="48"/>
        <v>131</v>
      </c>
      <c r="AZ86">
        <f t="shared" si="49"/>
        <v>132</v>
      </c>
      <c r="BA86">
        <f t="shared" si="50"/>
        <v>132</v>
      </c>
      <c r="BB86">
        <f t="shared" si="51"/>
        <v>132</v>
      </c>
      <c r="BC86">
        <f t="shared" si="52"/>
        <v>132</v>
      </c>
      <c r="BD86">
        <f t="shared" si="53"/>
        <v>132</v>
      </c>
      <c r="BE86">
        <f t="shared" si="54"/>
        <v>132</v>
      </c>
      <c r="BF86">
        <f t="shared" si="55"/>
        <v>132</v>
      </c>
      <c r="BG86">
        <f t="shared" si="56"/>
        <v>132</v>
      </c>
    </row>
    <row r="87" spans="2:59" x14ac:dyDescent="0.3">
      <c r="B87" s="27" t="s">
        <v>123</v>
      </c>
      <c r="C87" s="28">
        <v>15.55834007</v>
      </c>
      <c r="D87" s="28">
        <v>15.051989560000001</v>
      </c>
      <c r="E87" s="28">
        <v>15.26603985</v>
      </c>
      <c r="F87" s="28">
        <v>15.39560032</v>
      </c>
      <c r="G87" s="28">
        <v>15.41493988</v>
      </c>
      <c r="H87" s="28">
        <v>15.490559579999999</v>
      </c>
      <c r="I87" s="28">
        <v>15.456130030000001</v>
      </c>
      <c r="J87" s="28">
        <v>15.51881981</v>
      </c>
      <c r="K87" s="28">
        <v>15.75314045</v>
      </c>
      <c r="L87" s="28">
        <v>15.626990320000001</v>
      </c>
      <c r="M87" s="28">
        <v>15.550490379999999</v>
      </c>
      <c r="N87" s="28">
        <v>15.86133957</v>
      </c>
      <c r="O87" s="28">
        <v>15.90985012</v>
      </c>
      <c r="P87" s="28">
        <v>15.90985012</v>
      </c>
      <c r="Q87" s="28">
        <v>10.31000042</v>
      </c>
      <c r="R87" s="28">
        <v>10.47000027</v>
      </c>
      <c r="S87" s="28">
        <v>10.80000019</v>
      </c>
      <c r="T87" s="28">
        <v>11.02999973</v>
      </c>
      <c r="U87" s="28">
        <v>11.130000109999999</v>
      </c>
      <c r="V87" s="28">
        <v>11.210000040000001</v>
      </c>
      <c r="W87" s="28">
        <v>11.289999959999999</v>
      </c>
      <c r="X87" s="28">
        <v>11.565000059999999</v>
      </c>
      <c r="Y87" s="28">
        <v>11.84000015</v>
      </c>
      <c r="Z87" s="28">
        <v>12.0250001</v>
      </c>
      <c r="AA87" s="28">
        <v>12.210000040000001</v>
      </c>
      <c r="AB87" s="28">
        <v>12.4207021</v>
      </c>
      <c r="AC87" s="28">
        <v>12.4207021</v>
      </c>
      <c r="AD87" s="28">
        <v>12.4207021</v>
      </c>
      <c r="AF87">
        <f t="shared" si="29"/>
        <v>31</v>
      </c>
      <c r="AG87">
        <f t="shared" si="30"/>
        <v>42</v>
      </c>
      <c r="AH87">
        <f t="shared" si="31"/>
        <v>38</v>
      </c>
      <c r="AI87">
        <f t="shared" si="32"/>
        <v>39</v>
      </c>
      <c r="AJ87">
        <f t="shared" si="33"/>
        <v>40</v>
      </c>
      <c r="AK87">
        <f t="shared" si="34"/>
        <v>39</v>
      </c>
      <c r="AL87">
        <f t="shared" si="35"/>
        <v>39</v>
      </c>
      <c r="AM87">
        <f t="shared" si="36"/>
        <v>40</v>
      </c>
      <c r="AN87">
        <f t="shared" si="37"/>
        <v>36</v>
      </c>
      <c r="AO87">
        <f t="shared" si="38"/>
        <v>39</v>
      </c>
      <c r="AP87">
        <f t="shared" si="39"/>
        <v>41</v>
      </c>
      <c r="AQ87">
        <f t="shared" si="40"/>
        <v>39</v>
      </c>
      <c r="AR87">
        <f t="shared" si="41"/>
        <v>38</v>
      </c>
      <c r="AS87">
        <f t="shared" si="42"/>
        <v>38</v>
      </c>
      <c r="AT87">
        <f t="shared" si="43"/>
        <v>51</v>
      </c>
      <c r="AU87">
        <f t="shared" si="44"/>
        <v>51</v>
      </c>
      <c r="AV87">
        <f t="shared" si="45"/>
        <v>46</v>
      </c>
      <c r="AW87">
        <f t="shared" si="46"/>
        <v>42</v>
      </c>
      <c r="AX87">
        <f t="shared" si="47"/>
        <v>43</v>
      </c>
      <c r="AY87">
        <f t="shared" si="48"/>
        <v>41</v>
      </c>
      <c r="AZ87">
        <f t="shared" si="49"/>
        <v>41</v>
      </c>
      <c r="BA87">
        <f t="shared" si="50"/>
        <v>37</v>
      </c>
      <c r="BB87">
        <f t="shared" si="51"/>
        <v>34</v>
      </c>
      <c r="BC87">
        <f t="shared" si="52"/>
        <v>34</v>
      </c>
      <c r="BD87">
        <f t="shared" si="53"/>
        <v>34</v>
      </c>
      <c r="BE87">
        <f t="shared" si="54"/>
        <v>29</v>
      </c>
      <c r="BF87">
        <f t="shared" si="55"/>
        <v>29</v>
      </c>
      <c r="BG87">
        <f t="shared" si="56"/>
        <v>29</v>
      </c>
    </row>
    <row r="88" spans="2:59" x14ac:dyDescent="0.3">
      <c r="B88" s="27" t="s">
        <v>119</v>
      </c>
      <c r="C88" s="28">
        <v>13.42037964</v>
      </c>
      <c r="D88" s="28">
        <v>13.464019779999999</v>
      </c>
      <c r="E88" s="28">
        <v>13.731579780000001</v>
      </c>
      <c r="F88" s="28">
        <v>13.91250992</v>
      </c>
      <c r="G88" s="28">
        <v>14.083219529999999</v>
      </c>
      <c r="H88" s="28">
        <v>14.234239580000001</v>
      </c>
      <c r="I88" s="28">
        <v>14.6759901</v>
      </c>
      <c r="J88" s="28">
        <v>14.852680210000001</v>
      </c>
      <c r="K88" s="28">
        <v>14.923049929999999</v>
      </c>
      <c r="L88" s="28">
        <v>14.9456501</v>
      </c>
      <c r="M88" s="28">
        <v>14.823100090000001</v>
      </c>
      <c r="N88" s="28">
        <v>14.50529957</v>
      </c>
      <c r="O88" s="28">
        <v>14.468110080000001</v>
      </c>
      <c r="P88" s="28">
        <v>14.468110080000001</v>
      </c>
      <c r="Q88" s="28">
        <v>8.0100002289999992</v>
      </c>
      <c r="R88" s="28">
        <v>8.25</v>
      </c>
      <c r="S88" s="28">
        <v>8.4899997710000008</v>
      </c>
      <c r="T88" s="28">
        <v>8.3599996569999995</v>
      </c>
      <c r="U88" s="28">
        <v>8.3999996190000008</v>
      </c>
      <c r="V88" s="28">
        <v>8.6000003809999992</v>
      </c>
      <c r="W88" s="28">
        <v>8.6000003809999992</v>
      </c>
      <c r="X88" s="28">
        <v>8.7399997710000008</v>
      </c>
      <c r="Y88" s="28">
        <v>8.9300003050000001</v>
      </c>
      <c r="Z88" s="28">
        <v>9.0750002859999999</v>
      </c>
      <c r="AA88" s="28">
        <v>9.2200002669999996</v>
      </c>
      <c r="AB88" s="28">
        <v>9.3495109339999996</v>
      </c>
      <c r="AC88" s="28">
        <v>9.3495109339999996</v>
      </c>
      <c r="AD88" s="28">
        <v>9.3495109339999996</v>
      </c>
      <c r="AF88">
        <f t="shared" si="29"/>
        <v>65</v>
      </c>
      <c r="AG88">
        <f t="shared" si="30"/>
        <v>67</v>
      </c>
      <c r="AH88">
        <f t="shared" si="31"/>
        <v>67</v>
      </c>
      <c r="AI88">
        <f t="shared" si="32"/>
        <v>66</v>
      </c>
      <c r="AJ88">
        <f t="shared" si="33"/>
        <v>66</v>
      </c>
      <c r="AK88">
        <f t="shared" si="34"/>
        <v>63</v>
      </c>
      <c r="AL88">
        <f t="shared" si="35"/>
        <v>57</v>
      </c>
      <c r="AM88">
        <f t="shared" si="36"/>
        <v>53</v>
      </c>
      <c r="AN88">
        <f t="shared" si="37"/>
        <v>51</v>
      </c>
      <c r="AO88">
        <f t="shared" si="38"/>
        <v>52</v>
      </c>
      <c r="AP88">
        <f t="shared" si="39"/>
        <v>52</v>
      </c>
      <c r="AQ88">
        <f t="shared" si="40"/>
        <v>60</v>
      </c>
      <c r="AR88">
        <f t="shared" si="41"/>
        <v>60</v>
      </c>
      <c r="AS88">
        <f t="shared" si="42"/>
        <v>61</v>
      </c>
      <c r="AT88">
        <f t="shared" si="43"/>
        <v>76</v>
      </c>
      <c r="AU88">
        <f t="shared" si="44"/>
        <v>76</v>
      </c>
      <c r="AV88">
        <f t="shared" si="45"/>
        <v>73</v>
      </c>
      <c r="AW88">
        <f t="shared" si="46"/>
        <v>80</v>
      </c>
      <c r="AX88">
        <f t="shared" si="47"/>
        <v>80</v>
      </c>
      <c r="AY88">
        <f t="shared" si="48"/>
        <v>80</v>
      </c>
      <c r="AZ88">
        <f t="shared" si="49"/>
        <v>81</v>
      </c>
      <c r="BA88">
        <f t="shared" si="50"/>
        <v>81</v>
      </c>
      <c r="BB88">
        <f t="shared" si="51"/>
        <v>78</v>
      </c>
      <c r="BC88">
        <f t="shared" si="52"/>
        <v>78</v>
      </c>
      <c r="BD88">
        <f t="shared" si="53"/>
        <v>78</v>
      </c>
      <c r="BE88">
        <f t="shared" si="54"/>
        <v>80</v>
      </c>
      <c r="BF88">
        <f t="shared" si="55"/>
        <v>80</v>
      </c>
      <c r="BG88">
        <f t="shared" si="56"/>
        <v>80</v>
      </c>
    </row>
    <row r="89" spans="2:59" x14ac:dyDescent="0.3">
      <c r="B89" s="27" t="s">
        <v>116</v>
      </c>
      <c r="C89" s="28">
        <v>13.286245729999999</v>
      </c>
      <c r="D89" s="28">
        <v>13.617294960000001</v>
      </c>
      <c r="E89" s="28">
        <v>13.948344199999999</v>
      </c>
      <c r="F89" s="28">
        <v>14.022345680000001</v>
      </c>
      <c r="G89" s="28">
        <v>14.096739769999999</v>
      </c>
      <c r="H89" s="28">
        <v>14.06025028</v>
      </c>
      <c r="I89" s="28">
        <v>14.07894993</v>
      </c>
      <c r="J89" s="28">
        <v>14.29259014</v>
      </c>
      <c r="K89" s="28">
        <v>14.38949966</v>
      </c>
      <c r="L89" s="28">
        <v>14.473400120000001</v>
      </c>
      <c r="M89" s="28">
        <v>14.540430069999999</v>
      </c>
      <c r="N89" s="28">
        <v>14.638568469999999</v>
      </c>
      <c r="O89" s="28">
        <v>14.638568469999999</v>
      </c>
      <c r="P89" s="28">
        <v>14.638568469999999</v>
      </c>
      <c r="Q89" s="28">
        <v>11.489999770000001</v>
      </c>
      <c r="R89" s="28">
        <v>11.56000042</v>
      </c>
      <c r="S89" s="28">
        <v>11.69999981</v>
      </c>
      <c r="T89" s="28">
        <v>11.630000109999999</v>
      </c>
      <c r="U89" s="28">
        <v>11.69999981</v>
      </c>
      <c r="V89" s="28">
        <v>11.69999981</v>
      </c>
      <c r="W89" s="28">
        <v>11.72666645</v>
      </c>
      <c r="X89" s="28">
        <v>11.75333309</v>
      </c>
      <c r="Y89" s="28">
        <v>11.77999973</v>
      </c>
      <c r="Z89" s="28">
        <v>11.760000229999999</v>
      </c>
      <c r="AA89" s="28">
        <v>11.80000019</v>
      </c>
      <c r="AB89" s="28">
        <v>11.81999969</v>
      </c>
      <c r="AC89" s="28">
        <v>11.829999920000001</v>
      </c>
      <c r="AD89" s="28">
        <v>11.829999920000001</v>
      </c>
      <c r="AF89">
        <f t="shared" si="29"/>
        <v>67</v>
      </c>
      <c r="AG89">
        <f t="shared" si="30"/>
        <v>66</v>
      </c>
      <c r="AH89">
        <f t="shared" si="31"/>
        <v>65</v>
      </c>
      <c r="AI89">
        <f t="shared" si="32"/>
        <v>64</v>
      </c>
      <c r="AJ89">
        <f t="shared" si="33"/>
        <v>64</v>
      </c>
      <c r="AK89">
        <f t="shared" si="34"/>
        <v>68</v>
      </c>
      <c r="AL89">
        <f t="shared" si="35"/>
        <v>70</v>
      </c>
      <c r="AM89">
        <f t="shared" si="36"/>
        <v>65</v>
      </c>
      <c r="AN89">
        <f t="shared" si="37"/>
        <v>63</v>
      </c>
      <c r="AO89">
        <f t="shared" si="38"/>
        <v>63</v>
      </c>
      <c r="AP89">
        <f t="shared" si="39"/>
        <v>60</v>
      </c>
      <c r="AQ89">
        <f t="shared" si="40"/>
        <v>56</v>
      </c>
      <c r="AR89">
        <f t="shared" si="41"/>
        <v>58</v>
      </c>
      <c r="AS89">
        <f t="shared" si="42"/>
        <v>58</v>
      </c>
      <c r="AT89">
        <f t="shared" si="43"/>
        <v>30</v>
      </c>
      <c r="AU89">
        <f t="shared" si="44"/>
        <v>30</v>
      </c>
      <c r="AV89">
        <f t="shared" si="45"/>
        <v>30</v>
      </c>
      <c r="AW89">
        <f t="shared" si="46"/>
        <v>31</v>
      </c>
      <c r="AX89">
        <f t="shared" si="47"/>
        <v>32</v>
      </c>
      <c r="AY89">
        <f t="shared" si="48"/>
        <v>34</v>
      </c>
      <c r="AZ89">
        <f t="shared" si="49"/>
        <v>34</v>
      </c>
      <c r="BA89">
        <f t="shared" si="50"/>
        <v>34</v>
      </c>
      <c r="BB89">
        <f t="shared" si="51"/>
        <v>35</v>
      </c>
      <c r="BC89">
        <f t="shared" si="52"/>
        <v>36</v>
      </c>
      <c r="BD89">
        <f t="shared" si="53"/>
        <v>37</v>
      </c>
      <c r="BE89">
        <f t="shared" si="54"/>
        <v>38</v>
      </c>
      <c r="BF89">
        <f t="shared" si="55"/>
        <v>38</v>
      </c>
      <c r="BG89">
        <f t="shared" si="56"/>
        <v>38</v>
      </c>
    </row>
    <row r="90" spans="2:59" x14ac:dyDescent="0.3">
      <c r="B90" s="27" t="s">
        <v>126</v>
      </c>
      <c r="C90" s="28">
        <v>14.447529790000001</v>
      </c>
      <c r="D90" s="28">
        <v>14.67477036</v>
      </c>
      <c r="E90" s="28">
        <v>14.854479789999999</v>
      </c>
      <c r="F90" s="28">
        <v>14.72316504</v>
      </c>
      <c r="G90" s="28">
        <v>14.591850279999999</v>
      </c>
      <c r="H90" s="28">
        <v>14.675470349999999</v>
      </c>
      <c r="I90" s="28">
        <v>14.996359829999999</v>
      </c>
      <c r="J90" s="28">
        <v>14.80545998</v>
      </c>
      <c r="K90" s="28">
        <v>14.68861008</v>
      </c>
      <c r="L90" s="28">
        <v>14.51021957</v>
      </c>
      <c r="M90" s="28">
        <v>14.219364479999999</v>
      </c>
      <c r="N90" s="28">
        <v>13.92850939</v>
      </c>
      <c r="O90" s="28">
        <v>13.637654299999999</v>
      </c>
      <c r="P90" s="28">
        <v>13.637654299999999</v>
      </c>
      <c r="Q90" s="28">
        <v>10.039999959999999</v>
      </c>
      <c r="R90" s="28">
        <v>10.148006199999999</v>
      </c>
      <c r="S90" s="28">
        <v>10.256012439999999</v>
      </c>
      <c r="T90" s="28">
        <v>10.364018679999999</v>
      </c>
      <c r="U90" s="28">
        <v>10.472024920000001</v>
      </c>
      <c r="V90" s="28">
        <v>10.580031160000001</v>
      </c>
      <c r="W90" s="28">
        <v>10.688037400000001</v>
      </c>
      <c r="X90" s="28">
        <v>10.79604363</v>
      </c>
      <c r="Y90" s="28">
        <v>10.90404987</v>
      </c>
      <c r="Z90" s="28">
        <v>10.162024969999999</v>
      </c>
      <c r="AA90" s="28">
        <v>9.4200000760000009</v>
      </c>
      <c r="AB90" s="28">
        <v>9.4200000760000009</v>
      </c>
      <c r="AC90" s="28">
        <v>9.4200000760000009</v>
      </c>
      <c r="AD90" s="28">
        <v>9.4200000760000009</v>
      </c>
      <c r="AF90">
        <f t="shared" si="29"/>
        <v>47</v>
      </c>
      <c r="AG90">
        <f t="shared" si="30"/>
        <v>48</v>
      </c>
      <c r="AH90">
        <f t="shared" si="31"/>
        <v>45</v>
      </c>
      <c r="AI90">
        <f t="shared" si="32"/>
        <v>50</v>
      </c>
      <c r="AJ90">
        <f t="shared" si="33"/>
        <v>55</v>
      </c>
      <c r="AK90">
        <f t="shared" si="34"/>
        <v>55</v>
      </c>
      <c r="AL90">
        <f t="shared" si="35"/>
        <v>49</v>
      </c>
      <c r="AM90">
        <f t="shared" si="36"/>
        <v>54</v>
      </c>
      <c r="AN90">
        <f t="shared" si="37"/>
        <v>55</v>
      </c>
      <c r="AO90">
        <f t="shared" si="38"/>
        <v>61</v>
      </c>
      <c r="AP90">
        <f t="shared" si="39"/>
        <v>66</v>
      </c>
      <c r="AQ90">
        <f t="shared" si="40"/>
        <v>70</v>
      </c>
      <c r="AR90">
        <f t="shared" si="41"/>
        <v>73</v>
      </c>
      <c r="AS90">
        <f t="shared" si="42"/>
        <v>75</v>
      </c>
      <c r="AT90">
        <f t="shared" si="43"/>
        <v>53</v>
      </c>
      <c r="AU90">
        <f t="shared" si="44"/>
        <v>53</v>
      </c>
      <c r="AV90">
        <f t="shared" si="45"/>
        <v>53</v>
      </c>
      <c r="AW90">
        <f t="shared" si="46"/>
        <v>53</v>
      </c>
      <c r="AX90">
        <f t="shared" si="47"/>
        <v>53</v>
      </c>
      <c r="AY90">
        <f t="shared" si="48"/>
        <v>51</v>
      </c>
      <c r="AZ90">
        <f t="shared" si="49"/>
        <v>50</v>
      </c>
      <c r="BA90">
        <f t="shared" si="50"/>
        <v>49</v>
      </c>
      <c r="BB90">
        <f t="shared" si="51"/>
        <v>50</v>
      </c>
      <c r="BC90">
        <f t="shared" si="52"/>
        <v>66</v>
      </c>
      <c r="BD90">
        <f t="shared" si="53"/>
        <v>76</v>
      </c>
      <c r="BE90">
        <f t="shared" si="54"/>
        <v>79</v>
      </c>
      <c r="BF90">
        <f t="shared" si="55"/>
        <v>79</v>
      </c>
      <c r="BG90">
        <f t="shared" si="56"/>
        <v>79</v>
      </c>
    </row>
    <row r="91" spans="2:59" x14ac:dyDescent="0.3">
      <c r="B91" s="27" t="s">
        <v>125</v>
      </c>
      <c r="C91" s="28">
        <v>15.11147976</v>
      </c>
      <c r="D91" s="28">
        <v>15.306320189999999</v>
      </c>
      <c r="E91" s="28">
        <v>15.379699710000001</v>
      </c>
      <c r="F91" s="28">
        <v>15.474373180000001</v>
      </c>
      <c r="G91" s="28">
        <v>15.56904666</v>
      </c>
      <c r="H91" s="28">
        <v>15.66372013</v>
      </c>
      <c r="I91" s="28">
        <v>15.19717979</v>
      </c>
      <c r="J91" s="28">
        <v>15.36240959</v>
      </c>
      <c r="K91" s="28">
        <v>15.39748955</v>
      </c>
      <c r="L91" s="28">
        <v>15.368679999999999</v>
      </c>
      <c r="M91" s="28">
        <v>15.51142025</v>
      </c>
      <c r="N91" s="28">
        <v>15.58061981</v>
      </c>
      <c r="O91" s="28">
        <v>15.492469789999999</v>
      </c>
      <c r="P91" s="28">
        <v>15.53652954</v>
      </c>
      <c r="Q91" s="28">
        <v>11.17499971</v>
      </c>
      <c r="R91" s="28">
        <v>11.27999973</v>
      </c>
      <c r="S91" s="28">
        <v>11.42716544</v>
      </c>
      <c r="T91" s="28">
        <v>11.574331150000001</v>
      </c>
      <c r="U91" s="28">
        <v>11.721496849999999</v>
      </c>
      <c r="V91" s="28">
        <v>11.868662560000001</v>
      </c>
      <c r="W91" s="28">
        <v>12.01582827</v>
      </c>
      <c r="X91" s="28">
        <v>12.16299398</v>
      </c>
      <c r="Y91" s="28">
        <v>12.31015968</v>
      </c>
      <c r="Z91" s="28">
        <v>12.4628467</v>
      </c>
      <c r="AA91" s="28">
        <v>12.61742755</v>
      </c>
      <c r="AB91" s="28">
        <v>12.773925719999999</v>
      </c>
      <c r="AC91" s="28">
        <v>12.773925719999999</v>
      </c>
      <c r="AD91" s="28">
        <v>12.773925719999999</v>
      </c>
      <c r="AF91">
        <f t="shared" si="29"/>
        <v>40</v>
      </c>
      <c r="AG91">
        <f t="shared" si="30"/>
        <v>37</v>
      </c>
      <c r="AH91">
        <f t="shared" si="31"/>
        <v>35</v>
      </c>
      <c r="AI91">
        <f t="shared" si="32"/>
        <v>36</v>
      </c>
      <c r="AJ91">
        <f t="shared" si="33"/>
        <v>36</v>
      </c>
      <c r="AK91">
        <f t="shared" si="34"/>
        <v>35</v>
      </c>
      <c r="AL91">
        <f t="shared" si="35"/>
        <v>43</v>
      </c>
      <c r="AM91">
        <f t="shared" si="36"/>
        <v>44</v>
      </c>
      <c r="AN91">
        <f t="shared" si="37"/>
        <v>44</v>
      </c>
      <c r="AO91">
        <f t="shared" si="38"/>
        <v>47</v>
      </c>
      <c r="AP91">
        <f t="shared" si="39"/>
        <v>44</v>
      </c>
      <c r="AQ91">
        <f t="shared" si="40"/>
        <v>42</v>
      </c>
      <c r="AR91">
        <f t="shared" si="41"/>
        <v>45</v>
      </c>
      <c r="AS91">
        <f t="shared" si="42"/>
        <v>43</v>
      </c>
      <c r="AT91">
        <f t="shared" si="43"/>
        <v>36</v>
      </c>
      <c r="AU91">
        <f t="shared" si="44"/>
        <v>36</v>
      </c>
      <c r="AV91">
        <f t="shared" si="45"/>
        <v>35</v>
      </c>
      <c r="AW91">
        <f t="shared" si="46"/>
        <v>32</v>
      </c>
      <c r="AX91">
        <f t="shared" si="47"/>
        <v>31</v>
      </c>
      <c r="AY91">
        <f t="shared" si="48"/>
        <v>31</v>
      </c>
      <c r="AZ91">
        <f t="shared" si="49"/>
        <v>30</v>
      </c>
      <c r="BA91">
        <f t="shared" si="50"/>
        <v>29</v>
      </c>
      <c r="BB91">
        <f t="shared" si="51"/>
        <v>26</v>
      </c>
      <c r="BC91">
        <f t="shared" si="52"/>
        <v>24</v>
      </c>
      <c r="BD91">
        <f t="shared" si="53"/>
        <v>23</v>
      </c>
      <c r="BE91">
        <f t="shared" si="54"/>
        <v>19</v>
      </c>
      <c r="BF91">
        <f t="shared" si="55"/>
        <v>19</v>
      </c>
      <c r="BG91">
        <f t="shared" si="56"/>
        <v>19</v>
      </c>
    </row>
    <row r="92" spans="2:59" x14ac:dyDescent="0.3">
      <c r="B92" s="27" t="s">
        <v>115</v>
      </c>
      <c r="C92" s="28">
        <v>10.91386032</v>
      </c>
      <c r="D92" s="28">
        <v>11.28670979</v>
      </c>
      <c r="E92" s="28">
        <v>11.62874985</v>
      </c>
      <c r="F92" s="28">
        <v>11.9529438</v>
      </c>
      <c r="G92" s="28">
        <v>12.27713776</v>
      </c>
      <c r="H92" s="28">
        <v>12.60133171</v>
      </c>
      <c r="I92" s="28">
        <v>12.925525670000001</v>
      </c>
      <c r="J92" s="28">
        <v>13.24971962</v>
      </c>
      <c r="K92" s="28">
        <v>13.44997978</v>
      </c>
      <c r="L92" s="28">
        <v>13.70191002</v>
      </c>
      <c r="M92" s="28">
        <v>13.929459570000001</v>
      </c>
      <c r="N92" s="28">
        <v>14.039299959999999</v>
      </c>
      <c r="O92" s="28">
        <v>14.59442043</v>
      </c>
      <c r="P92" s="28">
        <v>15.074990270000001</v>
      </c>
      <c r="Q92" s="28">
        <v>4.24</v>
      </c>
      <c r="R92" s="28">
        <v>4.468</v>
      </c>
      <c r="S92" s="28">
        <v>4.6959999999999997</v>
      </c>
      <c r="T92" s="28">
        <v>4.9240000000000004</v>
      </c>
      <c r="U92" s="28">
        <v>5.1520000000000001</v>
      </c>
      <c r="V92" s="28">
        <v>5.38</v>
      </c>
      <c r="W92" s="28">
        <v>5.5140000000000002</v>
      </c>
      <c r="X92" s="28">
        <v>5.6479999999999997</v>
      </c>
      <c r="Y92" s="28">
        <v>5.782</v>
      </c>
      <c r="Z92" s="28">
        <v>5.9160000000000004</v>
      </c>
      <c r="AA92" s="28">
        <v>6.05</v>
      </c>
      <c r="AB92" s="28">
        <v>6.1980000000000004</v>
      </c>
      <c r="AC92" s="28">
        <v>6.1980000000000004</v>
      </c>
      <c r="AD92" s="28">
        <v>6.1980000000000004</v>
      </c>
      <c r="AF92">
        <f t="shared" si="29"/>
        <v>105</v>
      </c>
      <c r="AG92">
        <f t="shared" si="30"/>
        <v>100</v>
      </c>
      <c r="AH92">
        <f t="shared" si="31"/>
        <v>97</v>
      </c>
      <c r="AI92">
        <f t="shared" si="32"/>
        <v>93</v>
      </c>
      <c r="AJ92">
        <f t="shared" si="33"/>
        <v>89</v>
      </c>
      <c r="AK92">
        <f t="shared" si="34"/>
        <v>87</v>
      </c>
      <c r="AL92">
        <f t="shared" si="35"/>
        <v>82</v>
      </c>
      <c r="AM92">
        <f t="shared" si="36"/>
        <v>80</v>
      </c>
      <c r="AN92">
        <f t="shared" si="37"/>
        <v>78</v>
      </c>
      <c r="AO92">
        <f t="shared" si="38"/>
        <v>75</v>
      </c>
      <c r="AP92">
        <f t="shared" si="39"/>
        <v>71</v>
      </c>
      <c r="AQ92">
        <f t="shared" si="40"/>
        <v>68</v>
      </c>
      <c r="AR92">
        <f t="shared" si="41"/>
        <v>59</v>
      </c>
      <c r="AS92">
        <f t="shared" si="42"/>
        <v>51</v>
      </c>
      <c r="AT92">
        <f t="shared" si="43"/>
        <v>113</v>
      </c>
      <c r="AU92">
        <f t="shared" si="44"/>
        <v>113</v>
      </c>
      <c r="AV92">
        <f t="shared" si="45"/>
        <v>112</v>
      </c>
      <c r="AW92">
        <f t="shared" si="46"/>
        <v>110</v>
      </c>
      <c r="AX92">
        <f t="shared" si="47"/>
        <v>111</v>
      </c>
      <c r="AY92">
        <f t="shared" si="48"/>
        <v>108</v>
      </c>
      <c r="AZ92">
        <f t="shared" si="49"/>
        <v>108</v>
      </c>
      <c r="BA92">
        <f t="shared" si="50"/>
        <v>108</v>
      </c>
      <c r="BB92">
        <f t="shared" si="51"/>
        <v>109</v>
      </c>
      <c r="BC92">
        <f t="shared" si="52"/>
        <v>109</v>
      </c>
      <c r="BD92">
        <f t="shared" si="53"/>
        <v>109</v>
      </c>
      <c r="BE92">
        <f t="shared" si="54"/>
        <v>110</v>
      </c>
      <c r="BF92">
        <f t="shared" si="55"/>
        <v>110</v>
      </c>
      <c r="BG92">
        <f t="shared" si="56"/>
        <v>110</v>
      </c>
    </row>
    <row r="93" spans="2:59" x14ac:dyDescent="0.3">
      <c r="B93" s="27" t="s">
        <v>127</v>
      </c>
      <c r="C93" s="28">
        <v>10.19349003</v>
      </c>
      <c r="D93" s="28">
        <v>9.9288396839999997</v>
      </c>
      <c r="E93" s="28">
        <v>9.8041296009999996</v>
      </c>
      <c r="F93" s="28">
        <v>10.39083958</v>
      </c>
      <c r="G93" s="28">
        <v>10.340689660000001</v>
      </c>
      <c r="H93" s="28">
        <v>10.35270023</v>
      </c>
      <c r="I93" s="28">
        <v>10.358685019999999</v>
      </c>
      <c r="J93" s="28">
        <v>10.3646698</v>
      </c>
      <c r="K93" s="28">
        <v>10.483519640000001</v>
      </c>
      <c r="L93" s="28">
        <v>10.603732320000001</v>
      </c>
      <c r="M93" s="28">
        <v>10.725323449999999</v>
      </c>
      <c r="N93" s="28">
        <v>10.84830885</v>
      </c>
      <c r="O93" s="28">
        <v>10.84830885</v>
      </c>
      <c r="P93" s="28">
        <v>10.84830885</v>
      </c>
      <c r="Q93" s="28">
        <v>2.4799999000000001</v>
      </c>
      <c r="R93" s="28">
        <v>2.619999886</v>
      </c>
      <c r="S93" s="28">
        <v>2.762499928</v>
      </c>
      <c r="T93" s="28">
        <v>2.9049999710000001</v>
      </c>
      <c r="U93" s="28">
        <v>3.0475000140000001</v>
      </c>
      <c r="V93" s="28">
        <v>3.1900000569999998</v>
      </c>
      <c r="W93" s="28">
        <v>3.125</v>
      </c>
      <c r="X93" s="28">
        <v>3.0599999430000002</v>
      </c>
      <c r="Y93" s="28">
        <v>3.3266665940000002</v>
      </c>
      <c r="Z93" s="28">
        <v>3.5933332440000001</v>
      </c>
      <c r="AA93" s="28">
        <v>3.8599998950000001</v>
      </c>
      <c r="AB93" s="28">
        <v>4.22524488</v>
      </c>
      <c r="AC93" s="28">
        <v>4.5904898640000003</v>
      </c>
      <c r="AD93" s="28">
        <v>4.5904898640000003</v>
      </c>
      <c r="AF93">
        <f t="shared" si="29"/>
        <v>114</v>
      </c>
      <c r="AG93">
        <f t="shared" si="30"/>
        <v>116</v>
      </c>
      <c r="AH93">
        <f t="shared" si="31"/>
        <v>119</v>
      </c>
      <c r="AI93">
        <f t="shared" si="32"/>
        <v>113</v>
      </c>
      <c r="AJ93">
        <f t="shared" si="33"/>
        <v>117</v>
      </c>
      <c r="AK93">
        <f t="shared" si="34"/>
        <v>117</v>
      </c>
      <c r="AL93">
        <f t="shared" si="35"/>
        <v>117</v>
      </c>
      <c r="AM93">
        <f t="shared" si="36"/>
        <v>117</v>
      </c>
      <c r="AN93">
        <f t="shared" si="37"/>
        <v>116</v>
      </c>
      <c r="AO93">
        <f t="shared" si="38"/>
        <v>116</v>
      </c>
      <c r="AP93">
        <f t="shared" si="39"/>
        <v>114</v>
      </c>
      <c r="AQ93">
        <f t="shared" si="40"/>
        <v>113</v>
      </c>
      <c r="AR93">
        <f t="shared" si="41"/>
        <v>113</v>
      </c>
      <c r="AS93">
        <f t="shared" si="42"/>
        <v>114</v>
      </c>
      <c r="AT93">
        <f t="shared" si="43"/>
        <v>125</v>
      </c>
      <c r="AU93">
        <f t="shared" si="44"/>
        <v>124</v>
      </c>
      <c r="AV93">
        <f t="shared" si="45"/>
        <v>124</v>
      </c>
      <c r="AW93">
        <f t="shared" si="46"/>
        <v>124</v>
      </c>
      <c r="AX93">
        <f t="shared" si="47"/>
        <v>124</v>
      </c>
      <c r="AY93">
        <f t="shared" si="48"/>
        <v>125</v>
      </c>
      <c r="AZ93">
        <f t="shared" si="49"/>
        <v>125</v>
      </c>
      <c r="BA93">
        <f t="shared" si="50"/>
        <v>125</v>
      </c>
      <c r="BB93">
        <f t="shared" si="51"/>
        <v>125</v>
      </c>
      <c r="BC93">
        <f t="shared" si="52"/>
        <v>125</v>
      </c>
      <c r="BD93">
        <f t="shared" si="53"/>
        <v>124</v>
      </c>
      <c r="BE93">
        <f t="shared" si="54"/>
        <v>123</v>
      </c>
      <c r="BF93">
        <f t="shared" si="55"/>
        <v>121</v>
      </c>
      <c r="BG93">
        <f t="shared" si="56"/>
        <v>121</v>
      </c>
    </row>
    <row r="94" spans="2:59" x14ac:dyDescent="0.3">
      <c r="B94" s="27" t="s">
        <v>124</v>
      </c>
      <c r="C94" s="28">
        <v>9.4547127809999996</v>
      </c>
      <c r="D94" s="28">
        <v>9.7109437419999995</v>
      </c>
      <c r="E94" s="28">
        <v>9.9671747029999995</v>
      </c>
      <c r="F94" s="28">
        <v>10.223405659999999</v>
      </c>
      <c r="G94" s="28">
        <v>10.47963663</v>
      </c>
      <c r="H94" s="28">
        <v>10.73586759</v>
      </c>
      <c r="I94" s="28">
        <v>10.99209855</v>
      </c>
      <c r="J94" s="28">
        <v>11.24832951</v>
      </c>
      <c r="K94" s="28">
        <v>11.504560469999999</v>
      </c>
      <c r="L94" s="28">
        <v>11.504560469999999</v>
      </c>
      <c r="M94" s="28">
        <v>11.504560469999999</v>
      </c>
      <c r="N94" s="28">
        <v>11.504560469999999</v>
      </c>
      <c r="O94" s="28">
        <v>11.504560469999999</v>
      </c>
      <c r="P94" s="28">
        <v>11.504560469999999</v>
      </c>
      <c r="Q94" s="28">
        <v>3.7380025250000002</v>
      </c>
      <c r="R94" s="28">
        <v>3.9372408019999998</v>
      </c>
      <c r="S94" s="28">
        <v>4.1364790779999998</v>
      </c>
      <c r="T94" s="28">
        <v>4.3357173549999999</v>
      </c>
      <c r="U94" s="28">
        <v>4.5349556309999999</v>
      </c>
      <c r="V94" s="28">
        <v>4.734193908</v>
      </c>
      <c r="W94" s="28">
        <v>4.8493499760000001</v>
      </c>
      <c r="X94" s="28">
        <v>5.3595666890000002</v>
      </c>
      <c r="Y94" s="28">
        <v>5.8697834010000003</v>
      </c>
      <c r="Z94" s="28">
        <v>6.3800001139999996</v>
      </c>
      <c r="AA94" s="28">
        <v>6.3800001139999996</v>
      </c>
      <c r="AB94" s="28">
        <v>6.3800001139999996</v>
      </c>
      <c r="AC94" s="28">
        <v>6.3800001139999996</v>
      </c>
      <c r="AD94" s="28">
        <v>6.3800001139999996</v>
      </c>
      <c r="AF94">
        <f t="shared" si="29"/>
        <v>118</v>
      </c>
      <c r="AG94">
        <f t="shared" si="30"/>
        <v>118</v>
      </c>
      <c r="AH94">
        <f t="shared" si="31"/>
        <v>116</v>
      </c>
      <c r="AI94">
        <f t="shared" si="32"/>
        <v>115</v>
      </c>
      <c r="AJ94">
        <f t="shared" si="33"/>
        <v>115</v>
      </c>
      <c r="AK94">
        <f t="shared" si="34"/>
        <v>115</v>
      </c>
      <c r="AL94">
        <f t="shared" si="35"/>
        <v>113</v>
      </c>
      <c r="AM94">
        <f t="shared" si="36"/>
        <v>108</v>
      </c>
      <c r="AN94">
        <f t="shared" si="37"/>
        <v>104</v>
      </c>
      <c r="AO94">
        <f t="shared" si="38"/>
        <v>105</v>
      </c>
      <c r="AP94">
        <f t="shared" si="39"/>
        <v>105</v>
      </c>
      <c r="AQ94">
        <f t="shared" si="40"/>
        <v>106</v>
      </c>
      <c r="AR94">
        <f t="shared" si="41"/>
        <v>105</v>
      </c>
      <c r="AS94">
        <f t="shared" si="42"/>
        <v>106</v>
      </c>
      <c r="AT94">
        <f t="shared" si="43"/>
        <v>118</v>
      </c>
      <c r="AU94">
        <f t="shared" si="44"/>
        <v>116</v>
      </c>
      <c r="AV94">
        <f t="shared" si="45"/>
        <v>116</v>
      </c>
      <c r="AW94">
        <f t="shared" si="46"/>
        <v>116</v>
      </c>
      <c r="AX94">
        <f t="shared" si="47"/>
        <v>115</v>
      </c>
      <c r="AY94">
        <f t="shared" si="48"/>
        <v>114</v>
      </c>
      <c r="AZ94">
        <f t="shared" si="49"/>
        <v>114</v>
      </c>
      <c r="BA94">
        <f t="shared" si="50"/>
        <v>111</v>
      </c>
      <c r="BB94">
        <f t="shared" si="51"/>
        <v>108</v>
      </c>
      <c r="BC94">
        <f t="shared" si="52"/>
        <v>108</v>
      </c>
      <c r="BD94">
        <f t="shared" si="53"/>
        <v>108</v>
      </c>
      <c r="BE94">
        <f t="shared" si="54"/>
        <v>108</v>
      </c>
      <c r="BF94">
        <f t="shared" si="55"/>
        <v>108</v>
      </c>
      <c r="BG94">
        <f t="shared" si="56"/>
        <v>108</v>
      </c>
    </row>
    <row r="95" spans="2:59" x14ac:dyDescent="0.3">
      <c r="B95" s="27" t="s">
        <v>132</v>
      </c>
      <c r="C95" s="28">
        <v>11.51228626</v>
      </c>
      <c r="D95" s="28">
        <v>11.53683446</v>
      </c>
      <c r="E95" s="28">
        <v>11.561382650000001</v>
      </c>
      <c r="F95" s="28">
        <v>11.58593085</v>
      </c>
      <c r="G95" s="28">
        <v>11.610636299999999</v>
      </c>
      <c r="H95" s="28">
        <v>11.635394440000001</v>
      </c>
      <c r="I95" s="28">
        <v>11.66020537</v>
      </c>
      <c r="J95" s="28">
        <v>11.68506921</v>
      </c>
      <c r="K95" s="28">
        <v>11.70998606</v>
      </c>
      <c r="L95" s="28">
        <v>11.734956049999999</v>
      </c>
      <c r="M95" s="28">
        <v>11.75997928</v>
      </c>
      <c r="N95" s="28">
        <v>11.78505588</v>
      </c>
      <c r="O95" s="28">
        <v>11.78505588</v>
      </c>
      <c r="P95" s="28">
        <v>11.78505588</v>
      </c>
      <c r="Q95" s="28">
        <v>6.3987231619999996</v>
      </c>
      <c r="R95" s="28">
        <v>6.5159987949999998</v>
      </c>
      <c r="S95" s="28">
        <v>6.6332744290000001</v>
      </c>
      <c r="T95" s="28">
        <v>6.7505500620000003</v>
      </c>
      <c r="U95" s="28">
        <v>6.8678256959999997</v>
      </c>
      <c r="V95" s="28">
        <v>6.9851013289999999</v>
      </c>
      <c r="W95" s="28">
        <v>7.0365380110000002</v>
      </c>
      <c r="X95" s="28">
        <v>7.0879746920000004</v>
      </c>
      <c r="Y95" s="28">
        <v>7.1394113729999997</v>
      </c>
      <c r="Z95" s="28">
        <v>7.190848055</v>
      </c>
      <c r="AA95" s="28">
        <v>7.2422847360000002</v>
      </c>
      <c r="AB95" s="28">
        <v>7.273146745</v>
      </c>
      <c r="AC95" s="28">
        <v>7.273146745</v>
      </c>
      <c r="AD95" s="28">
        <v>7.273146745</v>
      </c>
      <c r="AF95">
        <f t="shared" si="29"/>
        <v>95</v>
      </c>
      <c r="AG95">
        <f t="shared" si="30"/>
        <v>97</v>
      </c>
      <c r="AH95">
        <f t="shared" si="31"/>
        <v>102</v>
      </c>
      <c r="AI95">
        <f t="shared" si="32"/>
        <v>101</v>
      </c>
      <c r="AJ95">
        <f t="shared" si="33"/>
        <v>100</v>
      </c>
      <c r="AK95">
        <f t="shared" si="34"/>
        <v>102</v>
      </c>
      <c r="AL95">
        <f t="shared" si="35"/>
        <v>103</v>
      </c>
      <c r="AM95">
        <f t="shared" si="36"/>
        <v>104</v>
      </c>
      <c r="AN95">
        <f t="shared" si="37"/>
        <v>101</v>
      </c>
      <c r="AO95">
        <f t="shared" si="38"/>
        <v>101</v>
      </c>
      <c r="AP95">
        <f t="shared" si="39"/>
        <v>103</v>
      </c>
      <c r="AQ95">
        <f t="shared" si="40"/>
        <v>103</v>
      </c>
      <c r="AR95">
        <f t="shared" si="41"/>
        <v>103</v>
      </c>
      <c r="AS95">
        <f t="shared" si="42"/>
        <v>103</v>
      </c>
      <c r="AT95">
        <f t="shared" si="43"/>
        <v>98</v>
      </c>
      <c r="AU95">
        <f t="shared" si="44"/>
        <v>97</v>
      </c>
      <c r="AV95">
        <f t="shared" si="45"/>
        <v>97</v>
      </c>
      <c r="AW95">
        <f t="shared" si="46"/>
        <v>96</v>
      </c>
      <c r="AX95">
        <f t="shared" si="47"/>
        <v>97</v>
      </c>
      <c r="AY95">
        <f t="shared" si="48"/>
        <v>97</v>
      </c>
      <c r="AZ95">
        <f t="shared" si="49"/>
        <v>97</v>
      </c>
      <c r="BA95">
        <f t="shared" si="50"/>
        <v>97</v>
      </c>
      <c r="BB95">
        <f t="shared" si="51"/>
        <v>97</v>
      </c>
      <c r="BC95">
        <f t="shared" si="52"/>
        <v>98</v>
      </c>
      <c r="BD95">
        <f t="shared" si="53"/>
        <v>101</v>
      </c>
      <c r="BE95">
        <f t="shared" si="54"/>
        <v>102</v>
      </c>
      <c r="BF95">
        <f t="shared" si="55"/>
        <v>102</v>
      </c>
      <c r="BG95">
        <f t="shared" si="56"/>
        <v>102</v>
      </c>
    </row>
    <row r="96" spans="2:59" x14ac:dyDescent="0.3">
      <c r="B96" s="27" t="s">
        <v>138</v>
      </c>
      <c r="C96" s="28">
        <v>11.888239860000001</v>
      </c>
      <c r="D96" s="28">
        <v>12.36256981</v>
      </c>
      <c r="E96" s="28">
        <v>12.504224779999999</v>
      </c>
      <c r="F96" s="28">
        <v>12.645879750000001</v>
      </c>
      <c r="G96" s="28">
        <v>12.568650249999999</v>
      </c>
      <c r="H96" s="28">
        <v>12.6352396</v>
      </c>
      <c r="I96" s="28">
        <v>12.70316029</v>
      </c>
      <c r="J96" s="28">
        <v>12.698900220000001</v>
      </c>
      <c r="K96" s="28">
        <v>12.819400310000001</v>
      </c>
      <c r="L96" s="28">
        <v>12.939900400000001</v>
      </c>
      <c r="M96" s="28">
        <v>12.64451981</v>
      </c>
      <c r="N96" s="28">
        <v>12.43477249</v>
      </c>
      <c r="O96" s="28">
        <v>12.463676449999999</v>
      </c>
      <c r="P96" s="28">
        <v>13.754303930000001</v>
      </c>
      <c r="Q96" s="28">
        <v>3.4679999829999999</v>
      </c>
      <c r="R96" s="28">
        <v>3.5199999809999998</v>
      </c>
      <c r="S96" s="28">
        <v>3.56276598</v>
      </c>
      <c r="T96" s="28">
        <v>3.6055319790000002</v>
      </c>
      <c r="U96" s="28">
        <v>3.6482979769999999</v>
      </c>
      <c r="V96" s="28">
        <v>3.6910639760000001</v>
      </c>
      <c r="W96" s="28">
        <v>3.7338299749999999</v>
      </c>
      <c r="X96" s="28">
        <v>3.9336366649999999</v>
      </c>
      <c r="Y96" s="28">
        <v>4.1334433559999999</v>
      </c>
      <c r="Z96" s="28">
        <v>4.3332500459999999</v>
      </c>
      <c r="AA96" s="28">
        <v>4.418489933</v>
      </c>
      <c r="AB96" s="28">
        <v>4.5037298200000002</v>
      </c>
      <c r="AC96" s="28">
        <v>4.5037298200000002</v>
      </c>
      <c r="AD96" s="28">
        <v>4.5037298200000002</v>
      </c>
      <c r="AF96">
        <f t="shared" si="29"/>
        <v>86</v>
      </c>
      <c r="AG96">
        <f t="shared" si="30"/>
        <v>83</v>
      </c>
      <c r="AH96">
        <f t="shared" si="31"/>
        <v>85</v>
      </c>
      <c r="AI96">
        <f t="shared" si="32"/>
        <v>83</v>
      </c>
      <c r="AJ96">
        <f t="shared" si="33"/>
        <v>84</v>
      </c>
      <c r="AK96">
        <f t="shared" si="34"/>
        <v>84</v>
      </c>
      <c r="AL96">
        <f t="shared" si="35"/>
        <v>86</v>
      </c>
      <c r="AM96">
        <f t="shared" si="36"/>
        <v>86</v>
      </c>
      <c r="AN96">
        <f t="shared" si="37"/>
        <v>87</v>
      </c>
      <c r="AO96">
        <f t="shared" si="38"/>
        <v>86</v>
      </c>
      <c r="AP96">
        <f t="shared" si="39"/>
        <v>89</v>
      </c>
      <c r="AQ96">
        <f t="shared" si="40"/>
        <v>91</v>
      </c>
      <c r="AR96">
        <f t="shared" si="41"/>
        <v>93</v>
      </c>
      <c r="AS96">
        <f t="shared" si="42"/>
        <v>72</v>
      </c>
      <c r="AT96">
        <f t="shared" si="43"/>
        <v>120</v>
      </c>
      <c r="AU96">
        <f t="shared" si="44"/>
        <v>120</v>
      </c>
      <c r="AV96">
        <f t="shared" si="45"/>
        <v>120</v>
      </c>
      <c r="AW96">
        <f t="shared" si="46"/>
        <v>120</v>
      </c>
      <c r="AX96">
        <f t="shared" si="47"/>
        <v>121</v>
      </c>
      <c r="AY96">
        <f t="shared" si="48"/>
        <v>121</v>
      </c>
      <c r="AZ96">
        <f t="shared" si="49"/>
        <v>121</v>
      </c>
      <c r="BA96">
        <f t="shared" si="50"/>
        <v>122</v>
      </c>
      <c r="BB96">
        <f t="shared" si="51"/>
        <v>121</v>
      </c>
      <c r="BC96">
        <f t="shared" si="52"/>
        <v>121</v>
      </c>
      <c r="BD96">
        <f t="shared" si="53"/>
        <v>122</v>
      </c>
      <c r="BE96">
        <f t="shared" si="54"/>
        <v>121</v>
      </c>
      <c r="BF96">
        <f t="shared" si="55"/>
        <v>122</v>
      </c>
      <c r="BG96">
        <f t="shared" si="56"/>
        <v>122</v>
      </c>
    </row>
    <row r="97" spans="2:59" x14ac:dyDescent="0.3">
      <c r="B97" s="27" t="s">
        <v>136</v>
      </c>
      <c r="C97" s="28">
        <v>17.015340810000001</v>
      </c>
      <c r="D97" s="28">
        <v>17.881519319999999</v>
      </c>
      <c r="E97" s="28">
        <v>17.9406395</v>
      </c>
      <c r="F97" s="28">
        <v>18.050226210000002</v>
      </c>
      <c r="G97" s="28">
        <v>18.159812930000001</v>
      </c>
      <c r="H97" s="28">
        <v>18.26939964</v>
      </c>
      <c r="I97" s="28">
        <v>18.137620930000001</v>
      </c>
      <c r="J97" s="28">
        <v>18.403949740000002</v>
      </c>
      <c r="K97" s="28">
        <v>18.334209439999999</v>
      </c>
      <c r="L97" s="28">
        <v>18.373994830000001</v>
      </c>
      <c r="M97" s="28">
        <v>18.413780209999999</v>
      </c>
      <c r="N97" s="28">
        <v>18.58485031</v>
      </c>
      <c r="O97" s="28">
        <v>18.58485031</v>
      </c>
      <c r="P97" s="28">
        <v>18.58485031</v>
      </c>
      <c r="Q97" s="28">
        <v>11.97999954</v>
      </c>
      <c r="R97" s="28">
        <v>11.960000040000001</v>
      </c>
      <c r="S97" s="28">
        <v>12.02000046</v>
      </c>
      <c r="T97" s="28">
        <v>12.06999969</v>
      </c>
      <c r="U97" s="28">
        <v>12.09000015</v>
      </c>
      <c r="V97" s="28">
        <v>12.14000034</v>
      </c>
      <c r="W97" s="28">
        <v>12.18000031</v>
      </c>
      <c r="X97" s="28">
        <v>12.25</v>
      </c>
      <c r="Y97" s="28">
        <v>12.31999969</v>
      </c>
      <c r="Z97" s="28">
        <v>12.44999981</v>
      </c>
      <c r="AA97" s="28">
        <v>12.579999920000001</v>
      </c>
      <c r="AB97" s="28">
        <v>12.66994689</v>
      </c>
      <c r="AC97" s="28">
        <v>12.66994689</v>
      </c>
      <c r="AD97" s="28">
        <v>12.66994689</v>
      </c>
      <c r="AF97">
        <f t="shared" si="29"/>
        <v>12</v>
      </c>
      <c r="AG97">
        <f t="shared" si="30"/>
        <v>7</v>
      </c>
      <c r="AH97">
        <f t="shared" si="31"/>
        <v>7</v>
      </c>
      <c r="AI97">
        <f t="shared" si="32"/>
        <v>9</v>
      </c>
      <c r="AJ97">
        <f t="shared" si="33"/>
        <v>8</v>
      </c>
      <c r="AK97">
        <f t="shared" si="34"/>
        <v>10</v>
      </c>
      <c r="AL97">
        <f t="shared" si="35"/>
        <v>10</v>
      </c>
      <c r="AM97">
        <f t="shared" si="36"/>
        <v>12</v>
      </c>
      <c r="AN97">
        <f t="shared" si="37"/>
        <v>11</v>
      </c>
      <c r="AO97">
        <f t="shared" si="38"/>
        <v>11</v>
      </c>
      <c r="AP97">
        <f t="shared" si="39"/>
        <v>10</v>
      </c>
      <c r="AQ97">
        <f t="shared" si="40"/>
        <v>13</v>
      </c>
      <c r="AR97">
        <f t="shared" si="41"/>
        <v>13</v>
      </c>
      <c r="AS97">
        <f t="shared" si="42"/>
        <v>13</v>
      </c>
      <c r="AT97">
        <f t="shared" si="43"/>
        <v>23</v>
      </c>
      <c r="AU97">
        <f t="shared" si="44"/>
        <v>23</v>
      </c>
      <c r="AV97">
        <f t="shared" si="45"/>
        <v>24</v>
      </c>
      <c r="AW97">
        <f t="shared" si="46"/>
        <v>23</v>
      </c>
      <c r="AX97">
        <f t="shared" si="47"/>
        <v>24</v>
      </c>
      <c r="AY97">
        <f t="shared" si="48"/>
        <v>24</v>
      </c>
      <c r="AZ97">
        <f t="shared" si="49"/>
        <v>25</v>
      </c>
      <c r="BA97">
        <f t="shared" si="50"/>
        <v>25</v>
      </c>
      <c r="BB97">
        <f t="shared" si="51"/>
        <v>25</v>
      </c>
      <c r="BC97">
        <f t="shared" si="52"/>
        <v>25</v>
      </c>
      <c r="BD97">
        <f t="shared" si="53"/>
        <v>24</v>
      </c>
      <c r="BE97">
        <f t="shared" si="54"/>
        <v>25</v>
      </c>
      <c r="BF97">
        <f t="shared" si="55"/>
        <v>25</v>
      </c>
      <c r="BG97">
        <f t="shared" si="56"/>
        <v>25</v>
      </c>
    </row>
    <row r="98" spans="2:59" x14ac:dyDescent="0.3">
      <c r="B98" s="27" t="s">
        <v>140</v>
      </c>
      <c r="C98" s="28">
        <v>19.442508700000001</v>
      </c>
      <c r="D98" s="28">
        <v>19.50604057</v>
      </c>
      <c r="E98" s="28">
        <v>19.33862019</v>
      </c>
      <c r="F98" s="28">
        <v>19.1711998</v>
      </c>
      <c r="G98" s="28">
        <v>19.072799679999999</v>
      </c>
      <c r="H98" s="28">
        <v>18.9496994</v>
      </c>
      <c r="I98" s="28">
        <v>17.984220499999999</v>
      </c>
      <c r="J98" s="28">
        <v>18.466779710000001</v>
      </c>
      <c r="K98" s="28">
        <v>18.323089599999999</v>
      </c>
      <c r="L98" s="28">
        <v>19.4722805</v>
      </c>
      <c r="M98" s="28">
        <v>19.190120700000001</v>
      </c>
      <c r="N98" s="28">
        <v>19.682340620000002</v>
      </c>
      <c r="O98" s="28">
        <v>19.30005074</v>
      </c>
      <c r="P98" s="28">
        <v>19.30005074</v>
      </c>
      <c r="Q98" s="28">
        <v>13.376000210000001</v>
      </c>
      <c r="R98" s="28">
        <v>13.39000034</v>
      </c>
      <c r="S98" s="28">
        <v>13.380000109999999</v>
      </c>
      <c r="T98" s="28">
        <v>13.329999920000001</v>
      </c>
      <c r="U98" s="28">
        <v>13.27999973</v>
      </c>
      <c r="V98" s="28">
        <v>13.22999954</v>
      </c>
      <c r="W98" s="28">
        <v>13.329999920000001</v>
      </c>
      <c r="X98" s="28">
        <v>13.232499839999999</v>
      </c>
      <c r="Y98" s="28">
        <v>13.13499975</v>
      </c>
      <c r="Z98" s="28">
        <v>13.037499670000001</v>
      </c>
      <c r="AA98" s="28">
        <v>12.93999958</v>
      </c>
      <c r="AB98" s="28">
        <v>12.882998069999999</v>
      </c>
      <c r="AC98" s="28">
        <v>12.882998069999999</v>
      </c>
      <c r="AD98" s="28">
        <v>12.882998069999999</v>
      </c>
      <c r="AF98">
        <f t="shared" si="29"/>
        <v>2</v>
      </c>
      <c r="AG98">
        <f t="shared" si="30"/>
        <v>2</v>
      </c>
      <c r="AH98">
        <f t="shared" si="31"/>
        <v>2</v>
      </c>
      <c r="AI98">
        <f t="shared" si="32"/>
        <v>6</v>
      </c>
      <c r="AJ98">
        <f t="shared" si="33"/>
        <v>6</v>
      </c>
      <c r="AK98">
        <f t="shared" si="34"/>
        <v>6</v>
      </c>
      <c r="AL98">
        <f t="shared" si="35"/>
        <v>11</v>
      </c>
      <c r="AM98">
        <f t="shared" si="36"/>
        <v>11</v>
      </c>
      <c r="AN98">
        <f t="shared" si="37"/>
        <v>12</v>
      </c>
      <c r="AO98">
        <f t="shared" si="38"/>
        <v>4</v>
      </c>
      <c r="AP98">
        <f t="shared" si="39"/>
        <v>5</v>
      </c>
      <c r="AQ98">
        <f t="shared" si="40"/>
        <v>4</v>
      </c>
      <c r="AR98">
        <f t="shared" si="41"/>
        <v>5</v>
      </c>
      <c r="AS98">
        <f t="shared" si="42"/>
        <v>5</v>
      </c>
      <c r="AT98">
        <f t="shared" si="43"/>
        <v>3</v>
      </c>
      <c r="AU98">
        <f t="shared" si="44"/>
        <v>4</v>
      </c>
      <c r="AV98">
        <f t="shared" si="45"/>
        <v>5</v>
      </c>
      <c r="AW98">
        <f t="shared" si="46"/>
        <v>5</v>
      </c>
      <c r="AX98">
        <f t="shared" si="47"/>
        <v>7</v>
      </c>
      <c r="AY98">
        <f t="shared" si="48"/>
        <v>7</v>
      </c>
      <c r="AZ98">
        <f t="shared" si="49"/>
        <v>7</v>
      </c>
      <c r="BA98">
        <f t="shared" si="50"/>
        <v>7</v>
      </c>
      <c r="BB98">
        <f t="shared" si="51"/>
        <v>9</v>
      </c>
      <c r="BC98">
        <f t="shared" si="52"/>
        <v>10</v>
      </c>
      <c r="BD98">
        <f t="shared" si="53"/>
        <v>13</v>
      </c>
      <c r="BE98">
        <f t="shared" si="54"/>
        <v>16</v>
      </c>
      <c r="BF98">
        <f t="shared" si="55"/>
        <v>16</v>
      </c>
      <c r="BG98">
        <f t="shared" si="56"/>
        <v>16</v>
      </c>
    </row>
    <row r="99" spans="2:59" x14ac:dyDescent="0.3">
      <c r="B99" s="27" t="s">
        <v>135</v>
      </c>
      <c r="C99" s="28">
        <v>10.96803929</v>
      </c>
      <c r="D99" s="28">
        <v>11.00974546</v>
      </c>
      <c r="E99" s="28">
        <v>11.05145164</v>
      </c>
      <c r="F99" s="28">
        <v>11.093157809999999</v>
      </c>
      <c r="G99" s="28">
        <v>11.134863989999999</v>
      </c>
      <c r="H99" s="28">
        <v>11.17657017</v>
      </c>
      <c r="I99" s="28">
        <v>11.218276339999999</v>
      </c>
      <c r="J99" s="28">
        <v>11.259982519999999</v>
      </c>
      <c r="K99" s="28">
        <v>11.301688690000001</v>
      </c>
      <c r="L99" s="28">
        <v>11.343394869999999</v>
      </c>
      <c r="M99" s="28">
        <v>11.385101049999999</v>
      </c>
      <c r="N99" s="28">
        <v>11.426807220000001</v>
      </c>
      <c r="O99" s="28">
        <v>11.468513400000001</v>
      </c>
      <c r="P99" s="28">
        <v>11.51021957</v>
      </c>
      <c r="Q99" s="28">
        <v>8.0909744539999995</v>
      </c>
      <c r="R99" s="28">
        <v>8.2743698749999997</v>
      </c>
      <c r="S99" s="28">
        <v>8.4577652959999998</v>
      </c>
      <c r="T99" s="28">
        <v>8.641160717</v>
      </c>
      <c r="U99" s="28">
        <v>8.8245561380000002</v>
      </c>
      <c r="V99" s="28">
        <v>9.0079515590000003</v>
      </c>
      <c r="W99" s="28">
        <v>9.164377065</v>
      </c>
      <c r="X99" s="28">
        <v>9.3208025709999998</v>
      </c>
      <c r="Y99" s="28">
        <v>9.4772280769999995</v>
      </c>
      <c r="Z99" s="28">
        <v>9.6336535829999992</v>
      </c>
      <c r="AA99" s="28">
        <v>9.7900790890000007</v>
      </c>
      <c r="AB99" s="28">
        <v>9.9330196379999993</v>
      </c>
      <c r="AC99" s="28">
        <v>9.9330196379999993</v>
      </c>
      <c r="AD99" s="28">
        <v>9.9330196379999993</v>
      </c>
      <c r="AF99">
        <f t="shared" si="29"/>
        <v>104</v>
      </c>
      <c r="AG99">
        <f t="shared" si="30"/>
        <v>106</v>
      </c>
      <c r="AH99">
        <f t="shared" si="31"/>
        <v>106</v>
      </c>
      <c r="AI99">
        <f t="shared" si="32"/>
        <v>104</v>
      </c>
      <c r="AJ99">
        <f t="shared" si="33"/>
        <v>107</v>
      </c>
      <c r="AK99">
        <f t="shared" si="34"/>
        <v>106</v>
      </c>
      <c r="AL99">
        <f t="shared" si="35"/>
        <v>108</v>
      </c>
      <c r="AM99">
        <f t="shared" si="36"/>
        <v>107</v>
      </c>
      <c r="AN99">
        <f t="shared" si="37"/>
        <v>108</v>
      </c>
      <c r="AO99">
        <f t="shared" si="38"/>
        <v>107</v>
      </c>
      <c r="AP99">
        <f t="shared" si="39"/>
        <v>108</v>
      </c>
      <c r="AQ99">
        <f t="shared" si="40"/>
        <v>107</v>
      </c>
      <c r="AR99">
        <f t="shared" si="41"/>
        <v>106</v>
      </c>
      <c r="AS99">
        <f t="shared" si="42"/>
        <v>105</v>
      </c>
      <c r="AT99">
        <f t="shared" si="43"/>
        <v>73</v>
      </c>
      <c r="AU99">
        <f t="shared" si="44"/>
        <v>75</v>
      </c>
      <c r="AV99">
        <f t="shared" si="45"/>
        <v>76</v>
      </c>
      <c r="AW99">
        <f t="shared" si="46"/>
        <v>74</v>
      </c>
      <c r="AX99">
        <f t="shared" si="47"/>
        <v>75</v>
      </c>
      <c r="AY99">
        <f t="shared" si="48"/>
        <v>72</v>
      </c>
      <c r="AZ99">
        <f t="shared" si="49"/>
        <v>71</v>
      </c>
      <c r="BA99">
        <f t="shared" si="50"/>
        <v>71</v>
      </c>
      <c r="BB99">
        <f t="shared" si="51"/>
        <v>71</v>
      </c>
      <c r="BC99">
        <f t="shared" si="52"/>
        <v>71</v>
      </c>
      <c r="BD99">
        <f t="shared" si="53"/>
        <v>71</v>
      </c>
      <c r="BE99">
        <f t="shared" si="54"/>
        <v>72</v>
      </c>
      <c r="BF99">
        <f t="shared" si="55"/>
        <v>74</v>
      </c>
      <c r="BG99">
        <f t="shared" si="56"/>
        <v>74</v>
      </c>
    </row>
    <row r="100" spans="2:59" x14ac:dyDescent="0.3">
      <c r="B100" s="27" t="s">
        <v>134</v>
      </c>
      <c r="C100" s="28">
        <v>8.1819696430000004</v>
      </c>
      <c r="D100" s="28">
        <v>8.4707098009999999</v>
      </c>
      <c r="E100" s="28">
        <v>8.6803616110000004</v>
      </c>
      <c r="F100" s="28">
        <v>8.8900134220000009</v>
      </c>
      <c r="G100" s="28">
        <v>9.0996652329999996</v>
      </c>
      <c r="H100" s="28">
        <v>9.3093170440000002</v>
      </c>
      <c r="I100" s="28">
        <v>9.5189688540000006</v>
      </c>
      <c r="J100" s="28">
        <v>9.7286206649999993</v>
      </c>
      <c r="K100" s="28">
        <v>9.9382724759999999</v>
      </c>
      <c r="L100" s="28">
        <v>10.13020498</v>
      </c>
      <c r="M100" s="28">
        <v>10.322137489999999</v>
      </c>
      <c r="N100" s="28">
        <v>10.51407</v>
      </c>
      <c r="O100" s="28">
        <v>10.51407</v>
      </c>
      <c r="P100" s="28">
        <v>10.51407</v>
      </c>
      <c r="Q100" s="28">
        <v>6.232831494</v>
      </c>
      <c r="R100" s="28">
        <v>6.270922315</v>
      </c>
      <c r="S100" s="28">
        <v>6.3090131359999999</v>
      </c>
      <c r="T100" s="28">
        <v>6.3471039569999999</v>
      </c>
      <c r="U100" s="28">
        <v>6.5631059829999998</v>
      </c>
      <c r="V100" s="28">
        <v>6.7791080089999998</v>
      </c>
      <c r="W100" s="28">
        <v>6.9951100349999997</v>
      </c>
      <c r="X100" s="28">
        <v>6.9570651049999999</v>
      </c>
      <c r="Y100" s="28">
        <v>6.9190201760000001</v>
      </c>
      <c r="Z100" s="28">
        <v>7.1919698719999996</v>
      </c>
      <c r="AA100" s="28">
        <v>7.388969898</v>
      </c>
      <c r="AB100" s="28">
        <v>7.5859699249999997</v>
      </c>
      <c r="AC100" s="28">
        <v>7.5859699249999997</v>
      </c>
      <c r="AD100" s="28">
        <v>7.5859699249999997</v>
      </c>
      <c r="AF100">
        <f t="shared" si="29"/>
        <v>124</v>
      </c>
      <c r="AG100">
        <f t="shared" si="30"/>
        <v>124</v>
      </c>
      <c r="AH100">
        <f t="shared" si="31"/>
        <v>123</v>
      </c>
      <c r="AI100">
        <f t="shared" si="32"/>
        <v>123</v>
      </c>
      <c r="AJ100">
        <f t="shared" si="33"/>
        <v>124</v>
      </c>
      <c r="AK100">
        <f t="shared" si="34"/>
        <v>123</v>
      </c>
      <c r="AL100">
        <f t="shared" si="35"/>
        <v>123</v>
      </c>
      <c r="AM100">
        <f t="shared" si="36"/>
        <v>123</v>
      </c>
      <c r="AN100">
        <f t="shared" si="37"/>
        <v>121</v>
      </c>
      <c r="AO100">
        <f t="shared" si="38"/>
        <v>120</v>
      </c>
      <c r="AP100">
        <f t="shared" si="39"/>
        <v>119</v>
      </c>
      <c r="AQ100">
        <f t="shared" si="40"/>
        <v>118</v>
      </c>
      <c r="AR100">
        <f t="shared" si="41"/>
        <v>118</v>
      </c>
      <c r="AS100">
        <f t="shared" si="42"/>
        <v>119</v>
      </c>
      <c r="AT100">
        <f t="shared" si="43"/>
        <v>100</v>
      </c>
      <c r="AU100">
        <f t="shared" si="44"/>
        <v>100</v>
      </c>
      <c r="AV100">
        <f t="shared" si="45"/>
        <v>100</v>
      </c>
      <c r="AW100">
        <f t="shared" si="46"/>
        <v>101</v>
      </c>
      <c r="AX100">
        <f t="shared" si="47"/>
        <v>100</v>
      </c>
      <c r="AY100">
        <f t="shared" si="48"/>
        <v>98</v>
      </c>
      <c r="AZ100">
        <f t="shared" si="49"/>
        <v>98</v>
      </c>
      <c r="BA100">
        <f t="shared" si="50"/>
        <v>98</v>
      </c>
      <c r="BB100">
        <f t="shared" si="51"/>
        <v>101</v>
      </c>
      <c r="BC100">
        <f t="shared" si="52"/>
        <v>97</v>
      </c>
      <c r="BD100">
        <f t="shared" si="53"/>
        <v>97</v>
      </c>
      <c r="BE100">
        <f t="shared" si="54"/>
        <v>95</v>
      </c>
      <c r="BF100">
        <f t="shared" si="55"/>
        <v>96</v>
      </c>
      <c r="BG100">
        <f t="shared" si="56"/>
        <v>96</v>
      </c>
    </row>
    <row r="101" spans="2:59" x14ac:dyDescent="0.3">
      <c r="B101" s="27" t="s">
        <v>137</v>
      </c>
      <c r="C101" s="28">
        <v>17.528060910000001</v>
      </c>
      <c r="D101" s="28">
        <v>17.522899630000001</v>
      </c>
      <c r="E101" s="28">
        <v>17.45492935</v>
      </c>
      <c r="F101" s="28">
        <v>17.65600967</v>
      </c>
      <c r="G101" s="28">
        <v>17.684440609999999</v>
      </c>
      <c r="H101" s="28">
        <v>17.783020019999999</v>
      </c>
      <c r="I101" s="28">
        <v>17.950960160000001</v>
      </c>
      <c r="J101" s="28">
        <v>18.059719090000002</v>
      </c>
      <c r="K101" s="28">
        <v>18.14512062</v>
      </c>
      <c r="L101" s="28">
        <v>18.23535919</v>
      </c>
      <c r="M101" s="28">
        <v>18.311019900000002</v>
      </c>
      <c r="N101" s="28">
        <v>18.638460160000001</v>
      </c>
      <c r="O101" s="28">
        <v>18.792850489999999</v>
      </c>
      <c r="P101" s="28">
        <v>18.792850489999999</v>
      </c>
      <c r="Q101" s="28">
        <v>12.55000019</v>
      </c>
      <c r="R101" s="28">
        <v>12.60999966</v>
      </c>
      <c r="S101" s="28">
        <v>12.643333119999999</v>
      </c>
      <c r="T101" s="28">
        <v>12.676666579999999</v>
      </c>
      <c r="U101" s="28">
        <v>12.710000040000001</v>
      </c>
      <c r="V101" s="28">
        <v>12.77000046</v>
      </c>
      <c r="W101" s="28">
        <v>12.81999969</v>
      </c>
      <c r="X101" s="28">
        <v>12.94999981</v>
      </c>
      <c r="Y101" s="28">
        <v>12.9749999</v>
      </c>
      <c r="Z101" s="28">
        <v>13</v>
      </c>
      <c r="AA101" s="28">
        <v>13.0588479</v>
      </c>
      <c r="AB101" s="28">
        <v>13.117962179999999</v>
      </c>
      <c r="AC101" s="28">
        <v>13.117962179999999</v>
      </c>
      <c r="AD101" s="28">
        <v>13.117962179999999</v>
      </c>
      <c r="AF101">
        <f t="shared" si="29"/>
        <v>7</v>
      </c>
      <c r="AG101">
        <f t="shared" si="30"/>
        <v>8</v>
      </c>
      <c r="AH101">
        <f t="shared" si="31"/>
        <v>8</v>
      </c>
      <c r="AI101">
        <f t="shared" si="32"/>
        <v>11</v>
      </c>
      <c r="AJ101">
        <f t="shared" si="33"/>
        <v>11</v>
      </c>
      <c r="AK101">
        <f t="shared" si="34"/>
        <v>12</v>
      </c>
      <c r="AL101">
        <f t="shared" si="35"/>
        <v>12</v>
      </c>
      <c r="AM101">
        <f t="shared" si="36"/>
        <v>13</v>
      </c>
      <c r="AN101">
        <f t="shared" si="37"/>
        <v>13</v>
      </c>
      <c r="AO101">
        <f t="shared" si="38"/>
        <v>12</v>
      </c>
      <c r="AP101">
        <f t="shared" si="39"/>
        <v>12</v>
      </c>
      <c r="AQ101">
        <f t="shared" si="40"/>
        <v>12</v>
      </c>
      <c r="AR101">
        <f t="shared" si="41"/>
        <v>11</v>
      </c>
      <c r="AS101">
        <f t="shared" si="42"/>
        <v>11</v>
      </c>
      <c r="AT101">
        <f t="shared" si="43"/>
        <v>9</v>
      </c>
      <c r="AU101">
        <f t="shared" si="44"/>
        <v>9</v>
      </c>
      <c r="AV101">
        <f t="shared" si="45"/>
        <v>12</v>
      </c>
      <c r="AW101">
        <f t="shared" si="46"/>
        <v>12</v>
      </c>
      <c r="AX101">
        <f t="shared" si="47"/>
        <v>12</v>
      </c>
      <c r="AY101">
        <f t="shared" si="48"/>
        <v>11</v>
      </c>
      <c r="AZ101">
        <f t="shared" si="49"/>
        <v>12</v>
      </c>
      <c r="BA101">
        <f t="shared" si="50"/>
        <v>12</v>
      </c>
      <c r="BB101">
        <f t="shared" si="51"/>
        <v>11</v>
      </c>
      <c r="BC101">
        <f t="shared" si="52"/>
        <v>11</v>
      </c>
      <c r="BD101">
        <f t="shared" si="53"/>
        <v>10</v>
      </c>
      <c r="BE101">
        <f t="shared" si="54"/>
        <v>10</v>
      </c>
      <c r="BF101">
        <f t="shared" si="55"/>
        <v>10</v>
      </c>
      <c r="BG101">
        <f t="shared" si="56"/>
        <v>10</v>
      </c>
    </row>
    <row r="102" spans="2:59" x14ac:dyDescent="0.3">
      <c r="B102" s="27" t="s">
        <v>141</v>
      </c>
      <c r="C102" s="28">
        <v>13.71625042</v>
      </c>
      <c r="D102" s="28">
        <v>14.97237015</v>
      </c>
      <c r="E102" s="28">
        <v>14.588505270000001</v>
      </c>
      <c r="F102" s="28">
        <v>14.20464039</v>
      </c>
      <c r="G102" s="28">
        <v>14.18029499</v>
      </c>
      <c r="H102" s="28">
        <v>14.155949590000001</v>
      </c>
      <c r="I102" s="28">
        <v>14.189109800000001</v>
      </c>
      <c r="J102" s="28">
        <v>14.03896999</v>
      </c>
      <c r="K102" s="28">
        <v>14.0753603</v>
      </c>
      <c r="L102" s="28">
        <v>13.95668983</v>
      </c>
      <c r="M102" s="28">
        <v>13.241430279999999</v>
      </c>
      <c r="N102" s="28">
        <v>12.96403027</v>
      </c>
      <c r="O102" s="28">
        <v>13.20167494</v>
      </c>
      <c r="P102" s="28">
        <v>13.43931961</v>
      </c>
      <c r="Q102" s="28">
        <v>7.920000076</v>
      </c>
      <c r="R102" s="28">
        <v>8.2760000229999999</v>
      </c>
      <c r="S102" s="28">
        <v>8.6319999690000007</v>
      </c>
      <c r="T102" s="28">
        <v>8.9879999159999997</v>
      </c>
      <c r="U102" s="28">
        <v>9.3439998630000005</v>
      </c>
      <c r="V102" s="28">
        <v>9.6999998089999995</v>
      </c>
      <c r="W102" s="28">
        <v>10.129999919999999</v>
      </c>
      <c r="X102" s="28">
        <v>10.56000004</v>
      </c>
      <c r="Y102" s="28">
        <v>10.99000015</v>
      </c>
      <c r="Z102" s="28">
        <v>11.420000269999999</v>
      </c>
      <c r="AA102" s="28">
        <v>11.850000380000001</v>
      </c>
      <c r="AB102" s="28">
        <v>11.870000360000001</v>
      </c>
      <c r="AC102" s="28">
        <v>11.89000034</v>
      </c>
      <c r="AD102" s="28">
        <v>11.89000034</v>
      </c>
      <c r="AF102">
        <f t="shared" si="29"/>
        <v>58</v>
      </c>
      <c r="AG102">
        <f t="shared" si="30"/>
        <v>45</v>
      </c>
      <c r="AH102">
        <f t="shared" si="31"/>
        <v>54</v>
      </c>
      <c r="AI102">
        <f t="shared" si="32"/>
        <v>59</v>
      </c>
      <c r="AJ102">
        <f t="shared" si="33"/>
        <v>63</v>
      </c>
      <c r="AK102">
        <f t="shared" si="34"/>
        <v>66</v>
      </c>
      <c r="AL102">
        <f t="shared" si="35"/>
        <v>66</v>
      </c>
      <c r="AM102">
        <f t="shared" si="36"/>
        <v>71</v>
      </c>
      <c r="AN102">
        <f t="shared" si="37"/>
        <v>70</v>
      </c>
      <c r="AO102">
        <f t="shared" si="38"/>
        <v>72</v>
      </c>
      <c r="AP102">
        <f t="shared" si="39"/>
        <v>82</v>
      </c>
      <c r="AQ102">
        <f t="shared" si="40"/>
        <v>85</v>
      </c>
      <c r="AR102">
        <f t="shared" si="41"/>
        <v>80</v>
      </c>
      <c r="AS102">
        <f t="shared" si="42"/>
        <v>77</v>
      </c>
      <c r="AT102">
        <f t="shared" si="43"/>
        <v>78</v>
      </c>
      <c r="AU102">
        <f t="shared" si="44"/>
        <v>74</v>
      </c>
      <c r="AV102">
        <f t="shared" si="45"/>
        <v>70</v>
      </c>
      <c r="AW102">
        <f t="shared" si="46"/>
        <v>69</v>
      </c>
      <c r="AX102">
        <f t="shared" si="47"/>
        <v>66</v>
      </c>
      <c r="AY102">
        <f t="shared" si="48"/>
        <v>65</v>
      </c>
      <c r="AZ102">
        <f t="shared" si="49"/>
        <v>60</v>
      </c>
      <c r="BA102">
        <f t="shared" si="50"/>
        <v>56</v>
      </c>
      <c r="BB102">
        <f t="shared" si="51"/>
        <v>48</v>
      </c>
      <c r="BC102">
        <f t="shared" si="52"/>
        <v>41</v>
      </c>
      <c r="BD102">
        <f t="shared" si="53"/>
        <v>36</v>
      </c>
      <c r="BE102">
        <f t="shared" si="54"/>
        <v>37</v>
      </c>
      <c r="BF102">
        <f t="shared" si="55"/>
        <v>37</v>
      </c>
      <c r="BG102">
        <f t="shared" si="56"/>
        <v>37</v>
      </c>
    </row>
    <row r="103" spans="2:59" x14ac:dyDescent="0.3">
      <c r="B103" s="27" t="s">
        <v>142</v>
      </c>
      <c r="C103" s="28">
        <v>6.0522801880000001</v>
      </c>
      <c r="D103" s="28">
        <v>6.036690235</v>
      </c>
      <c r="E103" s="28">
        <v>6.1392002110000004</v>
      </c>
      <c r="F103" s="28">
        <v>6.1920399670000004</v>
      </c>
      <c r="G103" s="28">
        <v>6.466800213</v>
      </c>
      <c r="H103" s="28">
        <v>6.7390699390000002</v>
      </c>
      <c r="I103" s="28">
        <v>7.0822401050000003</v>
      </c>
      <c r="J103" s="28">
        <v>7.0149898530000003</v>
      </c>
      <c r="K103" s="28">
        <v>7.3030800820000001</v>
      </c>
      <c r="L103" s="28">
        <v>7.6353597640000004</v>
      </c>
      <c r="M103" s="28">
        <v>7.8951084900000001</v>
      </c>
      <c r="N103" s="28">
        <v>7.8951084900000001</v>
      </c>
      <c r="O103" s="28">
        <v>7.8951084900000001</v>
      </c>
      <c r="P103" s="28">
        <v>7.8951084900000001</v>
      </c>
      <c r="Q103" s="28">
        <v>4.6500000950000002</v>
      </c>
      <c r="R103" s="28">
        <v>4.7899999619999996</v>
      </c>
      <c r="S103" s="28">
        <v>4.8800001139999996</v>
      </c>
      <c r="T103" s="28">
        <v>4.9600000380000004</v>
      </c>
      <c r="U103" s="28">
        <v>5.1599998469999999</v>
      </c>
      <c r="V103" s="28">
        <v>5.1466665269999998</v>
      </c>
      <c r="W103" s="28">
        <v>5.1333332059999996</v>
      </c>
      <c r="X103" s="28">
        <v>5.1199998860000004</v>
      </c>
      <c r="Y103" s="28">
        <v>4.7703199390000002</v>
      </c>
      <c r="Z103" s="28">
        <v>4.5399999619999996</v>
      </c>
      <c r="AA103" s="28">
        <v>4.4270894490000003</v>
      </c>
      <c r="AB103" s="28">
        <v>4.3169870379999997</v>
      </c>
      <c r="AC103" s="28">
        <v>4.3169870379999997</v>
      </c>
      <c r="AD103" s="28">
        <v>4.3169870379999997</v>
      </c>
      <c r="AF103">
        <f t="shared" si="29"/>
        <v>131</v>
      </c>
      <c r="AG103">
        <f t="shared" si="30"/>
        <v>131</v>
      </c>
      <c r="AH103">
        <f t="shared" si="31"/>
        <v>131</v>
      </c>
      <c r="AI103">
        <f t="shared" si="32"/>
        <v>131</v>
      </c>
      <c r="AJ103">
        <f t="shared" si="33"/>
        <v>131</v>
      </c>
      <c r="AK103">
        <f t="shared" si="34"/>
        <v>131</v>
      </c>
      <c r="AL103">
        <f t="shared" si="35"/>
        <v>130</v>
      </c>
      <c r="AM103">
        <f t="shared" si="36"/>
        <v>131</v>
      </c>
      <c r="AN103">
        <f t="shared" si="37"/>
        <v>129</v>
      </c>
      <c r="AO103">
        <f t="shared" si="38"/>
        <v>129</v>
      </c>
      <c r="AP103">
        <f t="shared" si="39"/>
        <v>129</v>
      </c>
      <c r="AQ103">
        <f t="shared" si="40"/>
        <v>129</v>
      </c>
      <c r="AR103">
        <f t="shared" si="41"/>
        <v>129</v>
      </c>
      <c r="AS103">
        <f t="shared" si="42"/>
        <v>129</v>
      </c>
      <c r="AT103">
        <f t="shared" si="43"/>
        <v>111</v>
      </c>
      <c r="AU103">
        <f t="shared" si="44"/>
        <v>109</v>
      </c>
      <c r="AV103">
        <f t="shared" si="45"/>
        <v>109</v>
      </c>
      <c r="AW103">
        <f t="shared" si="46"/>
        <v>109</v>
      </c>
      <c r="AX103">
        <f t="shared" si="47"/>
        <v>110</v>
      </c>
      <c r="AY103">
        <f t="shared" si="48"/>
        <v>111</v>
      </c>
      <c r="AZ103">
        <f t="shared" si="49"/>
        <v>111</v>
      </c>
      <c r="BA103">
        <f t="shared" si="50"/>
        <v>113</v>
      </c>
      <c r="BB103">
        <f t="shared" si="51"/>
        <v>118</v>
      </c>
      <c r="BC103">
        <f t="shared" si="52"/>
        <v>120</v>
      </c>
      <c r="BD103">
        <f t="shared" si="53"/>
        <v>121</v>
      </c>
      <c r="BE103">
        <f t="shared" si="54"/>
        <v>122</v>
      </c>
      <c r="BF103">
        <f t="shared" si="55"/>
        <v>123</v>
      </c>
      <c r="BG103">
        <f t="shared" si="56"/>
        <v>123</v>
      </c>
    </row>
    <row r="104" spans="2:59" x14ac:dyDescent="0.3">
      <c r="B104" s="27" t="s">
        <v>143</v>
      </c>
      <c r="C104" s="28">
        <v>12.936079980000001</v>
      </c>
      <c r="D104" s="28">
        <v>12.7667799</v>
      </c>
      <c r="E104" s="28">
        <v>13.68774986</v>
      </c>
      <c r="F104" s="28">
        <v>13.2513051</v>
      </c>
      <c r="G104" s="28">
        <v>12.814860339999999</v>
      </c>
      <c r="H104" s="28">
        <v>12.81215954</v>
      </c>
      <c r="I104" s="28">
        <v>13.01272964</v>
      </c>
      <c r="J104" s="28">
        <v>13.07196394</v>
      </c>
      <c r="K104" s="28">
        <v>13.131467880000001</v>
      </c>
      <c r="L104" s="28">
        <v>13.19124268</v>
      </c>
      <c r="M104" s="28">
        <v>13.251289570000001</v>
      </c>
      <c r="N104" s="28">
        <v>13.311609799999999</v>
      </c>
      <c r="O104" s="28">
        <v>13.311609799999999</v>
      </c>
      <c r="P104" s="28">
        <v>13.311609799999999</v>
      </c>
      <c r="Q104" s="28">
        <v>9.2799997330000004</v>
      </c>
      <c r="R104" s="28">
        <v>9.4199997579999994</v>
      </c>
      <c r="S104" s="28">
        <v>9.5599997840000004</v>
      </c>
      <c r="T104" s="28">
        <v>9.6999998089999995</v>
      </c>
      <c r="U104" s="28">
        <v>9.8399998350000004</v>
      </c>
      <c r="V104" s="28">
        <v>9.9799998599999995</v>
      </c>
      <c r="W104" s="28">
        <v>10.119999890000001</v>
      </c>
      <c r="X104" s="28">
        <v>10.259999909999999</v>
      </c>
      <c r="Y104" s="28">
        <v>10.399999940000001</v>
      </c>
      <c r="Z104" s="28">
        <v>10.539999959999999</v>
      </c>
      <c r="AA104" s="28">
        <v>10.685866109999999</v>
      </c>
      <c r="AB104" s="28">
        <v>10.833750950000001</v>
      </c>
      <c r="AC104" s="28">
        <v>10.833750950000001</v>
      </c>
      <c r="AD104" s="28">
        <v>10.833750950000001</v>
      </c>
      <c r="AF104">
        <f t="shared" si="29"/>
        <v>75</v>
      </c>
      <c r="AG104">
        <f t="shared" si="30"/>
        <v>79</v>
      </c>
      <c r="AH104">
        <f t="shared" si="31"/>
        <v>68</v>
      </c>
      <c r="AI104">
        <f t="shared" si="32"/>
        <v>76</v>
      </c>
      <c r="AJ104">
        <f t="shared" si="33"/>
        <v>82</v>
      </c>
      <c r="AK104">
        <f t="shared" si="34"/>
        <v>83</v>
      </c>
      <c r="AL104">
        <f t="shared" si="35"/>
        <v>81</v>
      </c>
      <c r="AM104">
        <f t="shared" si="36"/>
        <v>82</v>
      </c>
      <c r="AN104">
        <f t="shared" si="37"/>
        <v>83</v>
      </c>
      <c r="AO104">
        <f t="shared" si="38"/>
        <v>82</v>
      </c>
      <c r="AP104">
        <f t="shared" si="39"/>
        <v>79</v>
      </c>
      <c r="AQ104">
        <f t="shared" si="40"/>
        <v>77</v>
      </c>
      <c r="AR104">
        <f t="shared" si="41"/>
        <v>77</v>
      </c>
      <c r="AS104">
        <f t="shared" si="42"/>
        <v>80</v>
      </c>
      <c r="AT104">
        <f t="shared" si="43"/>
        <v>61</v>
      </c>
      <c r="AU104">
        <f t="shared" si="44"/>
        <v>61</v>
      </c>
      <c r="AV104">
        <f t="shared" si="45"/>
        <v>61</v>
      </c>
      <c r="AW104">
        <f t="shared" si="46"/>
        <v>62</v>
      </c>
      <c r="AX104">
        <f t="shared" si="47"/>
        <v>61</v>
      </c>
      <c r="AY104">
        <f t="shared" si="48"/>
        <v>62</v>
      </c>
      <c r="AZ104">
        <f t="shared" si="49"/>
        <v>61</v>
      </c>
      <c r="BA104">
        <f t="shared" si="50"/>
        <v>61</v>
      </c>
      <c r="BB104">
        <f t="shared" si="51"/>
        <v>62</v>
      </c>
      <c r="BC104">
        <f t="shared" si="52"/>
        <v>59</v>
      </c>
      <c r="BD104">
        <f t="shared" si="53"/>
        <v>58</v>
      </c>
      <c r="BE104">
        <f t="shared" si="54"/>
        <v>56</v>
      </c>
      <c r="BF104">
        <f t="shared" si="55"/>
        <v>57</v>
      </c>
      <c r="BG104">
        <f t="shared" si="56"/>
        <v>57</v>
      </c>
    </row>
    <row r="105" spans="2:59" x14ac:dyDescent="0.3">
      <c r="B105" s="27" t="s">
        <v>150</v>
      </c>
      <c r="C105" s="28">
        <v>13.17776012</v>
      </c>
      <c r="D105" s="28">
        <v>13.20860111</v>
      </c>
      <c r="E105" s="28">
        <v>13.2394421</v>
      </c>
      <c r="F105" s="28">
        <v>13.27028309</v>
      </c>
      <c r="G105" s="28">
        <v>13.301124079999999</v>
      </c>
      <c r="H105" s="28">
        <v>13.331965070000001</v>
      </c>
      <c r="I105" s="28">
        <v>13.36280605</v>
      </c>
      <c r="J105" s="28">
        <v>13.393647039999999</v>
      </c>
      <c r="K105" s="28">
        <v>13.424488029999999</v>
      </c>
      <c r="L105" s="28">
        <v>13.455329020000001</v>
      </c>
      <c r="M105" s="28">
        <v>13.48617001</v>
      </c>
      <c r="N105" s="28">
        <v>13.617330150000001</v>
      </c>
      <c r="O105" s="28">
        <v>13.98706964</v>
      </c>
      <c r="P105" s="28">
        <v>13.98706964</v>
      </c>
      <c r="Q105" s="28">
        <v>7.2800002099999999</v>
      </c>
      <c r="R105" s="28">
        <v>7.5300002099999999</v>
      </c>
      <c r="S105" s="28">
        <v>7.7800002099999999</v>
      </c>
      <c r="T105" s="28">
        <v>8.2899999619999996</v>
      </c>
      <c r="U105" s="28">
        <v>8.25</v>
      </c>
      <c r="V105" s="28">
        <v>8.5200004580000002</v>
      </c>
      <c r="W105" s="28">
        <v>8.3500003809999992</v>
      </c>
      <c r="X105" s="28">
        <v>8.4700002669999996</v>
      </c>
      <c r="Y105" s="28">
        <v>8.5900001530000001</v>
      </c>
      <c r="Z105" s="28">
        <v>8.8100004199999997</v>
      </c>
      <c r="AA105" s="28">
        <v>8.8599996569999995</v>
      </c>
      <c r="AB105" s="28">
        <v>8.9306533849999994</v>
      </c>
      <c r="AC105" s="28">
        <v>8.9306533849999994</v>
      </c>
      <c r="AD105" s="28">
        <v>8.9306533849999994</v>
      </c>
      <c r="AF105">
        <f t="shared" si="29"/>
        <v>70</v>
      </c>
      <c r="AG105">
        <f t="shared" si="30"/>
        <v>71</v>
      </c>
      <c r="AH105">
        <f t="shared" si="31"/>
        <v>75</v>
      </c>
      <c r="AI105">
        <f t="shared" si="32"/>
        <v>75</v>
      </c>
      <c r="AJ105">
        <f t="shared" si="33"/>
        <v>75</v>
      </c>
      <c r="AK105">
        <f t="shared" si="34"/>
        <v>76</v>
      </c>
      <c r="AL105">
        <f t="shared" si="35"/>
        <v>77</v>
      </c>
      <c r="AM105">
        <f t="shared" si="36"/>
        <v>78</v>
      </c>
      <c r="AN105">
        <f t="shared" si="37"/>
        <v>79</v>
      </c>
      <c r="AO105">
        <f t="shared" si="38"/>
        <v>78</v>
      </c>
      <c r="AP105">
        <f t="shared" si="39"/>
        <v>75</v>
      </c>
      <c r="AQ105">
        <f t="shared" si="40"/>
        <v>73</v>
      </c>
      <c r="AR105">
        <f t="shared" si="41"/>
        <v>68</v>
      </c>
      <c r="AS105">
        <f t="shared" si="42"/>
        <v>68</v>
      </c>
      <c r="AT105">
        <f t="shared" si="43"/>
        <v>88</v>
      </c>
      <c r="AU105">
        <f t="shared" si="44"/>
        <v>86</v>
      </c>
      <c r="AV105">
        <f t="shared" si="45"/>
        <v>87</v>
      </c>
      <c r="AW105">
        <f t="shared" si="46"/>
        <v>81</v>
      </c>
      <c r="AX105">
        <f t="shared" si="47"/>
        <v>83</v>
      </c>
      <c r="AY105">
        <f t="shared" si="48"/>
        <v>83</v>
      </c>
      <c r="AZ105">
        <f t="shared" si="49"/>
        <v>85</v>
      </c>
      <c r="BA105">
        <f t="shared" si="50"/>
        <v>83</v>
      </c>
      <c r="BB105">
        <f t="shared" si="51"/>
        <v>83</v>
      </c>
      <c r="BC105">
        <f t="shared" si="52"/>
        <v>82</v>
      </c>
      <c r="BD105">
        <f t="shared" si="53"/>
        <v>82</v>
      </c>
      <c r="BE105">
        <f t="shared" si="54"/>
        <v>86</v>
      </c>
      <c r="BF105">
        <f t="shared" si="55"/>
        <v>88</v>
      </c>
      <c r="BG105">
        <f t="shared" si="56"/>
        <v>88</v>
      </c>
    </row>
    <row r="106" spans="2:59" x14ac:dyDescent="0.3">
      <c r="B106" s="27" t="s">
        <v>144</v>
      </c>
      <c r="C106" s="28">
        <v>13.608302119999999</v>
      </c>
      <c r="D106" s="28">
        <v>13.80462503</v>
      </c>
      <c r="E106" s="28">
        <v>14.00094795</v>
      </c>
      <c r="F106" s="28">
        <v>14.197270870000001</v>
      </c>
      <c r="G106" s="28">
        <v>14.393593790000001</v>
      </c>
      <c r="H106" s="28">
        <v>14.589916710000001</v>
      </c>
      <c r="I106" s="28">
        <v>14.78623962</v>
      </c>
      <c r="J106" s="28">
        <v>14.495710369999999</v>
      </c>
      <c r="K106" s="28">
        <v>14.598042489999999</v>
      </c>
      <c r="L106" s="28">
        <v>14.70109703</v>
      </c>
      <c r="M106" s="28">
        <v>14.80487907</v>
      </c>
      <c r="N106" s="28">
        <v>14.90939376</v>
      </c>
      <c r="O106" s="28">
        <v>14.90939376</v>
      </c>
      <c r="P106" s="28">
        <v>14.90939376</v>
      </c>
      <c r="Q106" s="28">
        <v>8.8699998860000004</v>
      </c>
      <c r="R106" s="28">
        <v>8.8900003430000005</v>
      </c>
      <c r="S106" s="28">
        <v>9.0799999239999991</v>
      </c>
      <c r="T106" s="28">
        <v>9.1400003430000005</v>
      </c>
      <c r="U106" s="28">
        <v>9.1499996190000008</v>
      </c>
      <c r="V106" s="28">
        <v>9.0900001530000001</v>
      </c>
      <c r="W106" s="28">
        <v>9.3133335109999997</v>
      </c>
      <c r="X106" s="28">
        <v>9.5366668699999995</v>
      </c>
      <c r="Y106" s="28">
        <v>9.7600002289999992</v>
      </c>
      <c r="Z106" s="28">
        <v>9.8898163639999996</v>
      </c>
      <c r="AA106" s="28">
        <v>10.021359159999999</v>
      </c>
      <c r="AB106" s="28">
        <v>10.15465159</v>
      </c>
      <c r="AC106" s="28">
        <v>10.15465159</v>
      </c>
      <c r="AD106" s="28">
        <v>10.15465159</v>
      </c>
      <c r="AF106">
        <f t="shared" si="29"/>
        <v>62</v>
      </c>
      <c r="AG106">
        <f t="shared" si="30"/>
        <v>62</v>
      </c>
      <c r="AH106">
        <f t="shared" si="31"/>
        <v>62</v>
      </c>
      <c r="AI106">
        <f t="shared" si="32"/>
        <v>60</v>
      </c>
      <c r="AJ106">
        <f t="shared" si="33"/>
        <v>62</v>
      </c>
      <c r="AK106">
        <f t="shared" si="34"/>
        <v>59</v>
      </c>
      <c r="AL106">
        <f t="shared" si="35"/>
        <v>55</v>
      </c>
      <c r="AM106">
        <f t="shared" si="36"/>
        <v>59</v>
      </c>
      <c r="AN106">
        <f t="shared" si="37"/>
        <v>58</v>
      </c>
      <c r="AO106">
        <f t="shared" si="38"/>
        <v>56</v>
      </c>
      <c r="AP106">
        <f t="shared" si="39"/>
        <v>54</v>
      </c>
      <c r="AQ106">
        <f t="shared" si="40"/>
        <v>52</v>
      </c>
      <c r="AR106">
        <f t="shared" si="41"/>
        <v>54</v>
      </c>
      <c r="AS106">
        <f t="shared" si="42"/>
        <v>55</v>
      </c>
      <c r="AT106">
        <f t="shared" si="43"/>
        <v>66</v>
      </c>
      <c r="AU106">
        <f t="shared" si="44"/>
        <v>66</v>
      </c>
      <c r="AV106">
        <f t="shared" si="45"/>
        <v>67</v>
      </c>
      <c r="AW106">
        <f t="shared" si="46"/>
        <v>67</v>
      </c>
      <c r="AX106">
        <f t="shared" si="47"/>
        <v>69</v>
      </c>
      <c r="AY106">
        <f t="shared" si="48"/>
        <v>70</v>
      </c>
      <c r="AZ106">
        <f t="shared" si="49"/>
        <v>69</v>
      </c>
      <c r="BA106">
        <f t="shared" si="50"/>
        <v>69</v>
      </c>
      <c r="BB106">
        <f t="shared" si="51"/>
        <v>69</v>
      </c>
      <c r="BC106">
        <f t="shared" si="52"/>
        <v>69</v>
      </c>
      <c r="BD106">
        <f t="shared" si="53"/>
        <v>68</v>
      </c>
      <c r="BE106">
        <f t="shared" si="54"/>
        <v>68</v>
      </c>
      <c r="BF106">
        <f t="shared" si="55"/>
        <v>69</v>
      </c>
      <c r="BG106">
        <f t="shared" si="56"/>
        <v>69</v>
      </c>
    </row>
    <row r="107" spans="2:59" x14ac:dyDescent="0.3">
      <c r="B107" s="27" t="s">
        <v>145</v>
      </c>
      <c r="C107" s="28">
        <v>11.54787788</v>
      </c>
      <c r="D107" s="28">
        <v>11.77592583</v>
      </c>
      <c r="E107" s="28">
        <v>12.00397377</v>
      </c>
      <c r="F107" s="28">
        <v>12.23202171</v>
      </c>
      <c r="G107" s="28">
        <v>12.46006966</v>
      </c>
      <c r="H107" s="28">
        <v>12.61225033</v>
      </c>
      <c r="I107" s="28">
        <v>12.583339690000001</v>
      </c>
      <c r="J107" s="28">
        <v>12.818200109999999</v>
      </c>
      <c r="K107" s="28">
        <v>12.84095001</v>
      </c>
      <c r="L107" s="28">
        <v>13.03676033</v>
      </c>
      <c r="M107" s="28">
        <v>12.78335953</v>
      </c>
      <c r="N107" s="28">
        <v>12.81904666</v>
      </c>
      <c r="O107" s="28">
        <v>12.81904666</v>
      </c>
      <c r="P107" s="28">
        <v>12.81904666</v>
      </c>
      <c r="Q107" s="28">
        <v>8.9099998469999999</v>
      </c>
      <c r="R107" s="28">
        <v>8.9899997710000008</v>
      </c>
      <c r="S107" s="28">
        <v>9.0699996949999999</v>
      </c>
      <c r="T107" s="28">
        <v>9.1499996190000008</v>
      </c>
      <c r="U107" s="28">
        <v>8.9074997899999993</v>
      </c>
      <c r="V107" s="28">
        <v>8.6649999619999996</v>
      </c>
      <c r="W107" s="28">
        <v>8.4225001339999999</v>
      </c>
      <c r="X107" s="28">
        <v>8.1800003050000001</v>
      </c>
      <c r="Y107" s="28">
        <v>8.5750002859999999</v>
      </c>
      <c r="Z107" s="28">
        <v>8.9700002669999996</v>
      </c>
      <c r="AA107" s="28">
        <v>8.8900003430000005</v>
      </c>
      <c r="AB107" s="28">
        <v>9.4336199759999992</v>
      </c>
      <c r="AC107" s="28">
        <v>9.9772396089999997</v>
      </c>
      <c r="AD107" s="28">
        <v>9.9772396089999997</v>
      </c>
      <c r="AF107">
        <f t="shared" si="29"/>
        <v>94</v>
      </c>
      <c r="AG107">
        <f t="shared" si="30"/>
        <v>93</v>
      </c>
      <c r="AH107">
        <f t="shared" si="31"/>
        <v>91</v>
      </c>
      <c r="AI107">
        <f t="shared" si="32"/>
        <v>87</v>
      </c>
      <c r="AJ107">
        <f t="shared" si="33"/>
        <v>86</v>
      </c>
      <c r="AK107">
        <f t="shared" si="34"/>
        <v>86</v>
      </c>
      <c r="AL107">
        <f t="shared" si="35"/>
        <v>87</v>
      </c>
      <c r="AM107">
        <f t="shared" si="36"/>
        <v>84</v>
      </c>
      <c r="AN107">
        <f t="shared" si="37"/>
        <v>86</v>
      </c>
      <c r="AO107">
        <f t="shared" si="38"/>
        <v>84</v>
      </c>
      <c r="AP107">
        <f t="shared" si="39"/>
        <v>88</v>
      </c>
      <c r="AQ107">
        <f t="shared" si="40"/>
        <v>87</v>
      </c>
      <c r="AR107">
        <f t="shared" si="41"/>
        <v>88</v>
      </c>
      <c r="AS107">
        <f t="shared" si="42"/>
        <v>91</v>
      </c>
      <c r="AT107">
        <f t="shared" si="43"/>
        <v>64</v>
      </c>
      <c r="AU107">
        <f t="shared" si="44"/>
        <v>65</v>
      </c>
      <c r="AV107">
        <f t="shared" si="45"/>
        <v>68</v>
      </c>
      <c r="AW107">
        <f t="shared" si="46"/>
        <v>66</v>
      </c>
      <c r="AX107">
        <f t="shared" si="47"/>
        <v>71</v>
      </c>
      <c r="AY107">
        <f t="shared" si="48"/>
        <v>79</v>
      </c>
      <c r="AZ107">
        <f t="shared" si="49"/>
        <v>84</v>
      </c>
      <c r="BA107">
        <f t="shared" si="50"/>
        <v>92</v>
      </c>
      <c r="BB107">
        <f t="shared" si="51"/>
        <v>84</v>
      </c>
      <c r="BC107">
        <f t="shared" si="52"/>
        <v>80</v>
      </c>
      <c r="BD107">
        <f t="shared" si="53"/>
        <v>81</v>
      </c>
      <c r="BE107">
        <f t="shared" si="54"/>
        <v>78</v>
      </c>
      <c r="BF107">
        <f t="shared" si="55"/>
        <v>72</v>
      </c>
      <c r="BG107">
        <f t="shared" si="56"/>
        <v>72</v>
      </c>
    </row>
    <row r="108" spans="2:59" x14ac:dyDescent="0.3">
      <c r="B108" s="27" t="s">
        <v>148</v>
      </c>
      <c r="C108" s="28">
        <v>15.76898956</v>
      </c>
      <c r="D108" s="28">
        <v>15.66082001</v>
      </c>
      <c r="E108" s="28">
        <v>15.70232964</v>
      </c>
      <c r="F108" s="28">
        <v>16.59316063</v>
      </c>
      <c r="G108" s="28">
        <v>16.206090929999998</v>
      </c>
      <c r="H108" s="28">
        <v>16.412420269999998</v>
      </c>
      <c r="I108" s="28">
        <v>16.627250669999999</v>
      </c>
      <c r="J108" s="28">
        <v>16.05427933</v>
      </c>
      <c r="K108" s="28">
        <v>15.92910004</v>
      </c>
      <c r="L108" s="28">
        <v>15.873809809999999</v>
      </c>
      <c r="M108" s="28">
        <v>15.84399033</v>
      </c>
      <c r="N108" s="28">
        <v>16.432109830000002</v>
      </c>
      <c r="O108" s="28">
        <v>16.678279880000002</v>
      </c>
      <c r="P108" s="28">
        <v>16.678279880000002</v>
      </c>
      <c r="Q108" s="28">
        <v>12.31000042</v>
      </c>
      <c r="R108" s="28">
        <v>12.55000019</v>
      </c>
      <c r="S108" s="28">
        <v>12.77999973</v>
      </c>
      <c r="T108" s="28">
        <v>12.77999973</v>
      </c>
      <c r="U108" s="28">
        <v>12.84000015</v>
      </c>
      <c r="V108" s="28">
        <v>12.920000079999999</v>
      </c>
      <c r="W108" s="28">
        <v>13</v>
      </c>
      <c r="X108" s="28">
        <v>13.039999959999999</v>
      </c>
      <c r="Y108" s="28">
        <v>13.079999920000001</v>
      </c>
      <c r="Z108" s="28">
        <v>13.119999890000001</v>
      </c>
      <c r="AA108" s="28">
        <v>13.15999985</v>
      </c>
      <c r="AB108" s="28">
        <v>13.208542420000001</v>
      </c>
      <c r="AC108" s="28">
        <v>13.208542420000001</v>
      </c>
      <c r="AD108" s="28">
        <v>13.208542420000001</v>
      </c>
      <c r="AF108">
        <f t="shared" si="29"/>
        <v>28</v>
      </c>
      <c r="AG108">
        <f t="shared" si="30"/>
        <v>28</v>
      </c>
      <c r="AH108">
        <f t="shared" si="31"/>
        <v>29</v>
      </c>
      <c r="AI108">
        <f t="shared" si="32"/>
        <v>21</v>
      </c>
      <c r="AJ108">
        <f t="shared" si="33"/>
        <v>25</v>
      </c>
      <c r="AK108">
        <f t="shared" si="34"/>
        <v>21</v>
      </c>
      <c r="AL108">
        <f t="shared" si="35"/>
        <v>21</v>
      </c>
      <c r="AM108">
        <f t="shared" si="36"/>
        <v>30</v>
      </c>
      <c r="AN108">
        <f t="shared" si="37"/>
        <v>33</v>
      </c>
      <c r="AO108">
        <f t="shared" si="38"/>
        <v>35</v>
      </c>
      <c r="AP108">
        <f t="shared" si="39"/>
        <v>36</v>
      </c>
      <c r="AQ108">
        <f t="shared" si="40"/>
        <v>28</v>
      </c>
      <c r="AR108">
        <f t="shared" si="41"/>
        <v>26</v>
      </c>
      <c r="AS108">
        <f t="shared" si="42"/>
        <v>26</v>
      </c>
      <c r="AT108">
        <f t="shared" si="43"/>
        <v>18</v>
      </c>
      <c r="AU108">
        <f t="shared" si="44"/>
        <v>12</v>
      </c>
      <c r="AV108">
        <f t="shared" si="45"/>
        <v>9</v>
      </c>
      <c r="AW108">
        <f t="shared" si="46"/>
        <v>10</v>
      </c>
      <c r="AX108">
        <f t="shared" si="47"/>
        <v>10</v>
      </c>
      <c r="AY108">
        <f t="shared" si="48"/>
        <v>10</v>
      </c>
      <c r="AZ108">
        <f t="shared" si="49"/>
        <v>11</v>
      </c>
      <c r="BA108">
        <f t="shared" si="50"/>
        <v>10</v>
      </c>
      <c r="BB108">
        <f t="shared" si="51"/>
        <v>10</v>
      </c>
      <c r="BC108">
        <f t="shared" si="52"/>
        <v>9</v>
      </c>
      <c r="BD108">
        <f t="shared" si="53"/>
        <v>9</v>
      </c>
      <c r="BE108">
        <f t="shared" si="54"/>
        <v>9</v>
      </c>
      <c r="BF108">
        <f t="shared" si="55"/>
        <v>9</v>
      </c>
      <c r="BG108">
        <f t="shared" si="56"/>
        <v>9</v>
      </c>
    </row>
    <row r="109" spans="2:59" x14ac:dyDescent="0.3">
      <c r="B109" s="27" t="s">
        <v>149</v>
      </c>
      <c r="C109" s="28">
        <v>16.111000059999999</v>
      </c>
      <c r="D109" s="28">
        <v>16.328620910000001</v>
      </c>
      <c r="E109" s="28">
        <v>16.342615599999998</v>
      </c>
      <c r="F109" s="28">
        <v>16.3566103</v>
      </c>
      <c r="G109" s="28">
        <v>16.37060499</v>
      </c>
      <c r="H109" s="28">
        <v>16.384599690000002</v>
      </c>
      <c r="I109" s="28">
        <v>16.267539979999999</v>
      </c>
      <c r="J109" s="28">
        <v>16.362199780000001</v>
      </c>
      <c r="K109" s="28">
        <v>16.481279369999999</v>
      </c>
      <c r="L109" s="28">
        <v>16.600870130000001</v>
      </c>
      <c r="M109" s="28">
        <v>16.668609620000002</v>
      </c>
      <c r="N109" s="28">
        <v>16.82140923</v>
      </c>
      <c r="O109" s="28">
        <v>17.486820219999998</v>
      </c>
      <c r="P109" s="28">
        <v>17.486820219999998</v>
      </c>
      <c r="Q109" s="28">
        <v>8.0600004199999997</v>
      </c>
      <c r="R109" s="28">
        <v>8.2799997330000004</v>
      </c>
      <c r="S109" s="28">
        <v>8.5</v>
      </c>
      <c r="T109" s="28">
        <v>8.6599998469999999</v>
      </c>
      <c r="U109" s="28">
        <v>8.8699998860000004</v>
      </c>
      <c r="V109" s="28">
        <v>8.9899997710000008</v>
      </c>
      <c r="W109" s="28">
        <v>9.1099996569999995</v>
      </c>
      <c r="X109" s="28">
        <v>9.2200002669999996</v>
      </c>
      <c r="Y109" s="28">
        <v>9.1400003430000005</v>
      </c>
      <c r="Z109" s="28">
        <v>9.3299999239999991</v>
      </c>
      <c r="AA109" s="28">
        <v>9.5799999239999991</v>
      </c>
      <c r="AB109" s="28">
        <v>9.7032544119999997</v>
      </c>
      <c r="AC109" s="28">
        <v>9.7032544119999997</v>
      </c>
      <c r="AD109" s="28">
        <v>9.7032544119999997</v>
      </c>
      <c r="AF109">
        <f t="shared" si="29"/>
        <v>25</v>
      </c>
      <c r="AG109">
        <f t="shared" si="30"/>
        <v>22</v>
      </c>
      <c r="AH109">
        <f t="shared" si="31"/>
        <v>21</v>
      </c>
      <c r="AI109">
        <f t="shared" si="32"/>
        <v>24</v>
      </c>
      <c r="AJ109">
        <f t="shared" si="33"/>
        <v>21</v>
      </c>
      <c r="AK109">
        <f t="shared" si="34"/>
        <v>24</v>
      </c>
      <c r="AL109">
        <f t="shared" si="35"/>
        <v>25</v>
      </c>
      <c r="AM109">
        <f t="shared" si="36"/>
        <v>25</v>
      </c>
      <c r="AN109">
        <f t="shared" si="37"/>
        <v>22</v>
      </c>
      <c r="AO109">
        <f t="shared" si="38"/>
        <v>21</v>
      </c>
      <c r="AP109">
        <f t="shared" si="39"/>
        <v>19</v>
      </c>
      <c r="AQ109">
        <f t="shared" si="40"/>
        <v>20</v>
      </c>
      <c r="AR109">
        <f t="shared" si="41"/>
        <v>15</v>
      </c>
      <c r="AS109">
        <f t="shared" si="42"/>
        <v>15</v>
      </c>
      <c r="AT109">
        <f t="shared" si="43"/>
        <v>74</v>
      </c>
      <c r="AU109">
        <f t="shared" si="44"/>
        <v>73</v>
      </c>
      <c r="AV109">
        <f t="shared" si="45"/>
        <v>72</v>
      </c>
      <c r="AW109">
        <f t="shared" si="46"/>
        <v>73</v>
      </c>
      <c r="AX109">
        <f t="shared" si="47"/>
        <v>73</v>
      </c>
      <c r="AY109">
        <f t="shared" si="48"/>
        <v>74</v>
      </c>
      <c r="AZ109">
        <f t="shared" si="49"/>
        <v>74</v>
      </c>
      <c r="BA109">
        <f t="shared" si="50"/>
        <v>74</v>
      </c>
      <c r="BB109">
        <f t="shared" si="51"/>
        <v>76</v>
      </c>
      <c r="BC109">
        <f t="shared" si="52"/>
        <v>76</v>
      </c>
      <c r="BD109">
        <f t="shared" si="53"/>
        <v>73</v>
      </c>
      <c r="BE109">
        <f t="shared" si="54"/>
        <v>74</v>
      </c>
      <c r="BF109">
        <f t="shared" si="55"/>
        <v>75</v>
      </c>
      <c r="BG109">
        <f t="shared" si="56"/>
        <v>75</v>
      </c>
    </row>
    <row r="110" spans="2:59" x14ac:dyDescent="0.3">
      <c r="B110" s="27" t="s">
        <v>152</v>
      </c>
      <c r="C110" s="28">
        <v>12.54948997</v>
      </c>
      <c r="D110" s="28">
        <v>12.32771015</v>
      </c>
      <c r="E110" s="28">
        <v>12.48701954</v>
      </c>
      <c r="F110" s="28">
        <v>12.522749900000001</v>
      </c>
      <c r="G110" s="28">
        <v>12.35890961</v>
      </c>
      <c r="H110" s="28">
        <v>12.489410400000001</v>
      </c>
      <c r="I110" s="28">
        <v>12.456629749999999</v>
      </c>
      <c r="J110" s="28">
        <v>13.00067997</v>
      </c>
      <c r="K110" s="28">
        <v>13.132390020000001</v>
      </c>
      <c r="L110" s="28">
        <v>13.19771957</v>
      </c>
      <c r="M110" s="28">
        <v>13.26426983</v>
      </c>
      <c r="N110" s="28">
        <v>12.203650469999999</v>
      </c>
      <c r="O110" s="28">
        <v>13.14116001</v>
      </c>
      <c r="P110" s="28">
        <v>13.14116001</v>
      </c>
      <c r="Q110" s="28">
        <v>8.5500001910000005</v>
      </c>
      <c r="R110" s="28">
        <v>8.6499996190000008</v>
      </c>
      <c r="S110" s="28">
        <v>9.1199998860000004</v>
      </c>
      <c r="T110" s="28">
        <v>9.8000001910000005</v>
      </c>
      <c r="U110" s="28">
        <v>9.7200002669999996</v>
      </c>
      <c r="V110" s="28">
        <v>9.6950001720000003</v>
      </c>
      <c r="W110" s="28">
        <v>9.6700000760000009</v>
      </c>
      <c r="X110" s="28">
        <v>9.7299995419999998</v>
      </c>
      <c r="Y110" s="28">
        <v>9.9379997249999992</v>
      </c>
      <c r="Z110" s="28">
        <v>10.14599991</v>
      </c>
      <c r="AA110" s="28">
        <v>10.35400009</v>
      </c>
      <c r="AB110" s="28">
        <v>10.56200027</v>
      </c>
      <c r="AC110" s="28">
        <v>10.77000046</v>
      </c>
      <c r="AD110" s="28">
        <v>10.77000046</v>
      </c>
      <c r="AF110">
        <f t="shared" si="29"/>
        <v>81</v>
      </c>
      <c r="AG110">
        <f t="shared" si="30"/>
        <v>84</v>
      </c>
      <c r="AH110">
        <f t="shared" si="31"/>
        <v>86</v>
      </c>
      <c r="AI110">
        <f t="shared" si="32"/>
        <v>84</v>
      </c>
      <c r="AJ110">
        <f t="shared" si="33"/>
        <v>87</v>
      </c>
      <c r="AK110">
        <f t="shared" si="34"/>
        <v>88</v>
      </c>
      <c r="AL110">
        <f t="shared" si="35"/>
        <v>89</v>
      </c>
      <c r="AM110">
        <f t="shared" si="36"/>
        <v>83</v>
      </c>
      <c r="AN110">
        <f t="shared" si="37"/>
        <v>82</v>
      </c>
      <c r="AO110">
        <f t="shared" si="38"/>
        <v>81</v>
      </c>
      <c r="AP110">
        <f t="shared" si="39"/>
        <v>77</v>
      </c>
      <c r="AQ110">
        <f t="shared" si="40"/>
        <v>95</v>
      </c>
      <c r="AR110">
        <f t="shared" si="41"/>
        <v>83</v>
      </c>
      <c r="AS110">
        <f t="shared" si="42"/>
        <v>85</v>
      </c>
      <c r="AT110">
        <f t="shared" si="43"/>
        <v>69</v>
      </c>
      <c r="AU110">
        <f t="shared" si="44"/>
        <v>69</v>
      </c>
      <c r="AV110">
        <f t="shared" si="45"/>
        <v>64</v>
      </c>
      <c r="AW110">
        <f t="shared" si="46"/>
        <v>61</v>
      </c>
      <c r="AX110">
        <f t="shared" si="47"/>
        <v>64</v>
      </c>
      <c r="AY110">
        <f t="shared" si="48"/>
        <v>66</v>
      </c>
      <c r="AZ110">
        <f t="shared" si="49"/>
        <v>67</v>
      </c>
      <c r="BA110">
        <f t="shared" si="50"/>
        <v>67</v>
      </c>
      <c r="BB110">
        <f t="shared" si="51"/>
        <v>67</v>
      </c>
      <c r="BC110">
        <f t="shared" si="52"/>
        <v>67</v>
      </c>
      <c r="BD110">
        <f t="shared" si="53"/>
        <v>66</v>
      </c>
      <c r="BE110">
        <f t="shared" si="54"/>
        <v>62</v>
      </c>
      <c r="BF110">
        <f t="shared" si="55"/>
        <v>60</v>
      </c>
      <c r="BG110">
        <f t="shared" si="56"/>
        <v>60</v>
      </c>
    </row>
    <row r="111" spans="2:59" x14ac:dyDescent="0.3">
      <c r="B111" s="27" t="s">
        <v>153</v>
      </c>
      <c r="C111" s="28">
        <v>16.197029109999999</v>
      </c>
      <c r="D111" s="28">
        <v>15.56466007</v>
      </c>
      <c r="E111" s="28">
        <v>14.689359659999999</v>
      </c>
      <c r="F111" s="28">
        <v>14.658699670000001</v>
      </c>
      <c r="G111" s="28">
        <v>14.628039680000001</v>
      </c>
      <c r="H111" s="28">
        <v>14.59737968</v>
      </c>
      <c r="I111" s="28">
        <v>14.26296043</v>
      </c>
      <c r="J111" s="28">
        <v>14.23019028</v>
      </c>
      <c r="K111" s="28">
        <v>14.355549809999999</v>
      </c>
      <c r="L111" s="28">
        <v>14.42632961</v>
      </c>
      <c r="M111" s="28">
        <v>14.45413971</v>
      </c>
      <c r="N111" s="28">
        <v>14.507530210000001</v>
      </c>
      <c r="O111" s="28">
        <v>14.052880289999999</v>
      </c>
      <c r="P111" s="28">
        <v>14.052880289999999</v>
      </c>
      <c r="Q111" s="28">
        <v>10.72999954</v>
      </c>
      <c r="R111" s="28">
        <v>10.85999966</v>
      </c>
      <c r="S111" s="28">
        <v>10.960000040000001</v>
      </c>
      <c r="T111" s="28">
        <v>11.02000046</v>
      </c>
      <c r="U111" s="28">
        <v>10.85999966</v>
      </c>
      <c r="V111" s="28">
        <v>10.97999954</v>
      </c>
      <c r="W111" s="28">
        <v>11.079999920000001</v>
      </c>
      <c r="X111" s="28">
        <v>11.149999619999999</v>
      </c>
      <c r="Y111" s="28">
        <v>11.21499968</v>
      </c>
      <c r="Z111" s="28">
        <v>11.27999973</v>
      </c>
      <c r="AA111" s="28">
        <v>11.39000034</v>
      </c>
      <c r="AB111" s="28">
        <v>11.460000040000001</v>
      </c>
      <c r="AC111" s="28">
        <v>11.55000019</v>
      </c>
      <c r="AD111" s="28">
        <v>11.55000019</v>
      </c>
      <c r="AF111">
        <f t="shared" si="29"/>
        <v>23</v>
      </c>
      <c r="AG111">
        <f t="shared" si="30"/>
        <v>29</v>
      </c>
      <c r="AH111">
        <f t="shared" si="31"/>
        <v>48</v>
      </c>
      <c r="AI111">
        <f t="shared" si="32"/>
        <v>53</v>
      </c>
      <c r="AJ111">
        <f t="shared" si="33"/>
        <v>53</v>
      </c>
      <c r="AK111">
        <f t="shared" si="34"/>
        <v>58</v>
      </c>
      <c r="AL111">
        <f t="shared" si="35"/>
        <v>63</v>
      </c>
      <c r="AM111">
        <f t="shared" si="36"/>
        <v>66</v>
      </c>
      <c r="AN111">
        <f t="shared" si="37"/>
        <v>64</v>
      </c>
      <c r="AO111">
        <f t="shared" si="38"/>
        <v>64</v>
      </c>
      <c r="AP111">
        <f t="shared" si="39"/>
        <v>61</v>
      </c>
      <c r="AQ111">
        <f t="shared" si="40"/>
        <v>59</v>
      </c>
      <c r="AR111">
        <f t="shared" si="41"/>
        <v>66</v>
      </c>
      <c r="AS111">
        <f t="shared" si="42"/>
        <v>66</v>
      </c>
      <c r="AT111">
        <f t="shared" si="43"/>
        <v>43</v>
      </c>
      <c r="AU111">
        <f t="shared" si="44"/>
        <v>41</v>
      </c>
      <c r="AV111">
        <f t="shared" si="45"/>
        <v>41</v>
      </c>
      <c r="AW111">
        <f t="shared" si="46"/>
        <v>43</v>
      </c>
      <c r="AX111">
        <f t="shared" si="47"/>
        <v>47</v>
      </c>
      <c r="AY111">
        <f t="shared" si="48"/>
        <v>47</v>
      </c>
      <c r="AZ111">
        <f t="shared" si="49"/>
        <v>45</v>
      </c>
      <c r="BA111">
        <f t="shared" si="50"/>
        <v>45</v>
      </c>
      <c r="BB111">
        <f t="shared" si="51"/>
        <v>44</v>
      </c>
      <c r="BC111">
        <f t="shared" si="52"/>
        <v>45</v>
      </c>
      <c r="BD111">
        <f t="shared" si="53"/>
        <v>45</v>
      </c>
      <c r="BE111">
        <f t="shared" si="54"/>
        <v>45</v>
      </c>
      <c r="BF111">
        <f t="shared" si="55"/>
        <v>46</v>
      </c>
      <c r="BG111">
        <f t="shared" si="56"/>
        <v>46</v>
      </c>
    </row>
    <row r="112" spans="2:59" x14ac:dyDescent="0.3">
      <c r="B112" s="27" t="s">
        <v>154</v>
      </c>
      <c r="C112" s="28">
        <v>14.37661982</v>
      </c>
      <c r="D112" s="28">
        <v>14.69771004</v>
      </c>
      <c r="E112" s="28">
        <v>14.66079998</v>
      </c>
      <c r="F112" s="28">
        <v>14.7792902</v>
      </c>
      <c r="G112" s="28">
        <v>14.83740044</v>
      </c>
      <c r="H112" s="28">
        <v>14.91147041</v>
      </c>
      <c r="I112" s="28">
        <v>14.86800957</v>
      </c>
      <c r="J112" s="28">
        <v>14.55185032</v>
      </c>
      <c r="K112" s="28">
        <v>15.123350139999999</v>
      </c>
      <c r="L112" s="28">
        <v>15.158610339999999</v>
      </c>
      <c r="M112" s="28">
        <v>13.24584007</v>
      </c>
      <c r="N112" s="28">
        <v>13.20059013</v>
      </c>
      <c r="O112" s="28">
        <v>13.18515015</v>
      </c>
      <c r="P112" s="28">
        <v>13.18515015</v>
      </c>
      <c r="Q112" s="28">
        <v>12.34000015</v>
      </c>
      <c r="R112" s="28">
        <v>12.346363759999999</v>
      </c>
      <c r="S112" s="28">
        <v>12.35272737</v>
      </c>
      <c r="T112" s="28">
        <v>12.35909098</v>
      </c>
      <c r="U112" s="28">
        <v>12.365454590000001</v>
      </c>
      <c r="V112" s="28">
        <v>12.3718182</v>
      </c>
      <c r="W112" s="28">
        <v>12.3781818</v>
      </c>
      <c r="X112" s="28">
        <v>12.384545409999999</v>
      </c>
      <c r="Y112" s="28">
        <v>12.39090902</v>
      </c>
      <c r="Z112" s="28">
        <v>12.39727263</v>
      </c>
      <c r="AA112" s="28">
        <v>12.403636240000001</v>
      </c>
      <c r="AB112" s="28">
        <v>12.40999985</v>
      </c>
      <c r="AC112" s="28">
        <v>12.40999985</v>
      </c>
      <c r="AD112" s="28">
        <v>12.40999985</v>
      </c>
      <c r="AF112">
        <f t="shared" si="29"/>
        <v>49</v>
      </c>
      <c r="AG112">
        <f t="shared" si="30"/>
        <v>47</v>
      </c>
      <c r="AH112">
        <f t="shared" si="31"/>
        <v>50</v>
      </c>
      <c r="AI112">
        <f t="shared" si="32"/>
        <v>48</v>
      </c>
      <c r="AJ112">
        <f t="shared" si="33"/>
        <v>50</v>
      </c>
      <c r="AK112">
        <f t="shared" si="34"/>
        <v>47</v>
      </c>
      <c r="AL112">
        <f t="shared" si="35"/>
        <v>51</v>
      </c>
      <c r="AM112">
        <f t="shared" si="36"/>
        <v>58</v>
      </c>
      <c r="AN112">
        <f t="shared" si="37"/>
        <v>49</v>
      </c>
      <c r="AO112">
        <f t="shared" si="38"/>
        <v>48</v>
      </c>
      <c r="AP112">
        <f t="shared" si="39"/>
        <v>80</v>
      </c>
      <c r="AQ112">
        <f t="shared" si="40"/>
        <v>80</v>
      </c>
      <c r="AR112">
        <f t="shared" si="41"/>
        <v>81</v>
      </c>
      <c r="AS112">
        <f t="shared" si="42"/>
        <v>82</v>
      </c>
      <c r="AT112">
        <f t="shared" si="43"/>
        <v>17</v>
      </c>
      <c r="AU112">
        <f t="shared" si="44"/>
        <v>19</v>
      </c>
      <c r="AV112">
        <f t="shared" si="45"/>
        <v>19</v>
      </c>
      <c r="AW112">
        <f t="shared" si="46"/>
        <v>20</v>
      </c>
      <c r="AX112">
        <f t="shared" si="47"/>
        <v>20</v>
      </c>
      <c r="AY112">
        <f t="shared" si="48"/>
        <v>20</v>
      </c>
      <c r="AZ112">
        <f t="shared" si="49"/>
        <v>21</v>
      </c>
      <c r="BA112">
        <f t="shared" si="50"/>
        <v>22</v>
      </c>
      <c r="BB112">
        <f t="shared" si="51"/>
        <v>24</v>
      </c>
      <c r="BC112">
        <f t="shared" si="52"/>
        <v>26</v>
      </c>
      <c r="BD112">
        <f t="shared" si="53"/>
        <v>29</v>
      </c>
      <c r="BE112">
        <f t="shared" si="54"/>
        <v>30</v>
      </c>
      <c r="BF112">
        <f t="shared" si="55"/>
        <v>30</v>
      </c>
      <c r="BG112">
        <f t="shared" si="56"/>
        <v>30</v>
      </c>
    </row>
    <row r="113" spans="2:59" x14ac:dyDescent="0.3">
      <c r="B113" s="27" t="s">
        <v>155</v>
      </c>
      <c r="C113" s="28">
        <v>11.67043018</v>
      </c>
      <c r="D113" s="28">
        <v>11.8947897</v>
      </c>
      <c r="E113" s="28">
        <v>12.107259750000001</v>
      </c>
      <c r="F113" s="28">
        <v>9.685420036</v>
      </c>
      <c r="G113" s="28">
        <v>11.572870249999999</v>
      </c>
      <c r="H113" s="28">
        <v>11.080559729999999</v>
      </c>
      <c r="I113" s="28">
        <v>11.58388996</v>
      </c>
      <c r="J113" s="28">
        <v>11.70065022</v>
      </c>
      <c r="K113" s="28">
        <v>11.40342045</v>
      </c>
      <c r="L113" s="28">
        <v>11.51772976</v>
      </c>
      <c r="M113" s="28">
        <v>11.76366997</v>
      </c>
      <c r="N113" s="28">
        <v>12.009610179999999</v>
      </c>
      <c r="O113" s="28">
        <v>12.255550380000001</v>
      </c>
      <c r="P113" s="28">
        <v>12.59045029</v>
      </c>
      <c r="Q113" s="28">
        <v>3.7656716229999998</v>
      </c>
      <c r="R113" s="28">
        <v>3.767835802</v>
      </c>
      <c r="S113" s="28">
        <v>3.7699999809999998</v>
      </c>
      <c r="T113" s="28">
        <v>3.914999962</v>
      </c>
      <c r="U113" s="28">
        <v>4.0599999430000002</v>
      </c>
      <c r="V113" s="28">
        <v>4.0951499939999998</v>
      </c>
      <c r="W113" s="28">
        <v>4.1734333039999996</v>
      </c>
      <c r="X113" s="28">
        <v>4.2517166140000002</v>
      </c>
      <c r="Y113" s="28">
        <v>4.329999924</v>
      </c>
      <c r="Z113" s="28">
        <v>4.6041550640000004</v>
      </c>
      <c r="AA113" s="28">
        <v>4.8783102039999999</v>
      </c>
      <c r="AB113" s="28">
        <v>4.8791551589999997</v>
      </c>
      <c r="AC113" s="28">
        <v>4.8800001139999996</v>
      </c>
      <c r="AD113" s="28">
        <v>4.8800001139999996</v>
      </c>
      <c r="AF113">
        <f t="shared" si="29"/>
        <v>89</v>
      </c>
      <c r="AG113">
        <f t="shared" si="30"/>
        <v>91</v>
      </c>
      <c r="AH113">
        <f t="shared" si="31"/>
        <v>88</v>
      </c>
      <c r="AI113">
        <f t="shared" si="32"/>
        <v>121</v>
      </c>
      <c r="AJ113">
        <f t="shared" si="33"/>
        <v>103</v>
      </c>
      <c r="AK113">
        <f t="shared" si="34"/>
        <v>109</v>
      </c>
      <c r="AL113">
        <f t="shared" si="35"/>
        <v>104</v>
      </c>
      <c r="AM113">
        <f t="shared" si="36"/>
        <v>102</v>
      </c>
      <c r="AN113">
        <f t="shared" si="37"/>
        <v>106</v>
      </c>
      <c r="AO113">
        <f t="shared" si="38"/>
        <v>104</v>
      </c>
      <c r="AP113">
        <f t="shared" si="39"/>
        <v>101</v>
      </c>
      <c r="AQ113">
        <f t="shared" si="40"/>
        <v>98</v>
      </c>
      <c r="AR113">
        <f t="shared" si="41"/>
        <v>99</v>
      </c>
      <c r="AS113">
        <f t="shared" si="42"/>
        <v>93</v>
      </c>
      <c r="AT113">
        <f t="shared" si="43"/>
        <v>117</v>
      </c>
      <c r="AU113">
        <f t="shared" si="44"/>
        <v>118</v>
      </c>
      <c r="AV113">
        <f t="shared" si="45"/>
        <v>119</v>
      </c>
      <c r="AW113">
        <f t="shared" si="46"/>
        <v>119</v>
      </c>
      <c r="AX113">
        <f t="shared" si="47"/>
        <v>118</v>
      </c>
      <c r="AY113">
        <f t="shared" si="48"/>
        <v>119</v>
      </c>
      <c r="AZ113">
        <f t="shared" si="49"/>
        <v>119</v>
      </c>
      <c r="BA113">
        <f t="shared" si="50"/>
        <v>119</v>
      </c>
      <c r="BB113">
        <f t="shared" si="51"/>
        <v>120</v>
      </c>
      <c r="BC113">
        <f t="shared" si="52"/>
        <v>119</v>
      </c>
      <c r="BD113">
        <f t="shared" si="53"/>
        <v>117</v>
      </c>
      <c r="BE113">
        <f t="shared" si="54"/>
        <v>117</v>
      </c>
      <c r="BF113">
        <f t="shared" si="55"/>
        <v>117</v>
      </c>
      <c r="BG113">
        <f t="shared" si="56"/>
        <v>117</v>
      </c>
    </row>
    <row r="114" spans="2:59" x14ac:dyDescent="0.3">
      <c r="B114" s="27" t="s">
        <v>156</v>
      </c>
      <c r="C114" s="28">
        <v>13.013852829999999</v>
      </c>
      <c r="D114" s="28">
        <v>13.210045340000001</v>
      </c>
      <c r="E114" s="28">
        <v>13.406237839999999</v>
      </c>
      <c r="F114" s="28">
        <v>13.60243034</v>
      </c>
      <c r="G114" s="28">
        <v>14.39805984</v>
      </c>
      <c r="H114" s="28">
        <v>14.76905489</v>
      </c>
      <c r="I114" s="28">
        <v>15.14004993</v>
      </c>
      <c r="J114" s="28">
        <v>15.725070000000001</v>
      </c>
      <c r="K114" s="28">
        <v>15.856100079999999</v>
      </c>
      <c r="L114" s="28">
        <v>15.98313046</v>
      </c>
      <c r="M114" s="28">
        <v>15.75979996</v>
      </c>
      <c r="N114" s="28">
        <v>15.769260409999999</v>
      </c>
      <c r="O114" s="28">
        <v>16.949430469999999</v>
      </c>
      <c r="P114" s="28">
        <v>16.949430469999999</v>
      </c>
      <c r="Q114" s="28">
        <v>8.9466665590000005</v>
      </c>
      <c r="R114" s="28">
        <v>9.1844443219999992</v>
      </c>
      <c r="S114" s="28">
        <v>9.4222220839999995</v>
      </c>
      <c r="T114" s="28">
        <v>9.6599998469999999</v>
      </c>
      <c r="U114" s="28">
        <v>9.7999999520000003</v>
      </c>
      <c r="V114" s="28">
        <v>9.9400000570000007</v>
      </c>
      <c r="W114" s="28">
        <v>10.080000160000001</v>
      </c>
      <c r="X114" s="28">
        <v>10.22000027</v>
      </c>
      <c r="Y114" s="28">
        <v>10.58333365</v>
      </c>
      <c r="Z114" s="28">
        <v>10.946667039999999</v>
      </c>
      <c r="AA114" s="28">
        <v>11.31000042</v>
      </c>
      <c r="AB114" s="28">
        <v>11.606427780000001</v>
      </c>
      <c r="AC114" s="28">
        <v>11.606427780000001</v>
      </c>
      <c r="AD114" s="28">
        <v>11.606427780000001</v>
      </c>
      <c r="AF114">
        <f t="shared" si="29"/>
        <v>73</v>
      </c>
      <c r="AG114">
        <f t="shared" si="30"/>
        <v>70</v>
      </c>
      <c r="AH114">
        <f t="shared" si="31"/>
        <v>71</v>
      </c>
      <c r="AI114">
        <f t="shared" si="32"/>
        <v>70</v>
      </c>
      <c r="AJ114">
        <f t="shared" si="33"/>
        <v>60</v>
      </c>
      <c r="AK114">
        <f t="shared" si="34"/>
        <v>52</v>
      </c>
      <c r="AL114">
        <f t="shared" si="35"/>
        <v>46</v>
      </c>
      <c r="AM114">
        <f t="shared" si="36"/>
        <v>37</v>
      </c>
      <c r="AN114">
        <f t="shared" si="37"/>
        <v>34</v>
      </c>
      <c r="AO114">
        <f t="shared" si="38"/>
        <v>33</v>
      </c>
      <c r="AP114">
        <f t="shared" si="39"/>
        <v>38</v>
      </c>
      <c r="AQ114">
        <f t="shared" si="40"/>
        <v>40</v>
      </c>
      <c r="AR114">
        <f t="shared" si="41"/>
        <v>20</v>
      </c>
      <c r="AS114">
        <f t="shared" si="42"/>
        <v>19</v>
      </c>
      <c r="AT114">
        <f t="shared" si="43"/>
        <v>63</v>
      </c>
      <c r="AU114">
        <f t="shared" si="44"/>
        <v>62</v>
      </c>
      <c r="AV114">
        <f t="shared" si="45"/>
        <v>62</v>
      </c>
      <c r="AW114">
        <f t="shared" si="46"/>
        <v>63</v>
      </c>
      <c r="AX114">
        <f t="shared" si="47"/>
        <v>62</v>
      </c>
      <c r="AY114">
        <f t="shared" si="48"/>
        <v>63</v>
      </c>
      <c r="AZ114">
        <f t="shared" si="49"/>
        <v>63</v>
      </c>
      <c r="BA114">
        <f t="shared" si="50"/>
        <v>62</v>
      </c>
      <c r="BB114">
        <f t="shared" si="51"/>
        <v>56</v>
      </c>
      <c r="BC114">
        <f t="shared" si="52"/>
        <v>51</v>
      </c>
      <c r="BD114">
        <f t="shared" si="53"/>
        <v>47</v>
      </c>
      <c r="BE114">
        <f t="shared" si="54"/>
        <v>43</v>
      </c>
      <c r="BF114">
        <f t="shared" si="55"/>
        <v>44</v>
      </c>
      <c r="BG114">
        <f t="shared" si="56"/>
        <v>44</v>
      </c>
    </row>
    <row r="115" spans="2:59" x14ac:dyDescent="0.3">
      <c r="B115" s="27" t="s">
        <v>165</v>
      </c>
      <c r="C115" s="28">
        <v>13.67858028</v>
      </c>
      <c r="D115" s="28">
        <v>14.22255039</v>
      </c>
      <c r="E115" s="28">
        <v>14.33493996</v>
      </c>
      <c r="F115" s="28">
        <v>14.488719939999999</v>
      </c>
      <c r="G115" s="28">
        <v>14.570139879999999</v>
      </c>
      <c r="H115" s="28">
        <v>14.75028992</v>
      </c>
      <c r="I115" s="28">
        <v>14.8319397</v>
      </c>
      <c r="J115" s="28">
        <v>14.958359720000001</v>
      </c>
      <c r="K115" s="28">
        <v>14.933549879999999</v>
      </c>
      <c r="L115" s="28">
        <v>14.85550976</v>
      </c>
      <c r="M115" s="28">
        <v>14.610960009999999</v>
      </c>
      <c r="N115" s="28">
        <v>14.60991001</v>
      </c>
      <c r="O115" s="28">
        <v>15.04216003</v>
      </c>
      <c r="P115" s="28">
        <v>15.04216003</v>
      </c>
      <c r="Q115" s="28">
        <v>10.369999890000001</v>
      </c>
      <c r="R115" s="28">
        <v>10.56999969</v>
      </c>
      <c r="S115" s="28">
        <v>10.565000059999999</v>
      </c>
      <c r="T115" s="28">
        <v>10.56000042</v>
      </c>
      <c r="U115" s="28">
        <v>10.72000027</v>
      </c>
      <c r="V115" s="28">
        <v>11.02000046</v>
      </c>
      <c r="W115" s="28">
        <v>11.130000109999999</v>
      </c>
      <c r="X115" s="28">
        <v>11.15999985</v>
      </c>
      <c r="Y115" s="28">
        <v>11.26499987</v>
      </c>
      <c r="Z115" s="28">
        <v>11.369999890000001</v>
      </c>
      <c r="AA115" s="28">
        <v>11.505056870000001</v>
      </c>
      <c r="AB115" s="28">
        <v>11.64171812</v>
      </c>
      <c r="AC115" s="28">
        <v>11.64171812</v>
      </c>
      <c r="AD115" s="28">
        <v>11.64171812</v>
      </c>
      <c r="AF115">
        <f t="shared" si="29"/>
        <v>61</v>
      </c>
      <c r="AG115">
        <f t="shared" si="30"/>
        <v>55</v>
      </c>
      <c r="AH115">
        <f t="shared" si="31"/>
        <v>56</v>
      </c>
      <c r="AI115">
        <f t="shared" si="32"/>
        <v>55</v>
      </c>
      <c r="AJ115">
        <f t="shared" si="33"/>
        <v>56</v>
      </c>
      <c r="AK115">
        <f t="shared" si="34"/>
        <v>53</v>
      </c>
      <c r="AL115">
        <f t="shared" si="35"/>
        <v>53</v>
      </c>
      <c r="AM115">
        <f t="shared" si="36"/>
        <v>51</v>
      </c>
      <c r="AN115">
        <f t="shared" si="37"/>
        <v>50</v>
      </c>
      <c r="AO115">
        <f t="shared" si="38"/>
        <v>53</v>
      </c>
      <c r="AP115">
        <f t="shared" si="39"/>
        <v>57</v>
      </c>
      <c r="AQ115">
        <f t="shared" si="40"/>
        <v>57</v>
      </c>
      <c r="AR115">
        <f t="shared" si="41"/>
        <v>51</v>
      </c>
      <c r="AS115">
        <f t="shared" si="42"/>
        <v>52</v>
      </c>
      <c r="AT115">
        <f t="shared" si="43"/>
        <v>50</v>
      </c>
      <c r="AU115">
        <f t="shared" si="44"/>
        <v>49</v>
      </c>
      <c r="AV115">
        <f t="shared" si="45"/>
        <v>51</v>
      </c>
      <c r="AW115">
        <f t="shared" si="46"/>
        <v>51</v>
      </c>
      <c r="AX115">
        <f t="shared" si="47"/>
        <v>48</v>
      </c>
      <c r="AY115">
        <f t="shared" si="48"/>
        <v>45</v>
      </c>
      <c r="AZ115">
        <f t="shared" si="49"/>
        <v>44</v>
      </c>
      <c r="BA115">
        <f t="shared" si="50"/>
        <v>43</v>
      </c>
      <c r="BB115">
        <f t="shared" si="51"/>
        <v>42</v>
      </c>
      <c r="BC115">
        <f t="shared" si="52"/>
        <v>42</v>
      </c>
      <c r="BD115">
        <f t="shared" si="53"/>
        <v>42</v>
      </c>
      <c r="BE115">
        <f t="shared" si="54"/>
        <v>42</v>
      </c>
      <c r="BF115">
        <f t="shared" si="55"/>
        <v>42</v>
      </c>
      <c r="BG115">
        <f t="shared" si="56"/>
        <v>42</v>
      </c>
    </row>
    <row r="116" spans="2:59" x14ac:dyDescent="0.3">
      <c r="B116" s="27" t="s">
        <v>173</v>
      </c>
      <c r="C116" s="28">
        <v>11.19475894</v>
      </c>
      <c r="D116" s="28">
        <v>12.074509620000001</v>
      </c>
      <c r="E116" s="28">
        <v>14.0287199</v>
      </c>
      <c r="F116" s="28">
        <v>14.36818027</v>
      </c>
      <c r="G116" s="28">
        <v>16.03841019</v>
      </c>
      <c r="H116" s="28">
        <v>16.148319239999999</v>
      </c>
      <c r="I116" s="28">
        <v>17.50135994</v>
      </c>
      <c r="J116" s="28">
        <v>19.694110869999999</v>
      </c>
      <c r="K116" s="28">
        <v>19.199380869999999</v>
      </c>
      <c r="L116" s="28">
        <v>18.676849369999999</v>
      </c>
      <c r="M116" s="28">
        <v>17.851039889999999</v>
      </c>
      <c r="N116" s="28">
        <v>18.22489929</v>
      </c>
      <c r="O116" s="28">
        <v>18.22489929</v>
      </c>
      <c r="P116" s="28">
        <v>18.22489929</v>
      </c>
      <c r="Q116" s="28">
        <v>10.760564649999999</v>
      </c>
      <c r="R116" s="28">
        <v>10.809385239999999</v>
      </c>
      <c r="S116" s="28">
        <v>10.85820584</v>
      </c>
      <c r="T116" s="28">
        <v>10.90702643</v>
      </c>
      <c r="U116" s="28">
        <v>10.955847029999999</v>
      </c>
      <c r="V116" s="28">
        <v>11.004667619999999</v>
      </c>
      <c r="W116" s="28">
        <v>11.05348822</v>
      </c>
      <c r="X116" s="28">
        <v>11.10230881</v>
      </c>
      <c r="Y116" s="28">
        <v>11.151129409999999</v>
      </c>
      <c r="Z116" s="28">
        <v>11.199949999999999</v>
      </c>
      <c r="AA116" s="28">
        <v>11.199949999999999</v>
      </c>
      <c r="AB116" s="28">
        <v>11.199949999999999</v>
      </c>
      <c r="AC116" s="28">
        <v>11.199949999999999</v>
      </c>
      <c r="AD116" s="28">
        <v>11.199949999999999</v>
      </c>
      <c r="AF116">
        <f t="shared" si="29"/>
        <v>100</v>
      </c>
      <c r="AG116">
        <f t="shared" si="30"/>
        <v>87</v>
      </c>
      <c r="AH116">
        <f t="shared" si="31"/>
        <v>61</v>
      </c>
      <c r="AI116">
        <f t="shared" si="32"/>
        <v>57</v>
      </c>
      <c r="AJ116">
        <f t="shared" si="33"/>
        <v>29</v>
      </c>
      <c r="AK116">
        <f t="shared" si="34"/>
        <v>27</v>
      </c>
      <c r="AL116">
        <f t="shared" si="35"/>
        <v>14</v>
      </c>
      <c r="AM116">
        <f t="shared" si="36"/>
        <v>3</v>
      </c>
      <c r="AN116">
        <f t="shared" si="37"/>
        <v>6</v>
      </c>
      <c r="AO116">
        <f t="shared" si="38"/>
        <v>8</v>
      </c>
      <c r="AP116">
        <f t="shared" si="39"/>
        <v>14</v>
      </c>
      <c r="AQ116">
        <f t="shared" si="40"/>
        <v>14</v>
      </c>
      <c r="AR116">
        <f t="shared" si="41"/>
        <v>14</v>
      </c>
      <c r="AS116">
        <f t="shared" si="42"/>
        <v>14</v>
      </c>
      <c r="AT116">
        <f t="shared" si="43"/>
        <v>42</v>
      </c>
      <c r="AU116">
        <f t="shared" si="44"/>
        <v>43</v>
      </c>
      <c r="AV116">
        <f t="shared" si="45"/>
        <v>44</v>
      </c>
      <c r="AW116">
        <f t="shared" si="46"/>
        <v>46</v>
      </c>
      <c r="AX116">
        <f t="shared" si="47"/>
        <v>45</v>
      </c>
      <c r="AY116">
        <f t="shared" si="48"/>
        <v>46</v>
      </c>
      <c r="AZ116">
        <f t="shared" si="49"/>
        <v>46</v>
      </c>
      <c r="BA116">
        <f t="shared" si="50"/>
        <v>46</v>
      </c>
      <c r="BB116">
        <f t="shared" si="51"/>
        <v>45</v>
      </c>
      <c r="BC116">
        <f t="shared" si="52"/>
        <v>46</v>
      </c>
      <c r="BD116">
        <f t="shared" si="53"/>
        <v>49</v>
      </c>
      <c r="BE116">
        <f t="shared" si="54"/>
        <v>50</v>
      </c>
      <c r="BF116">
        <f t="shared" si="55"/>
        <v>50</v>
      </c>
      <c r="BG116">
        <f t="shared" si="56"/>
        <v>50</v>
      </c>
    </row>
    <row r="117" spans="2:59" x14ac:dyDescent="0.3">
      <c r="B117" s="27" t="s">
        <v>159</v>
      </c>
      <c r="C117" s="28">
        <v>17.633913589999999</v>
      </c>
      <c r="D117" s="28">
        <v>17.468106410000001</v>
      </c>
      <c r="E117" s="28">
        <v>17.302299229999999</v>
      </c>
      <c r="F117" s="28">
        <v>17.136492050000001</v>
      </c>
      <c r="G117" s="28">
        <v>16.970684869999999</v>
      </c>
      <c r="H117" s="28">
        <v>16.804877690000001</v>
      </c>
      <c r="I117" s="28">
        <v>16.63907051</v>
      </c>
      <c r="J117" s="28">
        <v>16.676439290000001</v>
      </c>
      <c r="K117" s="28">
        <v>16.742000579999999</v>
      </c>
      <c r="L117" s="28">
        <v>16.74119949</v>
      </c>
      <c r="M117" s="28">
        <v>16.787359240000001</v>
      </c>
      <c r="N117" s="28">
        <v>16.902730940000001</v>
      </c>
      <c r="O117" s="28">
        <v>16.74227905</v>
      </c>
      <c r="P117" s="28">
        <v>16.74227905</v>
      </c>
      <c r="Q117" s="28">
        <v>10.93999958</v>
      </c>
      <c r="R117" s="28">
        <v>11</v>
      </c>
      <c r="S117" s="28">
        <v>11.02000046</v>
      </c>
      <c r="T117" s="28">
        <v>11.149999619999999</v>
      </c>
      <c r="U117" s="28">
        <v>11.22000027</v>
      </c>
      <c r="V117" s="28">
        <v>11.369999890000001</v>
      </c>
      <c r="W117" s="28">
        <v>11.380000109999999</v>
      </c>
      <c r="X117" s="28">
        <v>11.34000015</v>
      </c>
      <c r="Y117" s="28">
        <v>11.56000042</v>
      </c>
      <c r="Z117" s="28">
        <v>11.68000031</v>
      </c>
      <c r="AA117" s="28">
        <v>11.760000229999999</v>
      </c>
      <c r="AB117" s="28">
        <v>12.079999920000001</v>
      </c>
      <c r="AC117" s="28">
        <v>11.989999770000001</v>
      </c>
      <c r="AD117" s="28">
        <v>11.989999770000001</v>
      </c>
      <c r="AF117">
        <f t="shared" si="29"/>
        <v>6</v>
      </c>
      <c r="AG117">
        <f t="shared" si="30"/>
        <v>9</v>
      </c>
      <c r="AH117">
        <f t="shared" si="31"/>
        <v>9</v>
      </c>
      <c r="AI117">
        <f t="shared" si="32"/>
        <v>14</v>
      </c>
      <c r="AJ117">
        <f t="shared" si="33"/>
        <v>16</v>
      </c>
      <c r="AK117">
        <f t="shared" si="34"/>
        <v>17</v>
      </c>
      <c r="AL117">
        <f t="shared" si="35"/>
        <v>20</v>
      </c>
      <c r="AM117">
        <f t="shared" si="36"/>
        <v>18</v>
      </c>
      <c r="AN117">
        <f t="shared" si="37"/>
        <v>18</v>
      </c>
      <c r="AO117">
        <f t="shared" si="38"/>
        <v>18</v>
      </c>
      <c r="AP117">
        <f t="shared" si="39"/>
        <v>18</v>
      </c>
      <c r="AQ117">
        <f t="shared" si="40"/>
        <v>19</v>
      </c>
      <c r="AR117">
        <f t="shared" si="41"/>
        <v>23</v>
      </c>
      <c r="AS117">
        <f t="shared" si="42"/>
        <v>24</v>
      </c>
      <c r="AT117">
        <f t="shared" si="43"/>
        <v>40</v>
      </c>
      <c r="AU117">
        <f t="shared" si="44"/>
        <v>39</v>
      </c>
      <c r="AV117">
        <f t="shared" si="45"/>
        <v>40</v>
      </c>
      <c r="AW117">
        <f t="shared" si="46"/>
        <v>39</v>
      </c>
      <c r="AX117">
        <f t="shared" si="47"/>
        <v>40</v>
      </c>
      <c r="AY117">
        <f t="shared" si="48"/>
        <v>36</v>
      </c>
      <c r="AZ117">
        <f t="shared" si="49"/>
        <v>38</v>
      </c>
      <c r="BA117">
        <f t="shared" si="50"/>
        <v>40</v>
      </c>
      <c r="BB117">
        <f t="shared" si="51"/>
        <v>38</v>
      </c>
      <c r="BC117">
        <f t="shared" si="52"/>
        <v>38</v>
      </c>
      <c r="BD117">
        <f t="shared" si="53"/>
        <v>38</v>
      </c>
      <c r="BE117">
        <f t="shared" si="54"/>
        <v>35</v>
      </c>
      <c r="BF117">
        <f t="shared" si="55"/>
        <v>35</v>
      </c>
      <c r="BG117">
        <f t="shared" si="56"/>
        <v>35</v>
      </c>
    </row>
    <row r="118" spans="2:59" x14ac:dyDescent="0.3">
      <c r="B118" s="27" t="s">
        <v>169</v>
      </c>
      <c r="C118" s="28">
        <v>15.260299679999999</v>
      </c>
      <c r="D118" s="28">
        <v>15.20849037</v>
      </c>
      <c r="E118" s="28">
        <v>15.158109659999999</v>
      </c>
      <c r="F118" s="28">
        <v>15.11940002</v>
      </c>
      <c r="G118" s="28">
        <v>14.98192978</v>
      </c>
      <c r="H118" s="28">
        <v>14.8499403</v>
      </c>
      <c r="I118" s="28">
        <v>14.67245007</v>
      </c>
      <c r="J118" s="28">
        <v>14.59996986</v>
      </c>
      <c r="K118" s="28">
        <v>14.541440010000001</v>
      </c>
      <c r="L118" s="28">
        <v>14.524009700000001</v>
      </c>
      <c r="M118" s="28">
        <v>14.568920139999999</v>
      </c>
      <c r="N118" s="28">
        <v>14.72154999</v>
      </c>
      <c r="O118" s="28">
        <v>14.946849820000001</v>
      </c>
      <c r="P118" s="28">
        <v>14.946849820000001</v>
      </c>
      <c r="Q118" s="28">
        <v>12.27600002</v>
      </c>
      <c r="R118" s="28">
        <v>12.5</v>
      </c>
      <c r="S118" s="28">
        <v>12.380000109999999</v>
      </c>
      <c r="T118" s="28">
        <v>12.43999958</v>
      </c>
      <c r="U118" s="28">
        <v>12.43999958</v>
      </c>
      <c r="V118" s="28">
        <v>12.64000034</v>
      </c>
      <c r="W118" s="28">
        <v>12.710000040000001</v>
      </c>
      <c r="X118" s="28">
        <v>12.77000046</v>
      </c>
      <c r="Y118" s="28">
        <v>12.869999890000001</v>
      </c>
      <c r="Z118" s="28">
        <v>12.90999985</v>
      </c>
      <c r="AA118" s="28">
        <v>13.00624316</v>
      </c>
      <c r="AB118" s="28">
        <v>13.103203969999999</v>
      </c>
      <c r="AC118" s="28">
        <v>13.103203969999999</v>
      </c>
      <c r="AD118" s="28">
        <v>13.103203969999999</v>
      </c>
      <c r="AF118">
        <f t="shared" si="29"/>
        <v>36</v>
      </c>
      <c r="AG118">
        <f t="shared" si="30"/>
        <v>40</v>
      </c>
      <c r="AH118">
        <f t="shared" si="31"/>
        <v>41</v>
      </c>
      <c r="AI118">
        <f t="shared" si="32"/>
        <v>43</v>
      </c>
      <c r="AJ118">
        <f t="shared" si="33"/>
        <v>48</v>
      </c>
      <c r="AK118">
        <f t="shared" si="34"/>
        <v>50</v>
      </c>
      <c r="AL118">
        <f t="shared" si="35"/>
        <v>58</v>
      </c>
      <c r="AM118">
        <f t="shared" si="36"/>
        <v>57</v>
      </c>
      <c r="AN118">
        <f t="shared" si="37"/>
        <v>61</v>
      </c>
      <c r="AO118">
        <f t="shared" si="38"/>
        <v>59</v>
      </c>
      <c r="AP118">
        <f t="shared" si="39"/>
        <v>59</v>
      </c>
      <c r="AQ118">
        <f t="shared" si="40"/>
        <v>54</v>
      </c>
      <c r="AR118">
        <f t="shared" si="41"/>
        <v>52</v>
      </c>
      <c r="AS118">
        <f t="shared" si="42"/>
        <v>53</v>
      </c>
      <c r="AT118">
        <f t="shared" si="43"/>
        <v>19</v>
      </c>
      <c r="AU118">
        <f t="shared" si="44"/>
        <v>14</v>
      </c>
      <c r="AV118">
        <f t="shared" si="45"/>
        <v>18</v>
      </c>
      <c r="AW118">
        <f t="shared" si="46"/>
        <v>18</v>
      </c>
      <c r="AX118">
        <f t="shared" si="47"/>
        <v>17</v>
      </c>
      <c r="AY118">
        <f t="shared" si="48"/>
        <v>14</v>
      </c>
      <c r="AZ118">
        <f t="shared" si="49"/>
        <v>15</v>
      </c>
      <c r="BA118">
        <f t="shared" si="50"/>
        <v>15</v>
      </c>
      <c r="BB118">
        <f t="shared" si="51"/>
        <v>12</v>
      </c>
      <c r="BC118">
        <f t="shared" si="52"/>
        <v>12</v>
      </c>
      <c r="BD118">
        <f t="shared" si="53"/>
        <v>11</v>
      </c>
      <c r="BE118">
        <f t="shared" si="54"/>
        <v>11</v>
      </c>
      <c r="BF118">
        <f t="shared" si="55"/>
        <v>11</v>
      </c>
      <c r="BG118">
        <f t="shared" si="56"/>
        <v>11</v>
      </c>
    </row>
    <row r="119" spans="2:59" x14ac:dyDescent="0.3">
      <c r="B119" s="27" t="s">
        <v>170</v>
      </c>
      <c r="C119" s="28">
        <v>17.080049509999998</v>
      </c>
      <c r="D119" s="28">
        <v>16.935920719999999</v>
      </c>
      <c r="E119" s="28">
        <v>16.95046997</v>
      </c>
      <c r="F119" s="28">
        <v>17.683309560000001</v>
      </c>
      <c r="G119" s="28">
        <v>17.346290589999999</v>
      </c>
      <c r="H119" s="28">
        <v>17.271780010000001</v>
      </c>
      <c r="I119" s="28">
        <v>17.457500459999999</v>
      </c>
      <c r="J119" s="28">
        <v>17.472660059999999</v>
      </c>
      <c r="K119" s="28">
        <v>17.444259639999999</v>
      </c>
      <c r="L119" s="28">
        <v>17.325189590000001</v>
      </c>
      <c r="M119" s="28">
        <v>17.262269969999998</v>
      </c>
      <c r="N119" s="28">
        <v>17.406579969999999</v>
      </c>
      <c r="O119" s="28">
        <v>17.477170940000001</v>
      </c>
      <c r="P119" s="28">
        <v>17.477170940000001</v>
      </c>
      <c r="Q119" s="28">
        <v>12.06000042</v>
      </c>
      <c r="R119" s="28">
        <v>12.210000040000001</v>
      </c>
      <c r="S119" s="28">
        <v>12.27999973</v>
      </c>
      <c r="T119" s="28">
        <v>12.380000109999999</v>
      </c>
      <c r="U119" s="28">
        <v>12.43000031</v>
      </c>
      <c r="V119" s="28">
        <v>12.56999969</v>
      </c>
      <c r="W119" s="28">
        <v>12.670000079999999</v>
      </c>
      <c r="X119" s="28">
        <v>12.69999981</v>
      </c>
      <c r="Y119" s="28">
        <v>12.75</v>
      </c>
      <c r="Z119" s="28">
        <v>12.80000019</v>
      </c>
      <c r="AA119" s="28">
        <v>12.8753791</v>
      </c>
      <c r="AB119" s="28">
        <v>12.951201920000001</v>
      </c>
      <c r="AC119" s="28">
        <v>12.951201920000001</v>
      </c>
      <c r="AD119" s="28">
        <v>12.951201920000001</v>
      </c>
      <c r="AF119">
        <f t="shared" si="29"/>
        <v>9</v>
      </c>
      <c r="AG119">
        <f t="shared" si="30"/>
        <v>15</v>
      </c>
      <c r="AH119">
        <f t="shared" si="31"/>
        <v>15</v>
      </c>
      <c r="AI119">
        <f t="shared" si="32"/>
        <v>10</v>
      </c>
      <c r="AJ119">
        <f t="shared" si="33"/>
        <v>13</v>
      </c>
      <c r="AK119">
        <f t="shared" si="34"/>
        <v>14</v>
      </c>
      <c r="AL119">
        <f t="shared" si="35"/>
        <v>15</v>
      </c>
      <c r="AM119">
        <f t="shared" si="36"/>
        <v>15</v>
      </c>
      <c r="AN119">
        <f t="shared" si="37"/>
        <v>15</v>
      </c>
      <c r="AO119">
        <f t="shared" si="38"/>
        <v>15</v>
      </c>
      <c r="AP119">
        <f t="shared" si="39"/>
        <v>15</v>
      </c>
      <c r="AQ119">
        <f t="shared" si="40"/>
        <v>16</v>
      </c>
      <c r="AR119">
        <f t="shared" si="41"/>
        <v>17</v>
      </c>
      <c r="AS119">
        <f t="shared" si="42"/>
        <v>17</v>
      </c>
      <c r="AT119">
        <f t="shared" si="43"/>
        <v>21</v>
      </c>
      <c r="AU119">
        <f t="shared" si="44"/>
        <v>21</v>
      </c>
      <c r="AV119">
        <f t="shared" si="45"/>
        <v>22</v>
      </c>
      <c r="AW119">
        <f t="shared" si="46"/>
        <v>19</v>
      </c>
      <c r="AX119">
        <f t="shared" si="47"/>
        <v>18</v>
      </c>
      <c r="AY119">
        <f t="shared" si="48"/>
        <v>18</v>
      </c>
      <c r="AZ119">
        <f t="shared" si="49"/>
        <v>17</v>
      </c>
      <c r="BA119">
        <f t="shared" si="50"/>
        <v>17</v>
      </c>
      <c r="BB119">
        <f t="shared" si="51"/>
        <v>17</v>
      </c>
      <c r="BC119">
        <f t="shared" si="52"/>
        <v>17</v>
      </c>
      <c r="BD119">
        <f t="shared" si="53"/>
        <v>16</v>
      </c>
      <c r="BE119">
        <f t="shared" si="54"/>
        <v>15</v>
      </c>
      <c r="BF119">
        <f t="shared" si="55"/>
        <v>15</v>
      </c>
      <c r="BG119">
        <f t="shared" si="56"/>
        <v>15</v>
      </c>
    </row>
    <row r="120" spans="2:59" x14ac:dyDescent="0.3">
      <c r="B120" s="27" t="s">
        <v>168</v>
      </c>
      <c r="C120" s="28">
        <v>11.087869639999999</v>
      </c>
      <c r="D120" s="28">
        <v>11.07616329</v>
      </c>
      <c r="E120" s="28">
        <v>11.064456939999999</v>
      </c>
      <c r="F120" s="28">
        <v>11.05275059</v>
      </c>
      <c r="G120" s="28">
        <v>11.04104424</v>
      </c>
      <c r="H120" s="28">
        <v>11.02933788</v>
      </c>
      <c r="I120" s="28">
        <v>11.017631529999999</v>
      </c>
      <c r="J120" s="28">
        <v>11.00592518</v>
      </c>
      <c r="K120" s="28">
        <v>10.994218829999999</v>
      </c>
      <c r="L120" s="28">
        <v>10.98251247</v>
      </c>
      <c r="M120" s="28">
        <v>10.970806120000001</v>
      </c>
      <c r="N120" s="28">
        <v>10.95909977</v>
      </c>
      <c r="O120" s="28">
        <v>10.95909977</v>
      </c>
      <c r="P120" s="28">
        <v>10.95909977</v>
      </c>
      <c r="Q120" s="28">
        <v>7.982592855</v>
      </c>
      <c r="R120" s="28">
        <v>8.0230250359999999</v>
      </c>
      <c r="S120" s="28">
        <v>8.0634572169999998</v>
      </c>
      <c r="T120" s="28">
        <v>8.1038893969999997</v>
      </c>
      <c r="U120" s="28">
        <v>8.1443215779999996</v>
      </c>
      <c r="V120" s="28">
        <v>8.1847537589999995</v>
      </c>
      <c r="W120" s="28">
        <v>8.2251859389999993</v>
      </c>
      <c r="X120" s="28">
        <v>8.2656181199999992</v>
      </c>
      <c r="Y120" s="28">
        <v>8.3060503010000009</v>
      </c>
      <c r="Z120" s="28">
        <v>8.3470836810000009</v>
      </c>
      <c r="AA120" s="28">
        <v>8.3883197749999994</v>
      </c>
      <c r="AB120" s="28">
        <v>8.4297595820000009</v>
      </c>
      <c r="AC120" s="28">
        <v>8.4297595820000009</v>
      </c>
      <c r="AD120" s="28">
        <v>8.4297595820000009</v>
      </c>
      <c r="AF120">
        <f t="shared" si="29"/>
        <v>102</v>
      </c>
      <c r="AG120">
        <f t="shared" si="30"/>
        <v>102</v>
      </c>
      <c r="AH120">
        <f t="shared" si="31"/>
        <v>105</v>
      </c>
      <c r="AI120">
        <f t="shared" si="32"/>
        <v>107</v>
      </c>
      <c r="AJ120">
        <f t="shared" si="33"/>
        <v>109</v>
      </c>
      <c r="AK120">
        <f t="shared" si="34"/>
        <v>111</v>
      </c>
      <c r="AL120">
        <f t="shared" si="35"/>
        <v>111</v>
      </c>
      <c r="AM120">
        <f t="shared" si="36"/>
        <v>110</v>
      </c>
      <c r="AN120">
        <f t="shared" si="37"/>
        <v>111</v>
      </c>
      <c r="AO120">
        <f t="shared" si="38"/>
        <v>112</v>
      </c>
      <c r="AP120">
        <f t="shared" si="39"/>
        <v>112</v>
      </c>
      <c r="AQ120">
        <f t="shared" si="40"/>
        <v>111</v>
      </c>
      <c r="AR120">
        <f t="shared" si="41"/>
        <v>111</v>
      </c>
      <c r="AS120">
        <f t="shared" si="42"/>
        <v>112</v>
      </c>
      <c r="AT120">
        <f t="shared" si="43"/>
        <v>77</v>
      </c>
      <c r="AU120">
        <f t="shared" si="44"/>
        <v>78</v>
      </c>
      <c r="AV120">
        <f t="shared" si="45"/>
        <v>81</v>
      </c>
      <c r="AW120">
        <f t="shared" si="46"/>
        <v>83</v>
      </c>
      <c r="AX120">
        <f t="shared" si="47"/>
        <v>84</v>
      </c>
      <c r="AY120">
        <f t="shared" si="48"/>
        <v>85</v>
      </c>
      <c r="AZ120">
        <f t="shared" si="49"/>
        <v>87</v>
      </c>
      <c r="BA120">
        <f t="shared" si="50"/>
        <v>89</v>
      </c>
      <c r="BB120">
        <f t="shared" si="51"/>
        <v>91</v>
      </c>
      <c r="BC120">
        <f t="shared" si="52"/>
        <v>92</v>
      </c>
      <c r="BD120">
        <f t="shared" si="53"/>
        <v>92</v>
      </c>
      <c r="BE120">
        <f t="shared" si="54"/>
        <v>92</v>
      </c>
      <c r="BF120">
        <f t="shared" si="55"/>
        <v>92</v>
      </c>
      <c r="BG120">
        <f t="shared" si="56"/>
        <v>92</v>
      </c>
    </row>
    <row r="121" spans="2:59" x14ac:dyDescent="0.3">
      <c r="B121" s="27" t="s">
        <v>171</v>
      </c>
      <c r="C121" s="28">
        <v>15.98805046</v>
      </c>
      <c r="D121" s="28">
        <v>15.87300014</v>
      </c>
      <c r="E121" s="28">
        <v>15.91219044</v>
      </c>
      <c r="F121" s="28">
        <v>18.183980940000001</v>
      </c>
      <c r="G121" s="28">
        <v>18.09351921</v>
      </c>
      <c r="H121" s="28">
        <v>18.320880890000002</v>
      </c>
      <c r="I121" s="28">
        <v>18.42341995</v>
      </c>
      <c r="J121" s="28">
        <v>18.864200589999999</v>
      </c>
      <c r="K121" s="28">
        <v>18.895189290000001</v>
      </c>
      <c r="L121" s="28">
        <v>18.522359850000001</v>
      </c>
      <c r="M121" s="28">
        <v>18.65209007</v>
      </c>
      <c r="N121" s="28">
        <v>19.036769870000001</v>
      </c>
      <c r="O121" s="28">
        <v>18.991470339999999</v>
      </c>
      <c r="P121" s="28">
        <v>18.991470339999999</v>
      </c>
      <c r="Q121" s="28">
        <v>12.210000040000001</v>
      </c>
      <c r="R121" s="28">
        <v>12.27999973</v>
      </c>
      <c r="S121" s="28">
        <v>12.34000015</v>
      </c>
      <c r="T121" s="28">
        <v>12.22999954</v>
      </c>
      <c r="U121" s="28">
        <v>12.289999959999999</v>
      </c>
      <c r="V121" s="28">
        <v>12.350000380000001</v>
      </c>
      <c r="W121" s="28">
        <v>12.40999985</v>
      </c>
      <c r="X121" s="28">
        <v>12.489999770000001</v>
      </c>
      <c r="Y121" s="28">
        <v>12.54999971</v>
      </c>
      <c r="Z121" s="28">
        <v>12.60999966</v>
      </c>
      <c r="AA121" s="28">
        <v>12.674995190000001</v>
      </c>
      <c r="AB121" s="28">
        <v>12.740325739999999</v>
      </c>
      <c r="AC121" s="28">
        <v>12.740325739999999</v>
      </c>
      <c r="AD121" s="28">
        <v>12.740325739999999</v>
      </c>
      <c r="AF121">
        <f t="shared" si="29"/>
        <v>26</v>
      </c>
      <c r="AG121">
        <f t="shared" si="30"/>
        <v>24</v>
      </c>
      <c r="AH121">
        <f t="shared" si="31"/>
        <v>25</v>
      </c>
      <c r="AI121">
        <f t="shared" si="32"/>
        <v>8</v>
      </c>
      <c r="AJ121">
        <f t="shared" si="33"/>
        <v>9</v>
      </c>
      <c r="AK121">
        <f t="shared" si="34"/>
        <v>8</v>
      </c>
      <c r="AL121">
        <f t="shared" si="35"/>
        <v>8</v>
      </c>
      <c r="AM121">
        <f t="shared" si="36"/>
        <v>7</v>
      </c>
      <c r="AN121">
        <f t="shared" si="37"/>
        <v>8</v>
      </c>
      <c r="AO121">
        <f t="shared" si="38"/>
        <v>10</v>
      </c>
      <c r="AP121">
        <f t="shared" si="39"/>
        <v>8</v>
      </c>
      <c r="AQ121">
        <f t="shared" si="40"/>
        <v>8</v>
      </c>
      <c r="AR121">
        <f t="shared" si="41"/>
        <v>8</v>
      </c>
      <c r="AS121">
        <f t="shared" si="42"/>
        <v>8</v>
      </c>
      <c r="AT121">
        <f t="shared" si="43"/>
        <v>20</v>
      </c>
      <c r="AU121">
        <f t="shared" si="44"/>
        <v>20</v>
      </c>
      <c r="AV121">
        <f t="shared" si="45"/>
        <v>20</v>
      </c>
      <c r="AW121">
        <f t="shared" si="46"/>
        <v>21</v>
      </c>
      <c r="AX121">
        <f t="shared" si="47"/>
        <v>21</v>
      </c>
      <c r="AY121">
        <f t="shared" si="48"/>
        <v>21</v>
      </c>
      <c r="AZ121">
        <f t="shared" si="49"/>
        <v>20</v>
      </c>
      <c r="BA121">
        <f t="shared" si="50"/>
        <v>20</v>
      </c>
      <c r="BB121">
        <f t="shared" si="51"/>
        <v>19</v>
      </c>
      <c r="BC121">
        <f t="shared" si="52"/>
        <v>20</v>
      </c>
      <c r="BD121">
        <f t="shared" si="53"/>
        <v>19</v>
      </c>
      <c r="BE121">
        <f t="shared" si="54"/>
        <v>20</v>
      </c>
      <c r="BF121">
        <f t="shared" si="55"/>
        <v>20</v>
      </c>
      <c r="BG121">
        <f t="shared" si="56"/>
        <v>20</v>
      </c>
    </row>
    <row r="122" spans="2:59" x14ac:dyDescent="0.3">
      <c r="B122" s="27" t="s">
        <v>38</v>
      </c>
      <c r="C122" s="28">
        <v>15.6798296</v>
      </c>
      <c r="D122" s="28">
        <v>15.6731596</v>
      </c>
      <c r="E122" s="28">
        <v>15.828009610000001</v>
      </c>
      <c r="F122" s="28">
        <v>16.02375984</v>
      </c>
      <c r="G122" s="28">
        <v>16.089719769999999</v>
      </c>
      <c r="H122" s="28">
        <v>16.1556797</v>
      </c>
      <c r="I122" s="28">
        <v>16.134290700000001</v>
      </c>
      <c r="J122" s="28">
        <v>16.16839981</v>
      </c>
      <c r="K122" s="28">
        <v>16.259050370000001</v>
      </c>
      <c r="L122" s="28">
        <v>16.344579700000001</v>
      </c>
      <c r="M122" s="28">
        <v>16.433660509999999</v>
      </c>
      <c r="N122" s="28">
        <v>16.5837307</v>
      </c>
      <c r="O122" s="28">
        <v>16.667530060000001</v>
      </c>
      <c r="P122" s="28">
        <v>16.667530060000001</v>
      </c>
      <c r="Q122" s="28">
        <v>13.31999969</v>
      </c>
      <c r="R122" s="28">
        <v>13.329999920000001</v>
      </c>
      <c r="S122" s="28">
        <v>13.40999985</v>
      </c>
      <c r="T122" s="28">
        <v>13.5250001</v>
      </c>
      <c r="U122" s="28">
        <v>13.64000034</v>
      </c>
      <c r="V122" s="28">
        <v>13.710000040000001</v>
      </c>
      <c r="W122" s="28">
        <v>13.670000079999999</v>
      </c>
      <c r="X122" s="28">
        <v>13.73500013</v>
      </c>
      <c r="Y122" s="28">
        <v>13.80000019</v>
      </c>
      <c r="Z122" s="28">
        <v>13.85999966</v>
      </c>
      <c r="AA122" s="28">
        <v>13.904488969999999</v>
      </c>
      <c r="AB122" s="28">
        <v>13.94912109</v>
      </c>
      <c r="AC122" s="28">
        <v>13.94912109</v>
      </c>
      <c r="AD122" s="28">
        <v>13.94912109</v>
      </c>
      <c r="AF122">
        <f t="shared" si="29"/>
        <v>29</v>
      </c>
      <c r="AG122">
        <f t="shared" si="30"/>
        <v>27</v>
      </c>
      <c r="AH122">
        <f t="shared" si="31"/>
        <v>26</v>
      </c>
      <c r="AI122">
        <f t="shared" si="32"/>
        <v>28</v>
      </c>
      <c r="AJ122">
        <f t="shared" si="33"/>
        <v>27</v>
      </c>
      <c r="AK122">
        <f t="shared" si="34"/>
        <v>25</v>
      </c>
      <c r="AL122">
        <f t="shared" si="35"/>
        <v>28</v>
      </c>
      <c r="AM122">
        <f t="shared" si="36"/>
        <v>27</v>
      </c>
      <c r="AN122">
        <f t="shared" si="37"/>
        <v>27</v>
      </c>
      <c r="AO122">
        <f t="shared" si="38"/>
        <v>27</v>
      </c>
      <c r="AP122">
        <f t="shared" si="39"/>
        <v>24</v>
      </c>
      <c r="AQ122">
        <f t="shared" si="40"/>
        <v>24</v>
      </c>
      <c r="AR122">
        <f t="shared" si="41"/>
        <v>27</v>
      </c>
      <c r="AS122">
        <f t="shared" si="42"/>
        <v>27</v>
      </c>
      <c r="AT122">
        <f t="shared" si="43"/>
        <v>5</v>
      </c>
      <c r="AU122">
        <f t="shared" si="44"/>
        <v>5</v>
      </c>
      <c r="AV122">
        <f t="shared" si="45"/>
        <v>4</v>
      </c>
      <c r="AW122">
        <f t="shared" si="46"/>
        <v>4</v>
      </c>
      <c r="AX122">
        <f t="shared" si="47"/>
        <v>3</v>
      </c>
      <c r="AY122">
        <f t="shared" si="48"/>
        <v>2</v>
      </c>
      <c r="AZ122">
        <f t="shared" si="49"/>
        <v>3</v>
      </c>
      <c r="BA122">
        <f t="shared" si="50"/>
        <v>3</v>
      </c>
      <c r="BB122">
        <f t="shared" si="51"/>
        <v>2</v>
      </c>
      <c r="BC122">
        <f t="shared" si="52"/>
        <v>2</v>
      </c>
      <c r="BD122">
        <f t="shared" si="53"/>
        <v>2</v>
      </c>
      <c r="BE122">
        <f t="shared" si="54"/>
        <v>2</v>
      </c>
      <c r="BF122">
        <f t="shared" si="55"/>
        <v>2</v>
      </c>
      <c r="BG122">
        <f t="shared" si="56"/>
        <v>2</v>
      </c>
    </row>
    <row r="123" spans="2:59" x14ac:dyDescent="0.3">
      <c r="B123" s="27" t="s">
        <v>177</v>
      </c>
      <c r="C123" s="28">
        <v>13.538780210000001</v>
      </c>
      <c r="D123" s="28">
        <v>13.67677975</v>
      </c>
      <c r="E123" s="28">
        <v>13.4924202</v>
      </c>
      <c r="F123" s="28">
        <v>13.41460037</v>
      </c>
      <c r="G123" s="28">
        <v>16.065229420000001</v>
      </c>
      <c r="H123" s="28">
        <v>16.041204449999999</v>
      </c>
      <c r="I123" s="28">
        <v>16.01717949</v>
      </c>
      <c r="J123" s="28">
        <v>15.8804996</v>
      </c>
      <c r="K123" s="28">
        <v>15.74381971</v>
      </c>
      <c r="L123" s="28">
        <v>15.607139829999999</v>
      </c>
      <c r="M123" s="28">
        <v>15.47045994</v>
      </c>
      <c r="N123" s="28">
        <v>15.35883492</v>
      </c>
      <c r="O123" s="28">
        <v>15.35883492</v>
      </c>
      <c r="P123" s="28">
        <v>15.35883492</v>
      </c>
      <c r="Q123" s="28">
        <v>7.6100001339999999</v>
      </c>
      <c r="R123" s="28">
        <v>7.7100000380000004</v>
      </c>
      <c r="S123" s="28">
        <v>7.8099999430000002</v>
      </c>
      <c r="T123" s="28">
        <v>7.9099998469999999</v>
      </c>
      <c r="U123" s="28">
        <v>8.0466664629999993</v>
      </c>
      <c r="V123" s="28">
        <v>8.1833330790000005</v>
      </c>
      <c r="W123" s="28">
        <v>8.3199996949999999</v>
      </c>
      <c r="X123" s="28">
        <v>8.3449997899999993</v>
      </c>
      <c r="Y123" s="28">
        <v>8.3699998860000004</v>
      </c>
      <c r="Z123" s="28">
        <v>8.6999998089999995</v>
      </c>
      <c r="AA123" s="28">
        <v>8.8133331930000001</v>
      </c>
      <c r="AB123" s="28">
        <v>8.9266665780000007</v>
      </c>
      <c r="AC123" s="28">
        <v>9.0399999619999996</v>
      </c>
      <c r="AD123" s="28">
        <v>9.0399999619999996</v>
      </c>
      <c r="AF123">
        <f t="shared" si="29"/>
        <v>63</v>
      </c>
      <c r="AG123">
        <f t="shared" si="30"/>
        <v>64</v>
      </c>
      <c r="AH123">
        <f t="shared" si="31"/>
        <v>70</v>
      </c>
      <c r="AI123">
        <f t="shared" si="32"/>
        <v>73</v>
      </c>
      <c r="AJ123">
        <f t="shared" si="33"/>
        <v>28</v>
      </c>
      <c r="AK123">
        <f t="shared" si="34"/>
        <v>30</v>
      </c>
      <c r="AL123">
        <f t="shared" si="35"/>
        <v>30</v>
      </c>
      <c r="AM123">
        <f t="shared" si="36"/>
        <v>33</v>
      </c>
      <c r="AN123">
        <f t="shared" si="37"/>
        <v>38</v>
      </c>
      <c r="AO123">
        <f t="shared" si="38"/>
        <v>40</v>
      </c>
      <c r="AP123">
        <f t="shared" si="39"/>
        <v>45</v>
      </c>
      <c r="AQ123">
        <f t="shared" si="40"/>
        <v>48</v>
      </c>
      <c r="AR123">
        <f t="shared" si="41"/>
        <v>49</v>
      </c>
      <c r="AS123">
        <f t="shared" si="42"/>
        <v>49</v>
      </c>
      <c r="AT123">
        <f t="shared" si="43"/>
        <v>83</v>
      </c>
      <c r="AU123">
        <f t="shared" si="44"/>
        <v>84</v>
      </c>
      <c r="AV123">
        <f t="shared" si="45"/>
        <v>85</v>
      </c>
      <c r="AW123">
        <f t="shared" si="46"/>
        <v>86</v>
      </c>
      <c r="AX123">
        <f t="shared" si="47"/>
        <v>86</v>
      </c>
      <c r="AY123">
        <f t="shared" si="48"/>
        <v>86</v>
      </c>
      <c r="AZ123">
        <f t="shared" si="49"/>
        <v>86</v>
      </c>
      <c r="BA123">
        <f t="shared" si="50"/>
        <v>86</v>
      </c>
      <c r="BB123">
        <f t="shared" si="51"/>
        <v>89</v>
      </c>
      <c r="BC123">
        <f t="shared" si="52"/>
        <v>85</v>
      </c>
      <c r="BD123">
        <f t="shared" si="53"/>
        <v>85</v>
      </c>
      <c r="BE123">
        <f t="shared" si="54"/>
        <v>87</v>
      </c>
      <c r="BF123">
        <f t="shared" si="55"/>
        <v>82</v>
      </c>
      <c r="BG123">
        <f t="shared" si="56"/>
        <v>82</v>
      </c>
    </row>
    <row r="124" spans="2:59" x14ac:dyDescent="0.3">
      <c r="B124" s="27" t="s">
        <v>180</v>
      </c>
      <c r="C124" s="28">
        <v>13.12940025</v>
      </c>
      <c r="D124" s="28">
        <v>13.14062055</v>
      </c>
      <c r="E124" s="28">
        <v>13.151840849999999</v>
      </c>
      <c r="F124" s="28">
        <v>13.16306114</v>
      </c>
      <c r="G124" s="28">
        <v>13.17428144</v>
      </c>
      <c r="H124" s="28">
        <v>13.18550173</v>
      </c>
      <c r="I124" s="28">
        <v>13.19672203</v>
      </c>
      <c r="J124" s="28">
        <v>13.20797104</v>
      </c>
      <c r="K124" s="28">
        <v>13.219229629999999</v>
      </c>
      <c r="L124" s="28">
        <v>13.23049782</v>
      </c>
      <c r="M124" s="28">
        <v>13.24177562</v>
      </c>
      <c r="N124" s="28">
        <v>13.25306303</v>
      </c>
      <c r="O124" s="28">
        <v>13.25306303</v>
      </c>
      <c r="P124" s="28">
        <v>13.25306303</v>
      </c>
      <c r="Q124" s="28">
        <v>5.3499999049999998</v>
      </c>
      <c r="R124" s="28">
        <v>5.3350399340000001</v>
      </c>
      <c r="S124" s="28">
        <v>5.3200799620000003</v>
      </c>
      <c r="T124" s="28">
        <v>5.3051199909999998</v>
      </c>
      <c r="U124" s="28">
        <v>5.2901600200000001</v>
      </c>
      <c r="V124" s="28">
        <v>5.2752000490000004</v>
      </c>
      <c r="W124" s="28">
        <v>5.2602400779999998</v>
      </c>
      <c r="X124" s="28">
        <v>5.4406949300000003</v>
      </c>
      <c r="Y124" s="28">
        <v>5.6273403640000002</v>
      </c>
      <c r="Z124" s="28">
        <v>5.8203887529999996</v>
      </c>
      <c r="AA124" s="28">
        <v>6.0200597509999998</v>
      </c>
      <c r="AB124" s="28">
        <v>6.2265805509999996</v>
      </c>
      <c r="AC124" s="28">
        <v>6.2265805509999996</v>
      </c>
      <c r="AD124" s="28">
        <v>6.2265805509999996</v>
      </c>
      <c r="AF124">
        <f t="shared" si="29"/>
        <v>71</v>
      </c>
      <c r="AG124">
        <f t="shared" si="30"/>
        <v>74</v>
      </c>
      <c r="AH124">
        <f t="shared" si="31"/>
        <v>77</v>
      </c>
      <c r="AI124">
        <f t="shared" si="32"/>
        <v>78</v>
      </c>
      <c r="AJ124">
        <f t="shared" si="33"/>
        <v>78</v>
      </c>
      <c r="AK124">
        <f t="shared" si="34"/>
        <v>78</v>
      </c>
      <c r="AL124">
        <f t="shared" si="35"/>
        <v>79</v>
      </c>
      <c r="AM124">
        <f t="shared" si="36"/>
        <v>81</v>
      </c>
      <c r="AN124">
        <f t="shared" si="37"/>
        <v>81</v>
      </c>
      <c r="AO124">
        <f t="shared" si="38"/>
        <v>80</v>
      </c>
      <c r="AP124">
        <f t="shared" si="39"/>
        <v>81</v>
      </c>
      <c r="AQ124">
        <f t="shared" si="40"/>
        <v>79</v>
      </c>
      <c r="AR124">
        <f t="shared" si="41"/>
        <v>79</v>
      </c>
      <c r="AS124">
        <f t="shared" si="42"/>
        <v>81</v>
      </c>
      <c r="AT124">
        <f t="shared" si="43"/>
        <v>105</v>
      </c>
      <c r="AU124">
        <f t="shared" si="44"/>
        <v>106</v>
      </c>
      <c r="AV124">
        <f t="shared" si="45"/>
        <v>107</v>
      </c>
      <c r="AW124">
        <f t="shared" si="46"/>
        <v>107</v>
      </c>
      <c r="AX124">
        <f t="shared" si="47"/>
        <v>108</v>
      </c>
      <c r="AY124">
        <f t="shared" si="48"/>
        <v>110</v>
      </c>
      <c r="AZ124">
        <f t="shared" si="49"/>
        <v>110</v>
      </c>
      <c r="BA124">
        <f t="shared" si="50"/>
        <v>110</v>
      </c>
      <c r="BB124">
        <f t="shared" si="51"/>
        <v>110</v>
      </c>
      <c r="BC124">
        <f t="shared" si="52"/>
        <v>110</v>
      </c>
      <c r="BD124">
        <f t="shared" si="53"/>
        <v>110</v>
      </c>
      <c r="BE124">
        <f t="shared" si="54"/>
        <v>109</v>
      </c>
      <c r="BF124">
        <f t="shared" si="55"/>
        <v>109</v>
      </c>
      <c r="BG124">
        <f t="shared" si="56"/>
        <v>109</v>
      </c>
    </row>
    <row r="125" spans="2:59" x14ac:dyDescent="0.3">
      <c r="B125" s="27" t="s">
        <v>176</v>
      </c>
      <c r="C125" s="28">
        <v>11.34478736</v>
      </c>
      <c r="D125" s="28">
        <v>11.812049869999999</v>
      </c>
      <c r="E125" s="28">
        <v>11.938099859999999</v>
      </c>
      <c r="F125" s="28">
        <v>12.064149860000001</v>
      </c>
      <c r="G125" s="28">
        <v>12.190199850000001</v>
      </c>
      <c r="H125" s="28">
        <v>12.31624985</v>
      </c>
      <c r="I125" s="28">
        <v>12.44229984</v>
      </c>
      <c r="J125" s="28">
        <v>12.56834984</v>
      </c>
      <c r="K125" s="28">
        <v>12.69833781</v>
      </c>
      <c r="L125" s="28">
        <v>12.829670180000001</v>
      </c>
      <c r="M125" s="28">
        <v>12.96236085</v>
      </c>
      <c r="N125" s="28">
        <v>13.096423870000001</v>
      </c>
      <c r="O125" s="28">
        <v>13.096423870000001</v>
      </c>
      <c r="P125" s="28">
        <v>13.096423870000001</v>
      </c>
      <c r="Q125" s="28">
        <v>3.4900000100000002</v>
      </c>
      <c r="R125" s="28">
        <v>3.6400001049999999</v>
      </c>
      <c r="S125" s="28">
        <v>3.8430967730000001</v>
      </c>
      <c r="T125" s="28">
        <v>4.0461934409999998</v>
      </c>
      <c r="U125" s="28">
        <v>4.2492901090000004</v>
      </c>
      <c r="V125" s="28">
        <v>4.4523867770000001</v>
      </c>
      <c r="W125" s="28">
        <v>4.6554834449999998</v>
      </c>
      <c r="X125" s="28">
        <v>4.8585801120000003</v>
      </c>
      <c r="Y125" s="28">
        <v>5.0918673329999997</v>
      </c>
      <c r="Z125" s="28">
        <v>5.3363559589999996</v>
      </c>
      <c r="AA125" s="28">
        <v>5.5925838329999999</v>
      </c>
      <c r="AB125" s="28">
        <v>5.8611146190000003</v>
      </c>
      <c r="AC125" s="28">
        <v>5.8611146190000003</v>
      </c>
      <c r="AD125" s="28">
        <v>5.8611146190000003</v>
      </c>
      <c r="AF125">
        <f t="shared" si="29"/>
        <v>98</v>
      </c>
      <c r="AG125">
        <f t="shared" si="30"/>
        <v>92</v>
      </c>
      <c r="AH125">
        <f t="shared" si="31"/>
        <v>94</v>
      </c>
      <c r="AI125">
        <f t="shared" si="32"/>
        <v>92</v>
      </c>
      <c r="AJ125">
        <f t="shared" si="33"/>
        <v>90</v>
      </c>
      <c r="AK125">
        <f t="shared" si="34"/>
        <v>91</v>
      </c>
      <c r="AL125">
        <f t="shared" si="35"/>
        <v>90</v>
      </c>
      <c r="AM125">
        <f t="shared" si="36"/>
        <v>90</v>
      </c>
      <c r="AN125">
        <f t="shared" si="37"/>
        <v>89</v>
      </c>
      <c r="AO125">
        <f t="shared" si="38"/>
        <v>89</v>
      </c>
      <c r="AP125">
        <f t="shared" si="39"/>
        <v>85</v>
      </c>
      <c r="AQ125">
        <f t="shared" si="40"/>
        <v>83</v>
      </c>
      <c r="AR125">
        <f t="shared" si="41"/>
        <v>85</v>
      </c>
      <c r="AS125">
        <f t="shared" si="42"/>
        <v>88</v>
      </c>
      <c r="AT125">
        <f t="shared" si="43"/>
        <v>119</v>
      </c>
      <c r="AU125">
        <f t="shared" si="44"/>
        <v>119</v>
      </c>
      <c r="AV125">
        <f t="shared" si="45"/>
        <v>118</v>
      </c>
      <c r="AW125">
        <f t="shared" si="46"/>
        <v>117</v>
      </c>
      <c r="AX125">
        <f t="shared" si="47"/>
        <v>117</v>
      </c>
      <c r="AY125">
        <f t="shared" si="48"/>
        <v>118</v>
      </c>
      <c r="AZ125">
        <f t="shared" si="49"/>
        <v>117</v>
      </c>
      <c r="BA125">
        <f t="shared" si="50"/>
        <v>116</v>
      </c>
      <c r="BB125">
        <f t="shared" si="51"/>
        <v>114</v>
      </c>
      <c r="BC125">
        <f t="shared" si="52"/>
        <v>114</v>
      </c>
      <c r="BD125">
        <f t="shared" si="53"/>
        <v>115</v>
      </c>
      <c r="BE125">
        <f t="shared" si="54"/>
        <v>113</v>
      </c>
      <c r="BF125">
        <f t="shared" si="55"/>
        <v>113</v>
      </c>
      <c r="BG125">
        <f t="shared" si="56"/>
        <v>113</v>
      </c>
    </row>
    <row r="126" spans="2:59" x14ac:dyDescent="0.3">
      <c r="B126" s="27" t="s">
        <v>182</v>
      </c>
      <c r="C126" s="28">
        <v>12.754096819999999</v>
      </c>
      <c r="D126" s="28">
        <v>12.92943848</v>
      </c>
      <c r="E126" s="28">
        <v>13.0546583</v>
      </c>
      <c r="F126" s="28">
        <v>13.18109085</v>
      </c>
      <c r="G126" s="28">
        <v>13.30874788</v>
      </c>
      <c r="H126" s="28">
        <v>13.437641259999999</v>
      </c>
      <c r="I126" s="28">
        <v>13.567782940000001</v>
      </c>
      <c r="J126" s="28">
        <v>13.69918504</v>
      </c>
      <c r="K126" s="28">
        <v>13.831859740000001</v>
      </c>
      <c r="L126" s="28">
        <v>13.965819379999999</v>
      </c>
      <c r="M126" s="28">
        <v>14.1010764</v>
      </c>
      <c r="N126" s="28">
        <v>14.23764336</v>
      </c>
      <c r="O126" s="28">
        <v>14.23764336</v>
      </c>
      <c r="P126" s="28">
        <v>14.23764336</v>
      </c>
      <c r="Q126" s="28">
        <v>10.47000027</v>
      </c>
      <c r="R126" s="28">
        <v>10.64000034</v>
      </c>
      <c r="S126" s="28">
        <v>10.65388671</v>
      </c>
      <c r="T126" s="28">
        <v>10.667773070000001</v>
      </c>
      <c r="U126" s="28">
        <v>10.681659440000001</v>
      </c>
      <c r="V126" s="28">
        <v>10.6955458</v>
      </c>
      <c r="W126" s="28">
        <v>10.709432169999999</v>
      </c>
      <c r="X126" s="28">
        <v>10.72331853</v>
      </c>
      <c r="Y126" s="28">
        <v>10.7372049</v>
      </c>
      <c r="Z126" s="28">
        <v>10.751091260000001</v>
      </c>
      <c r="AA126" s="28">
        <v>10.764977630000001</v>
      </c>
      <c r="AB126" s="28">
        <v>10.77886399</v>
      </c>
      <c r="AC126" s="28">
        <v>10.792750359999999</v>
      </c>
      <c r="AD126" s="28">
        <v>10.792750359999999</v>
      </c>
      <c r="AF126">
        <f t="shared" si="29"/>
        <v>77</v>
      </c>
      <c r="AG126">
        <f t="shared" si="30"/>
        <v>78</v>
      </c>
      <c r="AH126">
        <f t="shared" si="31"/>
        <v>80</v>
      </c>
      <c r="AI126">
        <f t="shared" si="32"/>
        <v>77</v>
      </c>
      <c r="AJ126">
        <f t="shared" si="33"/>
        <v>74</v>
      </c>
      <c r="AK126">
        <f t="shared" si="34"/>
        <v>75</v>
      </c>
      <c r="AL126">
        <f t="shared" si="35"/>
        <v>76</v>
      </c>
      <c r="AM126">
        <f t="shared" si="36"/>
        <v>74</v>
      </c>
      <c r="AN126">
        <f t="shared" si="37"/>
        <v>72</v>
      </c>
      <c r="AO126">
        <f t="shared" si="38"/>
        <v>71</v>
      </c>
      <c r="AP126">
        <f t="shared" si="39"/>
        <v>69</v>
      </c>
      <c r="AQ126">
        <f t="shared" si="40"/>
        <v>65</v>
      </c>
      <c r="AR126">
        <f t="shared" si="41"/>
        <v>64</v>
      </c>
      <c r="AS126">
        <f t="shared" si="42"/>
        <v>65</v>
      </c>
      <c r="AT126">
        <f t="shared" si="43"/>
        <v>49</v>
      </c>
      <c r="AU126">
        <f t="shared" si="44"/>
        <v>47</v>
      </c>
      <c r="AV126">
        <f t="shared" si="45"/>
        <v>48</v>
      </c>
      <c r="AW126">
        <f t="shared" si="46"/>
        <v>48</v>
      </c>
      <c r="AX126">
        <f t="shared" si="47"/>
        <v>49</v>
      </c>
      <c r="AY126">
        <f t="shared" si="48"/>
        <v>50</v>
      </c>
      <c r="AZ126">
        <f t="shared" si="49"/>
        <v>49</v>
      </c>
      <c r="BA126">
        <f t="shared" si="50"/>
        <v>51</v>
      </c>
      <c r="BB126">
        <f t="shared" si="51"/>
        <v>54</v>
      </c>
      <c r="BC126">
        <f t="shared" si="52"/>
        <v>53</v>
      </c>
      <c r="BD126">
        <f t="shared" si="53"/>
        <v>54</v>
      </c>
      <c r="BE126">
        <f t="shared" si="54"/>
        <v>58</v>
      </c>
      <c r="BF126">
        <f t="shared" si="55"/>
        <v>59</v>
      </c>
      <c r="BG126">
        <f t="shared" si="56"/>
        <v>59</v>
      </c>
    </row>
    <row r="127" spans="2:59" x14ac:dyDescent="0.3">
      <c r="B127" s="27" t="s">
        <v>183</v>
      </c>
      <c r="C127" s="28">
        <v>14.045189860000001</v>
      </c>
      <c r="D127" s="28">
        <v>14.14445972</v>
      </c>
      <c r="E127" s="28">
        <v>14.157759670000001</v>
      </c>
      <c r="F127" s="28">
        <v>14.17105961</v>
      </c>
      <c r="G127" s="28">
        <v>14.09300041</v>
      </c>
      <c r="H127" s="28">
        <v>14.186329840000001</v>
      </c>
      <c r="I127" s="28">
        <v>14.40567017</v>
      </c>
      <c r="J127" s="28">
        <v>14.45884188</v>
      </c>
      <c r="K127" s="28">
        <v>14.51220985</v>
      </c>
      <c r="L127" s="28">
        <v>14.5657748</v>
      </c>
      <c r="M127" s="28">
        <v>14.61953746</v>
      </c>
      <c r="N127" s="28">
        <v>14.673498560000001</v>
      </c>
      <c r="O127" s="28">
        <v>14.673498560000001</v>
      </c>
      <c r="P127" s="28">
        <v>14.673498560000001</v>
      </c>
      <c r="Q127" s="28">
        <v>6.6500000950000002</v>
      </c>
      <c r="R127" s="28">
        <v>6.8200001720000003</v>
      </c>
      <c r="S127" s="28">
        <v>6.7399997709999999</v>
      </c>
      <c r="T127" s="28">
        <v>6.8549997810000001</v>
      </c>
      <c r="U127" s="28">
        <v>6.9699997900000001</v>
      </c>
      <c r="V127" s="28">
        <v>7.0849998000000003</v>
      </c>
      <c r="W127" s="28">
        <v>7.1999998090000004</v>
      </c>
      <c r="X127" s="28">
        <v>7.411304951</v>
      </c>
      <c r="Y127" s="28">
        <v>7.6226100920000004</v>
      </c>
      <c r="Z127" s="28">
        <v>7.2899999619999996</v>
      </c>
      <c r="AA127" s="28">
        <v>7.3916400270000002</v>
      </c>
      <c r="AB127" s="28">
        <v>7.4932800930000001</v>
      </c>
      <c r="AC127" s="28">
        <v>7.5949201579999999</v>
      </c>
      <c r="AD127" s="28">
        <v>7.5949201579999999</v>
      </c>
      <c r="AF127">
        <f t="shared" si="29"/>
        <v>52</v>
      </c>
      <c r="AG127">
        <f t="shared" si="30"/>
        <v>57</v>
      </c>
      <c r="AH127">
        <f t="shared" si="31"/>
        <v>58</v>
      </c>
      <c r="AI127">
        <f t="shared" si="32"/>
        <v>62</v>
      </c>
      <c r="AJ127">
        <f t="shared" si="33"/>
        <v>65</v>
      </c>
      <c r="AK127">
        <f t="shared" si="34"/>
        <v>65</v>
      </c>
      <c r="AL127">
        <f t="shared" si="35"/>
        <v>62</v>
      </c>
      <c r="AM127">
        <f t="shared" si="36"/>
        <v>61</v>
      </c>
      <c r="AN127">
        <f t="shared" si="37"/>
        <v>62</v>
      </c>
      <c r="AO127">
        <f t="shared" si="38"/>
        <v>58</v>
      </c>
      <c r="AP127">
        <f t="shared" si="39"/>
        <v>56</v>
      </c>
      <c r="AQ127">
        <f t="shared" si="40"/>
        <v>55</v>
      </c>
      <c r="AR127">
        <f t="shared" si="41"/>
        <v>56</v>
      </c>
      <c r="AS127">
        <f t="shared" si="42"/>
        <v>57</v>
      </c>
      <c r="AT127">
        <f t="shared" si="43"/>
        <v>96</v>
      </c>
      <c r="AU127">
        <f t="shared" si="44"/>
        <v>96</v>
      </c>
      <c r="AV127">
        <f t="shared" si="45"/>
        <v>96</v>
      </c>
      <c r="AW127">
        <f t="shared" si="46"/>
        <v>95</v>
      </c>
      <c r="AX127">
        <f t="shared" si="47"/>
        <v>95</v>
      </c>
      <c r="AY127">
        <f t="shared" si="48"/>
        <v>95</v>
      </c>
      <c r="AZ127">
        <f t="shared" si="49"/>
        <v>95</v>
      </c>
      <c r="BA127">
        <f t="shared" si="50"/>
        <v>95</v>
      </c>
      <c r="BB127">
        <f t="shared" si="51"/>
        <v>95</v>
      </c>
      <c r="BC127">
        <f t="shared" si="52"/>
        <v>96</v>
      </c>
      <c r="BD127">
        <f t="shared" si="53"/>
        <v>96</v>
      </c>
      <c r="BE127">
        <f t="shared" si="54"/>
        <v>98</v>
      </c>
      <c r="BF127">
        <f t="shared" si="55"/>
        <v>95</v>
      </c>
      <c r="BG127">
        <f t="shared" si="56"/>
        <v>95</v>
      </c>
    </row>
    <row r="128" spans="2:59" x14ac:dyDescent="0.3">
      <c r="B128" s="27" t="s">
        <v>184</v>
      </c>
      <c r="C128" s="28">
        <v>13.95011044</v>
      </c>
      <c r="D128" s="28">
        <v>14.50026035</v>
      </c>
      <c r="E128" s="28">
        <v>14.673259740000001</v>
      </c>
      <c r="F128" s="28">
        <v>16.79644966</v>
      </c>
      <c r="G128" s="28">
        <v>17.317079540000002</v>
      </c>
      <c r="H128" s="28">
        <v>17.788379670000001</v>
      </c>
      <c r="I128" s="28">
        <v>18.274829860000001</v>
      </c>
      <c r="J128" s="28">
        <v>18.672559740000001</v>
      </c>
      <c r="K128" s="28">
        <v>18.97455978</v>
      </c>
      <c r="L128" s="28">
        <v>19.185230260000001</v>
      </c>
      <c r="M128" s="28">
        <v>19.295349120000001</v>
      </c>
      <c r="N128" s="28">
        <v>19.684949870000001</v>
      </c>
      <c r="O128" s="28">
        <v>19.8307991</v>
      </c>
      <c r="P128" s="28">
        <v>19.8307991</v>
      </c>
      <c r="Q128" s="28">
        <v>7.0900001530000001</v>
      </c>
      <c r="R128" s="28">
        <v>7.3600001339999999</v>
      </c>
      <c r="S128" s="28">
        <v>7.4899997709999999</v>
      </c>
      <c r="T128" s="28">
        <v>7.6300001139999996</v>
      </c>
      <c r="U128" s="28">
        <v>7.8000001909999996</v>
      </c>
      <c r="V128" s="28">
        <v>7.9600000380000004</v>
      </c>
      <c r="W128" s="28">
        <v>8.1000003809999992</v>
      </c>
      <c r="X128" s="28">
        <v>8.2700004580000002</v>
      </c>
      <c r="Y128" s="28">
        <v>8.4500002859999999</v>
      </c>
      <c r="Z128" s="28">
        <v>8.6300001139999996</v>
      </c>
      <c r="AA128" s="28">
        <v>8.8063206740000002</v>
      </c>
      <c r="AB128" s="28">
        <v>8.9862436599999995</v>
      </c>
      <c r="AC128" s="28">
        <v>8.9862436599999995</v>
      </c>
      <c r="AD128" s="28">
        <v>8.9862436599999995</v>
      </c>
      <c r="AF128">
        <f t="shared" si="29"/>
        <v>54</v>
      </c>
      <c r="AG128">
        <f t="shared" si="30"/>
        <v>51</v>
      </c>
      <c r="AH128">
        <f t="shared" si="31"/>
        <v>49</v>
      </c>
      <c r="AI128">
        <f t="shared" si="32"/>
        <v>18</v>
      </c>
      <c r="AJ128">
        <f t="shared" si="33"/>
        <v>14</v>
      </c>
      <c r="AK128">
        <f t="shared" si="34"/>
        <v>11</v>
      </c>
      <c r="AL128">
        <f t="shared" si="35"/>
        <v>9</v>
      </c>
      <c r="AM128">
        <f t="shared" si="36"/>
        <v>10</v>
      </c>
      <c r="AN128">
        <f t="shared" si="37"/>
        <v>7</v>
      </c>
      <c r="AO128">
        <f t="shared" si="38"/>
        <v>5</v>
      </c>
      <c r="AP128">
        <f t="shared" si="39"/>
        <v>3</v>
      </c>
      <c r="AQ128">
        <f t="shared" si="40"/>
        <v>3</v>
      </c>
      <c r="AR128">
        <f t="shared" si="41"/>
        <v>3</v>
      </c>
      <c r="AS128">
        <f t="shared" si="42"/>
        <v>3</v>
      </c>
      <c r="AT128">
        <f t="shared" si="43"/>
        <v>92</v>
      </c>
      <c r="AU128">
        <f t="shared" si="44"/>
        <v>90</v>
      </c>
      <c r="AV128">
        <f t="shared" si="45"/>
        <v>91</v>
      </c>
      <c r="AW128">
        <f t="shared" si="46"/>
        <v>91</v>
      </c>
      <c r="AX128">
        <f t="shared" si="47"/>
        <v>90</v>
      </c>
      <c r="AY128">
        <f t="shared" si="48"/>
        <v>90</v>
      </c>
      <c r="AZ128">
        <f t="shared" si="49"/>
        <v>91</v>
      </c>
      <c r="BA128">
        <f t="shared" si="50"/>
        <v>88</v>
      </c>
      <c r="BB128">
        <f t="shared" si="51"/>
        <v>87</v>
      </c>
      <c r="BC128">
        <f t="shared" si="52"/>
        <v>88</v>
      </c>
      <c r="BD128">
        <f t="shared" si="53"/>
        <v>87</v>
      </c>
      <c r="BE128">
        <f t="shared" si="54"/>
        <v>84</v>
      </c>
      <c r="BF128">
        <f t="shared" si="55"/>
        <v>84</v>
      </c>
      <c r="BG128">
        <f t="shared" si="56"/>
        <v>84</v>
      </c>
    </row>
    <row r="129" spans="2:59" x14ac:dyDescent="0.3">
      <c r="B129" s="27" t="s">
        <v>185</v>
      </c>
      <c r="C129" s="28">
        <v>11.41385947</v>
      </c>
      <c r="D129" s="28">
        <v>11.50727721</v>
      </c>
      <c r="E129" s="28">
        <v>11.601878810000001</v>
      </c>
      <c r="F129" s="28">
        <v>11.697680950000001</v>
      </c>
      <c r="G129" s="28">
        <v>11.79470055</v>
      </c>
      <c r="H129" s="28">
        <v>11.891720149999999</v>
      </c>
      <c r="I129" s="28">
        <v>11.988739750000001</v>
      </c>
      <c r="J129" s="28">
        <v>12.08575935</v>
      </c>
      <c r="K129" s="28">
        <v>12.182778949999999</v>
      </c>
      <c r="L129" s="28">
        <v>12.246875510000001</v>
      </c>
      <c r="M129" s="28">
        <v>12.310972059999999</v>
      </c>
      <c r="N129" s="28">
        <v>12.37506862</v>
      </c>
      <c r="O129" s="28">
        <v>12.37506862</v>
      </c>
      <c r="P129" s="28">
        <v>12.37506862</v>
      </c>
      <c r="Q129" s="28">
        <v>9.4679943830000006</v>
      </c>
      <c r="R129" s="28">
        <v>9.5852572580000004</v>
      </c>
      <c r="S129" s="28">
        <v>9.7025201320000001</v>
      </c>
      <c r="T129" s="28">
        <v>9.8197830059999998</v>
      </c>
      <c r="U129" s="28">
        <v>9.9370458809999995</v>
      </c>
      <c r="V129" s="28">
        <v>10.05430876</v>
      </c>
      <c r="W129" s="28">
        <v>10.171571630000001</v>
      </c>
      <c r="X129" s="28">
        <v>10.2888345</v>
      </c>
      <c r="Y129" s="28">
        <v>10.40609738</v>
      </c>
      <c r="Z129" s="28">
        <v>10.52336025</v>
      </c>
      <c r="AA129" s="28">
        <v>10.644710979999999</v>
      </c>
      <c r="AB129" s="28">
        <v>10.76746107</v>
      </c>
      <c r="AC129" s="28">
        <v>10.76746107</v>
      </c>
      <c r="AD129" s="28">
        <v>10.76746107</v>
      </c>
      <c r="AF129">
        <f t="shared" si="29"/>
        <v>96</v>
      </c>
      <c r="AG129">
        <f t="shared" si="30"/>
        <v>98</v>
      </c>
      <c r="AH129">
        <f t="shared" si="31"/>
        <v>98</v>
      </c>
      <c r="AI129">
        <f t="shared" si="32"/>
        <v>96</v>
      </c>
      <c r="AJ129">
        <f t="shared" si="33"/>
        <v>96</v>
      </c>
      <c r="AK129">
        <f t="shared" si="34"/>
        <v>95</v>
      </c>
      <c r="AL129">
        <f t="shared" si="35"/>
        <v>97</v>
      </c>
      <c r="AM129">
        <f t="shared" si="36"/>
        <v>95</v>
      </c>
      <c r="AN129">
        <f t="shared" si="37"/>
        <v>93</v>
      </c>
      <c r="AO129">
        <f t="shared" si="38"/>
        <v>93</v>
      </c>
      <c r="AP129">
        <f t="shared" si="39"/>
        <v>94</v>
      </c>
      <c r="AQ129">
        <f t="shared" si="40"/>
        <v>93</v>
      </c>
      <c r="AR129">
        <f t="shared" si="41"/>
        <v>96</v>
      </c>
      <c r="AS129">
        <f t="shared" si="42"/>
        <v>97</v>
      </c>
      <c r="AT129">
        <f t="shared" si="43"/>
        <v>60</v>
      </c>
      <c r="AU129">
        <f t="shared" si="44"/>
        <v>59</v>
      </c>
      <c r="AV129">
        <f t="shared" si="45"/>
        <v>60</v>
      </c>
      <c r="AW129">
        <f t="shared" si="46"/>
        <v>60</v>
      </c>
      <c r="AX129">
        <f t="shared" si="47"/>
        <v>60</v>
      </c>
      <c r="AY129">
        <f t="shared" si="48"/>
        <v>59</v>
      </c>
      <c r="AZ129">
        <f t="shared" si="49"/>
        <v>59</v>
      </c>
      <c r="BA129">
        <f t="shared" si="50"/>
        <v>60</v>
      </c>
      <c r="BB129">
        <f t="shared" si="51"/>
        <v>61</v>
      </c>
      <c r="BC129">
        <f t="shared" si="52"/>
        <v>60</v>
      </c>
      <c r="BD129">
        <f t="shared" si="53"/>
        <v>59</v>
      </c>
      <c r="BE129">
        <f t="shared" si="54"/>
        <v>59</v>
      </c>
      <c r="BF129">
        <f t="shared" si="55"/>
        <v>61</v>
      </c>
      <c r="BG129">
        <f t="shared" si="56"/>
        <v>61</v>
      </c>
    </row>
    <row r="130" spans="2:59" x14ac:dyDescent="0.3">
      <c r="B130" s="27" t="s">
        <v>188</v>
      </c>
      <c r="C130" s="28">
        <v>15.05955982</v>
      </c>
      <c r="D130" s="28">
        <v>15.036000250000001</v>
      </c>
      <c r="E130" s="28">
        <v>15.059029580000001</v>
      </c>
      <c r="F130" s="28">
        <v>14.9281702</v>
      </c>
      <c r="G130" s="28">
        <v>14.92978001</v>
      </c>
      <c r="H130" s="28">
        <v>13.770669939999999</v>
      </c>
      <c r="I130" s="28">
        <v>13.63589954</v>
      </c>
      <c r="J130" s="28">
        <v>13.67564964</v>
      </c>
      <c r="K130" s="28">
        <v>13.64286995</v>
      </c>
      <c r="L130" s="28">
        <v>13.712479589999999</v>
      </c>
      <c r="M130" s="28">
        <v>13.58794975</v>
      </c>
      <c r="N130" s="28">
        <v>13.328009610000001</v>
      </c>
      <c r="O130" s="28">
        <v>13.328009610000001</v>
      </c>
      <c r="P130" s="28">
        <v>13.328009610000001</v>
      </c>
      <c r="Q130" s="28">
        <v>11.512583080000001</v>
      </c>
      <c r="R130" s="28">
        <v>11.44354819</v>
      </c>
      <c r="S130" s="28">
        <v>11.3745133</v>
      </c>
      <c r="T130" s="28">
        <v>11.305478409999999</v>
      </c>
      <c r="U130" s="28">
        <v>11.23644352</v>
      </c>
      <c r="V130" s="28">
        <v>11.167408630000001</v>
      </c>
      <c r="W130" s="28">
        <v>11.15928688</v>
      </c>
      <c r="X130" s="28">
        <v>11.151165130000001</v>
      </c>
      <c r="Y130" s="28">
        <v>11.143043369999999</v>
      </c>
      <c r="Z130" s="28">
        <v>11.13492162</v>
      </c>
      <c r="AA130" s="28">
        <v>11.126799869999999</v>
      </c>
      <c r="AB130" s="28">
        <v>11.12273899</v>
      </c>
      <c r="AC130" s="28">
        <v>11.12273899</v>
      </c>
      <c r="AD130" s="28">
        <v>11.12273899</v>
      </c>
      <c r="AF130">
        <f t="shared" si="29"/>
        <v>43</v>
      </c>
      <c r="AG130">
        <f t="shared" si="30"/>
        <v>44</v>
      </c>
      <c r="AH130">
        <f t="shared" si="31"/>
        <v>43</v>
      </c>
      <c r="AI130">
        <f t="shared" si="32"/>
        <v>46</v>
      </c>
      <c r="AJ130">
        <f t="shared" si="33"/>
        <v>49</v>
      </c>
      <c r="AK130">
        <f t="shared" si="34"/>
        <v>72</v>
      </c>
      <c r="AL130">
        <f t="shared" si="35"/>
        <v>72</v>
      </c>
      <c r="AM130">
        <f t="shared" si="36"/>
        <v>75</v>
      </c>
      <c r="AN130">
        <f t="shared" si="37"/>
        <v>75</v>
      </c>
      <c r="AO130">
        <f t="shared" si="38"/>
        <v>74</v>
      </c>
      <c r="AP130">
        <f t="shared" si="39"/>
        <v>74</v>
      </c>
      <c r="AQ130">
        <f t="shared" si="40"/>
        <v>76</v>
      </c>
      <c r="AR130">
        <f t="shared" si="41"/>
        <v>76</v>
      </c>
      <c r="AS130">
        <f t="shared" si="42"/>
        <v>79</v>
      </c>
      <c r="AT130">
        <f t="shared" si="43"/>
        <v>29</v>
      </c>
      <c r="AU130">
        <f t="shared" si="44"/>
        <v>32</v>
      </c>
      <c r="AV130">
        <f t="shared" si="45"/>
        <v>36</v>
      </c>
      <c r="AW130">
        <f t="shared" si="46"/>
        <v>37</v>
      </c>
      <c r="AX130">
        <f t="shared" si="47"/>
        <v>38</v>
      </c>
      <c r="AY130">
        <f t="shared" si="48"/>
        <v>43</v>
      </c>
      <c r="AZ130">
        <f t="shared" si="49"/>
        <v>43</v>
      </c>
      <c r="BA130">
        <f t="shared" si="50"/>
        <v>44</v>
      </c>
      <c r="BB130">
        <f t="shared" si="51"/>
        <v>46</v>
      </c>
      <c r="BC130">
        <f t="shared" si="52"/>
        <v>47</v>
      </c>
      <c r="BD130">
        <f t="shared" si="53"/>
        <v>51</v>
      </c>
      <c r="BE130">
        <f t="shared" si="54"/>
        <v>52</v>
      </c>
      <c r="BF130">
        <f t="shared" si="55"/>
        <v>53</v>
      </c>
      <c r="BG130">
        <f t="shared" si="56"/>
        <v>53</v>
      </c>
    </row>
    <row r="131" spans="2:59" x14ac:dyDescent="0.3">
      <c r="B131" s="27" t="s">
        <v>190</v>
      </c>
      <c r="C131" s="28">
        <v>16.396074769999998</v>
      </c>
      <c r="D131" s="28">
        <v>16.453669550000001</v>
      </c>
      <c r="E131" s="28">
        <v>16.511264319999999</v>
      </c>
      <c r="F131" s="28">
        <v>16.568859100000001</v>
      </c>
      <c r="G131" s="28">
        <v>16.559549329999999</v>
      </c>
      <c r="H131" s="28">
        <v>16.596040729999999</v>
      </c>
      <c r="I131" s="28">
        <v>16.672950740000001</v>
      </c>
      <c r="J131" s="28">
        <v>16.671600340000001</v>
      </c>
      <c r="K131" s="28">
        <v>16.642850880000001</v>
      </c>
      <c r="L131" s="28">
        <v>16.635530469999999</v>
      </c>
      <c r="M131" s="28">
        <v>16.626630779999999</v>
      </c>
      <c r="N131" s="28">
        <v>16.412740710000001</v>
      </c>
      <c r="O131" s="28">
        <v>15.92300034</v>
      </c>
      <c r="P131" s="28">
        <v>15.92300034</v>
      </c>
      <c r="Q131" s="28">
        <v>13.05000019</v>
      </c>
      <c r="R131" s="28">
        <v>13.100000380000001</v>
      </c>
      <c r="S131" s="28">
        <v>13.14000034</v>
      </c>
      <c r="T131" s="28">
        <v>13.19999981</v>
      </c>
      <c r="U131" s="28">
        <v>13.22000027</v>
      </c>
      <c r="V131" s="28">
        <v>13.25</v>
      </c>
      <c r="W131" s="28">
        <v>13.34000015</v>
      </c>
      <c r="X131" s="28">
        <v>13.41329002</v>
      </c>
      <c r="Y131" s="28">
        <v>13.5</v>
      </c>
      <c r="Z131" s="28">
        <v>13.59000015</v>
      </c>
      <c r="AA131" s="28">
        <v>13.68000031</v>
      </c>
      <c r="AB131" s="28">
        <v>13.57549953</v>
      </c>
      <c r="AC131" s="28">
        <v>13.90999985</v>
      </c>
      <c r="AD131" s="28">
        <v>13.90999985</v>
      </c>
      <c r="AF131">
        <f t="shared" si="29"/>
        <v>18</v>
      </c>
      <c r="AG131">
        <f t="shared" si="30"/>
        <v>19</v>
      </c>
      <c r="AH131">
        <f t="shared" si="31"/>
        <v>19</v>
      </c>
      <c r="AI131">
        <f t="shared" si="32"/>
        <v>22</v>
      </c>
      <c r="AJ131">
        <f t="shared" si="33"/>
        <v>20</v>
      </c>
      <c r="AK131">
        <f t="shared" si="34"/>
        <v>19</v>
      </c>
      <c r="AL131">
        <f t="shared" si="35"/>
        <v>19</v>
      </c>
      <c r="AM131">
        <f t="shared" si="36"/>
        <v>19</v>
      </c>
      <c r="AN131">
        <f t="shared" si="37"/>
        <v>19</v>
      </c>
      <c r="AO131">
        <f t="shared" si="38"/>
        <v>20</v>
      </c>
      <c r="AP131">
        <f t="shared" si="39"/>
        <v>20</v>
      </c>
      <c r="AQ131">
        <f t="shared" si="40"/>
        <v>29</v>
      </c>
      <c r="AR131">
        <f t="shared" si="41"/>
        <v>37</v>
      </c>
      <c r="AS131">
        <f t="shared" si="42"/>
        <v>37</v>
      </c>
      <c r="AT131">
        <f t="shared" si="43"/>
        <v>6</v>
      </c>
      <c r="AU131">
        <f t="shared" si="44"/>
        <v>6</v>
      </c>
      <c r="AV131">
        <f t="shared" si="45"/>
        <v>6</v>
      </c>
      <c r="AW131">
        <f t="shared" si="46"/>
        <v>6</v>
      </c>
      <c r="AX131">
        <f t="shared" si="47"/>
        <v>8</v>
      </c>
      <c r="AY131">
        <f t="shared" si="48"/>
        <v>6</v>
      </c>
      <c r="AZ131">
        <f t="shared" si="49"/>
        <v>6</v>
      </c>
      <c r="BA131">
        <f t="shared" si="50"/>
        <v>6</v>
      </c>
      <c r="BB131">
        <f t="shared" si="51"/>
        <v>6</v>
      </c>
      <c r="BC131">
        <f t="shared" si="52"/>
        <v>6</v>
      </c>
      <c r="BD131">
        <f t="shared" si="53"/>
        <v>5</v>
      </c>
      <c r="BE131">
        <f t="shared" si="54"/>
        <v>6</v>
      </c>
      <c r="BF131">
        <f t="shared" si="55"/>
        <v>3</v>
      </c>
      <c r="BG131">
        <f t="shared" si="56"/>
        <v>3</v>
      </c>
    </row>
    <row r="132" spans="2:59" x14ac:dyDescent="0.3">
      <c r="B132" s="27" t="s">
        <v>189</v>
      </c>
      <c r="C132" s="28">
        <v>15.152319909999999</v>
      </c>
      <c r="D132" s="28">
        <v>15.373419760000001</v>
      </c>
      <c r="E132" s="28">
        <v>15.4978199</v>
      </c>
      <c r="F132" s="28">
        <v>15.84080982</v>
      </c>
      <c r="G132" s="28">
        <v>15.88829994</v>
      </c>
      <c r="H132" s="28">
        <v>15.8863802</v>
      </c>
      <c r="I132" s="28">
        <v>16.140600200000002</v>
      </c>
      <c r="J132" s="28">
        <v>16.335979460000001</v>
      </c>
      <c r="K132" s="28">
        <v>16.26915932</v>
      </c>
      <c r="L132" s="28">
        <v>16.457830430000001</v>
      </c>
      <c r="M132" s="28">
        <v>16.515989300000001</v>
      </c>
      <c r="N132" s="28">
        <v>17.35183907</v>
      </c>
      <c r="O132" s="28">
        <v>17.483959200000001</v>
      </c>
      <c r="P132" s="28">
        <v>17.483959200000001</v>
      </c>
      <c r="Q132" s="28">
        <v>8.3299999239999991</v>
      </c>
      <c r="R132" s="28">
        <v>8.3999996190000008</v>
      </c>
      <c r="S132" s="28">
        <v>8.4799995419999998</v>
      </c>
      <c r="T132" s="28">
        <v>8.5200004580000002</v>
      </c>
      <c r="U132" s="28">
        <v>8.6099996569999995</v>
      </c>
      <c r="V132" s="28">
        <v>8.6700000760000009</v>
      </c>
      <c r="W132" s="28">
        <v>8.6999998089999995</v>
      </c>
      <c r="X132" s="28">
        <v>8.8299999239999991</v>
      </c>
      <c r="Y132" s="28">
        <v>8.9099998469999999</v>
      </c>
      <c r="Z132" s="28">
        <v>8.9799995419999998</v>
      </c>
      <c r="AA132" s="28">
        <v>9.4999996820000003</v>
      </c>
      <c r="AB132" s="28">
        <v>10.019999820000001</v>
      </c>
      <c r="AC132" s="28">
        <v>10.539999959999999</v>
      </c>
      <c r="AD132" s="28">
        <v>10.539999959999999</v>
      </c>
      <c r="AF132">
        <f t="shared" si="29"/>
        <v>39</v>
      </c>
      <c r="AG132">
        <f t="shared" si="30"/>
        <v>33</v>
      </c>
      <c r="AH132">
        <f t="shared" si="31"/>
        <v>31</v>
      </c>
      <c r="AI132">
        <f t="shared" si="32"/>
        <v>30</v>
      </c>
      <c r="AJ132">
        <f t="shared" si="33"/>
        <v>32</v>
      </c>
      <c r="AK132">
        <f t="shared" si="34"/>
        <v>34</v>
      </c>
      <c r="AL132">
        <f t="shared" si="35"/>
        <v>27</v>
      </c>
      <c r="AM132">
        <f t="shared" si="36"/>
        <v>26</v>
      </c>
      <c r="AN132">
        <f t="shared" si="37"/>
        <v>26</v>
      </c>
      <c r="AO132">
        <f t="shared" si="38"/>
        <v>23</v>
      </c>
      <c r="AP132">
        <f t="shared" si="39"/>
        <v>23</v>
      </c>
      <c r="AQ132">
        <f t="shared" si="40"/>
        <v>17</v>
      </c>
      <c r="AR132">
        <f t="shared" si="41"/>
        <v>16</v>
      </c>
      <c r="AS132">
        <f t="shared" si="42"/>
        <v>16</v>
      </c>
      <c r="AT132">
        <f t="shared" si="43"/>
        <v>71</v>
      </c>
      <c r="AU132">
        <f t="shared" si="44"/>
        <v>71</v>
      </c>
      <c r="AV132">
        <f t="shared" si="45"/>
        <v>74</v>
      </c>
      <c r="AW132">
        <f t="shared" si="46"/>
        <v>77</v>
      </c>
      <c r="AX132">
        <f t="shared" si="47"/>
        <v>79</v>
      </c>
      <c r="AY132">
        <f t="shared" si="48"/>
        <v>78</v>
      </c>
      <c r="AZ132">
        <f t="shared" si="49"/>
        <v>79</v>
      </c>
      <c r="BA132">
        <f t="shared" si="50"/>
        <v>79</v>
      </c>
      <c r="BB132">
        <f t="shared" si="51"/>
        <v>80</v>
      </c>
      <c r="BC132">
        <f t="shared" si="52"/>
        <v>79</v>
      </c>
      <c r="BD132">
        <f t="shared" si="53"/>
        <v>75</v>
      </c>
      <c r="BE132">
        <f t="shared" si="54"/>
        <v>71</v>
      </c>
      <c r="BF132">
        <f t="shared" si="55"/>
        <v>63</v>
      </c>
      <c r="BG132">
        <f t="shared" si="56"/>
        <v>63</v>
      </c>
    </row>
    <row r="133" spans="2:59" x14ac:dyDescent="0.3">
      <c r="B133" s="27" t="s">
        <v>191</v>
      </c>
      <c r="C133" s="28">
        <v>11.60091972</v>
      </c>
      <c r="D133" s="28">
        <v>11.47235012</v>
      </c>
      <c r="E133" s="28">
        <v>11.59099007</v>
      </c>
      <c r="F133" s="28">
        <v>11.60252953</v>
      </c>
      <c r="G133" s="28">
        <v>11.63768005</v>
      </c>
      <c r="H133" s="28">
        <v>11.663229940000001</v>
      </c>
      <c r="I133" s="28">
        <v>11.744859699999999</v>
      </c>
      <c r="J133" s="28">
        <v>11.86118984</v>
      </c>
      <c r="K133" s="28">
        <v>12.002129549999999</v>
      </c>
      <c r="L133" s="28">
        <v>12.21872044</v>
      </c>
      <c r="M133" s="28">
        <v>11.890469550000001</v>
      </c>
      <c r="N133" s="28">
        <v>11.829540250000001</v>
      </c>
      <c r="O133" s="28">
        <v>12.46086979</v>
      </c>
      <c r="P133" s="28">
        <v>12.46086979</v>
      </c>
      <c r="Q133" s="28">
        <v>10.9788458</v>
      </c>
      <c r="R133" s="28">
        <v>11.075051849999999</v>
      </c>
      <c r="S133" s="28">
        <v>11.17210094</v>
      </c>
      <c r="T133" s="28">
        <v>11.27000046</v>
      </c>
      <c r="U133" s="28">
        <v>11.34000015</v>
      </c>
      <c r="V133" s="28">
        <v>11.35999966</v>
      </c>
      <c r="W133" s="28">
        <v>11.670000079999999</v>
      </c>
      <c r="X133" s="28">
        <v>11.72000027</v>
      </c>
      <c r="Y133" s="28">
        <v>11.77000046</v>
      </c>
      <c r="Z133" s="28">
        <v>11.899999619999999</v>
      </c>
      <c r="AA133" s="28">
        <v>11.88999987</v>
      </c>
      <c r="AB133" s="28">
        <v>11.880000109999999</v>
      </c>
      <c r="AC133" s="28">
        <v>11.90999985</v>
      </c>
      <c r="AD133" s="28">
        <v>11.90999985</v>
      </c>
      <c r="AF133">
        <f t="shared" si="29"/>
        <v>92</v>
      </c>
      <c r="AG133">
        <f t="shared" si="30"/>
        <v>99</v>
      </c>
      <c r="AH133">
        <f t="shared" si="31"/>
        <v>100</v>
      </c>
      <c r="AI133">
        <f t="shared" si="32"/>
        <v>100</v>
      </c>
      <c r="AJ133">
        <f t="shared" si="33"/>
        <v>99</v>
      </c>
      <c r="AK133">
        <f t="shared" si="34"/>
        <v>101</v>
      </c>
      <c r="AL133">
        <f t="shared" si="35"/>
        <v>100</v>
      </c>
      <c r="AM133">
        <f t="shared" si="36"/>
        <v>97</v>
      </c>
      <c r="AN133">
        <f t="shared" si="37"/>
        <v>96</v>
      </c>
      <c r="AO133">
        <f t="shared" si="38"/>
        <v>94</v>
      </c>
      <c r="AP133">
        <f t="shared" si="39"/>
        <v>100</v>
      </c>
      <c r="AQ133">
        <f t="shared" si="40"/>
        <v>101</v>
      </c>
      <c r="AR133">
        <f t="shared" si="41"/>
        <v>94</v>
      </c>
      <c r="AS133">
        <f t="shared" si="42"/>
        <v>95</v>
      </c>
      <c r="AT133">
        <f t="shared" si="43"/>
        <v>39</v>
      </c>
      <c r="AU133">
        <f t="shared" si="44"/>
        <v>38</v>
      </c>
      <c r="AV133">
        <f t="shared" si="45"/>
        <v>38</v>
      </c>
      <c r="AW133">
        <f t="shared" si="46"/>
        <v>38</v>
      </c>
      <c r="AX133">
        <f t="shared" si="47"/>
        <v>36</v>
      </c>
      <c r="AY133">
        <f t="shared" si="48"/>
        <v>37</v>
      </c>
      <c r="AZ133">
        <f t="shared" si="49"/>
        <v>36</v>
      </c>
      <c r="BA133">
        <f t="shared" si="50"/>
        <v>35</v>
      </c>
      <c r="BB133">
        <f t="shared" si="51"/>
        <v>36</v>
      </c>
      <c r="BC133">
        <f t="shared" si="52"/>
        <v>35</v>
      </c>
      <c r="BD133">
        <f t="shared" si="53"/>
        <v>35</v>
      </c>
      <c r="BE133">
        <f t="shared" si="54"/>
        <v>36</v>
      </c>
      <c r="BF133">
        <f t="shared" si="55"/>
        <v>36</v>
      </c>
      <c r="BG133">
        <f t="shared" si="56"/>
        <v>36</v>
      </c>
    </row>
    <row r="134" spans="2:59" x14ac:dyDescent="0.3">
      <c r="B134" s="27" t="s">
        <v>195</v>
      </c>
      <c r="C134" s="28">
        <v>10.68646182</v>
      </c>
      <c r="D134" s="28">
        <v>10.81587549</v>
      </c>
      <c r="E134" s="28">
        <v>10.94528916</v>
      </c>
      <c r="F134" s="28">
        <v>11.074702820000001</v>
      </c>
      <c r="G134" s="28">
        <v>11.204116490000001</v>
      </c>
      <c r="H134" s="28">
        <v>11.33353016</v>
      </c>
      <c r="I134" s="28">
        <v>11.41321012</v>
      </c>
      <c r="J134" s="28">
        <v>11.49289008</v>
      </c>
      <c r="K134" s="28">
        <v>11.57257004</v>
      </c>
      <c r="L134" s="28">
        <v>11.65225</v>
      </c>
      <c r="M134" s="28">
        <v>11.73192996</v>
      </c>
      <c r="N134" s="28">
        <v>11.81160992</v>
      </c>
      <c r="O134" s="28">
        <v>11.81160992</v>
      </c>
      <c r="P134" s="28">
        <v>11.81160992</v>
      </c>
      <c r="Q134" s="28">
        <v>6.052020819</v>
      </c>
      <c r="R134" s="28">
        <v>6.1521015410000004</v>
      </c>
      <c r="S134" s="28">
        <v>6.2538372730000003</v>
      </c>
      <c r="T134" s="28">
        <v>6.357255382</v>
      </c>
      <c r="U134" s="28">
        <v>6.4606734909999997</v>
      </c>
      <c r="V134" s="28">
        <v>6.5640916000000002</v>
      </c>
      <c r="W134" s="28">
        <v>6.667509709</v>
      </c>
      <c r="X134" s="28">
        <v>6.7709278179999997</v>
      </c>
      <c r="Y134" s="28">
        <v>6.9083551209999996</v>
      </c>
      <c r="Z134" s="28">
        <v>7.0457824240000004</v>
      </c>
      <c r="AA134" s="28">
        <v>7.1832097270000004</v>
      </c>
      <c r="AB134" s="28">
        <v>7.1832097270000004</v>
      </c>
      <c r="AC134" s="28">
        <v>7.1832097270000004</v>
      </c>
      <c r="AD134" s="28">
        <v>7.1832097270000004</v>
      </c>
      <c r="AF134">
        <f t="shared" si="29"/>
        <v>109</v>
      </c>
      <c r="AG134">
        <f t="shared" si="30"/>
        <v>109</v>
      </c>
      <c r="AH134">
        <f t="shared" si="31"/>
        <v>108</v>
      </c>
      <c r="AI134">
        <f t="shared" si="32"/>
        <v>105</v>
      </c>
      <c r="AJ134">
        <f t="shared" si="33"/>
        <v>106</v>
      </c>
      <c r="AK134">
        <f t="shared" si="34"/>
        <v>105</v>
      </c>
      <c r="AL134">
        <f t="shared" si="35"/>
        <v>106</v>
      </c>
      <c r="AM134">
        <f t="shared" si="36"/>
        <v>106</v>
      </c>
      <c r="AN134">
        <f t="shared" si="37"/>
        <v>102</v>
      </c>
      <c r="AO134">
        <f t="shared" si="38"/>
        <v>103</v>
      </c>
      <c r="AP134">
        <f t="shared" si="39"/>
        <v>104</v>
      </c>
      <c r="AQ134">
        <f t="shared" si="40"/>
        <v>102</v>
      </c>
      <c r="AR134">
        <f t="shared" si="41"/>
        <v>102</v>
      </c>
      <c r="AS134">
        <f t="shared" si="42"/>
        <v>102</v>
      </c>
      <c r="AT134">
        <f t="shared" si="43"/>
        <v>101</v>
      </c>
      <c r="AU134">
        <f t="shared" si="44"/>
        <v>101</v>
      </c>
      <c r="AV134">
        <f t="shared" si="45"/>
        <v>101</v>
      </c>
      <c r="AW134">
        <f t="shared" si="46"/>
        <v>100</v>
      </c>
      <c r="AX134">
        <f t="shared" si="47"/>
        <v>101</v>
      </c>
      <c r="AY134">
        <f t="shared" si="48"/>
        <v>101</v>
      </c>
      <c r="AZ134">
        <f t="shared" si="49"/>
        <v>101</v>
      </c>
      <c r="BA134">
        <f t="shared" si="50"/>
        <v>102</v>
      </c>
      <c r="BB134">
        <f t="shared" si="51"/>
        <v>102</v>
      </c>
      <c r="BC134">
        <f t="shared" si="52"/>
        <v>103</v>
      </c>
      <c r="BD134">
        <f t="shared" si="53"/>
        <v>103</v>
      </c>
      <c r="BE134">
        <f t="shared" si="54"/>
        <v>103</v>
      </c>
      <c r="BF134">
        <f t="shared" si="55"/>
        <v>103</v>
      </c>
      <c r="BG134">
        <f t="shared" si="56"/>
        <v>103</v>
      </c>
    </row>
    <row r="135" spans="2:59" x14ac:dyDescent="0.3">
      <c r="B135" s="27" t="s">
        <v>194</v>
      </c>
      <c r="C135" s="28">
        <v>12.742032050000001</v>
      </c>
      <c r="D135" s="28">
        <v>12.96833897</v>
      </c>
      <c r="E135" s="28">
        <v>13.194645879999999</v>
      </c>
      <c r="F135" s="28">
        <v>13.4209528</v>
      </c>
      <c r="G135" s="28">
        <v>13.64725971</v>
      </c>
      <c r="H135" s="28">
        <v>13.873566629999999</v>
      </c>
      <c r="I135" s="28">
        <v>14.099873540000001</v>
      </c>
      <c r="J135" s="28">
        <v>14.32618046</v>
      </c>
      <c r="K135" s="28">
        <v>14.55248737</v>
      </c>
      <c r="L135" s="28">
        <v>14.77879429</v>
      </c>
      <c r="M135" s="28">
        <v>15.0051012</v>
      </c>
      <c r="N135" s="28">
        <v>15.231408119999999</v>
      </c>
      <c r="O135" s="28">
        <v>15.457715029999999</v>
      </c>
      <c r="P135" s="28">
        <v>15.457715029999999</v>
      </c>
      <c r="Q135" s="28">
        <v>7.6299999239999998</v>
      </c>
      <c r="R135" s="28">
        <v>7.7199998860000001</v>
      </c>
      <c r="S135" s="28">
        <v>7.8099998470000003</v>
      </c>
      <c r="T135" s="28">
        <v>7.8999998089999997</v>
      </c>
      <c r="U135" s="28">
        <v>7.9899997709999999</v>
      </c>
      <c r="V135" s="28">
        <v>8.0799997329999993</v>
      </c>
      <c r="W135" s="28">
        <v>8.1699996949999996</v>
      </c>
      <c r="X135" s="28">
        <v>8.2599996569999998</v>
      </c>
      <c r="Y135" s="28">
        <v>8.3499996190000001</v>
      </c>
      <c r="Z135" s="28">
        <v>8.4399995800000003</v>
      </c>
      <c r="AA135" s="28">
        <v>8.6199995680000008</v>
      </c>
      <c r="AB135" s="28">
        <v>8.7999995549999994</v>
      </c>
      <c r="AC135" s="28">
        <v>8.9799995419999998</v>
      </c>
      <c r="AD135" s="28">
        <v>8.9799995419999998</v>
      </c>
      <c r="AF135">
        <f t="shared" ref="AF135:AF137" si="57">RANK(C135,C$6:C$137,C$4)</f>
        <v>78</v>
      </c>
      <c r="AG135">
        <f t="shared" ref="AG135:AG137" si="58">RANK(D135,D$6:D$137,D$4)</f>
        <v>76</v>
      </c>
      <c r="AH135">
        <f t="shared" ref="AH135:AH137" si="59">RANK(E135,E$6:E$137,E$4)</f>
        <v>76</v>
      </c>
      <c r="AI135">
        <f t="shared" ref="AI135:AI137" si="60">RANK(F135,F$6:F$137,F$4)</f>
        <v>72</v>
      </c>
      <c r="AJ135">
        <f t="shared" ref="AJ135:AJ137" si="61">RANK(G135,G$6:G$137,G$4)</f>
        <v>72</v>
      </c>
      <c r="AK135">
        <f t="shared" ref="AK135:AK137" si="62">RANK(H135,H$6:H$137,H$4)</f>
        <v>70</v>
      </c>
      <c r="AL135">
        <f t="shared" ref="AL135:AL137" si="63">RANK(I135,I$6:I$137,I$4)</f>
        <v>69</v>
      </c>
      <c r="AM135">
        <f t="shared" ref="AM135:AM137" si="64">RANK(J135,J$6:J$137,J$4)</f>
        <v>64</v>
      </c>
      <c r="AN135">
        <f t="shared" ref="AN135:AN137" si="65">RANK(K135,K$6:K$137,K$4)</f>
        <v>60</v>
      </c>
      <c r="AO135">
        <f t="shared" ref="AO135:AO137" si="66">RANK(L135,L$6:L$137,L$4)</f>
        <v>55</v>
      </c>
      <c r="AP135">
        <f t="shared" ref="AP135:AP137" si="67">RANK(M135,M$6:M$137,M$4)</f>
        <v>50</v>
      </c>
      <c r="AQ135">
        <f t="shared" ref="AQ135:AQ137" si="68">RANK(N135,N$6:N$137,N$4)</f>
        <v>49</v>
      </c>
      <c r="AR135">
        <f t="shared" ref="AR135:AR137" si="69">RANK(O135,O$6:O$137,O$4)</f>
        <v>48</v>
      </c>
      <c r="AS135">
        <f t="shared" ref="AS135:AS137" si="70">RANK(P135,P$6:P$137,P$4)</f>
        <v>48</v>
      </c>
      <c r="AT135">
        <f t="shared" ref="AT135:AT137" si="71">RANK(Q135,Q$6:Q$137,Q$4)</f>
        <v>82</v>
      </c>
      <c r="AU135">
        <f t="shared" ref="AU135:AU137" si="72">RANK(R135,R$6:R$137,R$4)</f>
        <v>83</v>
      </c>
      <c r="AV135">
        <f t="shared" ref="AV135:AV137" si="73">RANK(S135,S$6:S$137,S$4)</f>
        <v>86</v>
      </c>
      <c r="AW135">
        <f t="shared" ref="AW135:AW137" si="74">RANK(T135,T$6:T$137,T$4)</f>
        <v>87</v>
      </c>
      <c r="AX135">
        <f t="shared" ref="AX135:AX137" si="75">RANK(U135,U$6:U$137,U$4)</f>
        <v>87</v>
      </c>
      <c r="AY135">
        <f t="shared" ref="AY135:AY137" si="76">RANK(V135,V$6:V$137,V$4)</f>
        <v>87</v>
      </c>
      <c r="AZ135">
        <f t="shared" ref="AZ135:AZ137" si="77">RANK(W135,W$6:W$137,W$4)</f>
        <v>89</v>
      </c>
      <c r="BA135">
        <f t="shared" ref="BA135:BA137" si="78">RANK(X135,X$6:X$137,X$4)</f>
        <v>90</v>
      </c>
      <c r="BB135">
        <f t="shared" ref="BB135:BB137" si="79">RANK(Y135,Y$6:Y$137,Y$4)</f>
        <v>90</v>
      </c>
      <c r="BC135">
        <f t="shared" ref="BC135:BC137" si="80">RANK(Z135,Z$6:Z$137,Z$4)</f>
        <v>90</v>
      </c>
      <c r="BD135">
        <f t="shared" ref="BD135:BD137" si="81">RANK(AA135,AA$6:AA$137,AA$4)</f>
        <v>90</v>
      </c>
      <c r="BE135">
        <f t="shared" ref="BE135:BE137" si="82">RANK(AB135,AB$6:AB$137,AB$4)</f>
        <v>89</v>
      </c>
      <c r="BF135">
        <f t="shared" ref="BF135:BF137" si="83">RANK(AC135,AC$6:AC$137,AC$4)</f>
        <v>85</v>
      </c>
      <c r="BG135">
        <f t="shared" ref="BG135:BG137" si="84">RANK(AD135,AD$6:AD$137,AD$4)</f>
        <v>85</v>
      </c>
    </row>
    <row r="136" spans="2:59" x14ac:dyDescent="0.3">
      <c r="B136" s="27" t="s">
        <v>199</v>
      </c>
      <c r="C136" s="28">
        <v>10.99241965</v>
      </c>
      <c r="D136" s="28">
        <v>10.99497277</v>
      </c>
      <c r="E136" s="28">
        <v>10.99752589</v>
      </c>
      <c r="F136" s="28">
        <v>11.000079019999999</v>
      </c>
      <c r="G136" s="28">
        <v>11.002632139999999</v>
      </c>
      <c r="H136" s="28">
        <v>11.005187039999999</v>
      </c>
      <c r="I136" s="28">
        <v>11.007742540000001</v>
      </c>
      <c r="J136" s="28">
        <v>11.010298629999999</v>
      </c>
      <c r="K136" s="28">
        <v>11.012855310000001</v>
      </c>
      <c r="L136" s="28">
        <v>11.01541258</v>
      </c>
      <c r="M136" s="28">
        <v>11.01797045</v>
      </c>
      <c r="N136" s="28">
        <v>11.02052892</v>
      </c>
      <c r="O136" s="28">
        <v>11.02052892</v>
      </c>
      <c r="P136" s="28">
        <v>11.02052892</v>
      </c>
      <c r="Q136" s="28">
        <v>6.3009641509999996</v>
      </c>
      <c r="R136" s="28">
        <v>6.3920123579999997</v>
      </c>
      <c r="S136" s="28">
        <v>6.4830605639999996</v>
      </c>
      <c r="T136" s="28">
        <v>6.5741087709999997</v>
      </c>
      <c r="U136" s="28">
        <v>6.6651569779999997</v>
      </c>
      <c r="V136" s="28">
        <v>6.7562051839999997</v>
      </c>
      <c r="W136" s="28">
        <v>6.8472533909999997</v>
      </c>
      <c r="X136" s="28">
        <v>6.9383015969999997</v>
      </c>
      <c r="Y136" s="28">
        <v>7.0293498039999998</v>
      </c>
      <c r="Z136" s="28">
        <v>7.1571214909999998</v>
      </c>
      <c r="AA136" s="28">
        <v>7.2848931769999998</v>
      </c>
      <c r="AB136" s="28">
        <v>7.3974085430000001</v>
      </c>
      <c r="AC136" s="28">
        <v>7.3974085430000001</v>
      </c>
      <c r="AD136" s="28">
        <v>7.3974085430000001</v>
      </c>
      <c r="AF136">
        <f t="shared" si="57"/>
        <v>103</v>
      </c>
      <c r="AG136">
        <f t="shared" si="58"/>
        <v>107</v>
      </c>
      <c r="AH136">
        <f t="shared" si="59"/>
        <v>107</v>
      </c>
      <c r="AI136">
        <f t="shared" si="60"/>
        <v>108</v>
      </c>
      <c r="AJ136">
        <f t="shared" si="61"/>
        <v>110</v>
      </c>
      <c r="AK136">
        <f t="shared" si="62"/>
        <v>112</v>
      </c>
      <c r="AL136">
        <f t="shared" si="63"/>
        <v>112</v>
      </c>
      <c r="AM136">
        <f t="shared" si="64"/>
        <v>109</v>
      </c>
      <c r="AN136">
        <f t="shared" si="65"/>
        <v>110</v>
      </c>
      <c r="AO136">
        <f t="shared" si="66"/>
        <v>110</v>
      </c>
      <c r="AP136">
        <f t="shared" si="67"/>
        <v>110</v>
      </c>
      <c r="AQ136">
        <f t="shared" si="68"/>
        <v>110</v>
      </c>
      <c r="AR136">
        <f t="shared" si="69"/>
        <v>110</v>
      </c>
      <c r="AS136">
        <f t="shared" si="70"/>
        <v>111</v>
      </c>
      <c r="AT136">
        <f t="shared" si="71"/>
        <v>99</v>
      </c>
      <c r="AU136">
        <f t="shared" si="72"/>
        <v>99</v>
      </c>
      <c r="AV136">
        <f t="shared" si="73"/>
        <v>99</v>
      </c>
      <c r="AW136">
        <f t="shared" si="74"/>
        <v>98</v>
      </c>
      <c r="AX136">
        <f t="shared" si="75"/>
        <v>98</v>
      </c>
      <c r="AY136">
        <f t="shared" si="76"/>
        <v>99</v>
      </c>
      <c r="AZ136">
        <f t="shared" si="77"/>
        <v>99</v>
      </c>
      <c r="BA136">
        <f t="shared" si="78"/>
        <v>99</v>
      </c>
      <c r="BB136">
        <f t="shared" si="79"/>
        <v>99</v>
      </c>
      <c r="BC136">
        <f t="shared" si="80"/>
        <v>99</v>
      </c>
      <c r="BD136">
        <f t="shared" si="81"/>
        <v>99</v>
      </c>
      <c r="BE136">
        <f t="shared" si="82"/>
        <v>100</v>
      </c>
      <c r="BF136">
        <f t="shared" si="83"/>
        <v>100</v>
      </c>
      <c r="BG136">
        <f t="shared" si="84"/>
        <v>100</v>
      </c>
    </row>
    <row r="137" spans="2:59" x14ac:dyDescent="0.3">
      <c r="B137" s="27" t="s">
        <v>200</v>
      </c>
      <c r="C137" s="28">
        <v>10.79711024</v>
      </c>
      <c r="D137" s="28">
        <v>10.86973031</v>
      </c>
      <c r="E137" s="28">
        <v>10.94235039</v>
      </c>
      <c r="F137" s="28">
        <v>10.80508041</v>
      </c>
      <c r="G137" s="28">
        <v>10.836309269999999</v>
      </c>
      <c r="H137" s="28">
        <v>10.867628379999999</v>
      </c>
      <c r="I137" s="28">
        <v>10.89903801</v>
      </c>
      <c r="J137" s="28">
        <v>10.93053842</v>
      </c>
      <c r="K137" s="28">
        <v>10.96212987</v>
      </c>
      <c r="L137" s="28">
        <v>10.993812630000001</v>
      </c>
      <c r="M137" s="28">
        <v>11.02558696</v>
      </c>
      <c r="N137" s="28">
        <v>11.05745312</v>
      </c>
      <c r="O137" s="28">
        <v>11.05745312</v>
      </c>
      <c r="P137" s="28">
        <v>11.05745312</v>
      </c>
      <c r="Q137" s="28">
        <v>7.6659998890000001</v>
      </c>
      <c r="R137" s="28">
        <v>7.7679998870000002</v>
      </c>
      <c r="S137" s="28">
        <v>7.8699998860000004</v>
      </c>
      <c r="T137" s="28">
        <v>7.9899997709999999</v>
      </c>
      <c r="U137" s="28">
        <v>8.1099996569999995</v>
      </c>
      <c r="V137" s="28">
        <v>8.3890495299999994</v>
      </c>
      <c r="W137" s="28">
        <v>8.4245247840000008</v>
      </c>
      <c r="X137" s="28">
        <v>8.4600000380000004</v>
      </c>
      <c r="Y137" s="28">
        <v>8.5737299920000005</v>
      </c>
      <c r="Z137" s="28">
        <v>8.6874599460000006</v>
      </c>
      <c r="AA137" s="28">
        <v>8.8083129749999998</v>
      </c>
      <c r="AB137" s="28">
        <v>8.9308472160000001</v>
      </c>
      <c r="AC137" s="28">
        <v>8.9308472160000001</v>
      </c>
      <c r="AD137" s="28">
        <v>8.9308472160000001</v>
      </c>
      <c r="AF137">
        <f t="shared" si="57"/>
        <v>107</v>
      </c>
      <c r="AG137">
        <f t="shared" si="58"/>
        <v>108</v>
      </c>
      <c r="AH137">
        <f t="shared" si="59"/>
        <v>109</v>
      </c>
      <c r="AI137">
        <f t="shared" si="60"/>
        <v>112</v>
      </c>
      <c r="AJ137">
        <f t="shared" si="61"/>
        <v>112</v>
      </c>
      <c r="AK137">
        <f t="shared" si="62"/>
        <v>114</v>
      </c>
      <c r="AL137">
        <f t="shared" si="63"/>
        <v>115</v>
      </c>
      <c r="AM137">
        <f t="shared" si="64"/>
        <v>112</v>
      </c>
      <c r="AN137">
        <f t="shared" si="65"/>
        <v>112</v>
      </c>
      <c r="AO137">
        <f t="shared" si="66"/>
        <v>111</v>
      </c>
      <c r="AP137">
        <f t="shared" si="67"/>
        <v>109</v>
      </c>
      <c r="AQ137">
        <f t="shared" si="68"/>
        <v>109</v>
      </c>
      <c r="AR137">
        <f t="shared" si="69"/>
        <v>109</v>
      </c>
      <c r="AS137">
        <f t="shared" si="70"/>
        <v>110</v>
      </c>
      <c r="AT137">
        <f t="shared" si="71"/>
        <v>81</v>
      </c>
      <c r="AU137">
        <f t="shared" si="72"/>
        <v>82</v>
      </c>
      <c r="AV137">
        <f t="shared" si="73"/>
        <v>83</v>
      </c>
      <c r="AW137">
        <f t="shared" si="74"/>
        <v>85</v>
      </c>
      <c r="AX137">
        <f t="shared" si="75"/>
        <v>85</v>
      </c>
      <c r="AY137">
        <f t="shared" si="76"/>
        <v>84</v>
      </c>
      <c r="AZ137">
        <f t="shared" si="77"/>
        <v>83</v>
      </c>
      <c r="BA137">
        <f t="shared" si="78"/>
        <v>84</v>
      </c>
      <c r="BB137">
        <f t="shared" si="79"/>
        <v>85</v>
      </c>
      <c r="BC137">
        <f t="shared" si="80"/>
        <v>86</v>
      </c>
      <c r="BD137">
        <f t="shared" si="81"/>
        <v>86</v>
      </c>
      <c r="BE137">
        <f t="shared" si="82"/>
        <v>85</v>
      </c>
      <c r="BF137">
        <f t="shared" si="83"/>
        <v>87</v>
      </c>
      <c r="BG137">
        <f t="shared" si="84"/>
        <v>87</v>
      </c>
    </row>
    <row r="138" spans="2:59" x14ac:dyDescent="0.3">
      <c r="B138" s="20"/>
      <c r="Q138"/>
    </row>
    <row r="139" spans="2:59" x14ac:dyDescent="0.3">
      <c r="B139" s="20"/>
      <c r="Q139"/>
    </row>
    <row r="140" spans="2:59" x14ac:dyDescent="0.3">
      <c r="Q140"/>
    </row>
    <row r="141" spans="2:59" x14ac:dyDescent="0.3">
      <c r="Q141"/>
    </row>
    <row r="142" spans="2:59" x14ac:dyDescent="0.3">
      <c r="Q142"/>
    </row>
    <row r="143" spans="2:59" x14ac:dyDescent="0.3">
      <c r="Q143"/>
    </row>
    <row r="144" spans="2:59" x14ac:dyDescent="0.3">
      <c r="Q144"/>
    </row>
    <row r="145" spans="17:17" x14ac:dyDescent="0.3">
      <c r="Q145"/>
    </row>
    <row r="146" spans="17:17" x14ac:dyDescent="0.3">
      <c r="Q146"/>
    </row>
    <row r="147" spans="17:17" x14ac:dyDescent="0.3">
      <c r="Q147"/>
    </row>
    <row r="148" spans="17:17" x14ac:dyDescent="0.3">
      <c r="Q148"/>
    </row>
    <row r="149" spans="17:17" x14ac:dyDescent="0.3">
      <c r="Q149"/>
    </row>
    <row r="150" spans="17:17" x14ac:dyDescent="0.3">
      <c r="Q150"/>
    </row>
    <row r="151" spans="17:17" x14ac:dyDescent="0.3">
      <c r="Q151"/>
    </row>
    <row r="152" spans="17:17" x14ac:dyDescent="0.3">
      <c r="Q152"/>
    </row>
    <row r="153" spans="17:17" x14ac:dyDescent="0.3">
      <c r="Q153"/>
    </row>
    <row r="154" spans="17:17" x14ac:dyDescent="0.3">
      <c r="Q154"/>
    </row>
    <row r="155" spans="17:17" x14ac:dyDescent="0.3">
      <c r="Q155"/>
    </row>
    <row r="156" spans="17:17" x14ac:dyDescent="0.3">
      <c r="Q156"/>
    </row>
    <row r="157" spans="17:17" x14ac:dyDescent="0.3">
      <c r="Q157"/>
    </row>
    <row r="158" spans="17:17" x14ac:dyDescent="0.3">
      <c r="Q158"/>
    </row>
    <row r="159" spans="17:17" x14ac:dyDescent="0.3">
      <c r="Q159"/>
    </row>
    <row r="160" spans="17:17" x14ac:dyDescent="0.3">
      <c r="Q160"/>
    </row>
    <row r="161" spans="17:17" x14ac:dyDescent="0.3">
      <c r="Q161"/>
    </row>
    <row r="162" spans="17:17" x14ac:dyDescent="0.3">
      <c r="Q162"/>
    </row>
    <row r="163" spans="17:17" x14ac:dyDescent="0.3">
      <c r="Q163"/>
    </row>
    <row r="164" spans="17:17" x14ac:dyDescent="0.3">
      <c r="Q164"/>
    </row>
    <row r="165" spans="17:17" x14ac:dyDescent="0.3">
      <c r="Q165"/>
    </row>
    <row r="166" spans="17:17" x14ac:dyDescent="0.3">
      <c r="Q166"/>
    </row>
    <row r="167" spans="17:17" x14ac:dyDescent="0.3">
      <c r="Q167"/>
    </row>
    <row r="168" spans="17:17" x14ac:dyDescent="0.3">
      <c r="Q168"/>
    </row>
    <row r="169" spans="17:17" x14ac:dyDescent="0.3">
      <c r="Q169"/>
    </row>
    <row r="170" spans="17:17" x14ac:dyDescent="0.3">
      <c r="Q170"/>
    </row>
    <row r="171" spans="17:17" x14ac:dyDescent="0.3">
      <c r="Q171"/>
    </row>
    <row r="172" spans="17:17" x14ac:dyDescent="0.3">
      <c r="Q172"/>
    </row>
    <row r="173" spans="17:17" x14ac:dyDescent="0.3">
      <c r="Q173"/>
    </row>
    <row r="174" spans="17:17" x14ac:dyDescent="0.3">
      <c r="Q174"/>
    </row>
    <row r="175" spans="17:17" x14ac:dyDescent="0.3">
      <c r="Q175"/>
    </row>
    <row r="176" spans="17:17" x14ac:dyDescent="0.3">
      <c r="Q176"/>
    </row>
    <row r="177" spans="17:17" x14ac:dyDescent="0.3">
      <c r="Q177"/>
    </row>
    <row r="178" spans="17:17" x14ac:dyDescent="0.3">
      <c r="Q178"/>
    </row>
    <row r="179" spans="17:17" x14ac:dyDescent="0.3">
      <c r="Q179"/>
    </row>
    <row r="180" spans="17:17" x14ac:dyDescent="0.3">
      <c r="Q180"/>
    </row>
    <row r="181" spans="17:17" x14ac:dyDescent="0.3">
      <c r="Q181"/>
    </row>
    <row r="182" spans="17:17" x14ac:dyDescent="0.3">
      <c r="Q182"/>
    </row>
    <row r="183" spans="17:17" x14ac:dyDescent="0.3">
      <c r="Q183"/>
    </row>
    <row r="184" spans="17:17" x14ac:dyDescent="0.3">
      <c r="Q184"/>
    </row>
    <row r="185" spans="17:17" x14ac:dyDescent="0.3">
      <c r="Q185"/>
    </row>
    <row r="186" spans="17:17" x14ac:dyDescent="0.3">
      <c r="Q186"/>
    </row>
    <row r="187" spans="17:17" x14ac:dyDescent="0.3">
      <c r="Q187"/>
    </row>
    <row r="188" spans="17:17" x14ac:dyDescent="0.3">
      <c r="Q188"/>
    </row>
    <row r="189" spans="17:17" x14ac:dyDescent="0.3">
      <c r="Q189"/>
    </row>
    <row r="190" spans="17:17" x14ac:dyDescent="0.3">
      <c r="Q190"/>
    </row>
    <row r="191" spans="17:17" x14ac:dyDescent="0.3">
      <c r="Q191"/>
    </row>
    <row r="192" spans="17:17" x14ac:dyDescent="0.3">
      <c r="Q192"/>
    </row>
    <row r="193" spans="17:17" x14ac:dyDescent="0.3">
      <c r="Q193"/>
    </row>
    <row r="194" spans="17:17" x14ac:dyDescent="0.3">
      <c r="Q194"/>
    </row>
    <row r="195" spans="17:17" x14ac:dyDescent="0.3">
      <c r="Q195"/>
    </row>
    <row r="196" spans="17:17" x14ac:dyDescent="0.3">
      <c r="Q196"/>
    </row>
    <row r="197" spans="17:17" x14ac:dyDescent="0.3">
      <c r="Q197"/>
    </row>
    <row r="198" spans="17:17" x14ac:dyDescent="0.3">
      <c r="Q198"/>
    </row>
    <row r="199" spans="17:17" x14ac:dyDescent="0.3">
      <c r="Q199"/>
    </row>
    <row r="200" spans="17:17" x14ac:dyDescent="0.3">
      <c r="Q200"/>
    </row>
    <row r="201" spans="17:17" x14ac:dyDescent="0.3">
      <c r="Q201"/>
    </row>
    <row r="202" spans="17:17" x14ac:dyDescent="0.3">
      <c r="Q202"/>
    </row>
    <row r="203" spans="17:17" x14ac:dyDescent="0.3">
      <c r="Q203"/>
    </row>
    <row r="204" spans="17:17" x14ac:dyDescent="0.3">
      <c r="Q204"/>
    </row>
    <row r="205" spans="17:17" x14ac:dyDescent="0.3">
      <c r="Q205"/>
    </row>
    <row r="206" spans="17:17" x14ac:dyDescent="0.3">
      <c r="Q206"/>
    </row>
    <row r="207" spans="17:17" x14ac:dyDescent="0.3">
      <c r="Q207"/>
    </row>
    <row r="208" spans="17:17" x14ac:dyDescent="0.3">
      <c r="Q208"/>
    </row>
    <row r="209" spans="17:17" x14ac:dyDescent="0.3">
      <c r="Q209"/>
    </row>
    <row r="210" spans="17:17" x14ac:dyDescent="0.3">
      <c r="Q210"/>
    </row>
    <row r="211" spans="17:17" x14ac:dyDescent="0.3">
      <c r="Q211"/>
    </row>
    <row r="212" spans="17:17" x14ac:dyDescent="0.3">
      <c r="Q212"/>
    </row>
    <row r="213" spans="17:17" x14ac:dyDescent="0.3">
      <c r="Q213"/>
    </row>
    <row r="214" spans="17:17" x14ac:dyDescent="0.3">
      <c r="Q214"/>
    </row>
    <row r="215" spans="17:17" x14ac:dyDescent="0.3">
      <c r="Q215"/>
    </row>
    <row r="216" spans="17:17" x14ac:dyDescent="0.3">
      <c r="Q216"/>
    </row>
    <row r="217" spans="17:17" x14ac:dyDescent="0.3">
      <c r="Q217"/>
    </row>
    <row r="218" spans="17:17" x14ac:dyDescent="0.3">
      <c r="Q218"/>
    </row>
    <row r="219" spans="17:17" x14ac:dyDescent="0.3">
      <c r="Q219"/>
    </row>
    <row r="220" spans="17:17" x14ac:dyDescent="0.3">
      <c r="Q220"/>
    </row>
    <row r="221" spans="17:17" x14ac:dyDescent="0.3">
      <c r="Q221"/>
    </row>
    <row r="222" spans="17:17" x14ac:dyDescent="0.3">
      <c r="Q222"/>
    </row>
    <row r="223" spans="17:17" x14ac:dyDescent="0.3">
      <c r="Q223"/>
    </row>
    <row r="224" spans="17:17" x14ac:dyDescent="0.3">
      <c r="Q224"/>
    </row>
    <row r="225" spans="17:17" x14ac:dyDescent="0.3">
      <c r="Q225"/>
    </row>
    <row r="226" spans="17:17" x14ac:dyDescent="0.3">
      <c r="Q226"/>
    </row>
    <row r="227" spans="17:17" x14ac:dyDescent="0.3">
      <c r="Q227"/>
    </row>
    <row r="228" spans="17:17" x14ac:dyDescent="0.3">
      <c r="Q228"/>
    </row>
    <row r="229" spans="17:17" x14ac:dyDescent="0.3">
      <c r="Q229"/>
    </row>
    <row r="230" spans="17:17" x14ac:dyDescent="0.3">
      <c r="Q230"/>
    </row>
    <row r="231" spans="17:17" x14ac:dyDescent="0.3">
      <c r="Q231"/>
    </row>
    <row r="232" spans="17:17" x14ac:dyDescent="0.3">
      <c r="Q232"/>
    </row>
    <row r="233" spans="17:17" x14ac:dyDescent="0.3">
      <c r="Q233"/>
    </row>
    <row r="234" spans="17:17" x14ac:dyDescent="0.3">
      <c r="Q234"/>
    </row>
    <row r="235" spans="17:17" x14ac:dyDescent="0.3">
      <c r="Q235"/>
    </row>
    <row r="236" spans="17:17" x14ac:dyDescent="0.3">
      <c r="Q236"/>
    </row>
    <row r="237" spans="17:17" x14ac:dyDescent="0.3">
      <c r="Q237"/>
    </row>
    <row r="238" spans="17:17" x14ac:dyDescent="0.3">
      <c r="Q238"/>
    </row>
    <row r="239" spans="17:17" x14ac:dyDescent="0.3">
      <c r="Q239"/>
    </row>
    <row r="240" spans="17:17" x14ac:dyDescent="0.3">
      <c r="Q240"/>
    </row>
    <row r="241" spans="17:17" x14ac:dyDescent="0.3">
      <c r="Q241"/>
    </row>
    <row r="242" spans="17:17" x14ac:dyDescent="0.3">
      <c r="Q242"/>
    </row>
    <row r="243" spans="17:17" x14ac:dyDescent="0.3">
      <c r="Q243"/>
    </row>
    <row r="244" spans="17:17" x14ac:dyDescent="0.3">
      <c r="Q244"/>
    </row>
    <row r="245" spans="17:17" x14ac:dyDescent="0.3">
      <c r="Q245"/>
    </row>
    <row r="246" spans="17:17" x14ac:dyDescent="0.3">
      <c r="Q246"/>
    </row>
    <row r="247" spans="17:17" x14ac:dyDescent="0.3">
      <c r="Q247"/>
    </row>
    <row r="248" spans="17:17" x14ac:dyDescent="0.3">
      <c r="Q248"/>
    </row>
    <row r="249" spans="17:17" x14ac:dyDescent="0.3">
      <c r="Q249"/>
    </row>
    <row r="250" spans="17:17" x14ac:dyDescent="0.3">
      <c r="Q250"/>
    </row>
    <row r="251" spans="17:17" x14ac:dyDescent="0.3">
      <c r="Q251"/>
    </row>
    <row r="252" spans="17:17" x14ac:dyDescent="0.3">
      <c r="Q252"/>
    </row>
    <row r="253" spans="17:17" x14ac:dyDescent="0.3">
      <c r="Q253"/>
    </row>
    <row r="254" spans="17:17" x14ac:dyDescent="0.3">
      <c r="Q254"/>
    </row>
    <row r="255" spans="17:17" x14ac:dyDescent="0.3">
      <c r="Q255"/>
    </row>
    <row r="256" spans="17:17" x14ac:dyDescent="0.3">
      <c r="Q256"/>
    </row>
    <row r="257" spans="17:17" x14ac:dyDescent="0.3">
      <c r="Q257"/>
    </row>
    <row r="258" spans="17:17" x14ac:dyDescent="0.3">
      <c r="Q258"/>
    </row>
    <row r="259" spans="17:17" x14ac:dyDescent="0.3">
      <c r="Q259"/>
    </row>
    <row r="260" spans="17:17" x14ac:dyDescent="0.3">
      <c r="Q260"/>
    </row>
    <row r="261" spans="17:17" x14ac:dyDescent="0.3">
      <c r="Q261"/>
    </row>
    <row r="262" spans="17:17" x14ac:dyDescent="0.3">
      <c r="Q262"/>
    </row>
    <row r="263" spans="17:17" x14ac:dyDescent="0.3">
      <c r="Q263"/>
    </row>
    <row r="264" spans="17:17" x14ac:dyDescent="0.3">
      <c r="Q264"/>
    </row>
    <row r="265" spans="17:17" x14ac:dyDescent="0.3">
      <c r="Q265"/>
    </row>
    <row r="266" spans="17:17" x14ac:dyDescent="0.3">
      <c r="Q266"/>
    </row>
    <row r="267" spans="17:17" x14ac:dyDescent="0.3">
      <c r="Q267"/>
    </row>
    <row r="268" spans="17:17" x14ac:dyDescent="0.3">
      <c r="Q268"/>
    </row>
    <row r="269" spans="17:17" x14ac:dyDescent="0.3">
      <c r="Q269"/>
    </row>
    <row r="270" spans="17:17" x14ac:dyDescent="0.3">
      <c r="Q270"/>
    </row>
    <row r="271" spans="17:17" x14ac:dyDescent="0.3">
      <c r="Q271"/>
    </row>
    <row r="272" spans="17:17" x14ac:dyDescent="0.3">
      <c r="Q272"/>
    </row>
    <row r="273" spans="17:17" x14ac:dyDescent="0.3">
      <c r="Q273"/>
    </row>
    <row r="274" spans="17:17" x14ac:dyDescent="0.3">
      <c r="Q274"/>
    </row>
    <row r="275" spans="17:17" x14ac:dyDescent="0.3">
      <c r="Q275"/>
    </row>
    <row r="276" spans="17:17" x14ac:dyDescent="0.3">
      <c r="Q276"/>
    </row>
    <row r="277" spans="17:17" x14ac:dyDescent="0.3">
      <c r="Q277"/>
    </row>
    <row r="278" spans="17:17" x14ac:dyDescent="0.3">
      <c r="Q278"/>
    </row>
    <row r="279" spans="17:17" x14ac:dyDescent="0.3">
      <c r="Q279"/>
    </row>
    <row r="280" spans="17:17" x14ac:dyDescent="0.3">
      <c r="Q280"/>
    </row>
    <row r="281" spans="17:17" x14ac:dyDescent="0.3">
      <c r="Q281"/>
    </row>
    <row r="282" spans="17:17" x14ac:dyDescent="0.3">
      <c r="Q282"/>
    </row>
    <row r="283" spans="17:17" x14ac:dyDescent="0.3">
      <c r="Q283"/>
    </row>
    <row r="284" spans="17:17" x14ac:dyDescent="0.3">
      <c r="Q284"/>
    </row>
    <row r="285" spans="17:17" x14ac:dyDescent="0.3">
      <c r="Q285"/>
    </row>
    <row r="286" spans="17:17" x14ac:dyDescent="0.3">
      <c r="Q286"/>
    </row>
    <row r="287" spans="17:17" x14ac:dyDescent="0.3">
      <c r="Q287"/>
    </row>
    <row r="288" spans="17:17" x14ac:dyDescent="0.3">
      <c r="Q288"/>
    </row>
    <row r="289" spans="17:17" x14ac:dyDescent="0.3">
      <c r="Q289"/>
    </row>
    <row r="290" spans="17:17" x14ac:dyDescent="0.3">
      <c r="Q290"/>
    </row>
    <row r="291" spans="17:17" x14ac:dyDescent="0.3">
      <c r="Q291"/>
    </row>
    <row r="292" spans="17:17" x14ac:dyDescent="0.3">
      <c r="Q292"/>
    </row>
    <row r="293" spans="17:17" x14ac:dyDescent="0.3">
      <c r="Q293"/>
    </row>
    <row r="294" spans="17:17" x14ac:dyDescent="0.3">
      <c r="Q294"/>
    </row>
    <row r="295" spans="17:17" x14ac:dyDescent="0.3">
      <c r="Q295"/>
    </row>
    <row r="296" spans="17:17" x14ac:dyDescent="0.3">
      <c r="Q296"/>
    </row>
    <row r="297" spans="17:17" x14ac:dyDescent="0.3">
      <c r="Q297"/>
    </row>
    <row r="298" spans="17:17" x14ac:dyDescent="0.3">
      <c r="Q298"/>
    </row>
    <row r="299" spans="17:17" x14ac:dyDescent="0.3">
      <c r="Q299"/>
    </row>
    <row r="300" spans="17:17" x14ac:dyDescent="0.3">
      <c r="Q300"/>
    </row>
    <row r="301" spans="17:17" x14ac:dyDescent="0.3">
      <c r="Q301"/>
    </row>
    <row r="302" spans="17:17" x14ac:dyDescent="0.3">
      <c r="Q302"/>
    </row>
    <row r="303" spans="17:17" x14ac:dyDescent="0.3">
      <c r="Q303"/>
    </row>
    <row r="304" spans="17:17" x14ac:dyDescent="0.3">
      <c r="Q304"/>
    </row>
    <row r="305" spans="17:17" x14ac:dyDescent="0.3">
      <c r="Q305"/>
    </row>
    <row r="306" spans="17:17" x14ac:dyDescent="0.3">
      <c r="Q306"/>
    </row>
    <row r="307" spans="17:17" x14ac:dyDescent="0.3">
      <c r="Q307"/>
    </row>
    <row r="308" spans="17:17" x14ac:dyDescent="0.3">
      <c r="Q308"/>
    </row>
    <row r="309" spans="17:17" x14ac:dyDescent="0.3">
      <c r="Q309"/>
    </row>
    <row r="310" spans="17:17" x14ac:dyDescent="0.3">
      <c r="Q310"/>
    </row>
    <row r="311" spans="17:17" x14ac:dyDescent="0.3">
      <c r="Q311"/>
    </row>
    <row r="312" spans="17:17" x14ac:dyDescent="0.3">
      <c r="Q312"/>
    </row>
    <row r="313" spans="17:17" x14ac:dyDescent="0.3">
      <c r="Q313"/>
    </row>
    <row r="314" spans="17:17" x14ac:dyDescent="0.3">
      <c r="Q314"/>
    </row>
    <row r="315" spans="17:17" x14ac:dyDescent="0.3">
      <c r="Q315"/>
    </row>
    <row r="316" spans="17:17" x14ac:dyDescent="0.3">
      <c r="Q316"/>
    </row>
    <row r="317" spans="17:17" x14ac:dyDescent="0.3">
      <c r="Q317"/>
    </row>
    <row r="318" spans="17:17" x14ac:dyDescent="0.3">
      <c r="Q318"/>
    </row>
    <row r="319" spans="17:17" x14ac:dyDescent="0.3">
      <c r="Q319"/>
    </row>
    <row r="320" spans="17:17" x14ac:dyDescent="0.3">
      <c r="Q320"/>
    </row>
    <row r="321" spans="17:17" x14ac:dyDescent="0.3">
      <c r="Q321"/>
    </row>
    <row r="322" spans="17:17" x14ac:dyDescent="0.3">
      <c r="Q322"/>
    </row>
    <row r="323" spans="17:17" x14ac:dyDescent="0.3">
      <c r="Q323"/>
    </row>
    <row r="324" spans="17:17" x14ac:dyDescent="0.3">
      <c r="Q324"/>
    </row>
    <row r="325" spans="17:17" x14ac:dyDescent="0.3">
      <c r="Q325"/>
    </row>
    <row r="326" spans="17:17" x14ac:dyDescent="0.3">
      <c r="Q326"/>
    </row>
    <row r="327" spans="17:17" x14ac:dyDescent="0.3">
      <c r="Q327"/>
    </row>
    <row r="328" spans="17:17" x14ac:dyDescent="0.3">
      <c r="Q328"/>
    </row>
    <row r="329" spans="17:17" x14ac:dyDescent="0.3">
      <c r="Q329"/>
    </row>
    <row r="330" spans="17:17" x14ac:dyDescent="0.3">
      <c r="Q330"/>
    </row>
    <row r="331" spans="17:17" x14ac:dyDescent="0.3">
      <c r="Q331"/>
    </row>
    <row r="332" spans="17:17" x14ac:dyDescent="0.3">
      <c r="Q332"/>
    </row>
    <row r="333" spans="17:17" x14ac:dyDescent="0.3">
      <c r="Q333"/>
    </row>
    <row r="334" spans="17:17" x14ac:dyDescent="0.3">
      <c r="Q334"/>
    </row>
    <row r="335" spans="17:17" x14ac:dyDescent="0.3">
      <c r="Q335"/>
    </row>
    <row r="336" spans="17:17" x14ac:dyDescent="0.3">
      <c r="Q336"/>
    </row>
    <row r="337" spans="17:17" x14ac:dyDescent="0.3">
      <c r="Q337"/>
    </row>
    <row r="338" spans="17:17" x14ac:dyDescent="0.3">
      <c r="Q338"/>
    </row>
    <row r="339" spans="17:17" x14ac:dyDescent="0.3">
      <c r="Q339"/>
    </row>
    <row r="340" spans="17:17" x14ac:dyDescent="0.3">
      <c r="Q340"/>
    </row>
    <row r="341" spans="17:17" x14ac:dyDescent="0.3">
      <c r="Q341"/>
    </row>
    <row r="342" spans="17:17" x14ac:dyDescent="0.3">
      <c r="Q342"/>
    </row>
    <row r="343" spans="17:17" x14ac:dyDescent="0.3">
      <c r="Q343"/>
    </row>
    <row r="344" spans="17:17" x14ac:dyDescent="0.3">
      <c r="Q344"/>
    </row>
    <row r="345" spans="17:17" x14ac:dyDescent="0.3">
      <c r="Q345"/>
    </row>
    <row r="346" spans="17:17" x14ac:dyDescent="0.3">
      <c r="Q346"/>
    </row>
    <row r="347" spans="17:17" x14ac:dyDescent="0.3">
      <c r="Q347"/>
    </row>
    <row r="348" spans="17:17" x14ac:dyDescent="0.3">
      <c r="Q348"/>
    </row>
    <row r="349" spans="17:17" x14ac:dyDescent="0.3">
      <c r="Q349"/>
    </row>
    <row r="350" spans="17:17" x14ac:dyDescent="0.3">
      <c r="Q350"/>
    </row>
    <row r="351" spans="17:17" x14ac:dyDescent="0.3">
      <c r="Q351"/>
    </row>
    <row r="352" spans="17:17" x14ac:dyDescent="0.3">
      <c r="Q352"/>
    </row>
    <row r="353" spans="17:17" x14ac:dyDescent="0.3">
      <c r="Q353"/>
    </row>
    <row r="354" spans="17:17" x14ac:dyDescent="0.3">
      <c r="Q354"/>
    </row>
    <row r="355" spans="17:17" x14ac:dyDescent="0.3">
      <c r="Q355"/>
    </row>
    <row r="356" spans="17:17" x14ac:dyDescent="0.3">
      <c r="Q356"/>
    </row>
    <row r="357" spans="17:17" x14ac:dyDescent="0.3">
      <c r="Q357"/>
    </row>
    <row r="358" spans="17:17" x14ac:dyDescent="0.3">
      <c r="Q358"/>
    </row>
    <row r="359" spans="17:17" x14ac:dyDescent="0.3">
      <c r="Q359"/>
    </row>
    <row r="360" spans="17:17" x14ac:dyDescent="0.3">
      <c r="Q360"/>
    </row>
    <row r="361" spans="17:17" x14ac:dyDescent="0.3">
      <c r="Q361"/>
    </row>
    <row r="362" spans="17:17" x14ac:dyDescent="0.3">
      <c r="Q362"/>
    </row>
    <row r="363" spans="17:17" x14ac:dyDescent="0.3">
      <c r="Q363"/>
    </row>
    <row r="364" spans="17:17" x14ac:dyDescent="0.3">
      <c r="Q364"/>
    </row>
    <row r="365" spans="17:17" x14ac:dyDescent="0.3">
      <c r="Q365"/>
    </row>
    <row r="366" spans="17:17" x14ac:dyDescent="0.3">
      <c r="Q366"/>
    </row>
    <row r="367" spans="17:17" x14ac:dyDescent="0.3">
      <c r="Q367"/>
    </row>
    <row r="368" spans="17:17" x14ac:dyDescent="0.3">
      <c r="Q368"/>
    </row>
    <row r="369" spans="17:17" x14ac:dyDescent="0.3">
      <c r="Q369"/>
    </row>
    <row r="370" spans="17:17" x14ac:dyDescent="0.3">
      <c r="Q370"/>
    </row>
    <row r="371" spans="17:17" x14ac:dyDescent="0.3">
      <c r="Q371"/>
    </row>
    <row r="372" spans="17:17" x14ac:dyDescent="0.3">
      <c r="Q372"/>
    </row>
    <row r="373" spans="17:17" x14ac:dyDescent="0.3">
      <c r="Q373"/>
    </row>
    <row r="374" spans="17:17" x14ac:dyDescent="0.3">
      <c r="Q374"/>
    </row>
    <row r="375" spans="17:17" x14ac:dyDescent="0.3">
      <c r="Q375"/>
    </row>
    <row r="376" spans="17:17" x14ac:dyDescent="0.3">
      <c r="Q376"/>
    </row>
    <row r="377" spans="17:17" x14ac:dyDescent="0.3">
      <c r="Q377"/>
    </row>
    <row r="378" spans="17:17" x14ac:dyDescent="0.3">
      <c r="Q378"/>
    </row>
    <row r="379" spans="17:17" x14ac:dyDescent="0.3">
      <c r="Q379"/>
    </row>
    <row r="380" spans="17:17" x14ac:dyDescent="0.3">
      <c r="Q380"/>
    </row>
    <row r="381" spans="17:17" x14ac:dyDescent="0.3">
      <c r="Q381"/>
    </row>
    <row r="382" spans="17:17" x14ac:dyDescent="0.3">
      <c r="Q382"/>
    </row>
    <row r="383" spans="17:17" x14ac:dyDescent="0.3">
      <c r="Q383"/>
    </row>
    <row r="384" spans="17:17" x14ac:dyDescent="0.3">
      <c r="Q384"/>
    </row>
    <row r="385" spans="17:17" x14ac:dyDescent="0.3">
      <c r="Q385"/>
    </row>
    <row r="386" spans="17:17" x14ac:dyDescent="0.3">
      <c r="Q386"/>
    </row>
    <row r="387" spans="17:17" x14ac:dyDescent="0.3">
      <c r="Q387"/>
    </row>
    <row r="388" spans="17:17" x14ac:dyDescent="0.3">
      <c r="Q388"/>
    </row>
    <row r="389" spans="17:17" x14ac:dyDescent="0.3">
      <c r="Q389"/>
    </row>
    <row r="390" spans="17:17" x14ac:dyDescent="0.3">
      <c r="Q390"/>
    </row>
    <row r="391" spans="17:17" x14ac:dyDescent="0.3">
      <c r="Q391"/>
    </row>
    <row r="392" spans="17:17" x14ac:dyDescent="0.3">
      <c r="Q392"/>
    </row>
    <row r="393" spans="17:17" x14ac:dyDescent="0.3">
      <c r="Q393"/>
    </row>
    <row r="394" spans="17:17" x14ac:dyDescent="0.3">
      <c r="Q394"/>
    </row>
    <row r="395" spans="17:17" x14ac:dyDescent="0.3">
      <c r="Q395"/>
    </row>
    <row r="396" spans="17:17" x14ac:dyDescent="0.3">
      <c r="Q396"/>
    </row>
    <row r="397" spans="17:17" x14ac:dyDescent="0.3">
      <c r="Q397"/>
    </row>
    <row r="398" spans="17:17" x14ac:dyDescent="0.3">
      <c r="Q398"/>
    </row>
    <row r="399" spans="17:17" x14ac:dyDescent="0.3">
      <c r="Q399"/>
    </row>
    <row r="400" spans="17:17" x14ac:dyDescent="0.3">
      <c r="Q400"/>
    </row>
    <row r="401" spans="17:17" x14ac:dyDescent="0.3">
      <c r="Q401"/>
    </row>
    <row r="402" spans="17:17" x14ac:dyDescent="0.3">
      <c r="Q402"/>
    </row>
    <row r="403" spans="17:17" x14ac:dyDescent="0.3">
      <c r="Q403"/>
    </row>
    <row r="404" spans="17:17" x14ac:dyDescent="0.3">
      <c r="Q404"/>
    </row>
    <row r="405" spans="17:17" x14ac:dyDescent="0.3">
      <c r="Q405"/>
    </row>
    <row r="406" spans="17:17" x14ac:dyDescent="0.3">
      <c r="Q406"/>
    </row>
    <row r="407" spans="17:17" x14ac:dyDescent="0.3">
      <c r="Q407"/>
    </row>
    <row r="408" spans="17:17" x14ac:dyDescent="0.3">
      <c r="Q408"/>
    </row>
    <row r="409" spans="17:17" x14ac:dyDescent="0.3">
      <c r="Q409"/>
    </row>
    <row r="410" spans="17:17" x14ac:dyDescent="0.3">
      <c r="Q410"/>
    </row>
    <row r="411" spans="17:17" x14ac:dyDescent="0.3">
      <c r="Q411"/>
    </row>
    <row r="412" spans="17:17" x14ac:dyDescent="0.3">
      <c r="Q412"/>
    </row>
    <row r="413" spans="17:17" x14ac:dyDescent="0.3">
      <c r="Q413"/>
    </row>
    <row r="414" spans="17:17" x14ac:dyDescent="0.3">
      <c r="Q414"/>
    </row>
    <row r="415" spans="17:17" x14ac:dyDescent="0.3">
      <c r="Q415"/>
    </row>
    <row r="416" spans="17:17" x14ac:dyDescent="0.3">
      <c r="Q416"/>
    </row>
    <row r="417" spans="17:17" x14ac:dyDescent="0.3">
      <c r="Q417"/>
    </row>
    <row r="418" spans="17:17" x14ac:dyDescent="0.3">
      <c r="Q418"/>
    </row>
    <row r="419" spans="17:17" x14ac:dyDescent="0.3">
      <c r="Q419"/>
    </row>
    <row r="420" spans="17:17" x14ac:dyDescent="0.3">
      <c r="Q420"/>
    </row>
    <row r="421" spans="17:17" x14ac:dyDescent="0.3">
      <c r="Q421"/>
    </row>
    <row r="422" spans="17:17" x14ac:dyDescent="0.3">
      <c r="Q422"/>
    </row>
    <row r="423" spans="17:17" x14ac:dyDescent="0.3">
      <c r="Q423"/>
    </row>
    <row r="424" spans="17:17" x14ac:dyDescent="0.3">
      <c r="Q424"/>
    </row>
    <row r="425" spans="17:17" x14ac:dyDescent="0.3">
      <c r="Q425"/>
    </row>
    <row r="426" spans="17:17" x14ac:dyDescent="0.3">
      <c r="Q426"/>
    </row>
    <row r="427" spans="17:17" x14ac:dyDescent="0.3">
      <c r="Q427"/>
    </row>
    <row r="428" spans="17:17" x14ac:dyDescent="0.3">
      <c r="Q428"/>
    </row>
    <row r="429" spans="17:17" x14ac:dyDescent="0.3">
      <c r="Q429"/>
    </row>
    <row r="430" spans="17:17" x14ac:dyDescent="0.3">
      <c r="Q430"/>
    </row>
    <row r="431" spans="17:17" x14ac:dyDescent="0.3">
      <c r="Q431"/>
    </row>
    <row r="432" spans="17:17" x14ac:dyDescent="0.3">
      <c r="Q432"/>
    </row>
    <row r="433" spans="17:17" x14ac:dyDescent="0.3">
      <c r="Q433"/>
    </row>
    <row r="434" spans="17:17" x14ac:dyDescent="0.3">
      <c r="Q434"/>
    </row>
    <row r="435" spans="17:17" x14ac:dyDescent="0.3">
      <c r="Q435"/>
    </row>
    <row r="436" spans="17:17" x14ac:dyDescent="0.3">
      <c r="Q436"/>
    </row>
    <row r="437" spans="17:17" x14ac:dyDescent="0.3">
      <c r="Q437"/>
    </row>
    <row r="438" spans="17:17" x14ac:dyDescent="0.3">
      <c r="Q438"/>
    </row>
    <row r="439" spans="17:17" x14ac:dyDescent="0.3">
      <c r="Q439"/>
    </row>
    <row r="440" spans="17:17" x14ac:dyDescent="0.3">
      <c r="Q440"/>
    </row>
    <row r="441" spans="17:17" x14ac:dyDescent="0.3">
      <c r="Q441"/>
    </row>
    <row r="442" spans="17:17" x14ac:dyDescent="0.3">
      <c r="Q442"/>
    </row>
    <row r="443" spans="17:17" x14ac:dyDescent="0.3">
      <c r="Q443"/>
    </row>
    <row r="444" spans="17:17" x14ac:dyDescent="0.3">
      <c r="Q444"/>
    </row>
    <row r="445" spans="17:17" x14ac:dyDescent="0.3">
      <c r="Q445"/>
    </row>
    <row r="446" spans="17:17" x14ac:dyDescent="0.3">
      <c r="Q446"/>
    </row>
    <row r="447" spans="17:17" x14ac:dyDescent="0.3">
      <c r="Q447"/>
    </row>
    <row r="448" spans="17:17" x14ac:dyDescent="0.3">
      <c r="Q448"/>
    </row>
    <row r="449" spans="17:17" x14ac:dyDescent="0.3">
      <c r="Q449"/>
    </row>
    <row r="450" spans="17:17" x14ac:dyDescent="0.3">
      <c r="Q450"/>
    </row>
    <row r="451" spans="17:17" x14ac:dyDescent="0.3">
      <c r="Q451"/>
    </row>
    <row r="452" spans="17:17" x14ac:dyDescent="0.3">
      <c r="Q452"/>
    </row>
    <row r="453" spans="17:17" x14ac:dyDescent="0.3">
      <c r="Q453"/>
    </row>
    <row r="454" spans="17:17" x14ac:dyDescent="0.3">
      <c r="Q454"/>
    </row>
    <row r="455" spans="17:17" x14ac:dyDescent="0.3">
      <c r="Q455"/>
    </row>
    <row r="456" spans="17:17" x14ac:dyDescent="0.3">
      <c r="Q456"/>
    </row>
    <row r="457" spans="17:17" x14ac:dyDescent="0.3">
      <c r="Q457"/>
    </row>
    <row r="458" spans="17:17" x14ac:dyDescent="0.3">
      <c r="Q458"/>
    </row>
    <row r="459" spans="17:17" x14ac:dyDescent="0.3">
      <c r="Q459"/>
    </row>
    <row r="460" spans="17:17" x14ac:dyDescent="0.3">
      <c r="Q460"/>
    </row>
    <row r="461" spans="17:17" x14ac:dyDescent="0.3">
      <c r="Q461"/>
    </row>
    <row r="462" spans="17:17" x14ac:dyDescent="0.3">
      <c r="Q462"/>
    </row>
    <row r="463" spans="17:17" x14ac:dyDescent="0.3">
      <c r="Q463"/>
    </row>
    <row r="464" spans="17:17" x14ac:dyDescent="0.3">
      <c r="Q464"/>
    </row>
    <row r="465" spans="17:17" x14ac:dyDescent="0.3">
      <c r="Q465"/>
    </row>
    <row r="466" spans="17:17" x14ac:dyDescent="0.3">
      <c r="Q466"/>
    </row>
    <row r="467" spans="17:17" x14ac:dyDescent="0.3">
      <c r="Q467"/>
    </row>
    <row r="468" spans="17:17" x14ac:dyDescent="0.3">
      <c r="Q468"/>
    </row>
    <row r="469" spans="17:17" x14ac:dyDescent="0.3">
      <c r="Q469"/>
    </row>
    <row r="470" spans="17:17" x14ac:dyDescent="0.3">
      <c r="Q470"/>
    </row>
    <row r="471" spans="17:17" x14ac:dyDescent="0.3">
      <c r="Q471"/>
    </row>
    <row r="472" spans="17:17" x14ac:dyDescent="0.3">
      <c r="Q472"/>
    </row>
    <row r="473" spans="17:17" x14ac:dyDescent="0.3">
      <c r="Q473"/>
    </row>
    <row r="474" spans="17:17" x14ac:dyDescent="0.3">
      <c r="Q474"/>
    </row>
    <row r="475" spans="17:17" x14ac:dyDescent="0.3">
      <c r="Q475"/>
    </row>
    <row r="476" spans="17:17" x14ac:dyDescent="0.3">
      <c r="Q476"/>
    </row>
    <row r="477" spans="17:17" x14ac:dyDescent="0.3">
      <c r="Q477"/>
    </row>
    <row r="478" spans="17:17" x14ac:dyDescent="0.3">
      <c r="Q478"/>
    </row>
    <row r="479" spans="17:17" x14ac:dyDescent="0.3">
      <c r="Q479"/>
    </row>
    <row r="480" spans="17:17" x14ac:dyDescent="0.3">
      <c r="Q480"/>
    </row>
    <row r="481" spans="17:17" x14ac:dyDescent="0.3">
      <c r="Q481"/>
    </row>
    <row r="482" spans="17:17" x14ac:dyDescent="0.3">
      <c r="Q482"/>
    </row>
    <row r="483" spans="17:17" x14ac:dyDescent="0.3">
      <c r="Q483"/>
    </row>
    <row r="484" spans="17:17" x14ac:dyDescent="0.3">
      <c r="Q484"/>
    </row>
    <row r="485" spans="17:17" x14ac:dyDescent="0.3">
      <c r="Q485"/>
    </row>
    <row r="486" spans="17:17" x14ac:dyDescent="0.3">
      <c r="Q486"/>
    </row>
    <row r="487" spans="17:17" x14ac:dyDescent="0.3">
      <c r="Q487"/>
    </row>
    <row r="488" spans="17:17" x14ac:dyDescent="0.3">
      <c r="Q488"/>
    </row>
    <row r="489" spans="17:17" x14ac:dyDescent="0.3">
      <c r="Q489"/>
    </row>
    <row r="490" spans="17:17" x14ac:dyDescent="0.3">
      <c r="Q490"/>
    </row>
    <row r="491" spans="17:17" x14ac:dyDescent="0.3">
      <c r="Q491"/>
    </row>
    <row r="492" spans="17:17" x14ac:dyDescent="0.3">
      <c r="Q492"/>
    </row>
    <row r="493" spans="17:17" x14ac:dyDescent="0.3">
      <c r="Q493"/>
    </row>
    <row r="494" spans="17:17" x14ac:dyDescent="0.3">
      <c r="Q494"/>
    </row>
    <row r="495" spans="17:17" x14ac:dyDescent="0.3">
      <c r="Q495"/>
    </row>
    <row r="496" spans="17:17" x14ac:dyDescent="0.3">
      <c r="Q496"/>
    </row>
    <row r="497" spans="17:17" x14ac:dyDescent="0.3">
      <c r="Q497"/>
    </row>
    <row r="498" spans="17:17" x14ac:dyDescent="0.3">
      <c r="Q498"/>
    </row>
    <row r="499" spans="17:17" x14ac:dyDescent="0.3">
      <c r="Q499"/>
    </row>
    <row r="500" spans="17:17" x14ac:dyDescent="0.3">
      <c r="Q500"/>
    </row>
    <row r="501" spans="17:17" x14ac:dyDescent="0.3">
      <c r="Q501"/>
    </row>
    <row r="502" spans="17:17" x14ac:dyDescent="0.3">
      <c r="Q502"/>
    </row>
    <row r="503" spans="17:17" x14ac:dyDescent="0.3">
      <c r="Q503"/>
    </row>
    <row r="504" spans="17:17" x14ac:dyDescent="0.3">
      <c r="Q504"/>
    </row>
    <row r="505" spans="17:17" x14ac:dyDescent="0.3">
      <c r="Q505"/>
    </row>
    <row r="506" spans="17:17" x14ac:dyDescent="0.3">
      <c r="Q506"/>
    </row>
    <row r="507" spans="17:17" x14ac:dyDescent="0.3">
      <c r="Q507"/>
    </row>
    <row r="508" spans="17:17" x14ac:dyDescent="0.3">
      <c r="Q508"/>
    </row>
    <row r="509" spans="17:17" x14ac:dyDescent="0.3">
      <c r="Q509"/>
    </row>
    <row r="510" spans="17:17" x14ac:dyDescent="0.3">
      <c r="Q510"/>
    </row>
    <row r="511" spans="17:17" x14ac:dyDescent="0.3">
      <c r="Q511"/>
    </row>
    <row r="512" spans="17:17" x14ac:dyDescent="0.3">
      <c r="Q512"/>
    </row>
    <row r="513" spans="17:17" x14ac:dyDescent="0.3">
      <c r="Q513"/>
    </row>
    <row r="514" spans="17:17" x14ac:dyDescent="0.3">
      <c r="Q514"/>
    </row>
    <row r="515" spans="17:17" x14ac:dyDescent="0.3">
      <c r="Q515"/>
    </row>
    <row r="516" spans="17:17" x14ac:dyDescent="0.3">
      <c r="Q516"/>
    </row>
    <row r="517" spans="17:17" x14ac:dyDescent="0.3">
      <c r="Q517"/>
    </row>
    <row r="518" spans="17:17" x14ac:dyDescent="0.3">
      <c r="Q518"/>
    </row>
    <row r="519" spans="17:17" x14ac:dyDescent="0.3">
      <c r="Q519"/>
    </row>
    <row r="520" spans="17:17" x14ac:dyDescent="0.3">
      <c r="Q520"/>
    </row>
    <row r="521" spans="17:17" x14ac:dyDescent="0.3">
      <c r="Q521"/>
    </row>
    <row r="522" spans="17:17" x14ac:dyDescent="0.3">
      <c r="Q522"/>
    </row>
    <row r="523" spans="17:17" x14ac:dyDescent="0.3">
      <c r="Q523"/>
    </row>
    <row r="524" spans="17:17" x14ac:dyDescent="0.3">
      <c r="Q524"/>
    </row>
    <row r="525" spans="17:17" x14ac:dyDescent="0.3">
      <c r="Q525"/>
    </row>
    <row r="526" spans="17:17" x14ac:dyDescent="0.3">
      <c r="Q526"/>
    </row>
    <row r="527" spans="17:17" x14ac:dyDescent="0.3">
      <c r="Q527"/>
    </row>
    <row r="528" spans="17:17" x14ac:dyDescent="0.3">
      <c r="Q528"/>
    </row>
    <row r="529" spans="17:17" x14ac:dyDescent="0.3">
      <c r="Q529"/>
    </row>
    <row r="530" spans="17:17" x14ac:dyDescent="0.3">
      <c r="Q530"/>
    </row>
    <row r="531" spans="17:17" x14ac:dyDescent="0.3">
      <c r="Q531"/>
    </row>
    <row r="532" spans="17:17" x14ac:dyDescent="0.3">
      <c r="Q532"/>
    </row>
    <row r="533" spans="17:17" x14ac:dyDescent="0.3">
      <c r="Q533"/>
    </row>
    <row r="534" spans="17:17" x14ac:dyDescent="0.3">
      <c r="Q534"/>
    </row>
    <row r="535" spans="17:17" x14ac:dyDescent="0.3">
      <c r="Q535"/>
    </row>
    <row r="536" spans="17:17" x14ac:dyDescent="0.3">
      <c r="Q536"/>
    </row>
    <row r="537" spans="17:17" x14ac:dyDescent="0.3">
      <c r="Q537"/>
    </row>
    <row r="538" spans="17:17" x14ac:dyDescent="0.3">
      <c r="Q538"/>
    </row>
    <row r="539" spans="17:17" x14ac:dyDescent="0.3">
      <c r="Q539"/>
    </row>
    <row r="540" spans="17:17" x14ac:dyDescent="0.3">
      <c r="Q540"/>
    </row>
    <row r="541" spans="17:17" x14ac:dyDescent="0.3">
      <c r="Q541"/>
    </row>
    <row r="542" spans="17:17" x14ac:dyDescent="0.3">
      <c r="Q542"/>
    </row>
    <row r="543" spans="17:17" x14ac:dyDescent="0.3">
      <c r="Q543"/>
    </row>
    <row r="544" spans="17:17" x14ac:dyDescent="0.3">
      <c r="Q544"/>
    </row>
    <row r="545" spans="17:17" x14ac:dyDescent="0.3">
      <c r="Q545"/>
    </row>
    <row r="546" spans="17:17" x14ac:dyDescent="0.3">
      <c r="Q546"/>
    </row>
    <row r="547" spans="17:17" x14ac:dyDescent="0.3">
      <c r="Q547"/>
    </row>
    <row r="548" spans="17:17" x14ac:dyDescent="0.3">
      <c r="Q548"/>
    </row>
    <row r="549" spans="17:17" x14ac:dyDescent="0.3">
      <c r="Q549"/>
    </row>
    <row r="550" spans="17:17" x14ac:dyDescent="0.3">
      <c r="Q550"/>
    </row>
    <row r="551" spans="17:17" x14ac:dyDescent="0.3">
      <c r="Q551"/>
    </row>
    <row r="552" spans="17:17" x14ac:dyDescent="0.3">
      <c r="Q552"/>
    </row>
    <row r="553" spans="17:17" x14ac:dyDescent="0.3">
      <c r="Q553"/>
    </row>
    <row r="554" spans="17:17" x14ac:dyDescent="0.3">
      <c r="Q554"/>
    </row>
    <row r="555" spans="17:17" x14ac:dyDescent="0.3">
      <c r="Q555"/>
    </row>
    <row r="556" spans="17:17" x14ac:dyDescent="0.3">
      <c r="Q556"/>
    </row>
    <row r="557" spans="17:17" x14ac:dyDescent="0.3">
      <c r="Q557"/>
    </row>
    <row r="558" spans="17:17" x14ac:dyDescent="0.3">
      <c r="Q558"/>
    </row>
    <row r="559" spans="17:17" x14ac:dyDescent="0.3">
      <c r="Q559"/>
    </row>
    <row r="560" spans="17:17" x14ac:dyDescent="0.3">
      <c r="Q560"/>
    </row>
    <row r="561" spans="17:17" x14ac:dyDescent="0.3">
      <c r="Q561"/>
    </row>
    <row r="562" spans="17:17" x14ac:dyDescent="0.3">
      <c r="Q562"/>
    </row>
    <row r="563" spans="17:17" x14ac:dyDescent="0.3">
      <c r="Q563"/>
    </row>
    <row r="564" spans="17:17" x14ac:dyDescent="0.3">
      <c r="Q564"/>
    </row>
    <row r="565" spans="17:17" x14ac:dyDescent="0.3">
      <c r="Q565"/>
    </row>
    <row r="566" spans="17:17" x14ac:dyDescent="0.3">
      <c r="Q566"/>
    </row>
    <row r="567" spans="17:17" x14ac:dyDescent="0.3">
      <c r="Q567"/>
    </row>
    <row r="568" spans="17:17" x14ac:dyDescent="0.3">
      <c r="Q568"/>
    </row>
    <row r="569" spans="17:17" x14ac:dyDescent="0.3">
      <c r="Q569"/>
    </row>
    <row r="570" spans="17:17" x14ac:dyDescent="0.3">
      <c r="Q570"/>
    </row>
    <row r="571" spans="17:17" x14ac:dyDescent="0.3">
      <c r="Q571"/>
    </row>
    <row r="572" spans="17:17" x14ac:dyDescent="0.3">
      <c r="Q572"/>
    </row>
    <row r="573" spans="17:17" x14ac:dyDescent="0.3">
      <c r="Q573"/>
    </row>
    <row r="574" spans="17:17" x14ac:dyDescent="0.3">
      <c r="Q574"/>
    </row>
    <row r="575" spans="17:17" x14ac:dyDescent="0.3">
      <c r="Q575"/>
    </row>
    <row r="576" spans="17:17" x14ac:dyDescent="0.3">
      <c r="Q576"/>
    </row>
    <row r="577" spans="17:17" x14ac:dyDescent="0.3">
      <c r="Q577"/>
    </row>
    <row r="578" spans="17:17" x14ac:dyDescent="0.3">
      <c r="Q578"/>
    </row>
    <row r="579" spans="17:17" x14ac:dyDescent="0.3">
      <c r="Q579"/>
    </row>
    <row r="580" spans="17:17" x14ac:dyDescent="0.3">
      <c r="Q580"/>
    </row>
    <row r="581" spans="17:17" x14ac:dyDescent="0.3">
      <c r="Q581"/>
    </row>
    <row r="582" spans="17:17" x14ac:dyDescent="0.3">
      <c r="Q582"/>
    </row>
    <row r="583" spans="17:17" x14ac:dyDescent="0.3">
      <c r="Q583"/>
    </row>
    <row r="584" spans="17:17" x14ac:dyDescent="0.3">
      <c r="Q584"/>
    </row>
    <row r="585" spans="17:17" x14ac:dyDescent="0.3">
      <c r="Q585"/>
    </row>
    <row r="586" spans="17:17" x14ac:dyDescent="0.3">
      <c r="Q586"/>
    </row>
    <row r="587" spans="17:17" x14ac:dyDescent="0.3">
      <c r="Q587"/>
    </row>
    <row r="588" spans="17:17" x14ac:dyDescent="0.3">
      <c r="Q588"/>
    </row>
    <row r="589" spans="17:17" x14ac:dyDescent="0.3">
      <c r="Q589"/>
    </row>
    <row r="590" spans="17:17" x14ac:dyDescent="0.3">
      <c r="Q590"/>
    </row>
    <row r="591" spans="17:17" x14ac:dyDescent="0.3">
      <c r="Q591"/>
    </row>
    <row r="592" spans="17:17" x14ac:dyDescent="0.3">
      <c r="Q592"/>
    </row>
    <row r="593" spans="17:17" x14ac:dyDescent="0.3">
      <c r="Q593"/>
    </row>
    <row r="594" spans="17:17" x14ac:dyDescent="0.3">
      <c r="Q594"/>
    </row>
    <row r="595" spans="17:17" x14ac:dyDescent="0.3">
      <c r="Q595"/>
    </row>
    <row r="596" spans="17:17" x14ac:dyDescent="0.3">
      <c r="Q596"/>
    </row>
    <row r="597" spans="17:17" x14ac:dyDescent="0.3">
      <c r="Q597"/>
    </row>
    <row r="598" spans="17:17" x14ac:dyDescent="0.3">
      <c r="Q598"/>
    </row>
    <row r="599" spans="17:17" x14ac:dyDescent="0.3">
      <c r="Q599"/>
    </row>
    <row r="600" spans="17:17" x14ac:dyDescent="0.3">
      <c r="Q600"/>
    </row>
    <row r="601" spans="17:17" x14ac:dyDescent="0.3">
      <c r="Q601"/>
    </row>
    <row r="602" spans="17:17" x14ac:dyDescent="0.3">
      <c r="Q602"/>
    </row>
    <row r="603" spans="17:17" x14ac:dyDescent="0.3">
      <c r="Q603"/>
    </row>
    <row r="604" spans="17:17" x14ac:dyDescent="0.3">
      <c r="Q604"/>
    </row>
    <row r="605" spans="17:17" x14ac:dyDescent="0.3">
      <c r="Q605"/>
    </row>
    <row r="606" spans="17:17" x14ac:dyDescent="0.3">
      <c r="Q606"/>
    </row>
    <row r="607" spans="17:17" x14ac:dyDescent="0.3">
      <c r="Q607"/>
    </row>
    <row r="608" spans="17:17" x14ac:dyDescent="0.3">
      <c r="Q608"/>
    </row>
    <row r="609" spans="17:17" x14ac:dyDescent="0.3">
      <c r="Q609"/>
    </row>
    <row r="610" spans="17:17" x14ac:dyDescent="0.3">
      <c r="Q610"/>
    </row>
    <row r="611" spans="17:17" x14ac:dyDescent="0.3">
      <c r="Q611"/>
    </row>
    <row r="612" spans="17:17" x14ac:dyDescent="0.3">
      <c r="Q612"/>
    </row>
    <row r="613" spans="17:17" x14ac:dyDescent="0.3">
      <c r="Q613"/>
    </row>
    <row r="614" spans="17:17" x14ac:dyDescent="0.3">
      <c r="Q614"/>
    </row>
    <row r="615" spans="17:17" x14ac:dyDescent="0.3">
      <c r="Q615"/>
    </row>
    <row r="616" spans="17:17" x14ac:dyDescent="0.3">
      <c r="Q616"/>
    </row>
    <row r="617" spans="17:17" x14ac:dyDescent="0.3">
      <c r="Q617"/>
    </row>
    <row r="618" spans="17:17" x14ac:dyDescent="0.3">
      <c r="Q618"/>
    </row>
    <row r="619" spans="17:17" x14ac:dyDescent="0.3">
      <c r="Q619"/>
    </row>
    <row r="620" spans="17:17" x14ac:dyDescent="0.3">
      <c r="Q620"/>
    </row>
    <row r="621" spans="17:17" x14ac:dyDescent="0.3">
      <c r="Q621"/>
    </row>
    <row r="622" spans="17:17" x14ac:dyDescent="0.3">
      <c r="Q622"/>
    </row>
    <row r="623" spans="17:17" x14ac:dyDescent="0.3">
      <c r="Q623"/>
    </row>
    <row r="624" spans="17:17" x14ac:dyDescent="0.3">
      <c r="Q624"/>
    </row>
    <row r="625" spans="17:17" x14ac:dyDescent="0.3">
      <c r="Q625"/>
    </row>
    <row r="626" spans="17:17" x14ac:dyDescent="0.3">
      <c r="Q626"/>
    </row>
    <row r="627" spans="17:17" x14ac:dyDescent="0.3">
      <c r="Q627"/>
    </row>
    <row r="628" spans="17:17" x14ac:dyDescent="0.3">
      <c r="Q628"/>
    </row>
    <row r="629" spans="17:17" x14ac:dyDescent="0.3">
      <c r="Q629"/>
    </row>
    <row r="630" spans="17:17" x14ac:dyDescent="0.3">
      <c r="Q630"/>
    </row>
    <row r="631" spans="17:17" x14ac:dyDescent="0.3">
      <c r="Q631"/>
    </row>
    <row r="632" spans="17:17" x14ac:dyDescent="0.3">
      <c r="Q632"/>
    </row>
    <row r="633" spans="17:17" x14ac:dyDescent="0.3">
      <c r="Q633"/>
    </row>
    <row r="634" spans="17:17" x14ac:dyDescent="0.3">
      <c r="Q634"/>
    </row>
    <row r="635" spans="17:17" x14ac:dyDescent="0.3">
      <c r="Q635"/>
    </row>
    <row r="636" spans="17:17" x14ac:dyDescent="0.3">
      <c r="Q636"/>
    </row>
    <row r="637" spans="17:17" x14ac:dyDescent="0.3">
      <c r="Q637"/>
    </row>
    <row r="638" spans="17:17" x14ac:dyDescent="0.3">
      <c r="Q638"/>
    </row>
    <row r="639" spans="17:17" x14ac:dyDescent="0.3">
      <c r="Q639"/>
    </row>
    <row r="640" spans="17:17" x14ac:dyDescent="0.3">
      <c r="Q640"/>
    </row>
    <row r="641" spans="17:17" x14ac:dyDescent="0.3">
      <c r="Q641"/>
    </row>
    <row r="642" spans="17:17" x14ac:dyDescent="0.3">
      <c r="Q642"/>
    </row>
    <row r="643" spans="17:17" x14ac:dyDescent="0.3">
      <c r="Q643"/>
    </row>
    <row r="644" spans="17:17" x14ac:dyDescent="0.3">
      <c r="Q644"/>
    </row>
    <row r="645" spans="17:17" x14ac:dyDescent="0.3">
      <c r="Q645"/>
    </row>
    <row r="646" spans="17:17" x14ac:dyDescent="0.3">
      <c r="Q646"/>
    </row>
    <row r="647" spans="17:17" x14ac:dyDescent="0.3">
      <c r="Q647"/>
    </row>
    <row r="648" spans="17:17" x14ac:dyDescent="0.3">
      <c r="Q648"/>
    </row>
    <row r="649" spans="17:17" x14ac:dyDescent="0.3">
      <c r="Q649"/>
    </row>
    <row r="650" spans="17:17" x14ac:dyDescent="0.3">
      <c r="Q650"/>
    </row>
    <row r="651" spans="17:17" x14ac:dyDescent="0.3">
      <c r="Q651"/>
    </row>
    <row r="652" spans="17:17" x14ac:dyDescent="0.3">
      <c r="Q652"/>
    </row>
    <row r="653" spans="17:17" x14ac:dyDescent="0.3">
      <c r="Q653"/>
    </row>
    <row r="654" spans="17:17" x14ac:dyDescent="0.3">
      <c r="Q654"/>
    </row>
    <row r="655" spans="17:17" x14ac:dyDescent="0.3">
      <c r="Q655"/>
    </row>
    <row r="656" spans="17:17" x14ac:dyDescent="0.3">
      <c r="Q656"/>
    </row>
    <row r="657" spans="17:17" x14ac:dyDescent="0.3">
      <c r="Q657"/>
    </row>
    <row r="658" spans="17:17" x14ac:dyDescent="0.3">
      <c r="Q658"/>
    </row>
    <row r="659" spans="17:17" x14ac:dyDescent="0.3">
      <c r="Q659"/>
    </row>
    <row r="660" spans="17:17" x14ac:dyDescent="0.3">
      <c r="Q660"/>
    </row>
    <row r="661" spans="17:17" x14ac:dyDescent="0.3">
      <c r="Q661"/>
    </row>
    <row r="662" spans="17:17" x14ac:dyDescent="0.3">
      <c r="Q662"/>
    </row>
    <row r="663" spans="17:17" x14ac:dyDescent="0.3">
      <c r="Q663"/>
    </row>
    <row r="664" spans="17:17" x14ac:dyDescent="0.3">
      <c r="Q664"/>
    </row>
    <row r="665" spans="17:17" x14ac:dyDescent="0.3">
      <c r="Q665"/>
    </row>
    <row r="666" spans="17:17" x14ac:dyDescent="0.3">
      <c r="Q666"/>
    </row>
    <row r="667" spans="17:17" x14ac:dyDescent="0.3">
      <c r="Q667"/>
    </row>
    <row r="668" spans="17:17" x14ac:dyDescent="0.3">
      <c r="Q668"/>
    </row>
    <row r="669" spans="17:17" x14ac:dyDescent="0.3">
      <c r="Q669"/>
    </row>
    <row r="670" spans="17:17" x14ac:dyDescent="0.3">
      <c r="Q670"/>
    </row>
    <row r="671" spans="17:17" x14ac:dyDescent="0.3">
      <c r="Q671"/>
    </row>
    <row r="672" spans="17:17" x14ac:dyDescent="0.3">
      <c r="Q672"/>
    </row>
    <row r="673" spans="17:17" x14ac:dyDescent="0.3">
      <c r="Q673"/>
    </row>
    <row r="674" spans="17:17" x14ac:dyDescent="0.3">
      <c r="Q674"/>
    </row>
    <row r="675" spans="17:17" x14ac:dyDescent="0.3">
      <c r="Q675"/>
    </row>
    <row r="676" spans="17:17" x14ac:dyDescent="0.3">
      <c r="Q676"/>
    </row>
    <row r="677" spans="17:17" x14ac:dyDescent="0.3">
      <c r="Q677"/>
    </row>
    <row r="678" spans="17:17" x14ac:dyDescent="0.3">
      <c r="Q678"/>
    </row>
    <row r="679" spans="17:17" x14ac:dyDescent="0.3">
      <c r="Q679"/>
    </row>
    <row r="680" spans="17:17" x14ac:dyDescent="0.3">
      <c r="Q680"/>
    </row>
    <row r="681" spans="17:17" x14ac:dyDescent="0.3">
      <c r="Q681"/>
    </row>
    <row r="682" spans="17:17" x14ac:dyDescent="0.3">
      <c r="Q682"/>
    </row>
    <row r="683" spans="17:17" x14ac:dyDescent="0.3">
      <c r="Q683"/>
    </row>
    <row r="684" spans="17:17" x14ac:dyDescent="0.3">
      <c r="Q684"/>
    </row>
    <row r="685" spans="17:17" x14ac:dyDescent="0.3">
      <c r="Q685"/>
    </row>
    <row r="686" spans="17:17" x14ac:dyDescent="0.3">
      <c r="Q686"/>
    </row>
    <row r="687" spans="17:17" x14ac:dyDescent="0.3">
      <c r="Q687"/>
    </row>
    <row r="688" spans="17:17" x14ac:dyDescent="0.3">
      <c r="Q688"/>
    </row>
    <row r="689" spans="17:17" x14ac:dyDescent="0.3">
      <c r="Q689"/>
    </row>
    <row r="690" spans="17:17" x14ac:dyDescent="0.3">
      <c r="Q690"/>
    </row>
    <row r="691" spans="17:17" x14ac:dyDescent="0.3">
      <c r="Q691"/>
    </row>
    <row r="692" spans="17:17" x14ac:dyDescent="0.3">
      <c r="Q692"/>
    </row>
    <row r="693" spans="17:17" x14ac:dyDescent="0.3">
      <c r="Q693"/>
    </row>
    <row r="694" spans="17:17" x14ac:dyDescent="0.3">
      <c r="Q694"/>
    </row>
    <row r="695" spans="17:17" x14ac:dyDescent="0.3">
      <c r="Q695"/>
    </row>
    <row r="696" spans="17:17" x14ac:dyDescent="0.3">
      <c r="Q696"/>
    </row>
    <row r="697" spans="17:17" x14ac:dyDescent="0.3">
      <c r="Q697"/>
    </row>
    <row r="698" spans="17:17" x14ac:dyDescent="0.3">
      <c r="Q698"/>
    </row>
    <row r="699" spans="17:17" x14ac:dyDescent="0.3">
      <c r="Q699"/>
    </row>
    <row r="700" spans="17:17" x14ac:dyDescent="0.3">
      <c r="Q700"/>
    </row>
    <row r="701" spans="17:17" x14ac:dyDescent="0.3">
      <c r="Q701"/>
    </row>
    <row r="702" spans="17:17" x14ac:dyDescent="0.3">
      <c r="Q702"/>
    </row>
    <row r="703" spans="17:17" x14ac:dyDescent="0.3">
      <c r="Q703"/>
    </row>
    <row r="704" spans="17:17" x14ac:dyDescent="0.3">
      <c r="Q704"/>
    </row>
    <row r="705" spans="17:17" x14ac:dyDescent="0.3">
      <c r="Q705"/>
    </row>
    <row r="706" spans="17:17" x14ac:dyDescent="0.3">
      <c r="Q706"/>
    </row>
    <row r="707" spans="17:17" x14ac:dyDescent="0.3">
      <c r="Q707"/>
    </row>
    <row r="708" spans="17:17" x14ac:dyDescent="0.3">
      <c r="Q708"/>
    </row>
    <row r="709" spans="17:17" x14ac:dyDescent="0.3">
      <c r="Q709"/>
    </row>
    <row r="710" spans="17:17" x14ac:dyDescent="0.3">
      <c r="Q710"/>
    </row>
    <row r="711" spans="17:17" x14ac:dyDescent="0.3">
      <c r="Q711"/>
    </row>
    <row r="712" spans="17:17" x14ac:dyDescent="0.3">
      <c r="Q712"/>
    </row>
    <row r="713" spans="17:17" x14ac:dyDescent="0.3">
      <c r="Q713"/>
    </row>
    <row r="714" spans="17:17" x14ac:dyDescent="0.3">
      <c r="Q714"/>
    </row>
    <row r="715" spans="17:17" x14ac:dyDescent="0.3">
      <c r="Q715"/>
    </row>
    <row r="716" spans="17:17" x14ac:dyDescent="0.3">
      <c r="Q716"/>
    </row>
    <row r="717" spans="17:17" x14ac:dyDescent="0.3">
      <c r="Q717"/>
    </row>
    <row r="718" spans="17:17" x14ac:dyDescent="0.3">
      <c r="Q718"/>
    </row>
    <row r="719" spans="17:17" x14ac:dyDescent="0.3">
      <c r="Q719"/>
    </row>
    <row r="720" spans="17:17" x14ac:dyDescent="0.3">
      <c r="Q720"/>
    </row>
    <row r="721" spans="17:17" x14ac:dyDescent="0.3">
      <c r="Q721"/>
    </row>
    <row r="722" spans="17:17" x14ac:dyDescent="0.3">
      <c r="Q722"/>
    </row>
    <row r="723" spans="17:17" x14ac:dyDescent="0.3">
      <c r="Q723"/>
    </row>
    <row r="724" spans="17:17" x14ac:dyDescent="0.3">
      <c r="Q724"/>
    </row>
    <row r="725" spans="17:17" x14ac:dyDescent="0.3">
      <c r="Q725"/>
    </row>
    <row r="726" spans="17:17" x14ac:dyDescent="0.3">
      <c r="Q726"/>
    </row>
    <row r="727" spans="17:17" x14ac:dyDescent="0.3">
      <c r="Q727"/>
    </row>
    <row r="728" spans="17:17" x14ac:dyDescent="0.3">
      <c r="Q728"/>
    </row>
    <row r="729" spans="17:17" x14ac:dyDescent="0.3">
      <c r="Q729"/>
    </row>
    <row r="730" spans="17:17" x14ac:dyDescent="0.3">
      <c r="Q730"/>
    </row>
    <row r="731" spans="17:17" x14ac:dyDescent="0.3">
      <c r="Q731"/>
    </row>
    <row r="732" spans="17:17" x14ac:dyDescent="0.3">
      <c r="Q732"/>
    </row>
    <row r="733" spans="17:17" x14ac:dyDescent="0.3">
      <c r="Q733"/>
    </row>
    <row r="734" spans="17:17" x14ac:dyDescent="0.3">
      <c r="Q734"/>
    </row>
    <row r="735" spans="17:17" x14ac:dyDescent="0.3">
      <c r="Q735"/>
    </row>
    <row r="736" spans="17:17" x14ac:dyDescent="0.3">
      <c r="Q736"/>
    </row>
    <row r="737" spans="17:17" x14ac:dyDescent="0.3">
      <c r="Q737"/>
    </row>
    <row r="738" spans="17:17" x14ac:dyDescent="0.3">
      <c r="Q738"/>
    </row>
    <row r="739" spans="17:17" x14ac:dyDescent="0.3">
      <c r="Q739"/>
    </row>
    <row r="740" spans="17:17" x14ac:dyDescent="0.3">
      <c r="Q740"/>
    </row>
    <row r="741" spans="17:17" x14ac:dyDescent="0.3">
      <c r="Q741"/>
    </row>
    <row r="742" spans="17:17" x14ac:dyDescent="0.3">
      <c r="Q742"/>
    </row>
    <row r="743" spans="17:17" x14ac:dyDescent="0.3">
      <c r="Q743"/>
    </row>
    <row r="744" spans="17:17" x14ac:dyDescent="0.3">
      <c r="Q744"/>
    </row>
    <row r="745" spans="17:17" x14ac:dyDescent="0.3">
      <c r="Q745"/>
    </row>
    <row r="746" spans="17:17" x14ac:dyDescent="0.3">
      <c r="Q746"/>
    </row>
    <row r="747" spans="17:17" x14ac:dyDescent="0.3">
      <c r="Q747"/>
    </row>
    <row r="748" spans="17:17" x14ac:dyDescent="0.3">
      <c r="Q748"/>
    </row>
    <row r="749" spans="17:17" x14ac:dyDescent="0.3">
      <c r="Q749"/>
    </row>
    <row r="750" spans="17:17" x14ac:dyDescent="0.3">
      <c r="Q750"/>
    </row>
    <row r="751" spans="17:17" x14ac:dyDescent="0.3">
      <c r="Q751"/>
    </row>
    <row r="752" spans="17:17" x14ac:dyDescent="0.3">
      <c r="Q752"/>
    </row>
    <row r="753" spans="17:17" x14ac:dyDescent="0.3">
      <c r="Q753"/>
    </row>
    <row r="754" spans="17:17" x14ac:dyDescent="0.3">
      <c r="Q754"/>
    </row>
    <row r="755" spans="17:17" x14ac:dyDescent="0.3">
      <c r="Q755"/>
    </row>
    <row r="756" spans="17:17" x14ac:dyDescent="0.3">
      <c r="Q756"/>
    </row>
    <row r="757" spans="17:17" x14ac:dyDescent="0.3">
      <c r="Q757"/>
    </row>
    <row r="758" spans="17:17" x14ac:dyDescent="0.3">
      <c r="Q758"/>
    </row>
    <row r="759" spans="17:17" x14ac:dyDescent="0.3">
      <c r="Q759"/>
    </row>
    <row r="760" spans="17:17" x14ac:dyDescent="0.3">
      <c r="Q760"/>
    </row>
    <row r="761" spans="17:17" x14ac:dyDescent="0.3">
      <c r="Q761"/>
    </row>
    <row r="762" spans="17:17" x14ac:dyDescent="0.3">
      <c r="Q762"/>
    </row>
    <row r="763" spans="17:17" x14ac:dyDescent="0.3">
      <c r="Q763"/>
    </row>
    <row r="764" spans="17:17" x14ac:dyDescent="0.3">
      <c r="Q764"/>
    </row>
    <row r="765" spans="17:17" x14ac:dyDescent="0.3">
      <c r="Q765"/>
    </row>
    <row r="766" spans="17:17" x14ac:dyDescent="0.3">
      <c r="Q766"/>
    </row>
    <row r="767" spans="17:17" x14ac:dyDescent="0.3">
      <c r="Q767"/>
    </row>
    <row r="768" spans="17:17" x14ac:dyDescent="0.3">
      <c r="Q768"/>
    </row>
    <row r="769" spans="17:17" x14ac:dyDescent="0.3">
      <c r="Q769"/>
    </row>
    <row r="770" spans="17:17" x14ac:dyDescent="0.3">
      <c r="Q770"/>
    </row>
    <row r="771" spans="17:17" x14ac:dyDescent="0.3">
      <c r="Q771"/>
    </row>
    <row r="772" spans="17:17" x14ac:dyDescent="0.3">
      <c r="Q772"/>
    </row>
    <row r="773" spans="17:17" x14ac:dyDescent="0.3">
      <c r="Q773"/>
    </row>
    <row r="774" spans="17:17" x14ac:dyDescent="0.3">
      <c r="Q774"/>
    </row>
    <row r="775" spans="17:17" x14ac:dyDescent="0.3">
      <c r="Q775"/>
    </row>
    <row r="776" spans="17:17" x14ac:dyDescent="0.3">
      <c r="Q776"/>
    </row>
    <row r="777" spans="17:17" x14ac:dyDescent="0.3">
      <c r="Q777"/>
    </row>
    <row r="778" spans="17:17" x14ac:dyDescent="0.3">
      <c r="Q778"/>
    </row>
    <row r="779" spans="17:17" x14ac:dyDescent="0.3">
      <c r="Q779"/>
    </row>
    <row r="780" spans="17:17" x14ac:dyDescent="0.3">
      <c r="Q780"/>
    </row>
    <row r="781" spans="17:17" x14ac:dyDescent="0.3">
      <c r="Q781"/>
    </row>
    <row r="782" spans="17:17" x14ac:dyDescent="0.3">
      <c r="Q782"/>
    </row>
    <row r="783" spans="17:17" x14ac:dyDescent="0.3">
      <c r="Q783"/>
    </row>
    <row r="784" spans="17:17" x14ac:dyDescent="0.3">
      <c r="Q784"/>
    </row>
    <row r="785" spans="17:17" x14ac:dyDescent="0.3">
      <c r="Q785"/>
    </row>
    <row r="786" spans="17:17" x14ac:dyDescent="0.3">
      <c r="Q786"/>
    </row>
    <row r="787" spans="17:17" x14ac:dyDescent="0.3">
      <c r="Q787"/>
    </row>
    <row r="788" spans="17:17" x14ac:dyDescent="0.3">
      <c r="Q788"/>
    </row>
    <row r="789" spans="17:17" x14ac:dyDescent="0.3">
      <c r="Q789"/>
    </row>
    <row r="790" spans="17:17" x14ac:dyDescent="0.3">
      <c r="Q790"/>
    </row>
    <row r="791" spans="17:17" x14ac:dyDescent="0.3">
      <c r="Q791"/>
    </row>
    <row r="792" spans="17:17" x14ac:dyDescent="0.3">
      <c r="Q792"/>
    </row>
    <row r="793" spans="17:17" x14ac:dyDescent="0.3">
      <c r="Q793"/>
    </row>
    <row r="794" spans="17:17" x14ac:dyDescent="0.3">
      <c r="Q794"/>
    </row>
    <row r="795" spans="17:17" x14ac:dyDescent="0.3">
      <c r="Q795"/>
    </row>
    <row r="796" spans="17:17" x14ac:dyDescent="0.3">
      <c r="Q796"/>
    </row>
    <row r="797" spans="17:17" x14ac:dyDescent="0.3">
      <c r="Q797"/>
    </row>
    <row r="798" spans="17:17" x14ac:dyDescent="0.3">
      <c r="Q798"/>
    </row>
    <row r="799" spans="17:17" x14ac:dyDescent="0.3">
      <c r="Q799"/>
    </row>
    <row r="800" spans="17:17" x14ac:dyDescent="0.3">
      <c r="Q800"/>
    </row>
    <row r="801" spans="17:17" x14ac:dyDescent="0.3">
      <c r="Q801"/>
    </row>
    <row r="802" spans="17:17" x14ac:dyDescent="0.3">
      <c r="Q802"/>
    </row>
    <row r="803" spans="17:17" x14ac:dyDescent="0.3">
      <c r="Q803"/>
    </row>
    <row r="804" spans="17:17" x14ac:dyDescent="0.3">
      <c r="Q804"/>
    </row>
    <row r="805" spans="17:17" x14ac:dyDescent="0.3">
      <c r="Q805"/>
    </row>
    <row r="806" spans="17:17" x14ac:dyDescent="0.3">
      <c r="Q806"/>
    </row>
    <row r="807" spans="17:17" x14ac:dyDescent="0.3">
      <c r="Q807"/>
    </row>
    <row r="808" spans="17:17" x14ac:dyDescent="0.3">
      <c r="Q808"/>
    </row>
    <row r="809" spans="17:17" x14ac:dyDescent="0.3">
      <c r="Q809"/>
    </row>
    <row r="810" spans="17:17" x14ac:dyDescent="0.3">
      <c r="Q810"/>
    </row>
    <row r="811" spans="17:17" x14ac:dyDescent="0.3">
      <c r="Q811"/>
    </row>
    <row r="812" spans="17:17" x14ac:dyDescent="0.3">
      <c r="Q812"/>
    </row>
    <row r="813" spans="17:17" x14ac:dyDescent="0.3">
      <c r="Q813"/>
    </row>
    <row r="814" spans="17:17" x14ac:dyDescent="0.3">
      <c r="Q814"/>
    </row>
    <row r="815" spans="17:17" x14ac:dyDescent="0.3">
      <c r="Q815"/>
    </row>
    <row r="816" spans="17:17" x14ac:dyDescent="0.3">
      <c r="Q816"/>
    </row>
    <row r="817" spans="17:17" x14ac:dyDescent="0.3">
      <c r="Q817"/>
    </row>
    <row r="818" spans="17:17" x14ac:dyDescent="0.3">
      <c r="Q818"/>
    </row>
    <row r="819" spans="17:17" x14ac:dyDescent="0.3">
      <c r="Q819"/>
    </row>
    <row r="820" spans="17:17" x14ac:dyDescent="0.3">
      <c r="Q820"/>
    </row>
    <row r="821" spans="17:17" x14ac:dyDescent="0.3">
      <c r="Q821"/>
    </row>
    <row r="822" spans="17:17" x14ac:dyDescent="0.3">
      <c r="Q822"/>
    </row>
    <row r="823" spans="17:17" x14ac:dyDescent="0.3">
      <c r="Q823"/>
    </row>
    <row r="824" spans="17:17" x14ac:dyDescent="0.3">
      <c r="Q824"/>
    </row>
    <row r="825" spans="17:17" x14ac:dyDescent="0.3">
      <c r="Q825"/>
    </row>
    <row r="826" spans="17:17" x14ac:dyDescent="0.3">
      <c r="Q826"/>
    </row>
    <row r="827" spans="17:17" x14ac:dyDescent="0.3">
      <c r="Q827"/>
    </row>
    <row r="828" spans="17:17" x14ac:dyDescent="0.3">
      <c r="Q828"/>
    </row>
    <row r="829" spans="17:17" x14ac:dyDescent="0.3">
      <c r="Q829"/>
    </row>
    <row r="830" spans="17:17" x14ac:dyDescent="0.3">
      <c r="Q830"/>
    </row>
    <row r="831" spans="17:17" x14ac:dyDescent="0.3">
      <c r="Q831"/>
    </row>
    <row r="832" spans="17:17" x14ac:dyDescent="0.3">
      <c r="Q832"/>
    </row>
    <row r="833" spans="17:17" x14ac:dyDescent="0.3">
      <c r="Q833"/>
    </row>
    <row r="834" spans="17:17" x14ac:dyDescent="0.3">
      <c r="Q834"/>
    </row>
    <row r="835" spans="17:17" x14ac:dyDescent="0.3">
      <c r="Q835"/>
    </row>
    <row r="836" spans="17:17" x14ac:dyDescent="0.3">
      <c r="Q836"/>
    </row>
    <row r="837" spans="17:17" x14ac:dyDescent="0.3">
      <c r="Q837"/>
    </row>
    <row r="838" spans="17:17" x14ac:dyDescent="0.3">
      <c r="Q838"/>
    </row>
    <row r="839" spans="17:17" x14ac:dyDescent="0.3">
      <c r="Q839"/>
    </row>
    <row r="840" spans="17:17" x14ac:dyDescent="0.3">
      <c r="Q840"/>
    </row>
    <row r="841" spans="17:17" x14ac:dyDescent="0.3">
      <c r="Q841"/>
    </row>
    <row r="842" spans="17:17" x14ac:dyDescent="0.3">
      <c r="Q842"/>
    </row>
    <row r="843" spans="17:17" x14ac:dyDescent="0.3">
      <c r="Q843"/>
    </row>
    <row r="844" spans="17:17" x14ac:dyDescent="0.3">
      <c r="Q844"/>
    </row>
    <row r="845" spans="17:17" x14ac:dyDescent="0.3">
      <c r="Q845"/>
    </row>
    <row r="846" spans="17:17" x14ac:dyDescent="0.3">
      <c r="Q846"/>
    </row>
    <row r="847" spans="17:17" x14ac:dyDescent="0.3">
      <c r="Q847"/>
    </row>
    <row r="848" spans="17:17" x14ac:dyDescent="0.3">
      <c r="Q848"/>
    </row>
    <row r="849" spans="17:17" x14ac:dyDescent="0.3">
      <c r="Q849"/>
    </row>
    <row r="850" spans="17:17" x14ac:dyDescent="0.3">
      <c r="Q850"/>
    </row>
    <row r="851" spans="17:17" x14ac:dyDescent="0.3">
      <c r="Q851"/>
    </row>
    <row r="852" spans="17:17" x14ac:dyDescent="0.3">
      <c r="Q852"/>
    </row>
    <row r="853" spans="17:17" x14ac:dyDescent="0.3">
      <c r="Q853"/>
    </row>
    <row r="854" spans="17:17" x14ac:dyDescent="0.3">
      <c r="Q854"/>
    </row>
    <row r="855" spans="17:17" x14ac:dyDescent="0.3">
      <c r="Q855"/>
    </row>
    <row r="856" spans="17:17" x14ac:dyDescent="0.3">
      <c r="Q856"/>
    </row>
    <row r="857" spans="17:17" x14ac:dyDescent="0.3">
      <c r="Q857"/>
    </row>
    <row r="858" spans="17:17" x14ac:dyDescent="0.3">
      <c r="Q858"/>
    </row>
    <row r="859" spans="17:17" x14ac:dyDescent="0.3">
      <c r="Q859"/>
    </row>
    <row r="860" spans="17:17" x14ac:dyDescent="0.3">
      <c r="Q860"/>
    </row>
    <row r="861" spans="17:17" x14ac:dyDescent="0.3">
      <c r="Q861"/>
    </row>
    <row r="862" spans="17:17" x14ac:dyDescent="0.3">
      <c r="Q862"/>
    </row>
    <row r="863" spans="17:17" x14ac:dyDescent="0.3">
      <c r="Q863"/>
    </row>
    <row r="864" spans="17:17" x14ac:dyDescent="0.3">
      <c r="Q864"/>
    </row>
    <row r="865" spans="17:17" x14ac:dyDescent="0.3">
      <c r="Q865"/>
    </row>
    <row r="866" spans="17:17" x14ac:dyDescent="0.3">
      <c r="Q866"/>
    </row>
    <row r="867" spans="17:17" x14ac:dyDescent="0.3">
      <c r="Q867"/>
    </row>
    <row r="868" spans="17:17" x14ac:dyDescent="0.3">
      <c r="Q868"/>
    </row>
    <row r="869" spans="17:17" x14ac:dyDescent="0.3">
      <c r="Q869"/>
    </row>
    <row r="870" spans="17:17" x14ac:dyDescent="0.3">
      <c r="Q870"/>
    </row>
    <row r="871" spans="17:17" x14ac:dyDescent="0.3">
      <c r="Q871"/>
    </row>
    <row r="872" spans="17:17" x14ac:dyDescent="0.3">
      <c r="Q872"/>
    </row>
    <row r="873" spans="17:17" x14ac:dyDescent="0.3">
      <c r="Q873"/>
    </row>
    <row r="874" spans="17:17" x14ac:dyDescent="0.3">
      <c r="Q874"/>
    </row>
    <row r="875" spans="17:17" x14ac:dyDescent="0.3">
      <c r="Q875"/>
    </row>
    <row r="876" spans="17:17" x14ac:dyDescent="0.3">
      <c r="Q876"/>
    </row>
    <row r="877" spans="17:17" x14ac:dyDescent="0.3">
      <c r="Q877"/>
    </row>
    <row r="878" spans="17:17" x14ac:dyDescent="0.3">
      <c r="Q878"/>
    </row>
    <row r="879" spans="17:17" x14ac:dyDescent="0.3">
      <c r="Q879"/>
    </row>
    <row r="880" spans="17:17" x14ac:dyDescent="0.3">
      <c r="Q880"/>
    </row>
    <row r="881" spans="17:17" x14ac:dyDescent="0.3">
      <c r="Q881"/>
    </row>
    <row r="882" spans="17:17" x14ac:dyDescent="0.3">
      <c r="Q882"/>
    </row>
    <row r="883" spans="17:17" x14ac:dyDescent="0.3">
      <c r="Q883"/>
    </row>
    <row r="884" spans="17:17" x14ac:dyDescent="0.3">
      <c r="Q884"/>
    </row>
    <row r="885" spans="17:17" x14ac:dyDescent="0.3">
      <c r="Q885"/>
    </row>
    <row r="886" spans="17:17" x14ac:dyDescent="0.3">
      <c r="Q886"/>
    </row>
    <row r="887" spans="17:17" x14ac:dyDescent="0.3">
      <c r="Q887"/>
    </row>
    <row r="888" spans="17:17" x14ac:dyDescent="0.3">
      <c r="Q888"/>
    </row>
    <row r="889" spans="17:17" x14ac:dyDescent="0.3">
      <c r="Q889"/>
    </row>
    <row r="890" spans="17:17" x14ac:dyDescent="0.3">
      <c r="Q890"/>
    </row>
    <row r="891" spans="17:17" x14ac:dyDescent="0.3">
      <c r="Q891"/>
    </row>
    <row r="892" spans="17:17" x14ac:dyDescent="0.3">
      <c r="Q892"/>
    </row>
    <row r="893" spans="17:17" x14ac:dyDescent="0.3">
      <c r="Q893"/>
    </row>
    <row r="894" spans="17:17" x14ac:dyDescent="0.3">
      <c r="Q894"/>
    </row>
    <row r="895" spans="17:17" x14ac:dyDescent="0.3">
      <c r="Q895"/>
    </row>
    <row r="896" spans="17:17" x14ac:dyDescent="0.3">
      <c r="Q896"/>
    </row>
    <row r="897" spans="17:17" x14ac:dyDescent="0.3">
      <c r="Q897"/>
    </row>
    <row r="898" spans="17:17" x14ac:dyDescent="0.3">
      <c r="Q898"/>
    </row>
    <row r="899" spans="17:17" x14ac:dyDescent="0.3">
      <c r="Q899"/>
    </row>
    <row r="900" spans="17:17" x14ac:dyDescent="0.3">
      <c r="Q900"/>
    </row>
    <row r="901" spans="17:17" x14ac:dyDescent="0.3">
      <c r="Q901"/>
    </row>
    <row r="902" spans="17:17" x14ac:dyDescent="0.3">
      <c r="Q902"/>
    </row>
    <row r="903" spans="17:17" x14ac:dyDescent="0.3">
      <c r="Q903"/>
    </row>
    <row r="904" spans="17:17" x14ac:dyDescent="0.3">
      <c r="Q904"/>
    </row>
    <row r="905" spans="17:17" x14ac:dyDescent="0.3">
      <c r="Q905"/>
    </row>
    <row r="906" spans="17:17" x14ac:dyDescent="0.3">
      <c r="Q906"/>
    </row>
    <row r="907" spans="17:17" x14ac:dyDescent="0.3">
      <c r="Q907"/>
    </row>
    <row r="908" spans="17:17" x14ac:dyDescent="0.3">
      <c r="Q908"/>
    </row>
    <row r="909" spans="17:17" x14ac:dyDescent="0.3">
      <c r="Q909"/>
    </row>
    <row r="910" spans="17:17" x14ac:dyDescent="0.3">
      <c r="Q910"/>
    </row>
    <row r="911" spans="17:17" x14ac:dyDescent="0.3">
      <c r="Q911"/>
    </row>
    <row r="912" spans="17:17" x14ac:dyDescent="0.3">
      <c r="Q912"/>
    </row>
    <row r="913" spans="17:17" x14ac:dyDescent="0.3">
      <c r="Q913"/>
    </row>
    <row r="914" spans="17:17" x14ac:dyDescent="0.3">
      <c r="Q914"/>
    </row>
    <row r="915" spans="17:17" x14ac:dyDescent="0.3">
      <c r="Q915"/>
    </row>
    <row r="916" spans="17:17" x14ac:dyDescent="0.3">
      <c r="Q916"/>
    </row>
    <row r="917" spans="17:17" x14ac:dyDescent="0.3">
      <c r="Q917"/>
    </row>
    <row r="918" spans="17:17" x14ac:dyDescent="0.3">
      <c r="Q918"/>
    </row>
    <row r="919" spans="17:17" x14ac:dyDescent="0.3">
      <c r="Q919"/>
    </row>
    <row r="920" spans="17:17" x14ac:dyDescent="0.3">
      <c r="Q920"/>
    </row>
    <row r="921" spans="17:17" x14ac:dyDescent="0.3">
      <c r="Q921"/>
    </row>
    <row r="922" spans="17:17" x14ac:dyDescent="0.3">
      <c r="Q922"/>
    </row>
    <row r="923" spans="17:17" x14ac:dyDescent="0.3">
      <c r="Q923"/>
    </row>
    <row r="924" spans="17:17" x14ac:dyDescent="0.3">
      <c r="Q924"/>
    </row>
    <row r="925" spans="17:17" x14ac:dyDescent="0.3">
      <c r="Q925"/>
    </row>
    <row r="926" spans="17:17" x14ac:dyDescent="0.3">
      <c r="Q926"/>
    </row>
    <row r="927" spans="17:17" x14ac:dyDescent="0.3">
      <c r="Q927"/>
    </row>
    <row r="928" spans="17:17" x14ac:dyDescent="0.3">
      <c r="Q928"/>
    </row>
    <row r="929" spans="17:17" x14ac:dyDescent="0.3">
      <c r="Q929"/>
    </row>
    <row r="930" spans="17:17" x14ac:dyDescent="0.3">
      <c r="Q930"/>
    </row>
    <row r="931" spans="17:17" x14ac:dyDescent="0.3">
      <c r="Q931"/>
    </row>
    <row r="932" spans="17:17" x14ac:dyDescent="0.3">
      <c r="Q932"/>
    </row>
    <row r="933" spans="17:17" x14ac:dyDescent="0.3">
      <c r="Q933"/>
    </row>
    <row r="934" spans="17:17" x14ac:dyDescent="0.3">
      <c r="Q934"/>
    </row>
    <row r="935" spans="17:17" x14ac:dyDescent="0.3">
      <c r="Q935"/>
    </row>
    <row r="936" spans="17:17" x14ac:dyDescent="0.3">
      <c r="Q936"/>
    </row>
    <row r="937" spans="17:17" x14ac:dyDescent="0.3">
      <c r="Q937"/>
    </row>
    <row r="938" spans="17:17" x14ac:dyDescent="0.3">
      <c r="Q938"/>
    </row>
    <row r="939" spans="17:17" x14ac:dyDescent="0.3">
      <c r="Q939"/>
    </row>
    <row r="940" spans="17:17" x14ac:dyDescent="0.3">
      <c r="Q940"/>
    </row>
    <row r="941" spans="17:17" x14ac:dyDescent="0.3">
      <c r="Q941"/>
    </row>
    <row r="942" spans="17:17" x14ac:dyDescent="0.3">
      <c r="Q942"/>
    </row>
    <row r="943" spans="17:17" x14ac:dyDescent="0.3">
      <c r="Q943"/>
    </row>
    <row r="944" spans="17:17" x14ac:dyDescent="0.3">
      <c r="Q944"/>
    </row>
    <row r="945" spans="17:17" x14ac:dyDescent="0.3">
      <c r="Q945"/>
    </row>
    <row r="946" spans="17:17" x14ac:dyDescent="0.3">
      <c r="Q946"/>
    </row>
    <row r="947" spans="17:17" x14ac:dyDescent="0.3">
      <c r="Q947"/>
    </row>
    <row r="948" spans="17:17" x14ac:dyDescent="0.3">
      <c r="Q948"/>
    </row>
    <row r="949" spans="17:17" x14ac:dyDescent="0.3">
      <c r="Q949"/>
    </row>
    <row r="950" spans="17:17" x14ac:dyDescent="0.3">
      <c r="Q950"/>
    </row>
    <row r="951" spans="17:17" x14ac:dyDescent="0.3">
      <c r="Q951"/>
    </row>
    <row r="952" spans="17:17" x14ac:dyDescent="0.3">
      <c r="Q952"/>
    </row>
    <row r="953" spans="17:17" x14ac:dyDescent="0.3">
      <c r="Q953"/>
    </row>
    <row r="954" spans="17:17" x14ac:dyDescent="0.3">
      <c r="Q954"/>
    </row>
    <row r="955" spans="17:17" x14ac:dyDescent="0.3">
      <c r="Q955"/>
    </row>
    <row r="956" spans="17:17" x14ac:dyDescent="0.3">
      <c r="Q956"/>
    </row>
    <row r="957" spans="17:17" x14ac:dyDescent="0.3">
      <c r="Q957"/>
    </row>
    <row r="958" spans="17:17" x14ac:dyDescent="0.3">
      <c r="Q958"/>
    </row>
    <row r="959" spans="17:17" x14ac:dyDescent="0.3">
      <c r="Q959"/>
    </row>
    <row r="960" spans="17:17" x14ac:dyDescent="0.3">
      <c r="Q960"/>
    </row>
    <row r="961" spans="17:17" x14ac:dyDescent="0.3">
      <c r="Q961"/>
    </row>
    <row r="962" spans="17:17" x14ac:dyDescent="0.3">
      <c r="Q962"/>
    </row>
    <row r="963" spans="17:17" x14ac:dyDescent="0.3">
      <c r="Q963"/>
    </row>
    <row r="964" spans="17:17" x14ac:dyDescent="0.3">
      <c r="Q964"/>
    </row>
    <row r="965" spans="17:17" x14ac:dyDescent="0.3">
      <c r="Q965"/>
    </row>
    <row r="966" spans="17:17" x14ac:dyDescent="0.3">
      <c r="Q966"/>
    </row>
    <row r="967" spans="17:17" x14ac:dyDescent="0.3">
      <c r="Q967"/>
    </row>
    <row r="968" spans="17:17" x14ac:dyDescent="0.3">
      <c r="Q968"/>
    </row>
    <row r="969" spans="17:17" x14ac:dyDescent="0.3">
      <c r="Q969"/>
    </row>
    <row r="970" spans="17:17" x14ac:dyDescent="0.3">
      <c r="Q970"/>
    </row>
    <row r="971" spans="17:17" x14ac:dyDescent="0.3">
      <c r="Q971"/>
    </row>
    <row r="972" spans="17:17" x14ac:dyDescent="0.3">
      <c r="Q972"/>
    </row>
    <row r="973" spans="17:17" x14ac:dyDescent="0.3">
      <c r="Q973"/>
    </row>
    <row r="974" spans="17:17" x14ac:dyDescent="0.3">
      <c r="Q974"/>
    </row>
    <row r="975" spans="17:17" x14ac:dyDescent="0.3">
      <c r="Q975"/>
    </row>
    <row r="976" spans="17:17" x14ac:dyDescent="0.3">
      <c r="Q976"/>
    </row>
    <row r="977" spans="17:17" x14ac:dyDescent="0.3">
      <c r="Q977"/>
    </row>
    <row r="978" spans="17:17" x14ac:dyDescent="0.3">
      <c r="Q978"/>
    </row>
    <row r="979" spans="17:17" x14ac:dyDescent="0.3">
      <c r="Q979"/>
    </row>
    <row r="980" spans="17:17" x14ac:dyDescent="0.3">
      <c r="Q980"/>
    </row>
    <row r="981" spans="17:17" x14ac:dyDescent="0.3">
      <c r="Q981"/>
    </row>
    <row r="982" spans="17:17" x14ac:dyDescent="0.3">
      <c r="Q982"/>
    </row>
    <row r="983" spans="17:17" x14ac:dyDescent="0.3">
      <c r="Q983"/>
    </row>
    <row r="984" spans="17:17" x14ac:dyDescent="0.3">
      <c r="Q984"/>
    </row>
    <row r="985" spans="17:17" x14ac:dyDescent="0.3">
      <c r="Q985"/>
    </row>
    <row r="986" spans="17:17" x14ac:dyDescent="0.3">
      <c r="Q986"/>
    </row>
    <row r="987" spans="17:17" x14ac:dyDescent="0.3">
      <c r="Q987"/>
    </row>
    <row r="988" spans="17:17" x14ac:dyDescent="0.3">
      <c r="Q988"/>
    </row>
    <row r="989" spans="17:17" x14ac:dyDescent="0.3">
      <c r="Q989"/>
    </row>
    <row r="990" spans="17:17" x14ac:dyDescent="0.3">
      <c r="Q990"/>
    </row>
    <row r="991" spans="17:17" x14ac:dyDescent="0.3">
      <c r="Q991"/>
    </row>
    <row r="992" spans="17:17" x14ac:dyDescent="0.3">
      <c r="Q992"/>
    </row>
    <row r="993" spans="17:17" x14ac:dyDescent="0.3">
      <c r="Q993"/>
    </row>
    <row r="994" spans="17:17" x14ac:dyDescent="0.3">
      <c r="Q994"/>
    </row>
    <row r="995" spans="17:17" x14ac:dyDescent="0.3">
      <c r="Q995"/>
    </row>
    <row r="996" spans="17:17" x14ac:dyDescent="0.3">
      <c r="Q996"/>
    </row>
    <row r="997" spans="17:17" x14ac:dyDescent="0.3">
      <c r="Q997"/>
    </row>
    <row r="998" spans="17:17" x14ac:dyDescent="0.3">
      <c r="Q998"/>
    </row>
    <row r="999" spans="17:17" x14ac:dyDescent="0.3">
      <c r="Q999"/>
    </row>
    <row r="1000" spans="17:17" x14ac:dyDescent="0.3">
      <c r="Q1000"/>
    </row>
    <row r="1001" spans="17:17" x14ac:dyDescent="0.3">
      <c r="Q1001"/>
    </row>
    <row r="1002" spans="17:17" x14ac:dyDescent="0.3">
      <c r="Q1002"/>
    </row>
    <row r="1003" spans="17:17" x14ac:dyDescent="0.3">
      <c r="Q1003"/>
    </row>
    <row r="1004" spans="17:17" x14ac:dyDescent="0.3">
      <c r="Q1004"/>
    </row>
    <row r="1005" spans="17:17" x14ac:dyDescent="0.3">
      <c r="Q1005"/>
    </row>
    <row r="1006" spans="17:17" x14ac:dyDescent="0.3">
      <c r="Q1006"/>
    </row>
    <row r="1007" spans="17:17" x14ac:dyDescent="0.3">
      <c r="Q1007"/>
    </row>
    <row r="1008" spans="17:17" x14ac:dyDescent="0.3">
      <c r="Q1008"/>
    </row>
    <row r="1009" spans="17:17" x14ac:dyDescent="0.3">
      <c r="Q1009"/>
    </row>
    <row r="1010" spans="17:17" x14ac:dyDescent="0.3">
      <c r="Q1010"/>
    </row>
    <row r="1011" spans="17:17" x14ac:dyDescent="0.3">
      <c r="Q1011"/>
    </row>
    <row r="1012" spans="17:17" x14ac:dyDescent="0.3">
      <c r="Q1012"/>
    </row>
    <row r="1013" spans="17:17" x14ac:dyDescent="0.3">
      <c r="Q1013"/>
    </row>
    <row r="1014" spans="17:17" x14ac:dyDescent="0.3">
      <c r="Q1014"/>
    </row>
    <row r="1015" spans="17:17" x14ac:dyDescent="0.3">
      <c r="Q1015"/>
    </row>
    <row r="1016" spans="17:17" x14ac:dyDescent="0.3">
      <c r="Q1016"/>
    </row>
    <row r="1017" spans="17:17" x14ac:dyDescent="0.3">
      <c r="Q1017"/>
    </row>
    <row r="1018" spans="17:17" x14ac:dyDescent="0.3">
      <c r="Q1018"/>
    </row>
    <row r="1019" spans="17:17" x14ac:dyDescent="0.3">
      <c r="Q1019"/>
    </row>
    <row r="1020" spans="17:17" x14ac:dyDescent="0.3">
      <c r="Q1020"/>
    </row>
    <row r="1021" spans="17:17" x14ac:dyDescent="0.3">
      <c r="Q1021"/>
    </row>
    <row r="1022" spans="17:17" x14ac:dyDescent="0.3">
      <c r="Q1022"/>
    </row>
    <row r="1023" spans="17:17" x14ac:dyDescent="0.3">
      <c r="Q1023"/>
    </row>
    <row r="1024" spans="17:17" x14ac:dyDescent="0.3">
      <c r="Q1024"/>
    </row>
    <row r="1025" spans="17:17" x14ac:dyDescent="0.3">
      <c r="Q1025"/>
    </row>
    <row r="1026" spans="17:17" x14ac:dyDescent="0.3">
      <c r="Q1026"/>
    </row>
    <row r="1027" spans="17:17" x14ac:dyDescent="0.3">
      <c r="Q1027"/>
    </row>
    <row r="1028" spans="17:17" x14ac:dyDescent="0.3">
      <c r="Q1028"/>
    </row>
    <row r="1029" spans="17:17" x14ac:dyDescent="0.3">
      <c r="Q1029"/>
    </row>
    <row r="1030" spans="17:17" x14ac:dyDescent="0.3">
      <c r="Q1030"/>
    </row>
    <row r="1031" spans="17:17" x14ac:dyDescent="0.3">
      <c r="Q1031"/>
    </row>
    <row r="1032" spans="17:17" x14ac:dyDescent="0.3">
      <c r="Q1032"/>
    </row>
    <row r="1033" spans="17:17" x14ac:dyDescent="0.3">
      <c r="Q1033"/>
    </row>
    <row r="1034" spans="17:17" x14ac:dyDescent="0.3">
      <c r="Q1034"/>
    </row>
    <row r="1035" spans="17:17" x14ac:dyDescent="0.3">
      <c r="Q1035"/>
    </row>
    <row r="1036" spans="17:17" x14ac:dyDescent="0.3">
      <c r="Q1036"/>
    </row>
    <row r="1037" spans="17:17" x14ac:dyDescent="0.3">
      <c r="Q1037"/>
    </row>
    <row r="1038" spans="17:17" x14ac:dyDescent="0.3">
      <c r="Q1038"/>
    </row>
    <row r="1039" spans="17:17" x14ac:dyDescent="0.3">
      <c r="Q1039"/>
    </row>
    <row r="1040" spans="17:17" x14ac:dyDescent="0.3">
      <c r="Q1040"/>
    </row>
    <row r="1041" spans="17:17" x14ac:dyDescent="0.3">
      <c r="Q1041"/>
    </row>
    <row r="1042" spans="17:17" x14ac:dyDescent="0.3">
      <c r="Q1042"/>
    </row>
    <row r="1043" spans="17:17" x14ac:dyDescent="0.3">
      <c r="Q1043"/>
    </row>
    <row r="1044" spans="17:17" x14ac:dyDescent="0.3">
      <c r="Q1044"/>
    </row>
    <row r="1045" spans="17:17" x14ac:dyDescent="0.3">
      <c r="Q1045"/>
    </row>
    <row r="1046" spans="17:17" x14ac:dyDescent="0.3">
      <c r="Q1046"/>
    </row>
    <row r="1047" spans="17:17" x14ac:dyDescent="0.3">
      <c r="Q1047"/>
    </row>
    <row r="1048" spans="17:17" x14ac:dyDescent="0.3">
      <c r="Q1048"/>
    </row>
    <row r="1049" spans="17:17" x14ac:dyDescent="0.3">
      <c r="Q1049"/>
    </row>
    <row r="1050" spans="17:17" x14ac:dyDescent="0.3">
      <c r="Q1050"/>
    </row>
    <row r="1051" spans="17:17" x14ac:dyDescent="0.3">
      <c r="Q1051"/>
    </row>
    <row r="1052" spans="17:17" x14ac:dyDescent="0.3">
      <c r="Q1052"/>
    </row>
    <row r="1053" spans="17:17" x14ac:dyDescent="0.3">
      <c r="Q1053"/>
    </row>
    <row r="1054" spans="17:17" x14ac:dyDescent="0.3">
      <c r="Q1054"/>
    </row>
    <row r="1055" spans="17:17" x14ac:dyDescent="0.3">
      <c r="Q1055"/>
    </row>
    <row r="1056" spans="17:17" x14ac:dyDescent="0.3">
      <c r="Q1056"/>
    </row>
    <row r="1057" spans="17:17" x14ac:dyDescent="0.3">
      <c r="Q1057"/>
    </row>
    <row r="1058" spans="17:17" x14ac:dyDescent="0.3">
      <c r="Q1058"/>
    </row>
    <row r="1059" spans="17:17" x14ac:dyDescent="0.3">
      <c r="Q1059"/>
    </row>
    <row r="1060" spans="17:17" x14ac:dyDescent="0.3">
      <c r="Q1060"/>
    </row>
    <row r="1061" spans="17:17" x14ac:dyDescent="0.3">
      <c r="Q1061"/>
    </row>
    <row r="1062" spans="17:17" x14ac:dyDescent="0.3">
      <c r="Q1062"/>
    </row>
    <row r="1063" spans="17:17" x14ac:dyDescent="0.3">
      <c r="Q1063"/>
    </row>
    <row r="1064" spans="17:17" x14ac:dyDescent="0.3">
      <c r="Q1064"/>
    </row>
    <row r="1065" spans="17:17" x14ac:dyDescent="0.3">
      <c r="Q1065"/>
    </row>
    <row r="1066" spans="17:17" x14ac:dyDescent="0.3">
      <c r="Q1066"/>
    </row>
    <row r="1067" spans="17:17" x14ac:dyDescent="0.3">
      <c r="Q1067"/>
    </row>
    <row r="1068" spans="17:17" x14ac:dyDescent="0.3">
      <c r="Q1068"/>
    </row>
    <row r="1069" spans="17:17" x14ac:dyDescent="0.3">
      <c r="Q1069"/>
    </row>
    <row r="1070" spans="17:17" x14ac:dyDescent="0.3">
      <c r="Q1070"/>
    </row>
    <row r="1071" spans="17:17" x14ac:dyDescent="0.3">
      <c r="Q1071"/>
    </row>
    <row r="1072" spans="17:17" x14ac:dyDescent="0.3">
      <c r="Q1072"/>
    </row>
    <row r="1073" spans="17:17" x14ac:dyDescent="0.3">
      <c r="Q1073"/>
    </row>
    <row r="1074" spans="17:17" x14ac:dyDescent="0.3">
      <c r="Q1074"/>
    </row>
    <row r="1075" spans="17:17" x14ac:dyDescent="0.3">
      <c r="Q1075"/>
    </row>
    <row r="1076" spans="17:17" x14ac:dyDescent="0.3">
      <c r="Q1076"/>
    </row>
    <row r="1077" spans="17:17" x14ac:dyDescent="0.3">
      <c r="Q1077"/>
    </row>
    <row r="1078" spans="17:17" x14ac:dyDescent="0.3">
      <c r="Q1078"/>
    </row>
    <row r="1079" spans="17:17" x14ac:dyDescent="0.3">
      <c r="Q1079"/>
    </row>
    <row r="1080" spans="17:17" x14ac:dyDescent="0.3">
      <c r="Q1080"/>
    </row>
    <row r="1081" spans="17:17" x14ac:dyDescent="0.3">
      <c r="Q1081"/>
    </row>
    <row r="1082" spans="17:17" x14ac:dyDescent="0.3">
      <c r="Q1082"/>
    </row>
    <row r="1083" spans="17:17" x14ac:dyDescent="0.3">
      <c r="Q1083"/>
    </row>
    <row r="1084" spans="17:17" x14ac:dyDescent="0.3">
      <c r="Q1084"/>
    </row>
    <row r="1085" spans="17:17" x14ac:dyDescent="0.3">
      <c r="Q1085"/>
    </row>
    <row r="1086" spans="17:17" x14ac:dyDescent="0.3">
      <c r="Q1086"/>
    </row>
    <row r="1087" spans="17:17" x14ac:dyDescent="0.3">
      <c r="Q1087"/>
    </row>
    <row r="1088" spans="17:17" x14ac:dyDescent="0.3">
      <c r="Q1088"/>
    </row>
    <row r="1089" spans="17:17" x14ac:dyDescent="0.3">
      <c r="Q1089"/>
    </row>
    <row r="1090" spans="17:17" x14ac:dyDescent="0.3">
      <c r="Q1090"/>
    </row>
    <row r="1091" spans="17:17" x14ac:dyDescent="0.3">
      <c r="Q1091"/>
    </row>
    <row r="1092" spans="17:17" x14ac:dyDescent="0.3">
      <c r="Q1092"/>
    </row>
    <row r="1093" spans="17:17" x14ac:dyDescent="0.3">
      <c r="Q1093"/>
    </row>
    <row r="1094" spans="17:17" x14ac:dyDescent="0.3">
      <c r="Q1094"/>
    </row>
    <row r="1095" spans="17:17" x14ac:dyDescent="0.3">
      <c r="Q1095"/>
    </row>
    <row r="1096" spans="17:17" x14ac:dyDescent="0.3">
      <c r="Q1096"/>
    </row>
    <row r="1097" spans="17:17" x14ac:dyDescent="0.3">
      <c r="Q1097"/>
    </row>
    <row r="1098" spans="17:17" x14ac:dyDescent="0.3">
      <c r="Q1098"/>
    </row>
    <row r="1099" spans="17:17" x14ac:dyDescent="0.3">
      <c r="Q1099"/>
    </row>
    <row r="1100" spans="17:17" x14ac:dyDescent="0.3">
      <c r="Q1100"/>
    </row>
    <row r="1101" spans="17:17" x14ac:dyDescent="0.3">
      <c r="Q1101"/>
    </row>
    <row r="1102" spans="17:17" x14ac:dyDescent="0.3">
      <c r="Q1102"/>
    </row>
    <row r="1103" spans="17:17" x14ac:dyDescent="0.3">
      <c r="Q1103"/>
    </row>
    <row r="1104" spans="17:17" x14ac:dyDescent="0.3">
      <c r="Q1104"/>
    </row>
    <row r="1105" spans="17:17" x14ac:dyDescent="0.3">
      <c r="Q1105"/>
    </row>
    <row r="1106" spans="17:17" x14ac:dyDescent="0.3">
      <c r="Q1106"/>
    </row>
    <row r="1107" spans="17:17" x14ac:dyDescent="0.3">
      <c r="Q1107"/>
    </row>
    <row r="1108" spans="17:17" x14ac:dyDescent="0.3">
      <c r="Q1108"/>
    </row>
    <row r="1109" spans="17:17" x14ac:dyDescent="0.3">
      <c r="Q1109"/>
    </row>
    <row r="1110" spans="17:17" x14ac:dyDescent="0.3">
      <c r="Q1110"/>
    </row>
    <row r="1111" spans="17:17" x14ac:dyDescent="0.3">
      <c r="Q1111"/>
    </row>
    <row r="1112" spans="17:17" x14ac:dyDescent="0.3">
      <c r="Q1112"/>
    </row>
    <row r="1113" spans="17:17" x14ac:dyDescent="0.3">
      <c r="Q1113"/>
    </row>
    <row r="1114" spans="17:17" x14ac:dyDescent="0.3">
      <c r="Q1114"/>
    </row>
    <row r="1115" spans="17:17" x14ac:dyDescent="0.3">
      <c r="Q1115"/>
    </row>
    <row r="1116" spans="17:17" x14ac:dyDescent="0.3">
      <c r="Q1116"/>
    </row>
    <row r="1117" spans="17:17" x14ac:dyDescent="0.3">
      <c r="Q1117"/>
    </row>
    <row r="1118" spans="17:17" x14ac:dyDescent="0.3">
      <c r="Q1118"/>
    </row>
    <row r="1119" spans="17:17" x14ac:dyDescent="0.3">
      <c r="Q1119"/>
    </row>
    <row r="1120" spans="17:17" x14ac:dyDescent="0.3">
      <c r="Q1120"/>
    </row>
    <row r="1121" spans="17:17" x14ac:dyDescent="0.3">
      <c r="Q1121"/>
    </row>
    <row r="1122" spans="17:17" x14ac:dyDescent="0.3">
      <c r="Q1122"/>
    </row>
    <row r="1123" spans="17:17" x14ac:dyDescent="0.3">
      <c r="Q1123"/>
    </row>
    <row r="1124" spans="17:17" x14ac:dyDescent="0.3">
      <c r="Q1124"/>
    </row>
    <row r="1125" spans="17:17" x14ac:dyDescent="0.3">
      <c r="Q1125"/>
    </row>
    <row r="1126" spans="17:17" x14ac:dyDescent="0.3">
      <c r="Q1126"/>
    </row>
    <row r="1127" spans="17:17" x14ac:dyDescent="0.3">
      <c r="Q1127"/>
    </row>
    <row r="1128" spans="17:17" x14ac:dyDescent="0.3">
      <c r="Q1128"/>
    </row>
    <row r="1129" spans="17:17" x14ac:dyDescent="0.3">
      <c r="Q1129"/>
    </row>
    <row r="1130" spans="17:17" x14ac:dyDescent="0.3">
      <c r="Q1130"/>
    </row>
    <row r="1131" spans="17:17" x14ac:dyDescent="0.3">
      <c r="Q1131"/>
    </row>
    <row r="1132" spans="17:17" x14ac:dyDescent="0.3">
      <c r="Q1132"/>
    </row>
    <row r="1133" spans="17:17" x14ac:dyDescent="0.3">
      <c r="Q1133"/>
    </row>
    <row r="1134" spans="17:17" x14ac:dyDescent="0.3">
      <c r="Q1134"/>
    </row>
    <row r="1135" spans="17:17" x14ac:dyDescent="0.3">
      <c r="Q1135"/>
    </row>
    <row r="1136" spans="17:17" x14ac:dyDescent="0.3">
      <c r="Q1136"/>
    </row>
    <row r="1137" spans="17:17" x14ac:dyDescent="0.3">
      <c r="Q1137"/>
    </row>
    <row r="1138" spans="17:17" x14ac:dyDescent="0.3">
      <c r="Q1138"/>
    </row>
    <row r="1139" spans="17:17" x14ac:dyDescent="0.3">
      <c r="Q1139"/>
    </row>
    <row r="1140" spans="17:17" x14ac:dyDescent="0.3">
      <c r="Q1140"/>
    </row>
    <row r="1141" spans="17:17" x14ac:dyDescent="0.3">
      <c r="Q1141"/>
    </row>
    <row r="1142" spans="17:17" x14ac:dyDescent="0.3">
      <c r="Q1142"/>
    </row>
    <row r="1143" spans="17:17" x14ac:dyDescent="0.3">
      <c r="Q1143"/>
    </row>
    <row r="1144" spans="17:17" x14ac:dyDescent="0.3">
      <c r="Q1144"/>
    </row>
    <row r="1145" spans="17:17" x14ac:dyDescent="0.3">
      <c r="Q1145"/>
    </row>
    <row r="1146" spans="17:17" x14ac:dyDescent="0.3">
      <c r="Q1146"/>
    </row>
    <row r="1147" spans="17:17" x14ac:dyDescent="0.3">
      <c r="Q1147"/>
    </row>
    <row r="1148" spans="17:17" x14ac:dyDescent="0.3">
      <c r="Q1148"/>
    </row>
    <row r="1149" spans="17:17" x14ac:dyDescent="0.3">
      <c r="Q1149"/>
    </row>
    <row r="1150" spans="17:17" x14ac:dyDescent="0.3">
      <c r="Q1150"/>
    </row>
    <row r="1151" spans="17:17" x14ac:dyDescent="0.3">
      <c r="Q1151"/>
    </row>
    <row r="1152" spans="17:17" x14ac:dyDescent="0.3">
      <c r="Q1152"/>
    </row>
    <row r="1153" spans="17:17" x14ac:dyDescent="0.3">
      <c r="Q1153"/>
    </row>
    <row r="1154" spans="17:17" x14ac:dyDescent="0.3">
      <c r="Q1154"/>
    </row>
    <row r="1155" spans="17:17" x14ac:dyDescent="0.3">
      <c r="Q1155"/>
    </row>
    <row r="1156" spans="17:17" x14ac:dyDescent="0.3">
      <c r="Q1156"/>
    </row>
    <row r="1157" spans="17:17" x14ac:dyDescent="0.3">
      <c r="Q1157"/>
    </row>
    <row r="1158" spans="17:17" x14ac:dyDescent="0.3">
      <c r="Q1158"/>
    </row>
    <row r="1159" spans="17:17" x14ac:dyDescent="0.3">
      <c r="Q1159"/>
    </row>
    <row r="1160" spans="17:17" x14ac:dyDescent="0.3">
      <c r="Q1160"/>
    </row>
    <row r="1161" spans="17:17" x14ac:dyDescent="0.3">
      <c r="Q1161"/>
    </row>
    <row r="1162" spans="17:17" x14ac:dyDescent="0.3">
      <c r="Q1162"/>
    </row>
    <row r="1163" spans="17:17" x14ac:dyDescent="0.3">
      <c r="Q1163"/>
    </row>
    <row r="1164" spans="17:17" x14ac:dyDescent="0.3">
      <c r="Q1164"/>
    </row>
    <row r="1165" spans="17:17" x14ac:dyDescent="0.3">
      <c r="Q1165"/>
    </row>
    <row r="1166" spans="17:17" x14ac:dyDescent="0.3">
      <c r="Q1166"/>
    </row>
    <row r="1167" spans="17:17" x14ac:dyDescent="0.3">
      <c r="Q1167"/>
    </row>
    <row r="1168" spans="17:17" x14ac:dyDescent="0.3">
      <c r="Q1168"/>
    </row>
    <row r="1169" spans="17:17" x14ac:dyDescent="0.3">
      <c r="Q1169"/>
    </row>
    <row r="1170" spans="17:17" x14ac:dyDescent="0.3">
      <c r="Q1170"/>
    </row>
    <row r="1171" spans="17:17" x14ac:dyDescent="0.3">
      <c r="Q1171"/>
    </row>
    <row r="1172" spans="17:17" x14ac:dyDescent="0.3">
      <c r="Q1172"/>
    </row>
    <row r="1173" spans="17:17" x14ac:dyDescent="0.3">
      <c r="Q1173"/>
    </row>
    <row r="1174" spans="17:17" x14ac:dyDescent="0.3">
      <c r="Q1174"/>
    </row>
    <row r="1175" spans="17:17" x14ac:dyDescent="0.3">
      <c r="Q1175"/>
    </row>
    <row r="1176" spans="17:17" x14ac:dyDescent="0.3">
      <c r="Q1176"/>
    </row>
    <row r="1177" spans="17:17" x14ac:dyDescent="0.3">
      <c r="Q1177"/>
    </row>
    <row r="1178" spans="17:17" x14ac:dyDescent="0.3">
      <c r="Q1178"/>
    </row>
    <row r="1179" spans="17:17" x14ac:dyDescent="0.3">
      <c r="Q1179"/>
    </row>
    <row r="1180" spans="17:17" x14ac:dyDescent="0.3">
      <c r="Q1180"/>
    </row>
    <row r="1181" spans="17:17" x14ac:dyDescent="0.3">
      <c r="Q1181"/>
    </row>
    <row r="1182" spans="17:17" x14ac:dyDescent="0.3">
      <c r="Q1182"/>
    </row>
    <row r="1183" spans="17:17" x14ac:dyDescent="0.3">
      <c r="Q1183"/>
    </row>
    <row r="1184" spans="17:17" x14ac:dyDescent="0.3">
      <c r="Q1184"/>
    </row>
    <row r="1185" spans="17:17" x14ac:dyDescent="0.3">
      <c r="Q1185"/>
    </row>
    <row r="1186" spans="17:17" x14ac:dyDescent="0.3">
      <c r="Q1186"/>
    </row>
    <row r="1187" spans="17:17" x14ac:dyDescent="0.3">
      <c r="Q1187"/>
    </row>
    <row r="1188" spans="17:17" x14ac:dyDescent="0.3">
      <c r="Q1188"/>
    </row>
    <row r="1189" spans="17:17" x14ac:dyDescent="0.3">
      <c r="Q1189"/>
    </row>
    <row r="1190" spans="17:17" x14ac:dyDescent="0.3">
      <c r="Q1190"/>
    </row>
    <row r="1191" spans="17:17" x14ac:dyDescent="0.3">
      <c r="Q1191"/>
    </row>
    <row r="1192" spans="17:17" x14ac:dyDescent="0.3">
      <c r="Q1192"/>
    </row>
    <row r="1193" spans="17:17" x14ac:dyDescent="0.3">
      <c r="Q1193"/>
    </row>
    <row r="1194" spans="17:17" x14ac:dyDescent="0.3">
      <c r="Q1194"/>
    </row>
    <row r="1195" spans="17:17" x14ac:dyDescent="0.3">
      <c r="Q1195"/>
    </row>
    <row r="1196" spans="17:17" x14ac:dyDescent="0.3">
      <c r="Q1196"/>
    </row>
    <row r="1197" spans="17:17" x14ac:dyDescent="0.3">
      <c r="Q1197"/>
    </row>
    <row r="1198" spans="17:17" x14ac:dyDescent="0.3">
      <c r="Q1198"/>
    </row>
    <row r="1199" spans="17:17" x14ac:dyDescent="0.3">
      <c r="Q1199"/>
    </row>
    <row r="1200" spans="17:17" x14ac:dyDescent="0.3">
      <c r="Q1200"/>
    </row>
    <row r="1201" spans="17:17" x14ac:dyDescent="0.3">
      <c r="Q1201"/>
    </row>
    <row r="1202" spans="17:17" x14ac:dyDescent="0.3">
      <c r="Q1202"/>
    </row>
    <row r="1203" spans="17:17" x14ac:dyDescent="0.3">
      <c r="Q1203"/>
    </row>
    <row r="1204" spans="17:17" x14ac:dyDescent="0.3">
      <c r="Q1204"/>
    </row>
    <row r="1205" spans="17:17" x14ac:dyDescent="0.3">
      <c r="Q1205"/>
    </row>
    <row r="1206" spans="17:17" x14ac:dyDescent="0.3">
      <c r="Q1206"/>
    </row>
    <row r="1207" spans="17:17" x14ac:dyDescent="0.3">
      <c r="Q1207"/>
    </row>
    <row r="1208" spans="17:17" x14ac:dyDescent="0.3">
      <c r="Q1208"/>
    </row>
    <row r="1209" spans="17:17" x14ac:dyDescent="0.3">
      <c r="Q1209"/>
    </row>
    <row r="1210" spans="17:17" x14ac:dyDescent="0.3">
      <c r="Q1210"/>
    </row>
    <row r="1211" spans="17:17" x14ac:dyDescent="0.3">
      <c r="Q1211"/>
    </row>
    <row r="1212" spans="17:17" x14ac:dyDescent="0.3">
      <c r="Q1212"/>
    </row>
    <row r="1213" spans="17:17" x14ac:dyDescent="0.3">
      <c r="Q1213"/>
    </row>
    <row r="1214" spans="17:17" x14ac:dyDescent="0.3">
      <c r="Q1214"/>
    </row>
    <row r="1215" spans="17:17" x14ac:dyDescent="0.3">
      <c r="Q1215"/>
    </row>
    <row r="1216" spans="17:17" x14ac:dyDescent="0.3">
      <c r="Q1216"/>
    </row>
    <row r="1217" spans="17:17" x14ac:dyDescent="0.3">
      <c r="Q1217"/>
    </row>
    <row r="1218" spans="17:17" x14ac:dyDescent="0.3">
      <c r="Q1218"/>
    </row>
    <row r="1219" spans="17:17" x14ac:dyDescent="0.3">
      <c r="Q1219"/>
    </row>
    <row r="1220" spans="17:17" x14ac:dyDescent="0.3">
      <c r="Q1220"/>
    </row>
    <row r="1221" spans="17:17" x14ac:dyDescent="0.3">
      <c r="Q1221"/>
    </row>
    <row r="1222" spans="17:17" x14ac:dyDescent="0.3">
      <c r="Q1222"/>
    </row>
    <row r="1223" spans="17:17" x14ac:dyDescent="0.3">
      <c r="Q1223"/>
    </row>
    <row r="1224" spans="17:17" x14ac:dyDescent="0.3">
      <c r="Q1224"/>
    </row>
    <row r="1225" spans="17:17" x14ac:dyDescent="0.3">
      <c r="Q1225"/>
    </row>
    <row r="1226" spans="17:17" x14ac:dyDescent="0.3">
      <c r="Q1226"/>
    </row>
    <row r="1227" spans="17:17" x14ac:dyDescent="0.3">
      <c r="Q1227"/>
    </row>
    <row r="1228" spans="17:17" x14ac:dyDescent="0.3">
      <c r="Q1228"/>
    </row>
    <row r="1229" spans="17:17" x14ac:dyDescent="0.3">
      <c r="Q1229"/>
    </row>
    <row r="1230" spans="17:17" x14ac:dyDescent="0.3">
      <c r="Q1230"/>
    </row>
    <row r="1231" spans="17:17" x14ac:dyDescent="0.3">
      <c r="Q1231"/>
    </row>
    <row r="1232" spans="17:17" x14ac:dyDescent="0.3">
      <c r="Q1232"/>
    </row>
    <row r="1233" spans="17:17" x14ac:dyDescent="0.3">
      <c r="Q1233"/>
    </row>
    <row r="1234" spans="17:17" x14ac:dyDescent="0.3">
      <c r="Q1234"/>
    </row>
    <row r="1235" spans="17:17" x14ac:dyDescent="0.3">
      <c r="Q1235"/>
    </row>
    <row r="1236" spans="17:17" x14ac:dyDescent="0.3">
      <c r="Q1236"/>
    </row>
    <row r="1237" spans="17:17" x14ac:dyDescent="0.3">
      <c r="Q1237"/>
    </row>
    <row r="1238" spans="17:17" x14ac:dyDescent="0.3">
      <c r="Q1238"/>
    </row>
    <row r="1239" spans="17:17" x14ac:dyDescent="0.3">
      <c r="Q1239"/>
    </row>
    <row r="1240" spans="17:17" x14ac:dyDescent="0.3">
      <c r="Q1240"/>
    </row>
    <row r="1241" spans="17:17" x14ac:dyDescent="0.3">
      <c r="Q1241"/>
    </row>
    <row r="1242" spans="17:17" x14ac:dyDescent="0.3">
      <c r="Q1242"/>
    </row>
    <row r="1243" spans="17:17" x14ac:dyDescent="0.3">
      <c r="Q1243"/>
    </row>
    <row r="1244" spans="17:17" x14ac:dyDescent="0.3">
      <c r="Q1244"/>
    </row>
    <row r="1245" spans="17:17" x14ac:dyDescent="0.3">
      <c r="Q1245"/>
    </row>
    <row r="1246" spans="17:17" x14ac:dyDescent="0.3">
      <c r="Q1246"/>
    </row>
    <row r="1247" spans="17:17" x14ac:dyDescent="0.3">
      <c r="Q1247"/>
    </row>
    <row r="1248" spans="17:17" x14ac:dyDescent="0.3">
      <c r="Q1248"/>
    </row>
    <row r="1249" spans="17:17" x14ac:dyDescent="0.3">
      <c r="Q1249"/>
    </row>
    <row r="1250" spans="17:17" x14ac:dyDescent="0.3">
      <c r="Q1250"/>
    </row>
    <row r="1251" spans="17:17" x14ac:dyDescent="0.3">
      <c r="Q1251"/>
    </row>
    <row r="1252" spans="17:17" x14ac:dyDescent="0.3">
      <c r="Q1252"/>
    </row>
    <row r="1253" spans="17:17" x14ac:dyDescent="0.3">
      <c r="Q1253"/>
    </row>
    <row r="1254" spans="17:17" x14ac:dyDescent="0.3">
      <c r="Q1254"/>
    </row>
    <row r="1255" spans="17:17" x14ac:dyDescent="0.3">
      <c r="Q1255"/>
    </row>
    <row r="1256" spans="17:17" x14ac:dyDescent="0.3">
      <c r="Q1256"/>
    </row>
    <row r="1257" spans="17:17" x14ac:dyDescent="0.3">
      <c r="Q1257"/>
    </row>
    <row r="1258" spans="17:17" x14ac:dyDescent="0.3">
      <c r="Q1258"/>
    </row>
    <row r="1259" spans="17:17" x14ac:dyDescent="0.3">
      <c r="Q1259"/>
    </row>
    <row r="1260" spans="17:17" x14ac:dyDescent="0.3">
      <c r="Q1260"/>
    </row>
    <row r="1261" spans="17:17" x14ac:dyDescent="0.3">
      <c r="Q1261"/>
    </row>
    <row r="1262" spans="17:17" x14ac:dyDescent="0.3">
      <c r="Q1262"/>
    </row>
    <row r="1263" spans="17:17" x14ac:dyDescent="0.3">
      <c r="Q1263"/>
    </row>
    <row r="1264" spans="17:17" x14ac:dyDescent="0.3">
      <c r="Q1264"/>
    </row>
    <row r="1265" spans="17:17" x14ac:dyDescent="0.3">
      <c r="Q1265"/>
    </row>
    <row r="1266" spans="17:17" x14ac:dyDescent="0.3">
      <c r="Q1266"/>
    </row>
    <row r="1267" spans="17:17" x14ac:dyDescent="0.3">
      <c r="Q1267"/>
    </row>
    <row r="1268" spans="17:17" x14ac:dyDescent="0.3">
      <c r="Q1268"/>
    </row>
    <row r="1269" spans="17:17" x14ac:dyDescent="0.3">
      <c r="Q1269"/>
    </row>
    <row r="1270" spans="17:17" x14ac:dyDescent="0.3">
      <c r="Q1270"/>
    </row>
    <row r="1271" spans="17:17" x14ac:dyDescent="0.3">
      <c r="Q1271"/>
    </row>
    <row r="1272" spans="17:17" x14ac:dyDescent="0.3">
      <c r="Q1272"/>
    </row>
    <row r="1273" spans="17:17" x14ac:dyDescent="0.3">
      <c r="Q1273"/>
    </row>
    <row r="1274" spans="17:17" x14ac:dyDescent="0.3">
      <c r="Q1274"/>
    </row>
    <row r="1275" spans="17:17" x14ac:dyDescent="0.3">
      <c r="Q1275"/>
    </row>
    <row r="1276" spans="17:17" x14ac:dyDescent="0.3">
      <c r="Q1276"/>
    </row>
    <row r="1277" spans="17:17" x14ac:dyDescent="0.3">
      <c r="Q1277"/>
    </row>
    <row r="1278" spans="17:17" x14ac:dyDescent="0.3">
      <c r="Q1278"/>
    </row>
    <row r="1279" spans="17:17" x14ac:dyDescent="0.3">
      <c r="Q1279"/>
    </row>
    <row r="1280" spans="17:17" x14ac:dyDescent="0.3">
      <c r="Q1280"/>
    </row>
    <row r="1281" spans="17:17" x14ac:dyDescent="0.3">
      <c r="Q1281"/>
    </row>
    <row r="1282" spans="17:17" x14ac:dyDescent="0.3">
      <c r="Q1282"/>
    </row>
    <row r="1283" spans="17:17" x14ac:dyDescent="0.3">
      <c r="Q1283"/>
    </row>
    <row r="1284" spans="17:17" x14ac:dyDescent="0.3">
      <c r="Q128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A7D7-9EB1-4ED3-A272-932921A63E73}">
  <dimension ref="A5:Y137"/>
  <sheetViews>
    <sheetView zoomScale="54" workbookViewId="0"/>
  </sheetViews>
  <sheetFormatPr defaultRowHeight="14.4" x14ac:dyDescent="0.3"/>
  <cols>
    <col min="2" max="2" width="32.33203125" bestFit="1" customWidth="1"/>
    <col min="3" max="16" width="9.33203125" bestFit="1" customWidth="1"/>
    <col min="22" max="22" width="24.5546875" bestFit="1" customWidth="1"/>
    <col min="23" max="23" width="21.109375" bestFit="1" customWidth="1"/>
  </cols>
  <sheetData>
    <row r="5" spans="1:24" x14ac:dyDescent="0.3">
      <c r="B5" s="148" t="s">
        <v>660</v>
      </c>
      <c r="C5" s="144" t="s">
        <v>269</v>
      </c>
      <c r="D5" s="144" t="s">
        <v>270</v>
      </c>
      <c r="E5" s="144" t="s">
        <v>271</v>
      </c>
      <c r="F5" s="144" t="s">
        <v>272</v>
      </c>
      <c r="G5" s="144" t="s">
        <v>273</v>
      </c>
      <c r="H5" s="144" t="s">
        <v>274</v>
      </c>
      <c r="I5" s="144" t="s">
        <v>275</v>
      </c>
      <c r="J5" s="144" t="s">
        <v>276</v>
      </c>
      <c r="K5" s="144" t="s">
        <v>277</v>
      </c>
      <c r="L5" s="144" t="s">
        <v>278</v>
      </c>
      <c r="M5" s="144" t="s">
        <v>279</v>
      </c>
      <c r="N5" s="144" t="s">
        <v>280</v>
      </c>
      <c r="O5" s="144" t="s">
        <v>281</v>
      </c>
      <c r="P5" s="144" t="s">
        <v>282</v>
      </c>
      <c r="Q5" s="144" t="s">
        <v>759</v>
      </c>
      <c r="R5" s="144" t="s">
        <v>760</v>
      </c>
      <c r="S5" s="144" t="s">
        <v>761</v>
      </c>
      <c r="T5" s="144" t="s">
        <v>762</v>
      </c>
      <c r="V5" s="150" t="s">
        <v>763</v>
      </c>
      <c r="W5" s="150" t="s">
        <v>764</v>
      </c>
      <c r="X5" s="150" t="s">
        <v>765</v>
      </c>
    </row>
    <row r="6" spans="1:24" x14ac:dyDescent="0.3">
      <c r="A6" s="164"/>
      <c r="B6" s="149" t="s">
        <v>5</v>
      </c>
      <c r="C6" s="145">
        <f>(((Years!Q6/15) + (Years!C6/18)) / 2)</f>
        <v>0.31803004157222226</v>
      </c>
      <c r="D6" s="145">
        <f>(((Years!R6/15) + (Years!D6/18)) / 2)</f>
        <v>0.32771227582222223</v>
      </c>
      <c r="E6" s="145">
        <f>(((Years!S6/15) + (Years!E6/18)) / 2)</f>
        <v>0.33845329165555549</v>
      </c>
      <c r="F6" s="145">
        <f>(((Years!T6/15) + (Years!F6/18)) / 2)</f>
        <v>0.34919430751111108</v>
      </c>
      <c r="G6" s="145">
        <f>(((Years!U6/15) + (Years!G6/18)) / 2)</f>
        <v>0.35993532334444445</v>
      </c>
      <c r="H6" s="145">
        <f>(((Years!V6/15) + (Years!H6/18)) / 2)</f>
        <v>0.36200407751111108</v>
      </c>
      <c r="I6" s="145">
        <f>(((Years!W6/15) + (Years!I6/18)) / 2)</f>
        <v>0.36732166217777779</v>
      </c>
      <c r="J6" s="145">
        <f>(((Years!X6/15) + (Years!J6/18)) / 2)</f>
        <v>0.37263924687777777</v>
      </c>
      <c r="K6" s="145">
        <f>(((Years!Y6/15) + (Years!K6/18)) / 2)</f>
        <v>0.37795683154444448</v>
      </c>
      <c r="L6" s="145">
        <f>(((Years!Z6/15) + (Years!L6/18)) / 2)</f>
        <v>0.38508377957777778</v>
      </c>
      <c r="M6" s="145">
        <f>(((Years!AA6/15) + (Years!M6/18)) / 2)</f>
        <v>0.39222907674444446</v>
      </c>
      <c r="N6" s="145">
        <f>(((Years!AB6/15) + (Years!N6/18)) / 2)</f>
        <v>0.39939286811111113</v>
      </c>
      <c r="O6" s="145">
        <f>(((Years!AC6/15) + (Years!O6/18)) / 2)</f>
        <v>0.38355253637777781</v>
      </c>
      <c r="P6" s="145">
        <f>(((Years!AD6/15) + (Years!P6/18)) / 2)</f>
        <v>0.38355253637777781</v>
      </c>
      <c r="Q6" s="146">
        <f>_xlfn.RANK.EQ(Table4[[#This Row],[2023]], Table4[2023], 0)</f>
        <v>125</v>
      </c>
      <c r="R6" s="146">
        <f>IF(Table4[[#This Row],[2023]]&gt;=0.8,4,
 IF(Table4[[#This Row],[2023]]&gt;=0.7,3,
 IF(Table4[[#This Row],[2023]]&gt;=0.5,2,1)))</f>
        <v>1</v>
      </c>
      <c r="S6" s="147">
        <f>Table4[[#This Row],[2023]] - Table4[[#This Row],[2010]]</f>
        <v>6.5522494805555553E-2</v>
      </c>
      <c r="T6" s="146">
        <f>_xlfn.RANK.EQ(Table4[[#This Row],[Improvement]], Table4[Improvement], 0)</f>
        <v>59</v>
      </c>
      <c r="V6" s="143" t="s">
        <v>766</v>
      </c>
      <c r="W6" s="143">
        <v>48</v>
      </c>
      <c r="X6" s="151">
        <v>0.36399999999999999</v>
      </c>
    </row>
    <row r="7" spans="1:24" x14ac:dyDescent="0.3">
      <c r="A7" s="164"/>
      <c r="B7" s="149" t="s">
        <v>10</v>
      </c>
      <c r="C7" s="145">
        <f>(((Years!Q7/15) + (Years!C7/18)) / 2)</f>
        <v>0.7013249926666667</v>
      </c>
      <c r="D7" s="145">
        <f>(((Years!R7/15) + (Years!D7/18)) / 2)</f>
        <v>0.72925943803333326</v>
      </c>
      <c r="E7" s="145">
        <f>(((Years!S7/15) + (Years!E7/18)) / 2)</f>
        <v>0.75618776738888893</v>
      </c>
      <c r="F7" s="145">
        <f>(((Years!T7/15) + (Years!F7/18)) / 2)</f>
        <v>0.76225214638888894</v>
      </c>
      <c r="G7" s="145">
        <f>(((Years!U7/15) + (Years!G7/18)) / 2)</f>
        <v>0.77029961150000004</v>
      </c>
      <c r="H7" s="145">
        <f>(((Years!V7/15) + (Years!H7/18)) / 2)</f>
        <v>0.76252233497777777</v>
      </c>
      <c r="I7" s="145">
        <f>(((Years!W7/15) + (Years!I7/18)) / 2)</f>
        <v>0.75157144227777772</v>
      </c>
      <c r="J7" s="145">
        <f>(((Years!X7/15) + (Years!J7/18)) / 2)</f>
        <v>0.74862778457777779</v>
      </c>
      <c r="K7" s="145">
        <f>(((Years!Y7/15) + (Years!K7/18)) / 2)</f>
        <v>0.74712133438888895</v>
      </c>
      <c r="L7" s="145">
        <f>(((Years!Z7/15) + (Years!L7/18)) / 2)</f>
        <v>0.75364071555555556</v>
      </c>
      <c r="M7" s="145">
        <f>(((Years!AA7/15) + (Years!M7/18)) / 2)</f>
        <v>0.74667286394444443</v>
      </c>
      <c r="N7" s="145">
        <f>(((Years!AB7/15) + (Years!N7/18)) / 2)</f>
        <v>0.74499287272222225</v>
      </c>
      <c r="O7" s="145">
        <f>(((Years!AC7/15) + (Years!O7/18)) / 2)</f>
        <v>0.74667981661111105</v>
      </c>
      <c r="P7" s="145">
        <f>(((Years!AD7/15) + (Years!P7/18)) / 2)</f>
        <v>0.74223675411111112</v>
      </c>
      <c r="Q7" s="146">
        <f>_xlfn.RANK.EQ(Table4[[#This Row],[2023]], Table4[2023], 0)</f>
        <v>63</v>
      </c>
      <c r="R7" s="146">
        <f>IF(Table4[[#This Row],[2023]]&gt;=0.8,4,
 IF(Table4[[#This Row],[2023]]&gt;=0.7,3,
 IF(Table4[[#This Row],[2023]]&gt;=0.5,2,1)))</f>
        <v>3</v>
      </c>
      <c r="S7" s="147">
        <f>Table4[[#This Row],[2023]] - Table4[[#This Row],[2010]]</f>
        <v>4.0911761444444417E-2</v>
      </c>
      <c r="T7" s="146">
        <f>_xlfn.RANK.EQ(Table4[[#This Row],[Improvement]], Table4[Improvement], 0)</f>
        <v>89</v>
      </c>
      <c r="V7" s="143" t="s">
        <v>767</v>
      </c>
      <c r="W7" s="143">
        <v>30</v>
      </c>
      <c r="X7" s="151">
        <v>0.22700000000000001</v>
      </c>
    </row>
    <row r="8" spans="1:24" x14ac:dyDescent="0.3">
      <c r="A8" s="164"/>
      <c r="B8" s="149" t="s">
        <v>11</v>
      </c>
      <c r="C8" s="145">
        <f>(((Years!Q8/15) + (Years!C8/18)) / 2)</f>
        <v>0.69300124377777783</v>
      </c>
      <c r="D8" s="145">
        <f>(((Years!R8/15) + (Years!D8/18)) / 2)</f>
        <v>0.69991839444444448</v>
      </c>
      <c r="E8" s="145">
        <f>(((Years!S8/15) + (Years!E8/18)) / 2)</f>
        <v>0.70683554544444438</v>
      </c>
      <c r="F8" s="145">
        <f>(((Years!T8/15) + (Years!F8/18)) / 2)</f>
        <v>0.67354777388888887</v>
      </c>
      <c r="G8" s="145">
        <f>(((Years!U8/15) + (Years!G8/18)) / 2)</f>
        <v>0.67744553900000004</v>
      </c>
      <c r="H8" s="145">
        <f>(((Years!V8/15) + (Years!H8/18)) / 2)</f>
        <v>0.68016249855555555</v>
      </c>
      <c r="I8" s="145">
        <f>(((Years!W8/15) + (Years!I8/18)) / 2)</f>
        <v>0.6845177967777778</v>
      </c>
      <c r="J8" s="145">
        <f>(((Years!X8/15) + (Years!J8/18)) / 2)</f>
        <v>0.68901640577777779</v>
      </c>
      <c r="K8" s="145">
        <f>(((Years!Y8/15) + (Years!K8/18)) / 2)</f>
        <v>0.69498640177777782</v>
      </c>
      <c r="L8" s="145">
        <f>(((Years!Z8/15) + (Years!L8/18)) / 2)</f>
        <v>0.70078637883333328</v>
      </c>
      <c r="M8" s="145">
        <f>(((Years!AA8/15) + (Years!M8/18)) / 2)</f>
        <v>0.7062202769999999</v>
      </c>
      <c r="N8" s="145">
        <f>(((Years!AB8/15) + (Years!N8/18)) / 2)</f>
        <v>0.71415860377777785</v>
      </c>
      <c r="O8" s="145">
        <f>(((Years!AC8/15) + (Years!O8/18)) / 2)</f>
        <v>0.74210499144444442</v>
      </c>
      <c r="P8" s="145">
        <f>(((Years!AD8/15) + (Years!P8/18)) / 2)</f>
        <v>0.79096638894444449</v>
      </c>
      <c r="Q8" s="146">
        <f>_xlfn.RANK.EQ(Table4[[#This Row],[2023]], Table4[2023], 0)</f>
        <v>50</v>
      </c>
      <c r="R8" s="146">
        <f>IF(Table4[[#This Row],[2023]]&gt;=0.8,4,
 IF(Table4[[#This Row],[2023]]&gt;=0.7,3,
 IF(Table4[[#This Row],[2023]]&gt;=0.5,2,1)))</f>
        <v>3</v>
      </c>
      <c r="S8" s="147">
        <f>Table4[[#This Row],[2023]] - Table4[[#This Row],[2010]]</f>
        <v>9.7965145166666656E-2</v>
      </c>
      <c r="T8" s="146">
        <f>_xlfn.RANK.EQ(Table4[[#This Row],[Improvement]], Table4[Improvement], 0)</f>
        <v>27</v>
      </c>
      <c r="V8" s="143" t="s">
        <v>768</v>
      </c>
      <c r="W8" s="143">
        <v>37</v>
      </c>
      <c r="X8" s="151">
        <v>0.28000000000000003</v>
      </c>
    </row>
    <row r="9" spans="1:24" x14ac:dyDescent="0.3">
      <c r="A9" s="164"/>
      <c r="B9" s="149" t="s">
        <v>9</v>
      </c>
      <c r="C9" s="145">
        <f>(((Years!Q9/15) + (Years!C9/18)) / 2)</f>
        <v>0.38015825359444444</v>
      </c>
      <c r="D9" s="145">
        <f>(((Years!R9/15) + (Years!D9/18)) / 2)</f>
        <v>0.40876047849999997</v>
      </c>
      <c r="E9" s="145">
        <f>(((Years!S9/15) + (Years!E9/18)) / 2)</f>
        <v>0.42174550965555552</v>
      </c>
      <c r="F9" s="145">
        <f>(((Years!T9/15) + (Years!F9/18)) / 2)</f>
        <v>0.43472831053333333</v>
      </c>
      <c r="G9" s="145">
        <f>(((Years!U9/15) + (Years!G9/18)) / 2)</f>
        <v>0.44771388922222222</v>
      </c>
      <c r="H9" s="145">
        <f>(((Years!V9/15) + (Years!H9/18)) / 2)</f>
        <v>0.50354044307777779</v>
      </c>
      <c r="I9" s="145">
        <f>(((Years!W9/15) + (Years!I9/18)) / 2)</f>
        <v>0.51856960715555556</v>
      </c>
      <c r="J9" s="145">
        <f>(((Years!X9/15) + (Years!J9/18)) / 2)</f>
        <v>0.52202554782222221</v>
      </c>
      <c r="K9" s="145">
        <f>(((Years!Y9/15) + (Years!K9/18)) / 2)</f>
        <v>0.52554869175555563</v>
      </c>
      <c r="L9" s="145">
        <f>(((Years!Z9/15) + (Years!L9/18)) / 2)</f>
        <v>0.52913928172222224</v>
      </c>
      <c r="M9" s="145">
        <f>(((Years!AA9/15) + (Years!M9/18)) / 2)</f>
        <v>0.53279860892222219</v>
      </c>
      <c r="N9" s="145">
        <f>(((Years!AB9/15) + (Years!N9/18)) / 2)</f>
        <v>0.53652798918888889</v>
      </c>
      <c r="O9" s="145">
        <f>(((Years!AC9/15) + (Years!O9/18)) / 2)</f>
        <v>0.53652798918888889</v>
      </c>
      <c r="P9" s="145">
        <f>(((Years!AD9/15) + (Years!P9/18)) / 2)</f>
        <v>0.53652798918888889</v>
      </c>
      <c r="Q9" s="146">
        <f>_xlfn.RANK.EQ(Table4[[#This Row],[2023]], Table4[2023], 0)</f>
        <v>110</v>
      </c>
      <c r="R9" s="146">
        <f>IF(Table4[[#This Row],[2023]]&gt;=0.8,4,
 IF(Table4[[#This Row],[2023]]&gt;=0.7,3,
 IF(Table4[[#This Row],[2023]]&gt;=0.5,2,1)))</f>
        <v>2</v>
      </c>
      <c r="S9" s="147">
        <f>Table4[[#This Row],[2023]] - Table4[[#This Row],[2010]]</f>
        <v>0.15636973559444445</v>
      </c>
      <c r="T9" s="146">
        <f>_xlfn.RANK.EQ(Table4[[#This Row],[Improvement]], Table4[Improvement], 0)</f>
        <v>6</v>
      </c>
      <c r="V9" s="143" t="s">
        <v>769</v>
      </c>
      <c r="W9" s="143">
        <v>17</v>
      </c>
      <c r="X9" s="151">
        <v>0.129</v>
      </c>
    </row>
    <row r="10" spans="1:24" x14ac:dyDescent="0.3">
      <c r="A10" s="165"/>
      <c r="B10" s="149" t="s">
        <v>15</v>
      </c>
      <c r="C10" s="145">
        <f>(((Years!Q10/15) + (Years!C10/18)) / 2)</f>
        <v>0.78457173916666667</v>
      </c>
      <c r="D10" s="145">
        <f>(((Years!R10/15) + (Years!D10/18)) / 2)</f>
        <v>0.78177336422222221</v>
      </c>
      <c r="E10" s="145">
        <f>(((Years!S10/15) + (Years!E10/18)) / 2)</f>
        <v>0.79441473738888879</v>
      </c>
      <c r="F10" s="145">
        <f>(((Years!T10/15) + (Years!F10/18)) / 2)</f>
        <v>0.79913109144444439</v>
      </c>
      <c r="G10" s="145">
        <f>(((Years!U10/15) + (Years!G10/18)) / 2)</f>
        <v>0.80391612788888889</v>
      </c>
      <c r="H10" s="145">
        <f>(((Years!V10/15) + (Years!H10/18)) / 2)</f>
        <v>0.80870132100000003</v>
      </c>
      <c r="I10" s="145">
        <f>(((Years!W10/15) + (Years!I10/18)) / 2)</f>
        <v>0.81348667050000001</v>
      </c>
      <c r="J10" s="145">
        <f>(((Years!X10/15) + (Years!J10/18)) / 2)</f>
        <v>0.81827217611111114</v>
      </c>
      <c r="K10" s="145">
        <f>(((Years!Y10/15) + (Years!K10/18)) / 2)</f>
        <v>0.82305783777777775</v>
      </c>
      <c r="L10" s="145">
        <f>(((Years!Z10/15) + (Years!L10/18)) / 2)</f>
        <v>0.82166802322222221</v>
      </c>
      <c r="M10" s="145">
        <f>(((Years!AA10/15) + (Years!M10/18)) / 2)</f>
        <v>0.82027836477777782</v>
      </c>
      <c r="N10" s="145">
        <f>(((Years!AB10/15) + (Years!N10/18)) / 2)</f>
        <v>0.81888886216666679</v>
      </c>
      <c r="O10" s="145">
        <f>(((Years!AC10/15) + (Years!O10/18)) / 2)</f>
        <v>0.81888886216666679</v>
      </c>
      <c r="P10" s="145">
        <f>(((Years!AD10/15) + (Years!P10/18)) / 2)</f>
        <v>0.81888886216666679</v>
      </c>
      <c r="Q10" s="146">
        <f>_xlfn.RANK.EQ(Table4[[#This Row],[2023]], Table4[2023], 0)</f>
        <v>41</v>
      </c>
      <c r="R10" s="146">
        <f>IF(Table4[[#This Row],[2023]]&gt;=0.8,4,
 IF(Table4[[#This Row],[2023]]&gt;=0.7,3,
 IF(Table4[[#This Row],[2023]]&gt;=0.5,2,1)))</f>
        <v>4</v>
      </c>
      <c r="S10" s="147">
        <f>Table4[[#This Row],[2023]] - Table4[[#This Row],[2010]]</f>
        <v>3.4317123000000116E-2</v>
      </c>
      <c r="T10" s="146">
        <f>_xlfn.RANK.EQ(Table4[[#This Row],[Improvement]], Table4[Improvement], 0)</f>
        <v>100</v>
      </c>
      <c r="V10" s="143" t="s">
        <v>770</v>
      </c>
      <c r="W10" s="143">
        <v>132</v>
      </c>
      <c r="X10" s="151">
        <v>1</v>
      </c>
    </row>
    <row r="11" spans="1:24" x14ac:dyDescent="0.3">
      <c r="A11" s="164"/>
      <c r="B11" s="149" t="s">
        <v>13</v>
      </c>
      <c r="C11" s="145">
        <f>(((Years!Q11/15) + (Years!C11/18)) / 2)</f>
        <v>0.82635501211111118</v>
      </c>
      <c r="D11" s="145">
        <f>(((Years!R11/15) + (Years!D11/18)) / 2)</f>
        <v>0.83621442588888883</v>
      </c>
      <c r="E11" s="145">
        <f>(((Years!S11/15) + (Years!E11/18)) / 2)</f>
        <v>0.83842664283333335</v>
      </c>
      <c r="F11" s="145">
        <f>(((Years!T11/15) + (Years!F11/18)) / 2)</f>
        <v>0.84172110022222224</v>
      </c>
      <c r="G11" s="145">
        <f>(((Years!U11/15) + (Years!G11/18)) / 2)</f>
        <v>0.84761997861111116</v>
      </c>
      <c r="H11" s="145">
        <f>(((Years!V11/15) + (Years!H11/18)) / 2)</f>
        <v>0.85246276877777771</v>
      </c>
      <c r="I11" s="145">
        <f>(((Years!W11/15) + (Years!I11/18)) / 2)</f>
        <v>0.8603814233888889</v>
      </c>
      <c r="J11" s="145">
        <f>(((Years!X11/15) + (Years!J11/18)) / 2)</f>
        <v>0.86280473049999995</v>
      </c>
      <c r="K11" s="145">
        <f>(((Years!Y11/15) + (Years!K11/18)) / 2)</f>
        <v>0.86605058238888888</v>
      </c>
      <c r="L11" s="145">
        <f>(((Years!Z11/15) + (Years!L11/18)) / 2)</f>
        <v>0.87306585838888884</v>
      </c>
      <c r="M11" s="145">
        <f>(((Years!AA11/15) + (Years!M11/18)) / 2)</f>
        <v>0.88136557466666665</v>
      </c>
      <c r="N11" s="145">
        <f>(((Years!AB11/15) + (Years!N11/18)) / 2)</f>
        <v>0.90002798772222214</v>
      </c>
      <c r="O11" s="145">
        <f>(((Years!AC11/15) + (Years!O11/18)) / 2)</f>
        <v>0.89590853855555541</v>
      </c>
      <c r="P11" s="145">
        <f>(((Years!AD11/15) + (Years!P11/18)) / 2)</f>
        <v>0.89590853855555541</v>
      </c>
      <c r="Q11" s="146">
        <f>_xlfn.RANK.EQ(Table4[[#This Row],[2023]], Table4[2023], 0)</f>
        <v>20</v>
      </c>
      <c r="R11" s="146">
        <f>IF(Table4[[#This Row],[2023]]&gt;=0.8,4,
 IF(Table4[[#This Row],[2023]]&gt;=0.7,3,
 IF(Table4[[#This Row],[2023]]&gt;=0.5,2,1)))</f>
        <v>4</v>
      </c>
      <c r="S11" s="147">
        <f>Table4[[#This Row],[2023]] - Table4[[#This Row],[2010]]</f>
        <v>6.9553526444444236E-2</v>
      </c>
      <c r="T11" s="146">
        <f>_xlfn.RANK.EQ(Table4[[#This Row],[Improvement]], Table4[Improvement], 0)</f>
        <v>55</v>
      </c>
      <c r="V11" s="152"/>
      <c r="W11" s="152"/>
      <c r="X11" s="152"/>
    </row>
    <row r="12" spans="1:24" x14ac:dyDescent="0.3">
      <c r="A12" s="164"/>
      <c r="B12" s="149" t="s">
        <v>14</v>
      </c>
      <c r="C12" s="145">
        <f>(((Years!Q12/15) + (Years!C12/18)) / 2)</f>
        <v>0.71583386638888891</v>
      </c>
      <c r="D12" s="145">
        <f>(((Years!R12/15) + (Years!D12/18)) / 2)</f>
        <v>0.72177055155555547</v>
      </c>
      <c r="E12" s="145">
        <f>(((Years!S12/15) + (Years!E12/18)) / 2)</f>
        <v>0.73318888616666666</v>
      </c>
      <c r="F12" s="145">
        <f>(((Years!T12/15) + (Years!F12/18)) / 2)</f>
        <v>0.73492665827777781</v>
      </c>
      <c r="G12" s="145">
        <f>(((Years!U12/15) + (Years!G12/18)) / 2)</f>
        <v>0.74578081511111116</v>
      </c>
      <c r="H12" s="145">
        <f>(((Years!V12/15) + (Years!H12/18)) / 2)</f>
        <v>0.75045804966666663</v>
      </c>
      <c r="I12" s="145">
        <f>(((Years!W12/15) + (Years!I12/18)) / 2)</f>
        <v>0.76678801100000005</v>
      </c>
      <c r="J12" s="145">
        <f>(((Years!X12/15) + (Years!J12/18)) / 2)</f>
        <v>0.75546275238888883</v>
      </c>
      <c r="K12" s="145">
        <f>(((Years!Y12/15) + (Years!K12/18)) / 2)</f>
        <v>0.75848527477777772</v>
      </c>
      <c r="L12" s="145">
        <f>(((Years!Z12/15) + (Years!L12/18)) / 2)</f>
        <v>0.76497000577777774</v>
      </c>
      <c r="M12" s="145">
        <f>(((Years!AA12/15) + (Years!M12/18)) / 2)</f>
        <v>0.76872137372222227</v>
      </c>
      <c r="N12" s="145">
        <f>(((Years!AB12/15) + (Years!N12/18)) / 2)</f>
        <v>0.7790098256111111</v>
      </c>
      <c r="O12" s="145">
        <f>(((Years!AC12/15) + (Years!O12/18)) / 2)</f>
        <v>0.77832177588888896</v>
      </c>
      <c r="P12" s="145">
        <f>(((Years!AD12/15) + (Years!P12/18)) / 2)</f>
        <v>0.77771733199999993</v>
      </c>
      <c r="Q12" s="146">
        <f>_xlfn.RANK.EQ(Table4[[#This Row],[2023]], Table4[2023], 0)</f>
        <v>52</v>
      </c>
      <c r="R12" s="146">
        <f>IF(Table4[[#This Row],[2023]]&gt;=0.8,4,
 IF(Table4[[#This Row],[2023]]&gt;=0.7,3,
 IF(Table4[[#This Row],[2023]]&gt;=0.5,2,1)))</f>
        <v>3</v>
      </c>
      <c r="S12" s="147">
        <f>Table4[[#This Row],[2023]] - Table4[[#This Row],[2010]]</f>
        <v>6.1883465611111022E-2</v>
      </c>
      <c r="T12" s="146">
        <f>_xlfn.RANK.EQ(Table4[[#This Row],[Improvement]], Table4[Improvement], 0)</f>
        <v>64</v>
      </c>
      <c r="V12" s="152" t="s">
        <v>771</v>
      </c>
      <c r="W12" s="152"/>
      <c r="X12" s="152"/>
    </row>
    <row r="13" spans="1:24" x14ac:dyDescent="0.3">
      <c r="A13" s="164"/>
      <c r="B13" s="149" t="s">
        <v>16</v>
      </c>
      <c r="C13" s="145">
        <f>(((Years!Q13/15) + (Years!C13/18)) / 2)</f>
        <v>1.0239186557222222</v>
      </c>
      <c r="D13" s="145">
        <f>(((Years!R13/15) + (Years!D13/18)) / 2)</f>
        <v>1.0314887096666667</v>
      </c>
      <c r="E13" s="145">
        <f>(((Years!S13/15) + (Years!E13/18)) / 2)</f>
        <v>1.042058768</v>
      </c>
      <c r="F13" s="145">
        <f>(((Years!T13/15) + (Years!F13/18)) / 2)</f>
        <v>1.0372954922777777</v>
      </c>
      <c r="G13" s="145">
        <f>(((Years!U13/15) + (Years!G13/18)) / 2)</f>
        <v>1.0468655282222221</v>
      </c>
      <c r="H13" s="145">
        <f>(((Years!V13/15) + (Years!H13/18)) / 2)</f>
        <v>1.0541022405555556</v>
      </c>
      <c r="I13" s="145">
        <f>(((Years!W13/15) + (Years!I13/18)) / 2)</f>
        <v>1.0465652890555557</v>
      </c>
      <c r="J13" s="145">
        <f>(((Years!X13/15) + (Years!J13/18)) / 2)</f>
        <v>1.0204177749444443</v>
      </c>
      <c r="K13" s="145">
        <f>(((Years!Y13/15) + (Years!K13/18)) / 2)</f>
        <v>0.98279164633333327</v>
      </c>
      <c r="L13" s="145">
        <f>(((Years!Z13/15) + (Years!L13/18)) / 2)</f>
        <v>1.0124338998333333</v>
      </c>
      <c r="M13" s="145">
        <f>(((Years!AA13/15) + (Years!M13/18)) / 2)</f>
        <v>1.0029844493888889</v>
      </c>
      <c r="N13" s="145">
        <f>(((Years!AB13/15) + (Years!N13/18)) / 2)</f>
        <v>1.0115561271111111</v>
      </c>
      <c r="O13" s="145">
        <f>(((Years!AC13/15) + (Years!O13/18)) / 2)</f>
        <v>1.002743869388889</v>
      </c>
      <c r="P13" s="145">
        <f>(((Years!AD13/15) + (Years!P13/18)) / 2)</f>
        <v>1.002743869388889</v>
      </c>
      <c r="Q13" s="146">
        <f>_xlfn.RANK.EQ(Table4[[#This Row],[2023]], Table4[2023], 0)</f>
        <v>1</v>
      </c>
      <c r="R13" s="146">
        <f>IF(Table4[[#This Row],[2023]]&gt;=0.8,4,
 IF(Table4[[#This Row],[2023]]&gt;=0.7,3,
 IF(Table4[[#This Row],[2023]]&gt;=0.5,2,1)))</f>
        <v>4</v>
      </c>
      <c r="S13" s="147">
        <f>Table4[[#This Row],[2023]] - Table4[[#This Row],[2010]]</f>
        <v>-2.117478633333314E-2</v>
      </c>
      <c r="T13" s="146">
        <f>_xlfn.RANK.EQ(Table4[[#This Row],[Improvement]], Table4[Improvement], 0)</f>
        <v>126</v>
      </c>
      <c r="V13" s="153" t="s">
        <v>772</v>
      </c>
      <c r="W13" s="153" t="s">
        <v>761</v>
      </c>
      <c r="X13" s="152"/>
    </row>
    <row r="14" spans="1:24" x14ac:dyDescent="0.3">
      <c r="A14" s="164"/>
      <c r="B14" s="149" t="s">
        <v>17</v>
      </c>
      <c r="C14" s="145">
        <f>(((Years!Q14/15) + (Years!C14/18)) / 2)</f>
        <v>0.83837053522222216</v>
      </c>
      <c r="D14" s="145">
        <f>(((Years!R14/15) + (Years!D14/18)) / 2)</f>
        <v>0.83958694688888891</v>
      </c>
      <c r="E14" s="145">
        <f>(((Years!S14/15) + (Years!E14/18)) / 2)</f>
        <v>0.8445694605555556</v>
      </c>
      <c r="F14" s="145">
        <f>(((Years!T14/15) + (Years!F14/18)) / 2)</f>
        <v>0.83847335172222215</v>
      </c>
      <c r="G14" s="145">
        <f>(((Years!U14/15) + (Years!G14/18)) / 2)</f>
        <v>0.8453958193333333</v>
      </c>
      <c r="H14" s="145">
        <f>(((Years!V14/15) + (Years!H14/18)) / 2)</f>
        <v>0.84803140427777779</v>
      </c>
      <c r="I14" s="145">
        <f>(((Years!W14/15) + (Years!I14/18)) / 2)</f>
        <v>0.84524332172222216</v>
      </c>
      <c r="J14" s="145">
        <f>(((Years!X14/15) + (Years!J14/18)) / 2)</f>
        <v>0.84822805194444451</v>
      </c>
      <c r="K14" s="145">
        <f>(((Years!Y14/15) + (Years!K14/18)) / 2)</f>
        <v>0.85205304883333333</v>
      </c>
      <c r="L14" s="145">
        <f>(((Years!Z14/15) + (Years!L14/18)) / 2)</f>
        <v>0.85522917655555553</v>
      </c>
      <c r="M14" s="145">
        <f>(((Years!AA14/15) + (Years!M14/18)) / 2)</f>
        <v>0.85825620811111114</v>
      </c>
      <c r="N14" s="145">
        <f>(((Years!AB14/15) + (Years!N14/18)) / 2)</f>
        <v>0.8667005089444445</v>
      </c>
      <c r="O14" s="145">
        <f>(((Years!AC14/15) + (Years!O14/18)) / 2)</f>
        <v>0.86438996811111113</v>
      </c>
      <c r="P14" s="145">
        <f>(((Years!AD14/15) + (Years!P14/18)) / 2)</f>
        <v>0.86438996811111113</v>
      </c>
      <c r="Q14" s="146">
        <f>_xlfn.RANK.EQ(Table4[[#This Row],[2023]], Table4[2023], 0)</f>
        <v>29</v>
      </c>
      <c r="R14" s="146">
        <f>IF(Table4[[#This Row],[2023]]&gt;=0.8,4,
 IF(Table4[[#This Row],[2023]]&gt;=0.7,3,
 IF(Table4[[#This Row],[2023]]&gt;=0.5,2,1)))</f>
        <v>4</v>
      </c>
      <c r="S14" s="147">
        <f>Table4[[#This Row],[2023]] - Table4[[#This Row],[2010]]</f>
        <v>2.6019432888888971E-2</v>
      </c>
      <c r="T14" s="146">
        <f>_xlfn.RANK.EQ(Table4[[#This Row],[Improvement]], Table4[Improvement], 0)</f>
        <v>108</v>
      </c>
      <c r="V14" s="154" t="s">
        <v>184</v>
      </c>
      <c r="W14" s="154">
        <v>0.23</v>
      </c>
      <c r="X14" s="152"/>
    </row>
    <row r="15" spans="1:24" x14ac:dyDescent="0.3">
      <c r="A15" s="164"/>
      <c r="B15" s="149" t="s">
        <v>18</v>
      </c>
      <c r="C15" s="145">
        <f>(((Years!Q15/15) + (Years!C15/18)) / 2)</f>
        <v>0.67746054338888884</v>
      </c>
      <c r="D15" s="145">
        <f>(((Years!R15/15) + (Years!D15/18)) / 2)</f>
        <v>0.68037915783333336</v>
      </c>
      <c r="E15" s="145">
        <f>(((Years!S15/15) + (Years!E15/18)) / 2)</f>
        <v>0.68533942977777773</v>
      </c>
      <c r="F15" s="145">
        <f>(((Years!T15/15) + (Years!F15/18)) / 2)</f>
        <v>0.69135055522222222</v>
      </c>
      <c r="G15" s="145">
        <f>(((Years!U15/15) + (Years!G15/18)) / 2)</f>
        <v>0.70393664550000001</v>
      </c>
      <c r="H15" s="145">
        <f>(((Years!V15/15) + (Years!H15/18)) / 2)</f>
        <v>0.71383165244444446</v>
      </c>
      <c r="I15" s="145">
        <f>(((Years!W15/15) + (Years!I15/18)) / 2)</f>
        <v>0.72137999011111109</v>
      </c>
      <c r="J15" s="145">
        <f>(((Years!X15/15) + (Years!J15/18)) / 2)</f>
        <v>0.72496972605555565</v>
      </c>
      <c r="K15" s="145">
        <f>(((Years!Y15/15) + (Years!K15/18)) / 2)</f>
        <v>0.72468807411111114</v>
      </c>
      <c r="L15" s="145">
        <f>(((Years!Z15/15) + (Years!L15/18)) / 2)</f>
        <v>0.72918835744444443</v>
      </c>
      <c r="M15" s="145">
        <f>(((Years!AA15/15) + (Years!M15/18)) / 2)</f>
        <v>0.70914750349999989</v>
      </c>
      <c r="N15" s="145">
        <f>(((Years!AB15/15) + (Years!N15/18)) / 2)</f>
        <v>0.71399611899999993</v>
      </c>
      <c r="O15" s="145">
        <f>(((Years!AC15/15) + (Years!O15/18)) / 2)</f>
        <v>0.71846416533333335</v>
      </c>
      <c r="P15" s="145">
        <f>(((Years!AD15/15) + (Years!P15/18)) / 2)</f>
        <v>0.72760497716666661</v>
      </c>
      <c r="Q15" s="146">
        <f>_xlfn.RANK.EQ(Table4[[#This Row],[2023]], Table4[2023], 0)</f>
        <v>71</v>
      </c>
      <c r="R15" s="146">
        <f>IF(Table4[[#This Row],[2023]]&gt;=0.8,4,
 IF(Table4[[#This Row],[2023]]&gt;=0.7,3,
 IF(Table4[[#This Row],[2023]]&gt;=0.5,2,1)))</f>
        <v>3</v>
      </c>
      <c r="S15" s="147">
        <f>Table4[[#This Row],[2023]] - Table4[[#This Row],[2010]]</f>
        <v>5.0144433777777775E-2</v>
      </c>
      <c r="T15" s="146">
        <f>_xlfn.RANK.EQ(Table4[[#This Row],[Improvement]], Table4[Improvement], 0)</f>
        <v>80</v>
      </c>
      <c r="V15" s="143" t="s">
        <v>173</v>
      </c>
      <c r="W15" s="143">
        <v>0.21</v>
      </c>
      <c r="X15" s="152"/>
    </row>
    <row r="16" spans="1:24" x14ac:dyDescent="0.3">
      <c r="A16" s="164"/>
      <c r="B16" s="149" t="s">
        <v>26</v>
      </c>
      <c r="C16" s="145">
        <f>(((Years!Q16/15) + (Years!C16/18)) / 2)</f>
        <v>0.71859398088888882</v>
      </c>
      <c r="D16" s="145">
        <f>(((Years!R16/15) + (Years!D16/18)) / 2)</f>
        <v>0.72187247966666668</v>
      </c>
      <c r="E16" s="145">
        <f>(((Years!S16/15) + (Years!E16/18)) / 2)</f>
        <v>0.72517142372222221</v>
      </c>
      <c r="F16" s="145">
        <f>(((Years!T16/15) + (Years!F16/18)) / 2)</f>
        <v>0.72849095311111112</v>
      </c>
      <c r="G16" s="145">
        <f>(((Years!U16/15) + (Years!G16/18)) / 2)</f>
        <v>0.73183047255555556</v>
      </c>
      <c r="H16" s="145">
        <f>(((Years!V16/15) + (Years!H16/18)) / 2)</f>
        <v>0.73519012427777786</v>
      </c>
      <c r="I16" s="145">
        <f>(((Years!W16/15) + (Years!I16/18)) / 2)</f>
        <v>0.73857004938888893</v>
      </c>
      <c r="J16" s="145">
        <f>(((Years!X16/15) + (Years!J16/18)) / 2)</f>
        <v>0.74197039183333335</v>
      </c>
      <c r="K16" s="145">
        <f>(((Years!Y16/15) + (Years!K16/18)) / 2)</f>
        <v>0.74611564055555557</v>
      </c>
      <c r="L16" s="145">
        <f>(((Years!Z16/15) + (Years!L16/18)) / 2)</f>
        <v>0.75028159561111107</v>
      </c>
      <c r="M16" s="145">
        <f>(((Years!AA16/15) + (Years!M16/18)) / 2)</f>
        <v>0.75446840305555563</v>
      </c>
      <c r="N16" s="145">
        <f>(((Years!AB16/15) + (Years!N16/18)) / 2)</f>
        <v>0.75746340438888893</v>
      </c>
      <c r="O16" s="145">
        <f>(((Years!AC16/15) + (Years!O16/18)) / 2)</f>
        <v>0.75746340438888893</v>
      </c>
      <c r="P16" s="145">
        <f>(((Years!AD16/15) + (Years!P16/18)) / 2)</f>
        <v>0.75746340438888893</v>
      </c>
      <c r="Q16" s="146">
        <f>_xlfn.RANK.EQ(Table4[[#This Row],[2023]], Table4[2023], 0)</f>
        <v>57</v>
      </c>
      <c r="R16" s="146">
        <f>IF(Table4[[#This Row],[2023]]&gt;=0.8,4,
 IF(Table4[[#This Row],[2023]]&gt;=0.7,3,
 IF(Table4[[#This Row],[2023]]&gt;=0.5,2,1)))</f>
        <v>3</v>
      </c>
      <c r="S16" s="147">
        <f>Table4[[#This Row],[2023]] - Table4[[#This Row],[2010]]</f>
        <v>3.8869423500000111E-2</v>
      </c>
      <c r="T16" s="146">
        <f>_xlfn.RANK.EQ(Table4[[#This Row],[Improvement]], Table4[Improvement], 0)</f>
        <v>93</v>
      </c>
      <c r="V16" s="154" t="s">
        <v>156</v>
      </c>
      <c r="W16" s="154">
        <v>0.2</v>
      </c>
      <c r="X16" s="152"/>
    </row>
    <row r="17" spans="2:25" x14ac:dyDescent="0.3">
      <c r="B17" s="149" t="s">
        <v>25</v>
      </c>
      <c r="C17" s="145">
        <f>(((Years!Q17/15) + (Years!C17/18)) / 2)</f>
        <v>0.63959605415555565</v>
      </c>
      <c r="D17" s="145">
        <f>(((Years!R17/15) + (Years!D17/18)) / 2)</f>
        <v>0.65358611201111105</v>
      </c>
      <c r="E17" s="145">
        <f>(((Years!S17/15) + (Years!E17/18)) / 2)</f>
        <v>0.67216333288888896</v>
      </c>
      <c r="F17" s="145">
        <f>(((Years!T17/15) + (Years!F17/18)) / 2)</f>
        <v>0.69646249352222223</v>
      </c>
      <c r="G17" s="145">
        <f>(((Years!U17/15) + (Years!G17/18)) / 2)</f>
        <v>0.69764053554444438</v>
      </c>
      <c r="H17" s="145">
        <f>(((Years!V17/15) + (Years!H17/18)) / 2)</f>
        <v>0.74985554475555549</v>
      </c>
      <c r="I17" s="145">
        <f>(((Years!W17/15) + (Years!I17/18)) / 2)</f>
        <v>0.75641721094444447</v>
      </c>
      <c r="J17" s="145">
        <f>(((Years!X17/15) + (Years!J17/18)) / 2)</f>
        <v>0.76582169010000012</v>
      </c>
      <c r="K17" s="145">
        <f>(((Years!Y17/15) + (Years!K17/18)) / 2)</f>
        <v>0.7962530347222222</v>
      </c>
      <c r="L17" s="145">
        <f>(((Years!Z17/15) + (Years!L17/18)) / 2)</f>
        <v>0.81491667416666669</v>
      </c>
      <c r="M17" s="145">
        <f>(((Years!AA17/15) + (Years!M17/18)) / 2)</f>
        <v>0.82197853027777779</v>
      </c>
      <c r="N17" s="145">
        <f>(((Years!AB17/15) + (Years!N17/18)) / 2)</f>
        <v>0.82320704644444442</v>
      </c>
      <c r="O17" s="145">
        <f>(((Years!AC17/15) + (Years!O17/18)) / 2)</f>
        <v>0.82443556261111106</v>
      </c>
      <c r="P17" s="145">
        <f>(((Years!AD17/15) + (Years!P17/18)) / 2)</f>
        <v>0.81342194338888885</v>
      </c>
      <c r="Q17" s="146">
        <f>_xlfn.RANK.EQ(Table4[[#This Row],[2023]], Table4[2023], 0)</f>
        <v>43</v>
      </c>
      <c r="R17" s="146">
        <f>IF(Table4[[#This Row],[2023]]&gt;=0.8,4,
 IF(Table4[[#This Row],[2023]]&gt;=0.7,3,
 IF(Table4[[#This Row],[2023]]&gt;=0.5,2,1)))</f>
        <v>4</v>
      </c>
      <c r="S17" s="147">
        <f>Table4[[#This Row],[2023]] - Table4[[#This Row],[2010]]</f>
        <v>0.1738258892333332</v>
      </c>
      <c r="T17" s="146">
        <f>_xlfn.RANK.EQ(Table4[[#This Row],[Improvement]], Table4[Improvement], 0)</f>
        <v>5</v>
      </c>
      <c r="V17" s="143" t="s">
        <v>115</v>
      </c>
      <c r="W17" s="143">
        <v>0.18</v>
      </c>
      <c r="X17" s="152"/>
    </row>
    <row r="18" spans="2:25" x14ac:dyDescent="0.3">
      <c r="B18" s="149" t="s">
        <v>23</v>
      </c>
      <c r="C18" s="145">
        <f>(((Years!Q18/15) + (Years!C18/18)) / 2)</f>
        <v>0.42896819940555553</v>
      </c>
      <c r="D18" s="145">
        <f>(((Years!R18/15) + (Years!D18/18)) / 2)</f>
        <v>0.44135780182777784</v>
      </c>
      <c r="E18" s="145">
        <f>(((Years!S18/15) + (Years!E18/18)) / 2)</f>
        <v>0.45441408461666666</v>
      </c>
      <c r="F18" s="145">
        <f>(((Years!T18/15) + (Years!F18/18)) / 2)</f>
        <v>0.45613701309999999</v>
      </c>
      <c r="G18" s="145">
        <f>(((Years!U18/15) + (Years!G18/18)) / 2)</f>
        <v>0.47019328689999995</v>
      </c>
      <c r="H18" s="145">
        <f>(((Years!V18/15) + (Years!H18/18)) / 2)</f>
        <v>0.50658288070000002</v>
      </c>
      <c r="I18" s="145">
        <f>(((Years!W18/15) + (Years!I18/18)) / 2)</f>
        <v>0.5203058294666667</v>
      </c>
      <c r="J18" s="145">
        <f>(((Years!X18/15) + (Years!J18/18)) / 2)</f>
        <v>0.5123302882555556</v>
      </c>
      <c r="K18" s="145">
        <f>(((Years!Y18/15) + (Years!K18/18)) / 2)</f>
        <v>0.5296441608111111</v>
      </c>
      <c r="L18" s="145">
        <f>(((Years!Z18/15) + (Years!L18/18)) / 2)</f>
        <v>0.54257667331111104</v>
      </c>
      <c r="M18" s="145">
        <f>(((Years!AA18/15) + (Years!M18/18)) / 2)</f>
        <v>0.56850916544444441</v>
      </c>
      <c r="N18" s="145">
        <f>(((Years!AB18/15) + (Years!N18/18)) / 2)</f>
        <v>0.56322914234444443</v>
      </c>
      <c r="O18" s="145">
        <f>(((Years!AC18/15) + (Years!O18/18)) / 2)</f>
        <v>0.56828245067777772</v>
      </c>
      <c r="P18" s="145">
        <f>(((Years!AD18/15) + (Years!P18/18)) / 2)</f>
        <v>0.56828245067777772</v>
      </c>
      <c r="Q18" s="146">
        <f>_xlfn.RANK.EQ(Table4[[#This Row],[2023]], Table4[2023], 0)</f>
        <v>102</v>
      </c>
      <c r="R18" s="146">
        <f>IF(Table4[[#This Row],[2023]]&gt;=0.8,4,
 IF(Table4[[#This Row],[2023]]&gt;=0.7,3,
 IF(Table4[[#This Row],[2023]]&gt;=0.5,2,1)))</f>
        <v>2</v>
      </c>
      <c r="S18" s="147">
        <f>Table4[[#This Row],[2023]] - Table4[[#This Row],[2010]]</f>
        <v>0.13931425127222219</v>
      </c>
      <c r="T18" s="146">
        <f>_xlfn.RANK.EQ(Table4[[#This Row],[Improvement]], Table4[Improvement], 0)</f>
        <v>11</v>
      </c>
      <c r="V18" s="154" t="s">
        <v>25</v>
      </c>
      <c r="W18" s="154">
        <v>0.17</v>
      </c>
      <c r="X18" s="152"/>
    </row>
    <row r="19" spans="2:25" x14ac:dyDescent="0.3">
      <c r="B19" s="149" t="s">
        <v>28</v>
      </c>
      <c r="C19" s="145">
        <f>(((Years!Q19/15) + (Years!C19/18)) / 2)</f>
        <v>0.80817333227777777</v>
      </c>
      <c r="D19" s="145">
        <f>(((Years!R19/15) + (Years!D19/18)) / 2)</f>
        <v>0.81531192238888894</v>
      </c>
      <c r="E19" s="145">
        <f>(((Years!S19/15) + (Years!E19/18)) / 2)</f>
        <v>0.82071498449999991</v>
      </c>
      <c r="F19" s="145">
        <f>(((Years!T19/15) + (Years!F19/18)) / 2)</f>
        <v>0.81839111244444451</v>
      </c>
      <c r="G19" s="145">
        <f>(((Years!U19/15) + (Years!G19/18)) / 2)</f>
        <v>0.81699111199999996</v>
      </c>
      <c r="H19" s="145">
        <f>(((Years!V19/15) + (Years!H19/18)) / 2)</f>
        <v>0.81599584049999996</v>
      </c>
      <c r="I19" s="145">
        <f>(((Years!W19/15) + (Years!I19/18)) / 2)</f>
        <v>0.81707584366666675</v>
      </c>
      <c r="J19" s="145">
        <f>(((Years!X19/15) + (Years!J19/18)) / 2)</f>
        <v>0.81515140216666671</v>
      </c>
      <c r="K19" s="145">
        <f>(((Years!Y19/15) + (Years!K19/18)) / 2)</f>
        <v>0.8090475092777778</v>
      </c>
      <c r="L19" s="145">
        <f>(((Years!Z19/15) + (Years!L19/18)) / 2)</f>
        <v>0.80466974022222226</v>
      </c>
      <c r="M19" s="145">
        <f>(((Years!AA19/15) + (Years!M19/18)) / 2)</f>
        <v>0.80415545150000001</v>
      </c>
      <c r="N19" s="145">
        <f>(((Years!AB19/15) + (Years!N19/18)) / 2)</f>
        <v>0.80547243405555558</v>
      </c>
      <c r="O19" s="145">
        <f>(((Years!AC19/15) + (Years!O19/18)) / 2)</f>
        <v>0.79955493794444443</v>
      </c>
      <c r="P19" s="145">
        <f>(((Years!AD19/15) + (Years!P19/18)) / 2)</f>
        <v>0.79225715711111122</v>
      </c>
      <c r="Q19" s="146">
        <f>_xlfn.RANK.EQ(Table4[[#This Row],[2023]], Table4[2023], 0)</f>
        <v>49</v>
      </c>
      <c r="R19" s="146">
        <f>IF(Table4[[#This Row],[2023]]&gt;=0.8,4,
 IF(Table4[[#This Row],[2023]]&gt;=0.7,3,
 IF(Table4[[#This Row],[2023]]&gt;=0.5,2,1)))</f>
        <v>3</v>
      </c>
      <c r="S19" s="147">
        <f>Table4[[#This Row],[2023]] - Table4[[#This Row],[2010]]</f>
        <v>-1.5916175166666546E-2</v>
      </c>
      <c r="T19" s="146">
        <f>_xlfn.RANK.EQ(Table4[[#This Row],[Improvement]], Table4[Improvement], 0)</f>
        <v>123</v>
      </c>
      <c r="V19" s="143" t="s">
        <v>9</v>
      </c>
      <c r="W19" s="143">
        <v>0.16</v>
      </c>
      <c r="X19" s="152"/>
    </row>
    <row r="20" spans="2:25" x14ac:dyDescent="0.3">
      <c r="B20" s="149" t="s">
        <v>20</v>
      </c>
      <c r="C20" s="145">
        <f>(((Years!Q20/15) + (Years!C20/18)) / 2)</f>
        <v>0.91449111322222221</v>
      </c>
      <c r="D20" s="145">
        <f>(((Years!R20/15) + (Years!D20/18)) / 2)</f>
        <v>0.91146888733333342</v>
      </c>
      <c r="E20" s="145">
        <f>(((Years!S20/15) + (Years!E20/18)) / 2)</f>
        <v>0.91555835944444453</v>
      </c>
      <c r="F20" s="145">
        <f>(((Years!T20/15) + (Years!F20/18)) / 2)</f>
        <v>0.9221933258888888</v>
      </c>
      <c r="G20" s="145">
        <f>(((Years!U20/15) + (Years!G20/18)) / 2)</f>
        <v>0.93543804994444435</v>
      </c>
      <c r="H20" s="145">
        <f>(((Years!V20/15) + (Years!H20/18)) / 2)</f>
        <v>0.94611000466666673</v>
      </c>
      <c r="I20" s="145">
        <f>(((Years!W20/15) + (Years!I20/18)) / 2)</f>
        <v>0.94569193511111105</v>
      </c>
      <c r="J20" s="145">
        <f>(((Years!X20/15) + (Years!J20/18)) / 2)</f>
        <v>0.95691723288888886</v>
      </c>
      <c r="K20" s="145">
        <f>(((Years!Y20/15) + (Years!K20/18)) / 2)</f>
        <v>0.95370802883333339</v>
      </c>
      <c r="L20" s="145">
        <f>(((Years!Z20/15) + (Years!L20/18)) / 2)</f>
        <v>0.95623305616666654</v>
      </c>
      <c r="M20" s="145">
        <f>(((Years!AA20/15) + (Years!M20/18)) / 2)</f>
        <v>0.95321981544444456</v>
      </c>
      <c r="N20" s="145">
        <f>(((Years!AB20/15) + (Years!N20/18)) / 2)</f>
        <v>0.94925889694444443</v>
      </c>
      <c r="O20" s="145">
        <f>(((Years!AC20/15) + (Years!O20/18)) / 2)</f>
        <v>0.95065587083333336</v>
      </c>
      <c r="P20" s="145">
        <f>(((Years!AD20/15) + (Years!P20/18)) / 2)</f>
        <v>0.95065587083333336</v>
      </c>
      <c r="Q20" s="146">
        <f>_xlfn.RANK.EQ(Table4[[#This Row],[2023]], Table4[2023], 0)</f>
        <v>10</v>
      </c>
      <c r="R20" s="146">
        <f>IF(Table4[[#This Row],[2023]]&gt;=0.8,4,
 IF(Table4[[#This Row],[2023]]&gt;=0.7,3,
 IF(Table4[[#This Row],[2023]]&gt;=0.5,2,1)))</f>
        <v>4</v>
      </c>
      <c r="S20" s="147">
        <f>Table4[[#This Row],[2023]] - Table4[[#This Row],[2010]]</f>
        <v>3.6164757611111154E-2</v>
      </c>
      <c r="T20" s="146">
        <f>_xlfn.RANK.EQ(Table4[[#This Row],[Improvement]], Table4[Improvement], 0)</f>
        <v>97</v>
      </c>
      <c r="V20" s="154" t="s">
        <v>76</v>
      </c>
      <c r="W20" s="154">
        <v>0.16</v>
      </c>
      <c r="X20" s="152"/>
    </row>
    <row r="21" spans="2:25" x14ac:dyDescent="0.3">
      <c r="B21" s="149" t="s">
        <v>21</v>
      </c>
      <c r="C21" s="145">
        <f>(((Years!Q21/15) + (Years!C21/18)) / 2)</f>
        <v>0.3823306284555556</v>
      </c>
      <c r="D21" s="145">
        <f>(((Years!R21/15) + (Years!D21/18)) / 2)</f>
        <v>0.39346277133333329</v>
      </c>
      <c r="E21" s="145">
        <f>(((Years!S21/15) + (Years!E21/18)) / 2)</f>
        <v>0.40820027976666662</v>
      </c>
      <c r="F21" s="145">
        <f>(((Years!T21/15) + (Years!F21/18)) / 2)</f>
        <v>0.4229377884777778</v>
      </c>
      <c r="G21" s="145">
        <f>(((Years!U21/15) + (Years!G21/18)) / 2)</f>
        <v>0.42389276941111109</v>
      </c>
      <c r="H21" s="145">
        <f>(((Years!V21/15) + (Years!H21/18)) / 2)</f>
        <v>0.43046584562222223</v>
      </c>
      <c r="I21" s="145">
        <f>(((Years!W21/15) + (Years!I21/18)) / 2)</f>
        <v>0.42581473127777775</v>
      </c>
      <c r="J21" s="145">
        <f>(((Years!X21/15) + (Years!J21/18)) / 2)</f>
        <v>0.41330924165555549</v>
      </c>
      <c r="K21" s="145">
        <f>(((Years!Y21/15) + (Years!K21/18)) / 2)</f>
        <v>0.40676914196666669</v>
      </c>
      <c r="L21" s="145">
        <f>(((Years!Z21/15) + (Years!L21/18)) / 2)</f>
        <v>0.40022904200000003</v>
      </c>
      <c r="M21" s="145">
        <f>(((Years!AA21/15) + (Years!M21/18)) / 2)</f>
        <v>0.38997844194444448</v>
      </c>
      <c r="N21" s="145">
        <f>(((Years!AB21/15) + (Years!N21/18)) / 2)</f>
        <v>0.39457360379999995</v>
      </c>
      <c r="O21" s="145">
        <f>(((Years!AC21/15) + (Years!O21/18)) / 2)</f>
        <v>0.39665332907777784</v>
      </c>
      <c r="P21" s="145">
        <f>(((Years!AD21/15) + (Years!P21/18)) / 2)</f>
        <v>0.39665332907777784</v>
      </c>
      <c r="Q21" s="146">
        <f>_xlfn.RANK.EQ(Table4[[#This Row],[2023]], Table4[2023], 0)</f>
        <v>123</v>
      </c>
      <c r="R21" s="146">
        <f>IF(Table4[[#This Row],[2023]]&gt;=0.8,4,
 IF(Table4[[#This Row],[2023]]&gt;=0.7,3,
 IF(Table4[[#This Row],[2023]]&gt;=0.5,2,1)))</f>
        <v>1</v>
      </c>
      <c r="S21" s="147">
        <f>Table4[[#This Row],[2023]] - Table4[[#This Row],[2010]]</f>
        <v>1.432270062222224E-2</v>
      </c>
      <c r="T21" s="146">
        <f>_xlfn.RANK.EQ(Table4[[#This Row],[Improvement]], Table4[Improvement], 0)</f>
        <v>116</v>
      </c>
      <c r="V21" s="143" t="s">
        <v>34</v>
      </c>
      <c r="W21" s="143">
        <v>0.15</v>
      </c>
      <c r="X21" s="152"/>
    </row>
    <row r="22" spans="2:25" x14ac:dyDescent="0.3">
      <c r="B22" s="149" t="s">
        <v>34</v>
      </c>
      <c r="C22" s="145">
        <f>(((Years!Q22/15) + (Years!C22/18)) / 2)</f>
        <v>0.4065044436111111</v>
      </c>
      <c r="D22" s="145">
        <f>(((Years!R22/15) + (Years!D22/18)) / 2)</f>
        <v>0.41542976191111108</v>
      </c>
      <c r="E22" s="145">
        <f>(((Years!S22/15) + (Years!E22/18)) / 2)</f>
        <v>0.42256417541111113</v>
      </c>
      <c r="F22" s="145">
        <f>(((Years!T22/15) + (Years!F22/18)) / 2)</f>
        <v>0.43246360981111115</v>
      </c>
      <c r="G22" s="145">
        <f>(((Years!U22/15) + (Years!G22/18)) / 2)</f>
        <v>0.44710066535555554</v>
      </c>
      <c r="H22" s="145">
        <f>(((Years!V22/15) + (Years!H22/18)) / 2)</f>
        <v>0.46173772062222224</v>
      </c>
      <c r="I22" s="145">
        <f>(((Years!W22/15) + (Years!I22/18)) / 2)</f>
        <v>0.47637477616666668</v>
      </c>
      <c r="J22" s="145">
        <f>(((Years!X22/15) + (Years!J22/18)) / 2)</f>
        <v>0.49101183143333338</v>
      </c>
      <c r="K22" s="145">
        <f>(((Years!Y22/15) + (Years!K22/18)) / 2)</f>
        <v>0.51073653314444445</v>
      </c>
      <c r="L22" s="145">
        <f>(((Years!Z22/15) + (Years!L22/18)) / 2)</f>
        <v>0.53280960748888895</v>
      </c>
      <c r="M22" s="145">
        <f>(((Years!AA22/15) + (Years!M22/18)) / 2)</f>
        <v>0.55742900012222218</v>
      </c>
      <c r="N22" s="145">
        <f>(((Years!AB22/15) + (Years!N22/18)) / 2)</f>
        <v>0.55988042873333332</v>
      </c>
      <c r="O22" s="145">
        <f>(((Years!AC22/15) + (Years!O22/18)) / 2)</f>
        <v>0.55988042873333332</v>
      </c>
      <c r="P22" s="145">
        <f>(((Years!AD22/15) + (Years!P22/18)) / 2)</f>
        <v>0.55988042873333332</v>
      </c>
      <c r="Q22" s="146">
        <f>_xlfn.RANK.EQ(Table4[[#This Row],[2023]], Table4[2023], 0)</f>
        <v>104</v>
      </c>
      <c r="R22" s="146">
        <f>IF(Table4[[#This Row],[2023]]&gt;=0.8,4,
 IF(Table4[[#This Row],[2023]]&gt;=0.7,3,
 IF(Table4[[#This Row],[2023]]&gt;=0.5,2,1)))</f>
        <v>2</v>
      </c>
      <c r="S22" s="147">
        <f>Table4[[#This Row],[2023]] - Table4[[#This Row],[2010]]</f>
        <v>0.15337598512222222</v>
      </c>
      <c r="T22" s="146">
        <f>_xlfn.RANK.EQ(Table4[[#This Row],[Improvement]], Table4[Improvement], 0)</f>
        <v>8</v>
      </c>
      <c r="V22" s="154" t="s">
        <v>59</v>
      </c>
      <c r="W22" s="154">
        <v>0.15</v>
      </c>
      <c r="X22" s="152"/>
    </row>
    <row r="23" spans="2:25" x14ac:dyDescent="0.3">
      <c r="B23" s="149" t="s">
        <v>321</v>
      </c>
      <c r="C23" s="145">
        <f>(((Years!Q23/15) + (Years!C23/18)) / 2)</f>
        <v>0.67815958654444453</v>
      </c>
      <c r="D23" s="145">
        <f>(((Years!R23/15) + (Years!D23/18)) / 2)</f>
        <v>0.6882174985666667</v>
      </c>
      <c r="E23" s="145">
        <f>(((Years!S23/15) + (Years!E23/18)) / 2)</f>
        <v>0.68712278725555564</v>
      </c>
      <c r="F23" s="145">
        <f>(((Years!T23/15) + (Years!F23/18)) / 2)</f>
        <v>0.71994833897777788</v>
      </c>
      <c r="G23" s="145">
        <f>(((Years!U23/15) + (Years!G23/18)) / 2)</f>
        <v>0.71374833320000008</v>
      </c>
      <c r="H23" s="145">
        <f>(((Years!V23/15) + (Years!H23/18)) / 2)</f>
        <v>0.71103139822222228</v>
      </c>
      <c r="I23" s="145">
        <f>(((Years!W23/15) + (Years!I23/18)) / 2)</f>
        <v>0.73045417198888885</v>
      </c>
      <c r="J23" s="145">
        <f>(((Years!X23/15) + (Years!J23/18)) / 2)</f>
        <v>0.73064249992222219</v>
      </c>
      <c r="K23" s="145">
        <f>(((Years!Y23/15) + (Years!K23/18)) / 2)</f>
        <v>0.74315805646666666</v>
      </c>
      <c r="L23" s="145">
        <f>(((Years!Z23/15) + (Years!L23/18)) / 2)</f>
        <v>0.75778943967777779</v>
      </c>
      <c r="M23" s="145">
        <f>(((Years!AA23/15) + (Years!M23/18)) / 2)</f>
        <v>0.75904264052222215</v>
      </c>
      <c r="N23" s="145">
        <f>(((Years!AB23/15) + (Years!N23/18)) / 2)</f>
        <v>0.76766994133333333</v>
      </c>
      <c r="O23" s="145">
        <f>(((Years!AC23/15) + (Years!O23/18)) / 2)</f>
        <v>0.76766994133333333</v>
      </c>
      <c r="P23" s="145">
        <f>(((Years!AD23/15) + (Years!P23/18)) / 2)</f>
        <v>0.76766994133333333</v>
      </c>
      <c r="Q23" s="146">
        <f>_xlfn.RANK.EQ(Table4[[#This Row],[2023]], Table4[2023], 0)</f>
        <v>56</v>
      </c>
      <c r="R23" s="146">
        <f>IF(Table4[[#This Row],[2023]]&gt;=0.8,4,
 IF(Table4[[#This Row],[2023]]&gt;=0.7,3,
 IF(Table4[[#This Row],[2023]]&gt;=0.5,2,1)))</f>
        <v>3</v>
      </c>
      <c r="S23" s="147">
        <f>Table4[[#This Row],[2023]] - Table4[[#This Row],[2010]]</f>
        <v>8.9510354788888802E-2</v>
      </c>
      <c r="T23" s="146">
        <f>_xlfn.RANK.EQ(Table4[[#This Row],[Improvement]], Table4[Improvement], 0)</f>
        <v>33</v>
      </c>
      <c r="V23" s="143" t="s">
        <v>124</v>
      </c>
      <c r="W23" s="143">
        <v>0.15</v>
      </c>
      <c r="X23" s="152"/>
    </row>
    <row r="24" spans="2:25" x14ac:dyDescent="0.3">
      <c r="B24" s="149" t="s">
        <v>27</v>
      </c>
      <c r="C24" s="145">
        <f>(((Years!Q24/15) + (Years!C24/18)) / 2)</f>
        <v>0.59675917613333329</v>
      </c>
      <c r="D24" s="145">
        <f>(((Years!R24/15) + (Years!D24/18)) / 2)</f>
        <v>0.60757581403333338</v>
      </c>
      <c r="E24" s="145">
        <f>(((Years!S24/15) + (Years!E24/18)) / 2)</f>
        <v>0.63443136748888895</v>
      </c>
      <c r="F24" s="145">
        <f>(((Years!T24/15) + (Years!F24/18)) / 2)</f>
        <v>0.66290525341111106</v>
      </c>
      <c r="G24" s="145">
        <f>(((Years!U24/15) + (Years!G24/18)) / 2)</f>
        <v>0.6853888723888889</v>
      </c>
      <c r="H24" s="145">
        <f>(((Years!V24/15) + (Years!H24/18)) / 2)</f>
        <v>0.68814778845555558</v>
      </c>
      <c r="I24" s="145">
        <f>(((Years!W24/15) + (Years!I24/18)) / 2)</f>
        <v>0.70145498905555559</v>
      </c>
      <c r="J24" s="145">
        <f>(((Years!X24/15) + (Years!J24/18)) / 2)</f>
        <v>0.70354083388888888</v>
      </c>
      <c r="K24" s="145">
        <f>(((Years!Y24/15) + (Years!K24/18)) / 2)</f>
        <v>0.70416056316666664</v>
      </c>
      <c r="L24" s="145">
        <f>(((Years!Z24/15) + (Years!L24/18)) / 2)</f>
        <v>0.71252418105555559</v>
      </c>
      <c r="M24" s="145">
        <f>(((Years!AA24/15) + (Years!M24/18)) / 2)</f>
        <v>0.71953026977777779</v>
      </c>
      <c r="N24" s="145">
        <f>(((Years!AB24/15) + (Years!N24/18)) / 2)</f>
        <v>0.72729889533333325</v>
      </c>
      <c r="O24" s="145">
        <f>(((Years!AC24/15) + (Years!O24/18)) / 2)</f>
        <v>0.7344738856666666</v>
      </c>
      <c r="P24" s="145">
        <f>(((Years!AD24/15) + (Years!P24/18)) / 2)</f>
        <v>0.73133168761111111</v>
      </c>
      <c r="Q24" s="146">
        <f>_xlfn.RANK.EQ(Table4[[#This Row],[2023]], Table4[2023], 0)</f>
        <v>66</v>
      </c>
      <c r="R24" s="146">
        <f>IF(Table4[[#This Row],[2023]]&gt;=0.8,4,
 IF(Table4[[#This Row],[2023]]&gt;=0.7,3,
 IF(Table4[[#This Row],[2023]]&gt;=0.5,2,1)))</f>
        <v>3</v>
      </c>
      <c r="S24" s="147">
        <f>Table4[[#This Row],[2023]] - Table4[[#This Row],[2010]]</f>
        <v>0.13457251147777782</v>
      </c>
      <c r="T24" s="146">
        <f>_xlfn.RANK.EQ(Table4[[#This Row],[Improvement]], Table4[Improvement], 0)</f>
        <v>13</v>
      </c>
      <c r="V24" s="152"/>
      <c r="W24" s="152"/>
      <c r="X24" s="152"/>
    </row>
    <row r="25" spans="2:25" x14ac:dyDescent="0.3">
      <c r="B25" s="149" t="s">
        <v>35</v>
      </c>
      <c r="C25" s="145">
        <f>(((Years!Q25/15) + (Years!C25/18)) / 2)</f>
        <v>0.62019313361111106</v>
      </c>
      <c r="D25" s="145">
        <f>(((Years!R25/15) + (Years!D25/18)) / 2)</f>
        <v>0.62721012194444448</v>
      </c>
      <c r="E25" s="145">
        <f>(((Years!S25/15) + (Years!E25/18)) / 2)</f>
        <v>0.63422710999999998</v>
      </c>
      <c r="F25" s="145">
        <f>(((Years!T25/15) + (Years!F25/18)) / 2)</f>
        <v>0.6412440983333334</v>
      </c>
      <c r="G25" s="145">
        <f>(((Years!U25/15) + (Years!G25/18)) / 2)</f>
        <v>0.64826108666666671</v>
      </c>
      <c r="H25" s="145">
        <f>(((Years!V25/15) + (Years!H25/18)) / 2)</f>
        <v>0.65527807500000002</v>
      </c>
      <c r="I25" s="145">
        <f>(((Years!W25/15) + (Years!I25/18)) / 2)</f>
        <v>0.65729506305555563</v>
      </c>
      <c r="J25" s="145">
        <f>(((Years!X25/15) + (Years!J25/18)) / 2)</f>
        <v>0.65931205138888882</v>
      </c>
      <c r="K25" s="145">
        <f>(((Years!Y25/15) + (Years!K25/18)) / 2)</f>
        <v>0.66132903972222223</v>
      </c>
      <c r="L25" s="145">
        <f>(((Years!Z25/15) + (Years!L25/18)) / 2)</f>
        <v>0.66334602805555554</v>
      </c>
      <c r="M25" s="145">
        <f>(((Years!AA25/15) + (Years!M25/18)) / 2)</f>
        <v>0.66536301611111104</v>
      </c>
      <c r="N25" s="145">
        <f>(((Years!AB25/15) + (Years!N25/18)) / 2)</f>
        <v>0.6666466711111112</v>
      </c>
      <c r="O25" s="145">
        <f>(((Years!AC25/15) + (Years!O25/18)) / 2)</f>
        <v>0.6666466711111112</v>
      </c>
      <c r="P25" s="145">
        <f>(((Years!AD25/15) + (Years!P25/18)) / 2)</f>
        <v>0.6666466711111112</v>
      </c>
      <c r="Q25" s="146">
        <f>_xlfn.RANK.EQ(Table4[[#This Row],[2023]], Table4[2023], 0)</f>
        <v>90</v>
      </c>
      <c r="R25" s="146">
        <f>IF(Table4[[#This Row],[2023]]&gt;=0.8,4,
 IF(Table4[[#This Row],[2023]]&gt;=0.7,3,
 IF(Table4[[#This Row],[2023]]&gt;=0.5,2,1)))</f>
        <v>2</v>
      </c>
      <c r="S25" s="147">
        <f>Table4[[#This Row],[2023]] - Table4[[#This Row],[2010]]</f>
        <v>4.6453537500000142E-2</v>
      </c>
      <c r="T25" s="146">
        <f>_xlfn.RANK.EQ(Table4[[#This Row],[Improvement]], Table4[Improvement], 0)</f>
        <v>87</v>
      </c>
      <c r="V25" s="155" t="s">
        <v>773</v>
      </c>
      <c r="W25" s="155" t="s">
        <v>774</v>
      </c>
      <c r="X25" s="152"/>
    </row>
    <row r="26" spans="2:25" x14ac:dyDescent="0.3">
      <c r="B26" s="149" t="s">
        <v>31</v>
      </c>
      <c r="C26" s="145">
        <f>(((Years!Q26/15) + (Years!C26/18)) / 2)</f>
        <v>0.64902672546666662</v>
      </c>
      <c r="D26" s="145">
        <f>(((Years!R26/15) + (Years!D26/18)) / 2)</f>
        <v>0.65482019680000003</v>
      </c>
      <c r="E26" s="145">
        <f>(((Years!S26/15) + (Years!E26/18)) / 2)</f>
        <v>0.66328539661111119</v>
      </c>
      <c r="F26" s="145">
        <f>(((Years!T26/15) + (Years!F26/18)) / 2)</f>
        <v>0.66647748956666664</v>
      </c>
      <c r="G26" s="145">
        <f>(((Years!U26/15) + (Years!G26/18)) / 2)</f>
        <v>0.67289278768888883</v>
      </c>
      <c r="H26" s="145">
        <f>(((Years!V26/15) + (Years!H26/18)) / 2)</f>
        <v>0.67381668624444435</v>
      </c>
      <c r="I26" s="145">
        <f>(((Years!W26/15) + (Years!I26/18)) / 2)</f>
        <v>0.6825088925777778</v>
      </c>
      <c r="J26" s="145">
        <f>(((Years!X26/15) + (Years!J26/18)) / 2)</f>
        <v>0.68963943072222222</v>
      </c>
      <c r="K26" s="145">
        <f>(((Years!Y26/15) + (Years!K26/18)) / 2)</f>
        <v>0.69666001007777778</v>
      </c>
      <c r="L26" s="145">
        <f>(((Years!Z26/15) + (Years!L26/18)) / 2)</f>
        <v>0.70000844348888891</v>
      </c>
      <c r="M26" s="145">
        <f>(((Years!AA26/15) + (Years!M26/18)) / 2)</f>
        <v>0.70486174608888885</v>
      </c>
      <c r="N26" s="145">
        <f>(((Years!AB26/15) + (Years!N26/18)) / 2)</f>
        <v>0.71359017506666667</v>
      </c>
      <c r="O26" s="145">
        <f>(((Years!AC26/15) + (Years!O26/18)) / 2)</f>
        <v>0.71953212228888885</v>
      </c>
      <c r="P26" s="145">
        <f>(((Years!AD26/15) + (Years!P26/18)) / 2)</f>
        <v>0.71953212228888885</v>
      </c>
      <c r="Q26" s="146">
        <f>_xlfn.RANK.EQ(Table4[[#This Row],[2023]], Table4[2023], 0)</f>
        <v>73</v>
      </c>
      <c r="R26" s="146">
        <f>IF(Table4[[#This Row],[2023]]&gt;=0.8,4,
 IF(Table4[[#This Row],[2023]]&gt;=0.7,3,
 IF(Table4[[#This Row],[2023]]&gt;=0.5,2,1)))</f>
        <v>3</v>
      </c>
      <c r="S26" s="147">
        <f>Table4[[#This Row],[2023]] - Table4[[#This Row],[2010]]</f>
        <v>7.0505396822222233E-2</v>
      </c>
      <c r="T26" s="146">
        <f>_xlfn.RANK.EQ(Table4[[#This Row],[Improvement]], Table4[Improvement], 0)</f>
        <v>52</v>
      </c>
      <c r="V26" s="156" t="s">
        <v>775</v>
      </c>
      <c r="W26" s="157" t="s">
        <v>776</v>
      </c>
      <c r="X26" s="152"/>
    </row>
    <row r="27" spans="2:25" x14ac:dyDescent="0.3">
      <c r="B27" s="149" t="s">
        <v>33</v>
      </c>
      <c r="C27" s="145">
        <f>(((Years!Q27/15) + (Years!C27/18)) / 2)</f>
        <v>0.67772194611111114</v>
      </c>
      <c r="D27" s="145">
        <f>(((Years!R27/15) + (Years!D27/18)) / 2)</f>
        <v>0.68829834166666659</v>
      </c>
      <c r="E27" s="145">
        <f>(((Years!S27/15) + (Years!E27/18)) / 2)</f>
        <v>0.70534721861111105</v>
      </c>
      <c r="F27" s="145">
        <f>(((Years!T27/15) + (Years!F27/18)) / 2)</f>
        <v>0.70686945666666667</v>
      </c>
      <c r="G27" s="145">
        <f>(((Years!U27/15) + (Years!G27/18)) / 2)</f>
        <v>0.70553973166666673</v>
      </c>
      <c r="H27" s="145">
        <f>(((Years!V27/15) + (Years!H27/18)) / 2)</f>
        <v>0.69889777555555543</v>
      </c>
      <c r="I27" s="145">
        <f>(((Years!W27/15) + (Years!I27/18)) / 2)</f>
        <v>0.69678805333333327</v>
      </c>
      <c r="J27" s="145">
        <f>(((Years!X27/15) + (Years!J27/18)) / 2)</f>
        <v>0.6941236102777778</v>
      </c>
      <c r="K27" s="145">
        <f>(((Years!Y27/15) + (Years!K27/18)) / 2)</f>
        <v>0.69190360611111112</v>
      </c>
      <c r="L27" s="145">
        <f>(((Years!Z27/15) + (Years!L27/18)) / 2)</f>
        <v>0.68824389805555553</v>
      </c>
      <c r="M27" s="145">
        <f>(((Years!AA27/15) + (Years!M27/18)) / 2)</f>
        <v>0.68785055111111104</v>
      </c>
      <c r="N27" s="145">
        <f>(((Years!AB27/15) + (Years!N27/18)) / 2)</f>
        <v>0.6899172177777777</v>
      </c>
      <c r="O27" s="145">
        <f>(((Years!AC27/15) + (Years!O27/18)) / 2)</f>
        <v>0.6899172177777777</v>
      </c>
      <c r="P27" s="145">
        <f>(((Years!AD27/15) + (Years!P27/18)) / 2)</f>
        <v>0.6899172177777777</v>
      </c>
      <c r="Q27" s="146">
        <f>_xlfn.RANK.EQ(Table4[[#This Row],[2023]], Table4[2023], 0)</f>
        <v>84</v>
      </c>
      <c r="R27" s="146">
        <f>IF(Table4[[#This Row],[2023]]&gt;=0.8,4,
 IF(Table4[[#This Row],[2023]]&gt;=0.7,3,
 IF(Table4[[#This Row],[2023]]&gt;=0.5,2,1)))</f>
        <v>2</v>
      </c>
      <c r="S27" s="147">
        <f>Table4[[#This Row],[2023]] - Table4[[#This Row],[2010]]</f>
        <v>1.2195271666666563E-2</v>
      </c>
      <c r="T27" s="146">
        <f>_xlfn.RANK.EQ(Table4[[#This Row],[Improvement]], Table4[Improvement], 0)</f>
        <v>117</v>
      </c>
      <c r="V27" s="158" t="s">
        <v>777</v>
      </c>
      <c r="W27" s="157" t="s">
        <v>778</v>
      </c>
      <c r="X27" s="152"/>
    </row>
    <row r="28" spans="2:25" x14ac:dyDescent="0.3">
      <c r="B28" s="149" t="s">
        <v>24</v>
      </c>
      <c r="C28" s="145">
        <f>(((Years!Q28/15) + (Years!C28/18)) / 2)</f>
        <v>0.75965751538888893</v>
      </c>
      <c r="D28" s="145">
        <f>(((Years!R28/15) + (Years!D28/18)) / 2)</f>
        <v>0.76451889127777772</v>
      </c>
      <c r="E28" s="145">
        <f>(((Years!S28/15) + (Years!E28/18)) / 2)</f>
        <v>0.76803887149999994</v>
      </c>
      <c r="F28" s="145">
        <f>(((Years!T28/15) + (Years!F28/18)) / 2)</f>
        <v>0.78535083655555549</v>
      </c>
      <c r="G28" s="145">
        <f>(((Years!U28/15) + (Years!G28/18)) / 2)</f>
        <v>0.79881946244444446</v>
      </c>
      <c r="H28" s="145">
        <f>(((Years!V28/15) + (Years!H28/18)) / 2)</f>
        <v>0.80659943155555558</v>
      </c>
      <c r="I28" s="145">
        <f>(((Years!W28/15) + (Years!I28/18)) / 2)</f>
        <v>0.80678498994444436</v>
      </c>
      <c r="J28" s="145">
        <f>(((Years!X28/15) + (Years!J28/18)) / 2)</f>
        <v>0.80777165094444447</v>
      </c>
      <c r="K28" s="145">
        <f>(((Years!Y28/15) + (Years!K28/18)) / 2)</f>
        <v>0.81051304588888895</v>
      </c>
      <c r="L28" s="145">
        <f>(((Years!Z28/15) + (Years!L28/18)) / 2)</f>
        <v>0.81163859922222226</v>
      </c>
      <c r="M28" s="145">
        <f>(((Years!AA28/15) + (Years!M28/18)) / 2)</f>
        <v>0.81416165583333333</v>
      </c>
      <c r="N28" s="145">
        <f>(((Years!AB28/15) + (Years!N28/18)) / 2)</f>
        <v>0.80970715038888885</v>
      </c>
      <c r="O28" s="145">
        <f>(((Years!AC28/15) + (Years!O28/18)) / 2)</f>
        <v>0.80727991677777777</v>
      </c>
      <c r="P28" s="145">
        <f>(((Years!AD28/15) + (Years!P28/18)) / 2)</f>
        <v>0.80727991677777777</v>
      </c>
      <c r="Q28" s="146">
        <f>_xlfn.RANK.EQ(Table4[[#This Row],[2023]], Table4[2023], 0)</f>
        <v>46</v>
      </c>
      <c r="R28" s="146">
        <f>IF(Table4[[#This Row],[2023]]&gt;=0.8,4,
 IF(Table4[[#This Row],[2023]]&gt;=0.7,3,
 IF(Table4[[#This Row],[2023]]&gt;=0.5,2,1)))</f>
        <v>4</v>
      </c>
      <c r="S28" s="147">
        <f>Table4[[#This Row],[2023]] - Table4[[#This Row],[2010]]</f>
        <v>4.7622401388888846E-2</v>
      </c>
      <c r="T28" s="146">
        <f>_xlfn.RANK.EQ(Table4[[#This Row],[Improvement]], Table4[Improvement], 0)</f>
        <v>85</v>
      </c>
      <c r="V28" s="159" t="s">
        <v>779</v>
      </c>
      <c r="W28" s="157" t="s">
        <v>780</v>
      </c>
      <c r="X28" s="152"/>
    </row>
    <row r="29" spans="2:25" x14ac:dyDescent="0.3">
      <c r="B29" s="149" t="s">
        <v>22</v>
      </c>
      <c r="C29" s="145">
        <f>(((Years!Q29/15) + (Years!C29/18)) / 2)</f>
        <v>0.21924329712222221</v>
      </c>
      <c r="D29" s="145">
        <f>(((Years!R29/15) + (Years!D29/18)) / 2)</f>
        <v>0.23310892205</v>
      </c>
      <c r="E29" s="145">
        <f>(((Years!S29/15) + (Years!E29/18)) / 2)</f>
        <v>0.24282928233333334</v>
      </c>
      <c r="F29" s="145">
        <f>(((Years!T29/15) + (Years!F29/18)) / 2)</f>
        <v>0.25107936822777777</v>
      </c>
      <c r="G29" s="145">
        <f>(((Years!U29/15) + (Years!G29/18)) / 2)</f>
        <v>0.25622333687222221</v>
      </c>
      <c r="H29" s="145">
        <f>(((Years!V29/15) + (Years!H29/18)) / 2)</f>
        <v>0.27152889206111108</v>
      </c>
      <c r="I29" s="145">
        <f>(((Years!W29/15) + (Years!I29/18)) / 2)</f>
        <v>0.28314498593888887</v>
      </c>
      <c r="J29" s="145">
        <f>(((Years!X29/15) + (Years!J29/18)) / 2)</f>
        <v>0.29806834293333334</v>
      </c>
      <c r="K29" s="145">
        <f>(((Years!Y29/15) + (Years!K29/18)) / 2)</f>
        <v>0.31255361901111112</v>
      </c>
      <c r="L29" s="145">
        <f>(((Years!Z29/15) + (Years!L29/18)) / 2)</f>
        <v>0.31760222119444448</v>
      </c>
      <c r="M29" s="145">
        <f>(((Years!AA29/15) + (Years!M29/18)) / 2)</f>
        <v>0.31660611627222224</v>
      </c>
      <c r="N29" s="145">
        <f>(((Years!AB29/15) + (Years!N29/18)) / 2)</f>
        <v>0.31814445388333334</v>
      </c>
      <c r="O29" s="145">
        <f>(((Years!AC29/15) + (Years!O29/18)) / 2)</f>
        <v>0.31814445388333334</v>
      </c>
      <c r="P29" s="145">
        <f>(((Years!AD29/15) + (Years!P29/18)) / 2)</f>
        <v>0.31814445388333334</v>
      </c>
      <c r="Q29" s="146">
        <f>_xlfn.RANK.EQ(Table4[[#This Row],[2023]], Table4[2023], 0)</f>
        <v>129</v>
      </c>
      <c r="R29" s="146">
        <f>IF(Table4[[#This Row],[2023]]&gt;=0.8,4,
 IF(Table4[[#This Row],[2023]]&gt;=0.7,3,
 IF(Table4[[#This Row],[2023]]&gt;=0.5,2,1)))</f>
        <v>1</v>
      </c>
      <c r="S29" s="147">
        <f>Table4[[#This Row],[2023]] - Table4[[#This Row],[2010]]</f>
        <v>9.8901156761111136E-2</v>
      </c>
      <c r="T29" s="146">
        <f>_xlfn.RANK.EQ(Table4[[#This Row],[Improvement]], Table4[Improvement], 0)</f>
        <v>24</v>
      </c>
      <c r="V29" s="160" t="s">
        <v>781</v>
      </c>
      <c r="W29" s="157" t="s">
        <v>782</v>
      </c>
      <c r="X29" s="152"/>
      <c r="Y29" t="s">
        <v>783</v>
      </c>
    </row>
    <row r="30" spans="2:25" x14ac:dyDescent="0.3">
      <c r="B30" s="149" t="s">
        <v>19</v>
      </c>
      <c r="C30" s="145">
        <f>(((Years!Q30/15) + (Years!C30/18)) / 2)</f>
        <v>0.36870165673333333</v>
      </c>
      <c r="D30" s="145">
        <f>(((Years!R30/15) + (Years!D30/18)) / 2)</f>
        <v>0.37152666257777778</v>
      </c>
      <c r="E30" s="145">
        <f>(((Years!S30/15) + (Years!E30/18)) / 2)</f>
        <v>0.37435166845555556</v>
      </c>
      <c r="F30" s="145">
        <f>(((Years!T30/15) + (Years!F30/18)) / 2)</f>
        <v>0.37536332874444445</v>
      </c>
      <c r="G30" s="145">
        <f>(((Years!U30/15) + (Years!G30/18)) / 2)</f>
        <v>0.37679804958888891</v>
      </c>
      <c r="H30" s="145">
        <f>(((Years!V30/15) + (Years!H30/18)) / 2)</f>
        <v>0.38604165440000004</v>
      </c>
      <c r="I30" s="145">
        <f>(((Years!W30/15) + (Years!I30/18)) / 2)</f>
        <v>0.39356610251111107</v>
      </c>
      <c r="J30" s="145">
        <f>(((Years!X30/15) + (Years!J30/18)) / 2)</f>
        <v>0.3844958225666667</v>
      </c>
      <c r="K30" s="145">
        <f>(((Years!Y30/15) + (Years!K30/18)) / 2)</f>
        <v>0.3831159677</v>
      </c>
      <c r="L30" s="145">
        <f>(((Years!Z30/15) + (Years!L30/18)) / 2)</f>
        <v>0.38466173981111113</v>
      </c>
      <c r="M30" s="145">
        <f>(((Years!AA30/15) + (Years!M30/18)) / 2)</f>
        <v>0.38656354923888886</v>
      </c>
      <c r="N30" s="145">
        <f>(((Years!AB30/15) + (Years!N30/18)) / 2)</f>
        <v>0.38883740406111111</v>
      </c>
      <c r="O30" s="145">
        <f>(((Years!AC30/15) + (Years!O30/18)) / 2)</f>
        <v>0.38883740406111111</v>
      </c>
      <c r="P30" s="145">
        <f>(((Years!AD30/15) + (Years!P30/18)) / 2)</f>
        <v>0.38883740406111111</v>
      </c>
      <c r="Q30" s="146">
        <f>_xlfn.RANK.EQ(Table4[[#This Row],[2023]], Table4[2023], 0)</f>
        <v>124</v>
      </c>
      <c r="R30" s="146">
        <f>IF(Table4[[#This Row],[2023]]&gt;=0.8,4,
 IF(Table4[[#This Row],[2023]]&gt;=0.7,3,
 IF(Table4[[#This Row],[2023]]&gt;=0.5,2,1)))</f>
        <v>1</v>
      </c>
      <c r="S30" s="147">
        <f>Table4[[#This Row],[2023]] - Table4[[#This Row],[2010]]</f>
        <v>2.0135747327777787E-2</v>
      </c>
      <c r="T30" s="146">
        <f>_xlfn.RANK.EQ(Table4[[#This Row],[Improvement]], Table4[Improvement], 0)</f>
        <v>110</v>
      </c>
    </row>
    <row r="31" spans="2:25" x14ac:dyDescent="0.3">
      <c r="B31" s="149" t="s">
        <v>42</v>
      </c>
      <c r="C31" s="145">
        <f>(((Years!Q31/15) + (Years!C31/18)) / 2)</f>
        <v>0.4614522191888889</v>
      </c>
      <c r="D31" s="145">
        <f>(((Years!R31/15) + (Years!D31/18)) / 2)</f>
        <v>0.4767629531555555</v>
      </c>
      <c r="E31" s="145">
        <f>(((Years!S31/15) + (Years!E31/18)) / 2)</f>
        <v>0.49818480545555555</v>
      </c>
      <c r="F31" s="145">
        <f>(((Years!T31/15) + (Years!F31/18)) / 2)</f>
        <v>0.51169610164444446</v>
      </c>
      <c r="G31" s="145">
        <f>(((Years!U31/15) + (Years!G31/18)) / 2)</f>
        <v>0.52520739780000003</v>
      </c>
      <c r="H31" s="145">
        <f>(((Years!V31/15) + (Years!H31/18)) / 2)</f>
        <v>0.53780230537777785</v>
      </c>
      <c r="I31" s="145">
        <f>(((Years!W31/15) + (Years!I31/18)) / 2)</f>
        <v>0.54079164656666667</v>
      </c>
      <c r="J31" s="145">
        <f>(((Years!X31/15) + (Years!J31/18)) / 2)</f>
        <v>0.53783105081111104</v>
      </c>
      <c r="K31" s="145">
        <f>(((Years!Y31/15) + (Years!K31/18)) / 2)</f>
        <v>0.53487045502222219</v>
      </c>
      <c r="L31" s="145">
        <f>(((Years!Z31/15) + (Years!L31/18)) / 2)</f>
        <v>0.52878925983333336</v>
      </c>
      <c r="M31" s="145">
        <f>(((Years!AA31/15) + (Years!M31/18)) / 2)</f>
        <v>0.52270806436666661</v>
      </c>
      <c r="N31" s="145">
        <f>(((Years!AB31/15) + (Years!N31/18)) / 2)</f>
        <v>0.5158912965111111</v>
      </c>
      <c r="O31" s="145">
        <f>(((Years!AC31/15) + (Years!O31/18)) / 2)</f>
        <v>0.5181082451222222</v>
      </c>
      <c r="P31" s="145">
        <f>(((Years!AD31/15) + (Years!P31/18)) / 2)</f>
        <v>0.51891378178888892</v>
      </c>
      <c r="Q31" s="146">
        <f>_xlfn.RANK.EQ(Table4[[#This Row],[2023]], Table4[2023], 0)</f>
        <v>114</v>
      </c>
      <c r="R31" s="146">
        <f>IF(Table4[[#This Row],[2023]]&gt;=0.8,4,
 IF(Table4[[#This Row],[2023]]&gt;=0.7,3,
 IF(Table4[[#This Row],[2023]]&gt;=0.5,2,1)))</f>
        <v>2</v>
      </c>
      <c r="S31" s="147">
        <f>Table4[[#This Row],[2023]] - Table4[[#This Row],[2010]]</f>
        <v>5.7461562600000016E-2</v>
      </c>
      <c r="T31" s="146">
        <f>_xlfn.RANK.EQ(Table4[[#This Row],[Improvement]], Table4[Improvement], 0)</f>
        <v>69</v>
      </c>
    </row>
    <row r="32" spans="2:25" x14ac:dyDescent="0.3">
      <c r="B32" s="149" t="s">
        <v>37</v>
      </c>
      <c r="C32" s="145">
        <f>(((Years!Q32/15) + (Years!C32/18)) / 2)</f>
        <v>0.87199473483333334</v>
      </c>
      <c r="D32" s="145">
        <f>(((Years!R32/15) + (Years!D32/18)) / 2)</f>
        <v>0.87540613816666668</v>
      </c>
      <c r="E32" s="145">
        <f>(((Years!S32/15) + (Years!E32/18)) / 2)</f>
        <v>0.88998222022222229</v>
      </c>
      <c r="F32" s="145">
        <f>(((Years!T32/15) + (Years!F32/18)) / 2)</f>
        <v>0.89390528372222222</v>
      </c>
      <c r="G32" s="145">
        <f>(((Years!U32/15) + (Years!G32/18)) / 2)</f>
        <v>0.89638888133333339</v>
      </c>
      <c r="H32" s="145">
        <f>(((Years!V32/15) + (Years!H32/18)) / 2)</f>
        <v>0.8996636051111111</v>
      </c>
      <c r="I32" s="145">
        <f>(((Years!W32/15) + (Years!I32/18)) / 2)</f>
        <v>0.90026109994444448</v>
      </c>
      <c r="J32" s="145">
        <f>(((Years!X32/15) + (Years!J32/18)) / 2)</f>
        <v>0.90301277477777786</v>
      </c>
      <c r="K32" s="145">
        <f>(((Years!Y32/15) + (Years!K32/18)) / 2)</f>
        <v>0.90214748072222217</v>
      </c>
      <c r="L32" s="145">
        <f>(((Years!Z32/15) + (Years!L32/18)) / 2)</f>
        <v>0.90305943805555555</v>
      </c>
      <c r="M32" s="145">
        <f>(((Years!AA32/15) + (Years!M32/18)) / 2)</f>
        <v>0.90430748622222223</v>
      </c>
      <c r="N32" s="145">
        <f>(((Years!AB32/15) + (Years!N32/18)) / 2)</f>
        <v>0.90568888994444441</v>
      </c>
      <c r="O32" s="145">
        <f>(((Years!AC32/15) + (Years!O32/18)) / 2)</f>
        <v>0.90367388216666678</v>
      </c>
      <c r="P32" s="145">
        <f>(((Years!AD32/15) + (Years!P32/18)) / 2)</f>
        <v>0.90367388216666678</v>
      </c>
      <c r="Q32" s="146">
        <f>_xlfn.RANK.EQ(Table4[[#This Row],[2023]], Table4[2023], 0)</f>
        <v>17</v>
      </c>
      <c r="R32" s="146">
        <f>IF(Table4[[#This Row],[2023]]&gt;=0.8,4,
 IF(Table4[[#This Row],[2023]]&gt;=0.7,3,
 IF(Table4[[#This Row],[2023]]&gt;=0.5,2,1)))</f>
        <v>4</v>
      </c>
      <c r="S32" s="147">
        <f>Table4[[#This Row],[2023]] - Table4[[#This Row],[2010]]</f>
        <v>3.1679147333333435E-2</v>
      </c>
      <c r="T32" s="146">
        <f>_xlfn.RANK.EQ(Table4[[#This Row],[Improvement]], Table4[Improvement], 0)</f>
        <v>103</v>
      </c>
    </row>
    <row r="33" spans="2:20" x14ac:dyDescent="0.3">
      <c r="B33" s="149" t="s">
        <v>175</v>
      </c>
      <c r="C33" s="145">
        <f>(((Years!Q33/15) + (Years!C33/18)) / 2)</f>
        <v>0.24834229496111113</v>
      </c>
      <c r="D33" s="145">
        <f>(((Years!R33/15) + (Years!D33/18)) / 2)</f>
        <v>0.2671079095333333</v>
      </c>
      <c r="E33" s="145">
        <f>(((Years!S33/15) + (Years!E33/18)) / 2)</f>
        <v>0.27405631162777777</v>
      </c>
      <c r="F33" s="145">
        <f>(((Years!T33/15) + (Years!F33/18)) / 2)</f>
        <v>0.2810047137277778</v>
      </c>
      <c r="G33" s="145">
        <f>(((Years!U33/15) + (Years!G33/18)) / 2)</f>
        <v>0.28795311582222222</v>
      </c>
      <c r="H33" s="145">
        <f>(((Years!V33/15) + (Years!H33/18)) / 2)</f>
        <v>0.2742665047277778</v>
      </c>
      <c r="I33" s="145">
        <f>(((Years!W33/15) + (Years!I33/18)) / 2)</f>
        <v>0.27992381862777777</v>
      </c>
      <c r="J33" s="145">
        <f>(((Years!X33/15) + (Years!J33/18)) / 2)</f>
        <v>0.28566193967222225</v>
      </c>
      <c r="K33" s="145">
        <f>(((Years!Y33/15) + (Years!K33/18)) / 2)</f>
        <v>0.2914824677722222</v>
      </c>
      <c r="L33" s="145">
        <f>(((Years!Z33/15) + (Years!L33/18)) / 2)</f>
        <v>0.29738703439444447</v>
      </c>
      <c r="M33" s="145">
        <f>(((Years!AA33/15) + (Years!M33/18)) / 2)</f>
        <v>0.30348592229999999</v>
      </c>
      <c r="N33" s="145">
        <f>(((Years!AB33/15) + (Years!N33/18)) / 2)</f>
        <v>0.30971033614999999</v>
      </c>
      <c r="O33" s="145">
        <f>(((Years!AC33/15) + (Years!O33/18)) / 2)</f>
        <v>0.30971033614999999</v>
      </c>
      <c r="P33" s="145">
        <f>(((Years!AD33/15) + (Years!P33/18)) / 2)</f>
        <v>0.30971033614999999</v>
      </c>
      <c r="Q33" s="146">
        <f>_xlfn.RANK.EQ(Table4[[#This Row],[2023]], Table4[2023], 0)</f>
        <v>130</v>
      </c>
      <c r="R33" s="146">
        <f>IF(Table4[[#This Row],[2023]]&gt;=0.8,4,
 IF(Table4[[#This Row],[2023]]&gt;=0.7,3,
 IF(Table4[[#This Row],[2023]]&gt;=0.5,2,1)))</f>
        <v>1</v>
      </c>
      <c r="S33" s="147">
        <f>Table4[[#This Row],[2023]] - Table4[[#This Row],[2010]]</f>
        <v>6.1368041188888861E-2</v>
      </c>
      <c r="T33" s="146">
        <f>_xlfn.RANK.EQ(Table4[[#This Row],[Improvement]], Table4[Improvement], 0)</f>
        <v>66</v>
      </c>
    </row>
    <row r="34" spans="2:20" x14ac:dyDescent="0.3">
      <c r="B34" s="149" t="s">
        <v>39</v>
      </c>
      <c r="C34" s="145">
        <f>(((Years!Q34/15) + (Years!C34/18)) / 2)</f>
        <v>0.74773417047777779</v>
      </c>
      <c r="D34" s="145">
        <f>(((Years!R34/15) + (Years!D34/18)) / 2)</f>
        <v>0.74331000123333335</v>
      </c>
      <c r="E34" s="145">
        <f>(((Years!S34/15) + (Years!E34/18)) / 2)</f>
        <v>0.75397694372222213</v>
      </c>
      <c r="F34" s="145">
        <f>(((Years!T34/15) + (Years!F34/18)) / 2)</f>
        <v>0.78106109822222214</v>
      </c>
      <c r="G34" s="145">
        <f>(((Years!U34/15) + (Years!G34/18)) / 2)</f>
        <v>0.78951749794444437</v>
      </c>
      <c r="H34" s="145">
        <f>(((Years!V34/15) + (Years!H34/18)) / 2)</f>
        <v>0.7973336115555556</v>
      </c>
      <c r="I34" s="145">
        <f>(((Years!W34/15) + (Years!I34/18)) / 2)</f>
        <v>0.80570639494444452</v>
      </c>
      <c r="J34" s="145">
        <f>(((Years!X34/15) + (Years!J34/18)) / 2)</f>
        <v>0.81226359472222232</v>
      </c>
      <c r="K34" s="145">
        <f>(((Years!Y34/15) + (Years!K34/18)) / 2)</f>
        <v>0.8199860788333333</v>
      </c>
      <c r="L34" s="145">
        <f>(((Years!Z34/15) + (Years!L34/18)) / 2)</f>
        <v>0.82681866188888886</v>
      </c>
      <c r="M34" s="145">
        <f>(((Years!AA34/15) + (Years!M34/18)) / 2)</f>
        <v>0.82428795211111106</v>
      </c>
      <c r="N34" s="145">
        <f>(((Years!AB34/15) + (Years!N34/18)) / 2)</f>
        <v>0.84214427244444434</v>
      </c>
      <c r="O34" s="145">
        <f>(((Years!AC34/15) + (Years!O34/18)) / 2)</f>
        <v>0.84615791661111106</v>
      </c>
      <c r="P34" s="145">
        <f>(((Years!AD34/15) + (Years!P34/18)) / 2)</f>
        <v>0.84615791661111106</v>
      </c>
      <c r="Q34" s="146">
        <f>_xlfn.RANK.EQ(Table4[[#This Row],[2023]], Table4[2023], 0)</f>
        <v>36</v>
      </c>
      <c r="R34" s="146">
        <f>IF(Table4[[#This Row],[2023]]&gt;=0.8,4,
 IF(Table4[[#This Row],[2023]]&gt;=0.7,3,
 IF(Table4[[#This Row],[2023]]&gt;=0.5,2,1)))</f>
        <v>4</v>
      </c>
      <c r="S34" s="147">
        <f>Table4[[#This Row],[2023]] - Table4[[#This Row],[2010]]</f>
        <v>9.8423746133333267E-2</v>
      </c>
      <c r="T34" s="146">
        <f>_xlfn.RANK.EQ(Table4[[#This Row],[Improvement]], Table4[Improvement], 0)</f>
        <v>25</v>
      </c>
    </row>
    <row r="35" spans="2:20" x14ac:dyDescent="0.3">
      <c r="B35" s="149" t="s">
        <v>40</v>
      </c>
      <c r="C35" s="145">
        <f>(((Years!Q35/15) + (Years!C35/18)) / 2)</f>
        <v>0.59764442976666665</v>
      </c>
      <c r="D35" s="145">
        <f>(((Years!R35/15) + (Years!D35/18)) / 2)</f>
        <v>0.60397967089999993</v>
      </c>
      <c r="E35" s="145">
        <f>(((Years!S35/15) + (Years!E35/18)) / 2)</f>
        <v>0.61062573064444448</v>
      </c>
      <c r="F35" s="145">
        <f>(((Years!T35/15) + (Years!F35/18)) / 2)</f>
        <v>0.62010182094444444</v>
      </c>
      <c r="G35" s="145">
        <f>(((Years!U35/15) + (Years!G35/18)) / 2)</f>
        <v>0.62968629426666667</v>
      </c>
      <c r="H35" s="145">
        <f>(((Years!V35/15) + (Years!H35/18)) / 2)</f>
        <v>0.63938100789999996</v>
      </c>
      <c r="I35" s="145">
        <f>(((Years!W35/15) + (Years!I35/18)) / 2)</f>
        <v>0.64918785125555556</v>
      </c>
      <c r="J35" s="145">
        <f>(((Years!X35/15) + (Years!J35/18)) / 2)</f>
        <v>0.65910874627777782</v>
      </c>
      <c r="K35" s="145">
        <f>(((Years!Y35/15) + (Years!K35/18)) / 2)</f>
        <v>0.66914564741111104</v>
      </c>
      <c r="L35" s="145">
        <f>(((Years!Z35/15) + (Years!L35/18)) / 2)</f>
        <v>0.67837303512222225</v>
      </c>
      <c r="M35" s="145">
        <f>(((Years!AA35/15) + (Years!M35/18)) / 2)</f>
        <v>0.68772043946666672</v>
      </c>
      <c r="N35" s="145">
        <f>(((Years!AB35/15) + (Years!N35/18)) / 2)</f>
        <v>0.69783798378888884</v>
      </c>
      <c r="O35" s="145">
        <f>(((Years!AC35/15) + (Years!O35/18)) / 2)</f>
        <v>0.69783798378888884</v>
      </c>
      <c r="P35" s="145">
        <f>(((Years!AD35/15) + (Years!P35/18)) / 2)</f>
        <v>0.69783798378888884</v>
      </c>
      <c r="Q35" s="146">
        <f>_xlfn.RANK.EQ(Table4[[#This Row],[2023]], Table4[2023], 0)</f>
        <v>80</v>
      </c>
      <c r="R35" s="146">
        <f>IF(Table4[[#This Row],[2023]]&gt;=0.8,4,
 IF(Table4[[#This Row],[2023]]&gt;=0.7,3,
 IF(Table4[[#This Row],[2023]]&gt;=0.5,2,1)))</f>
        <v>2</v>
      </c>
      <c r="S35" s="147">
        <f>Table4[[#This Row],[2023]] - Table4[[#This Row],[2010]]</f>
        <v>0.10019355402222219</v>
      </c>
      <c r="T35" s="146">
        <f>_xlfn.RANK.EQ(Table4[[#This Row],[Improvement]], Table4[Improvement], 0)</f>
        <v>22</v>
      </c>
    </row>
    <row r="36" spans="2:20" x14ac:dyDescent="0.3">
      <c r="B36" s="149" t="s">
        <v>45</v>
      </c>
      <c r="C36" s="145">
        <f>(((Years!Q36/15) + (Years!C36/18)) / 2)</f>
        <v>0.64671833775555554</v>
      </c>
      <c r="D36" s="145">
        <f>(((Years!R36/15) + (Years!D36/18)) / 2)</f>
        <v>0.65345334464444438</v>
      </c>
      <c r="E36" s="145">
        <f>(((Years!S36/15) + (Years!E36/18)) / 2)</f>
        <v>0.64822501602222227</v>
      </c>
      <c r="F36" s="145">
        <f>(((Years!T36/15) + (Years!F36/18)) / 2)</f>
        <v>0.66934333913333333</v>
      </c>
      <c r="G36" s="145">
        <f>(((Years!U36/15) + (Years!G36/18)) / 2)</f>
        <v>0.67194942375555566</v>
      </c>
      <c r="H36" s="145">
        <f>(((Years!V36/15) + (Years!H36/18)) / 2)</f>
        <v>0.67514666970000003</v>
      </c>
      <c r="I36" s="145">
        <f>(((Years!W36/15) + (Years!I36/18)) / 2)</f>
        <v>0.68416918640000002</v>
      </c>
      <c r="J36" s="145">
        <f>(((Years!X36/15) + (Years!J36/18)) / 2)</f>
        <v>0.68800472168888893</v>
      </c>
      <c r="K36" s="145">
        <f>(((Years!Y36/15) + (Years!K36/18)) / 2)</f>
        <v>0.68968444916666671</v>
      </c>
      <c r="L36" s="145">
        <f>(((Years!Z36/15) + (Years!L36/18)) / 2)</f>
        <v>0.69144112254444456</v>
      </c>
      <c r="M36" s="145">
        <f>(((Years!AA36/15) + (Years!M36/18)) / 2)</f>
        <v>0.69197693412222216</v>
      </c>
      <c r="N36" s="145">
        <f>(((Years!AB36/15) + (Years!N36/18)) / 2)</f>
        <v>0.70209412156666673</v>
      </c>
      <c r="O36" s="145">
        <f>(((Years!AC36/15) + (Years!O36/18)) / 2)</f>
        <v>0.69789745128888891</v>
      </c>
      <c r="P36" s="145">
        <f>(((Years!AD36/15) + (Years!P36/18)) / 2)</f>
        <v>0.69789745128888891</v>
      </c>
      <c r="Q36" s="146">
        <f>_xlfn.RANK.EQ(Table4[[#This Row],[2023]], Table4[2023], 0)</f>
        <v>79</v>
      </c>
      <c r="R36" s="146">
        <f>IF(Table4[[#This Row],[2023]]&gt;=0.8,4,
 IF(Table4[[#This Row],[2023]]&gt;=0.7,3,
 IF(Table4[[#This Row],[2023]]&gt;=0.5,2,1)))</f>
        <v>2</v>
      </c>
      <c r="S36" s="147">
        <f>Table4[[#This Row],[2023]] - Table4[[#This Row],[2010]]</f>
        <v>5.1179113533333376E-2</v>
      </c>
      <c r="T36" s="146">
        <f>_xlfn.RANK.EQ(Table4[[#This Row],[Improvement]], Table4[Improvement], 0)</f>
        <v>78</v>
      </c>
    </row>
    <row r="37" spans="2:20" x14ac:dyDescent="0.3">
      <c r="B37" s="149" t="s">
        <v>43</v>
      </c>
      <c r="C37" s="145">
        <f>(((Years!Q37/15) + (Years!C37/18)) / 2)</f>
        <v>0.42945054409444439</v>
      </c>
      <c r="D37" s="145">
        <f>(((Years!R37/15) + (Years!D37/18)) / 2)</f>
        <v>0.44238619472222218</v>
      </c>
      <c r="E37" s="145">
        <f>(((Years!S37/15) + (Years!E37/18)) / 2)</f>
        <v>0.44214656982777778</v>
      </c>
      <c r="F37" s="145">
        <f>(((Years!T37/15) + (Years!F37/18)) / 2)</f>
        <v>0.45269888240555556</v>
      </c>
      <c r="G37" s="145">
        <f>(((Years!U37/15) + (Years!G37/18)) / 2)</f>
        <v>0.46725756798888884</v>
      </c>
      <c r="H37" s="145">
        <f>(((Years!V37/15) + (Years!H37/18)) / 2)</f>
        <v>0.4819427988277778</v>
      </c>
      <c r="I37" s="145">
        <f>(((Years!W37/15) + (Years!I37/18)) / 2)</f>
        <v>0.49675739929999996</v>
      </c>
      <c r="J37" s="145">
        <f>(((Years!X37/15) + (Years!J37/18)) / 2)</f>
        <v>0.50760803226111118</v>
      </c>
      <c r="K37" s="145">
        <f>(((Years!Y37/15) + (Years!K37/18)) / 2)</f>
        <v>0.51859387411111113</v>
      </c>
      <c r="L37" s="145">
        <f>(((Years!Z37/15) + (Years!L37/18)) / 2)</f>
        <v>0.52756868606666663</v>
      </c>
      <c r="M37" s="145">
        <f>(((Years!AA37/15) + (Years!M37/18)) / 2)</f>
        <v>0.53668480968888888</v>
      </c>
      <c r="N37" s="145">
        <f>(((Years!AB37/15) + (Years!N37/18)) / 2)</f>
        <v>0.54904853231111117</v>
      </c>
      <c r="O37" s="145">
        <f>(((Years!AC37/15) + (Years!O37/18)) / 2)</f>
        <v>0.54904853231111117</v>
      </c>
      <c r="P37" s="145">
        <f>(((Years!AD37/15) + (Years!P37/18)) / 2)</f>
        <v>0.54904853231111117</v>
      </c>
      <c r="Q37" s="146">
        <f>_xlfn.RANK.EQ(Table4[[#This Row],[2023]], Table4[2023], 0)</f>
        <v>108</v>
      </c>
      <c r="R37" s="146">
        <f>IF(Table4[[#This Row],[2023]]&gt;=0.8,4,
 IF(Table4[[#This Row],[2023]]&gt;=0.7,3,
 IF(Table4[[#This Row],[2023]]&gt;=0.5,2,1)))</f>
        <v>2</v>
      </c>
      <c r="S37" s="147">
        <f>Table4[[#This Row],[2023]] - Table4[[#This Row],[2010]]</f>
        <v>0.11959798821666678</v>
      </c>
      <c r="T37" s="146">
        <f>_xlfn.RANK.EQ(Table4[[#This Row],[Improvement]], Table4[Improvement], 0)</f>
        <v>18</v>
      </c>
    </row>
    <row r="38" spans="2:20" x14ac:dyDescent="0.3">
      <c r="B38" s="149" t="s">
        <v>48</v>
      </c>
      <c r="C38" s="145">
        <f>(((Years!Q38/15) + (Years!C38/18)) / 2)</f>
        <v>0.65477807556666667</v>
      </c>
      <c r="D38" s="145">
        <f>(((Years!R38/15) + (Years!D38/18)) / 2)</f>
        <v>0.66631084019999998</v>
      </c>
      <c r="E38" s="145">
        <f>(((Years!S38/15) + (Years!E38/18)) / 2)</f>
        <v>0.67294777240000003</v>
      </c>
      <c r="F38" s="145">
        <f>(((Years!T38/15) + (Years!F38/18)) / 2)</f>
        <v>0.68431860607777772</v>
      </c>
      <c r="G38" s="145">
        <f>(((Years!U38/15) + (Years!G38/18)) / 2)</f>
        <v>0.69819193416666669</v>
      </c>
      <c r="H38" s="145">
        <f>(((Years!V38/15) + (Years!H38/18)) / 2)</f>
        <v>0.69414028580000009</v>
      </c>
      <c r="I38" s="145">
        <f>(((Years!W38/15) + (Years!I38/18)) / 2)</f>
        <v>0.69693502316666667</v>
      </c>
      <c r="J38" s="145">
        <f>(((Years!X38/15) + (Years!J38/18)) / 2)</f>
        <v>0.70641084254444442</v>
      </c>
      <c r="K38" s="145">
        <f>(((Years!Y38/15) + (Years!K38/18)) / 2)</f>
        <v>0.71367834945555553</v>
      </c>
      <c r="L38" s="145">
        <f>(((Years!Z38/15) + (Years!L38/18)) / 2)</f>
        <v>0.73195640763333336</v>
      </c>
      <c r="M38" s="145">
        <f>(((Years!AA38/15) + (Years!M38/18)) / 2)</f>
        <v>0.74033344470000007</v>
      </c>
      <c r="N38" s="145">
        <f>(((Years!AB38/15) + (Years!N38/18)) / 2)</f>
        <v>0.74898166302222224</v>
      </c>
      <c r="O38" s="145">
        <f>(((Years!AC38/15) + (Years!O38/18)) / 2)</f>
        <v>0.74898166302222224</v>
      </c>
      <c r="P38" s="145">
        <f>(((Years!AD38/15) + (Years!P38/18)) / 2)</f>
        <v>0.74898166302222224</v>
      </c>
      <c r="Q38" s="146">
        <f>_xlfn.RANK.EQ(Table4[[#This Row],[2023]], Table4[2023], 0)</f>
        <v>61</v>
      </c>
      <c r="R38" s="146">
        <f>IF(Table4[[#This Row],[2023]]&gt;=0.8,4,
 IF(Table4[[#This Row],[2023]]&gt;=0.7,3,
 IF(Table4[[#This Row],[2023]]&gt;=0.5,2,1)))</f>
        <v>3</v>
      </c>
      <c r="S38" s="147">
        <f>Table4[[#This Row],[2023]] - Table4[[#This Row],[2010]]</f>
        <v>9.4203587455555571E-2</v>
      </c>
      <c r="T38" s="146">
        <f>_xlfn.RANK.EQ(Table4[[#This Row],[Improvement]], Table4[Improvement], 0)</f>
        <v>28</v>
      </c>
    </row>
    <row r="39" spans="2:20" x14ac:dyDescent="0.3">
      <c r="B39" s="149" t="s">
        <v>41</v>
      </c>
      <c r="C39" s="145">
        <f>(((Years!Q39/15) + (Years!C39/18)) / 2)</f>
        <v>0.35175025398333332</v>
      </c>
      <c r="D39" s="145">
        <f>(((Years!R39/15) + (Years!D39/18)) / 2)</f>
        <v>0.3603385887277778</v>
      </c>
      <c r="E39" s="145">
        <f>(((Years!S39/15) + (Years!E39/18)) / 2)</f>
        <v>0.36892692347222222</v>
      </c>
      <c r="F39" s="145">
        <f>(((Years!T39/15) + (Years!F39/18)) / 2)</f>
        <v>0.37751525821666665</v>
      </c>
      <c r="G39" s="145">
        <f>(((Years!U39/15) + (Years!G39/18)) / 2)</f>
        <v>0.38610359296111113</v>
      </c>
      <c r="H39" s="145">
        <f>(((Years!V39/15) + (Years!H39/18)) / 2)</f>
        <v>0.39434446835555559</v>
      </c>
      <c r="I39" s="145">
        <f>(((Years!W39/15) + (Years!I39/18)) / 2)</f>
        <v>0.40982868557777785</v>
      </c>
      <c r="J39" s="145">
        <f>(((Years!X39/15) + (Years!J39/18)) / 2)</f>
        <v>0.42188539729999996</v>
      </c>
      <c r="K39" s="145">
        <f>(((Years!Y39/15) + (Years!K39/18)) / 2)</f>
        <v>0.42900432786111115</v>
      </c>
      <c r="L39" s="145">
        <f>(((Years!Z39/15) + (Years!L39/18)) / 2)</f>
        <v>0.4361232583611111</v>
      </c>
      <c r="M39" s="145">
        <f>(((Years!AA39/15) + (Years!M39/18)) / 2)</f>
        <v>0.44202996288888885</v>
      </c>
      <c r="N39" s="145">
        <f>(((Years!AB39/15) + (Years!N39/18)) / 2)</f>
        <v>0.44562082814444448</v>
      </c>
      <c r="O39" s="145">
        <f>(((Years!AC39/15) + (Years!O39/18)) / 2)</f>
        <v>0.44583389508888893</v>
      </c>
      <c r="P39" s="145">
        <f>(((Years!AD39/15) + (Years!P39/18)) / 2)</f>
        <v>0.4793091614777778</v>
      </c>
      <c r="Q39" s="146">
        <f>_xlfn.RANK.EQ(Table4[[#This Row],[2023]], Table4[2023], 0)</f>
        <v>118</v>
      </c>
      <c r="R39" s="146">
        <f>IF(Table4[[#This Row],[2023]]&gt;=0.8,4,
 IF(Table4[[#This Row],[2023]]&gt;=0.7,3,
 IF(Table4[[#This Row],[2023]]&gt;=0.5,2,1)))</f>
        <v>1</v>
      </c>
      <c r="S39" s="147">
        <f>Table4[[#This Row],[2023]] - Table4[[#This Row],[2010]]</f>
        <v>0.12755890749444448</v>
      </c>
      <c r="T39" s="146">
        <f>_xlfn.RANK.EQ(Table4[[#This Row],[Improvement]], Table4[Improvement], 0)</f>
        <v>15</v>
      </c>
    </row>
    <row r="40" spans="2:20" x14ac:dyDescent="0.3">
      <c r="B40" s="149" t="s">
        <v>49</v>
      </c>
      <c r="C40" s="145">
        <f>(((Years!Q40/15) + (Years!C40/18)) / 2)</f>
        <v>0.82642140288888888</v>
      </c>
      <c r="D40" s="145">
        <f>(((Years!R40/15) + (Years!D40/18)) / 2)</f>
        <v>0.8093894345</v>
      </c>
      <c r="E40" s="145">
        <f>(((Years!S40/15) + (Years!E40/18)) / 2)</f>
        <v>0.78931304611111108</v>
      </c>
      <c r="F40" s="145">
        <f>(((Years!T40/15) + (Years!F40/18)) / 2)</f>
        <v>0.7678961374444444</v>
      </c>
      <c r="G40" s="145">
        <f>(((Years!U40/15) + (Years!G40/18)) / 2)</f>
        <v>0.76563197599999999</v>
      </c>
      <c r="H40" s="145">
        <f>(((Years!V40/15) + (Years!H40/18)) / 2)</f>
        <v>0.75632644016666661</v>
      </c>
      <c r="I40" s="145">
        <f>(((Years!W40/15) + (Years!I40/18)) / 2)</f>
        <v>0.75251645205555551</v>
      </c>
      <c r="J40" s="145">
        <f>(((Years!X40/15) + (Years!J40/18)) / 2)</f>
        <v>0.75414452700000001</v>
      </c>
      <c r="K40" s="145">
        <f>(((Years!Y40/15) + (Years!K40/18)) / 2)</f>
        <v>0.75391010250000001</v>
      </c>
      <c r="L40" s="145">
        <f>(((Years!Z40/15) + (Years!L40/18)) / 2)</f>
        <v>0.75402954444444448</v>
      </c>
      <c r="M40" s="145">
        <f>(((Years!AA40/15) + (Years!M40/18)) / 2)</f>
        <v>0.75232291533333329</v>
      </c>
      <c r="N40" s="145">
        <f>(((Years!AB40/15) + (Years!N40/18)) / 2)</f>
        <v>0.75630797516666659</v>
      </c>
      <c r="O40" s="145">
        <f>(((Years!AC40/15) + (Years!O40/18)) / 2)</f>
        <v>0.74810714433333336</v>
      </c>
      <c r="P40" s="145">
        <f>(((Years!AD40/15) + (Years!P40/18)) / 2)</f>
        <v>0.73990631350000002</v>
      </c>
      <c r="Q40" s="146">
        <f>_xlfn.RANK.EQ(Table4[[#This Row],[2023]], Table4[2023], 0)</f>
        <v>65</v>
      </c>
      <c r="R40" s="146">
        <f>IF(Table4[[#This Row],[2023]]&gt;=0.8,4,
 IF(Table4[[#This Row],[2023]]&gt;=0.7,3,
 IF(Table4[[#This Row],[2023]]&gt;=0.5,2,1)))</f>
        <v>3</v>
      </c>
      <c r="S40" s="147">
        <f>Table4[[#This Row],[2023]] - Table4[[#This Row],[2010]]</f>
        <v>-8.6515089388888855E-2</v>
      </c>
      <c r="T40" s="146">
        <f>_xlfn.RANK.EQ(Table4[[#This Row],[Improvement]], Table4[Improvement], 0)</f>
        <v>132</v>
      </c>
    </row>
    <row r="41" spans="2:20" x14ac:dyDescent="0.3">
      <c r="B41" s="149" t="s">
        <v>50</v>
      </c>
      <c r="C41" s="145">
        <f>(((Years!Q41/15) + (Years!C41/18)) / 2)</f>
        <v>0.77001192294444443</v>
      </c>
      <c r="D41" s="145">
        <f>(((Years!R41/15) + (Years!D41/18)) / 2)</f>
        <v>0.77327526927777779</v>
      </c>
      <c r="E41" s="145">
        <f>(((Years!S41/15) + (Years!E41/18)) / 2)</f>
        <v>0.78134723761111113</v>
      </c>
      <c r="F41" s="145">
        <f>(((Years!T41/15) + (Years!F41/18)) / 2)</f>
        <v>0.7898938814444445</v>
      </c>
      <c r="G41" s="145">
        <f>(((Years!U41/15) + (Years!G41/18)) / 2)</f>
        <v>0.79771056699999998</v>
      </c>
      <c r="H41" s="145">
        <f>(((Years!V41/15) + (Years!H41/18)) / 2)</f>
        <v>0.8075641632777778</v>
      </c>
      <c r="I41" s="145">
        <f>(((Years!W41/15) + (Years!I41/18)) / 2)</f>
        <v>0.82059944472222224</v>
      </c>
      <c r="J41" s="145">
        <f>(((Years!X41/15) + (Years!J41/18)) / 2)</f>
        <v>0.83698305022222219</v>
      </c>
      <c r="K41" s="145">
        <f>(((Years!Y41/15) + (Years!K41/18)) / 2)</f>
        <v>0.84532360488888891</v>
      </c>
      <c r="L41" s="145">
        <f>(((Years!Z41/15) + (Years!L41/18)) / 2)</f>
        <v>0.85684386366666665</v>
      </c>
      <c r="M41" s="145">
        <f>(((Years!AA41/15) + (Years!M41/18)) / 2)</f>
        <v>0.86544916350000001</v>
      </c>
      <c r="N41" s="145">
        <f>(((Years!AB41/15) + (Years!N41/18)) / 2)</f>
        <v>0.86977600555555556</v>
      </c>
      <c r="O41" s="145">
        <f>(((Years!AC41/15) + (Years!O41/18)) / 2)</f>
        <v>0.86901237722222224</v>
      </c>
      <c r="P41" s="145">
        <f>(((Years!AD41/15) + (Years!P41/18)) / 2)</f>
        <v>0.86901237722222224</v>
      </c>
      <c r="Q41" s="146">
        <f>_xlfn.RANK.EQ(Table4[[#This Row],[2023]], Table4[2023], 0)</f>
        <v>26</v>
      </c>
      <c r="R41" s="146">
        <f>IF(Table4[[#This Row],[2023]]&gt;=0.8,4,
 IF(Table4[[#This Row],[2023]]&gt;=0.7,3,
 IF(Table4[[#This Row],[2023]]&gt;=0.5,2,1)))</f>
        <v>4</v>
      </c>
      <c r="S41" s="147">
        <f>Table4[[#This Row],[2023]] - Table4[[#This Row],[2010]]</f>
        <v>9.9000454277777816E-2</v>
      </c>
      <c r="T41" s="146">
        <f>_xlfn.RANK.EQ(Table4[[#This Row],[Improvement]], Table4[Improvement], 0)</f>
        <v>23</v>
      </c>
    </row>
    <row r="42" spans="2:20" x14ac:dyDescent="0.3">
      <c r="B42" s="149" t="s">
        <v>51</v>
      </c>
      <c r="C42" s="145">
        <f>(((Years!Q42/15) + (Years!C42/18)) / 2)</f>
        <v>0.86344529244444446</v>
      </c>
      <c r="D42" s="145">
        <f>(((Years!R42/15) + (Years!D42/18)) / 2)</f>
        <v>0.87020751122222217</v>
      </c>
      <c r="E42" s="145">
        <f>(((Years!S42/15) + (Years!E42/18)) / 2)</f>
        <v>0.87163947422222221</v>
      </c>
      <c r="F42" s="145">
        <f>(((Years!T42/15) + (Years!F42/18)) / 2)</f>
        <v>0.88825087016666671</v>
      </c>
      <c r="G42" s="145">
        <f>(((Years!U42/15) + (Years!G42/18)) / 2)</f>
        <v>0.89248225938888892</v>
      </c>
      <c r="H42" s="145">
        <f>(((Years!V42/15) + (Years!H42/18)) / 2)</f>
        <v>0.89329723794444438</v>
      </c>
      <c r="I42" s="145">
        <f>(((Years!W42/15) + (Years!I42/18)) / 2)</f>
        <v>0.89094696038888888</v>
      </c>
      <c r="J42" s="145">
        <f>(((Years!X42/15) + (Years!J42/18)) / 2)</f>
        <v>0.8896150164444443</v>
      </c>
      <c r="K42" s="145">
        <f>(((Years!Y42/15) + (Years!K42/18)) / 2)</f>
        <v>0.87555525038888893</v>
      </c>
      <c r="L42" s="145">
        <f>(((Years!Z42/15) + (Years!L42/18)) / 2)</f>
        <v>0.87631775550000002</v>
      </c>
      <c r="M42" s="145">
        <f>(((Years!AA42/15) + (Years!M42/18)) / 2)</f>
        <v>0.87885552188888894</v>
      </c>
      <c r="N42" s="145">
        <f>(((Years!AB42/15) + (Years!N42/18)) / 2)</f>
        <v>0.89451440216666667</v>
      </c>
      <c r="O42" s="145">
        <f>(((Years!AC42/15) + (Years!O42/18)) / 2)</f>
        <v>0.89859220744444457</v>
      </c>
      <c r="P42" s="145">
        <f>(((Years!AD42/15) + (Years!P42/18)) / 2)</f>
        <v>0.89859220744444457</v>
      </c>
      <c r="Q42" s="146">
        <f>_xlfn.RANK.EQ(Table4[[#This Row],[2023]], Table4[2023], 0)</f>
        <v>19</v>
      </c>
      <c r="R42" s="146">
        <f>IF(Table4[[#This Row],[2023]]&gt;=0.8,4,
 IF(Table4[[#This Row],[2023]]&gt;=0.7,3,
 IF(Table4[[#This Row],[2023]]&gt;=0.5,2,1)))</f>
        <v>4</v>
      </c>
      <c r="S42" s="147">
        <f>Table4[[#This Row],[2023]] - Table4[[#This Row],[2010]]</f>
        <v>3.5146915000000112E-2</v>
      </c>
      <c r="T42" s="146">
        <f>_xlfn.RANK.EQ(Table4[[#This Row],[Improvement]], Table4[Improvement], 0)</f>
        <v>99</v>
      </c>
    </row>
    <row r="43" spans="2:20" x14ac:dyDescent="0.3">
      <c r="B43" s="149" t="s">
        <v>55</v>
      </c>
      <c r="C43" s="145">
        <f>(((Years!Q43/15) + (Years!C43/18)) / 2)</f>
        <v>0.88350804672222227</v>
      </c>
      <c r="D43" s="145">
        <f>(((Years!R43/15) + (Years!D43/18)) / 2)</f>
        <v>0.92551002511111125</v>
      </c>
      <c r="E43" s="145">
        <f>(((Years!S43/15) + (Years!E43/18)) / 2)</f>
        <v>0.94214720199999991</v>
      </c>
      <c r="F43" s="145">
        <f>(((Years!T43/15) + (Years!F43/18)) / 2)</f>
        <v>0.95758556777777781</v>
      </c>
      <c r="G43" s="145">
        <f>(((Years!U43/15) + (Years!G43/18)) / 2)</f>
        <v>0.94658306966666683</v>
      </c>
      <c r="H43" s="145">
        <f>(((Years!V43/15) + (Years!H43/18)) / 2)</f>
        <v>0.95735833911111112</v>
      </c>
      <c r="I43" s="145">
        <f>(((Years!W43/15) + (Years!I43/18)) / 2)</f>
        <v>0.96754248944444443</v>
      </c>
      <c r="J43" s="145">
        <f>(((Years!X43/15) + (Years!J43/18)) / 2)</f>
        <v>0.95656469666666677</v>
      </c>
      <c r="K43" s="145">
        <f>(((Years!Y43/15) + (Years!K43/18)) / 2)</f>
        <v>0.9487166511666667</v>
      </c>
      <c r="L43" s="145">
        <f>(((Years!Z43/15) + (Years!L43/18)) / 2)</f>
        <v>0.94755917666666667</v>
      </c>
      <c r="M43" s="145">
        <f>(((Years!AA43/15) + (Years!M43/18)) / 2)</f>
        <v>0.94978666300000003</v>
      </c>
      <c r="N43" s="145">
        <f>(((Years!AB43/15) + (Years!N43/18)) / 2)</f>
        <v>0.95574487249999995</v>
      </c>
      <c r="O43" s="145">
        <f>(((Years!AC43/15) + (Years!O43/18)) / 2)</f>
        <v>0.95379985361111119</v>
      </c>
      <c r="P43" s="145">
        <f>(((Years!AD43/15) + (Years!P43/18)) / 2)</f>
        <v>0.95379985361111119</v>
      </c>
      <c r="Q43" s="146">
        <f>_xlfn.RANK.EQ(Table4[[#This Row],[2023]], Table4[2023], 0)</f>
        <v>8</v>
      </c>
      <c r="R43" s="146">
        <f>IF(Table4[[#This Row],[2023]]&gt;=0.8,4,
 IF(Table4[[#This Row],[2023]]&gt;=0.7,3,
 IF(Table4[[#This Row],[2023]]&gt;=0.5,2,1)))</f>
        <v>4</v>
      </c>
      <c r="S43" s="147">
        <f>Table4[[#This Row],[2023]] - Table4[[#This Row],[2010]]</f>
        <v>7.0291806888888919E-2</v>
      </c>
      <c r="T43" s="146">
        <f>_xlfn.RANK.EQ(Table4[[#This Row],[Improvement]], Table4[Improvement], 0)</f>
        <v>53</v>
      </c>
    </row>
    <row r="44" spans="2:20" x14ac:dyDescent="0.3">
      <c r="B44" s="149" t="s">
        <v>53</v>
      </c>
      <c r="C44" s="145">
        <f>(((Years!Q44/15) + (Years!C44/18)) / 2)</f>
        <v>0.21941113230555553</v>
      </c>
      <c r="D44" s="145">
        <f>(((Years!R44/15) + (Years!D44/18)) / 2)</f>
        <v>0.22746308316111113</v>
      </c>
      <c r="E44" s="145">
        <f>(((Years!S44/15) + (Years!E44/18)) / 2)</f>
        <v>0.23576237007777776</v>
      </c>
      <c r="F44" s="145">
        <f>(((Years!T44/15) + (Years!F44/18)) / 2)</f>
        <v>0.24432234126666666</v>
      </c>
      <c r="G44" s="145">
        <f>(((Years!U44/15) + (Years!G44/18)) / 2)</f>
        <v>0.25315706534999999</v>
      </c>
      <c r="H44" s="145">
        <f>(((Years!V44/15) + (Years!H44/18)) / 2)</f>
        <v>0.2619917894388889</v>
      </c>
      <c r="I44" s="145">
        <f>(((Years!W44/15) + (Years!I44/18)) / 2)</f>
        <v>0.27082651352222226</v>
      </c>
      <c r="J44" s="145">
        <f>(((Years!X44/15) + (Years!J44/18)) / 2)</f>
        <v>0.27966123761111106</v>
      </c>
      <c r="K44" s="145">
        <f>(((Years!Y44/15) + (Years!K44/18)) / 2)</f>
        <v>0.28849596172777781</v>
      </c>
      <c r="L44" s="145">
        <f>(((Years!Z44/15) + (Years!L44/18)) / 2)</f>
        <v>0.2937736965833333</v>
      </c>
      <c r="M44" s="145">
        <f>(((Years!AA44/15) + (Years!M44/18)) / 2)</f>
        <v>0.29905143150000002</v>
      </c>
      <c r="N44" s="145">
        <f>(((Years!AB44/15) + (Years!N44/18)) / 2)</f>
        <v>0.301942447</v>
      </c>
      <c r="O44" s="145">
        <f>(((Years!AC44/15) + (Years!O44/18)) / 2)</f>
        <v>0.30302466866666666</v>
      </c>
      <c r="P44" s="145">
        <f>(((Years!AD44/15) + (Years!P44/18)) / 2)</f>
        <v>0.30410689033333338</v>
      </c>
      <c r="Q44" s="146">
        <f>_xlfn.RANK.EQ(Table4[[#This Row],[2023]], Table4[2023], 0)</f>
        <v>131</v>
      </c>
      <c r="R44" s="146">
        <f>IF(Table4[[#This Row],[2023]]&gt;=0.8,4,
 IF(Table4[[#This Row],[2023]]&gt;=0.7,3,
 IF(Table4[[#This Row],[2023]]&gt;=0.5,2,1)))</f>
        <v>1</v>
      </c>
      <c r="S44" s="147">
        <f>Table4[[#This Row],[2023]] - Table4[[#This Row],[2010]]</f>
        <v>8.4695758027777845E-2</v>
      </c>
      <c r="T44" s="146">
        <f>_xlfn.RANK.EQ(Table4[[#This Row],[Improvement]], Table4[Improvement], 0)</f>
        <v>38</v>
      </c>
    </row>
    <row r="45" spans="2:20" x14ac:dyDescent="0.3">
      <c r="B45" s="149" t="s">
        <v>56</v>
      </c>
      <c r="C45" s="145">
        <f>(((Years!Q45/15) + (Years!C45/18)) / 2)</f>
        <v>0.60892022847777771</v>
      </c>
      <c r="D45" s="145">
        <f>(((Years!R45/15) + (Years!D45/18)) / 2)</f>
        <v>0.61776038996666671</v>
      </c>
      <c r="E45" s="145">
        <f>(((Years!S45/15) + (Years!E45/18)) / 2)</f>
        <v>0.62693387676666668</v>
      </c>
      <c r="F45" s="145">
        <f>(((Years!T45/15) + (Years!F45/18)) / 2)</f>
        <v>0.6316644429777778</v>
      </c>
      <c r="G45" s="145">
        <f>(((Years!U45/15) + (Years!G45/18)) / 2)</f>
        <v>0.63772834149999991</v>
      </c>
      <c r="H45" s="145">
        <f>(((Years!V45/15) + (Years!H45/18)) / 2)</f>
        <v>0.6590613735555555</v>
      </c>
      <c r="I45" s="145">
        <f>(((Years!W45/15) + (Years!I45/18)) / 2)</f>
        <v>0.70498276817777783</v>
      </c>
      <c r="J45" s="145">
        <f>(((Years!X45/15) + (Years!J45/18)) / 2)</f>
        <v>0.70676505828888891</v>
      </c>
      <c r="K45" s="145">
        <f>(((Years!Y45/15) + (Years!K45/18)) / 2)</f>
        <v>0.70221233732222221</v>
      </c>
      <c r="L45" s="145">
        <f>(((Years!Z45/15) + (Years!L45/18)) / 2)</f>
        <v>0.69765961604444438</v>
      </c>
      <c r="M45" s="145">
        <f>(((Years!AA45/15) + (Years!M45/18)) / 2)</f>
        <v>0.70454411811111106</v>
      </c>
      <c r="N45" s="145">
        <f>(((Years!AB45/15) + (Years!N45/18)) / 2)</f>
        <v>0.68807529464444439</v>
      </c>
      <c r="O45" s="145">
        <f>(((Years!AC45/15) + (Years!O45/18)) / 2)</f>
        <v>0.69306531603333332</v>
      </c>
      <c r="P45" s="145">
        <f>(((Years!AD45/15) + (Years!P45/18)) / 2)</f>
        <v>0.69306531603333332</v>
      </c>
      <c r="Q45" s="146">
        <f>_xlfn.RANK.EQ(Table4[[#This Row],[2023]], Table4[2023], 0)</f>
        <v>82</v>
      </c>
      <c r="R45" s="146">
        <f>IF(Table4[[#This Row],[2023]]&gt;=0.8,4,
 IF(Table4[[#This Row],[2023]]&gt;=0.7,3,
 IF(Table4[[#This Row],[2023]]&gt;=0.5,2,1)))</f>
        <v>2</v>
      </c>
      <c r="S45" s="147">
        <f>Table4[[#This Row],[2023]] - Table4[[#This Row],[2010]]</f>
        <v>8.4145087555555609E-2</v>
      </c>
      <c r="T45" s="146">
        <f>_xlfn.RANK.EQ(Table4[[#This Row],[Improvement]], Table4[Improvement], 0)</f>
        <v>40</v>
      </c>
    </row>
    <row r="46" spans="2:20" x14ac:dyDescent="0.3">
      <c r="B46" s="149" t="s">
        <v>58</v>
      </c>
      <c r="C46" s="145">
        <f>(((Years!Q46/15) + (Years!C46/18)) / 2)</f>
        <v>0.65820213072222222</v>
      </c>
      <c r="D46" s="145">
        <f>(((Years!R46/15) + (Years!D46/18)) / 2)</f>
        <v>0.66463633462222216</v>
      </c>
      <c r="E46" s="145">
        <f>(((Years!S46/15) + (Years!E46/18)) / 2)</f>
        <v>0.67540389158888892</v>
      </c>
      <c r="F46" s="145">
        <f>(((Years!T46/15) + (Years!F46/18)) / 2)</f>
        <v>0.67629276373333336</v>
      </c>
      <c r="G46" s="145">
        <f>(((Years!U46/15) + (Years!G46/18)) / 2)</f>
        <v>0.68116915217777785</v>
      </c>
      <c r="H46" s="145">
        <f>(((Years!V46/15) + (Years!H46/18)) / 2)</f>
        <v>0.6950455558555555</v>
      </c>
      <c r="I46" s="145">
        <f>(((Years!W46/15) + (Years!I46/18)) / 2)</f>
        <v>0.69161860155555566</v>
      </c>
      <c r="J46" s="145">
        <f>(((Years!X46/15) + (Years!J46/18)) / 2)</f>
        <v>0.69119168387777785</v>
      </c>
      <c r="K46" s="145">
        <f>(((Years!Y46/15) + (Years!K46/18)) / 2)</f>
        <v>0.6886536173333333</v>
      </c>
      <c r="L46" s="145">
        <f>(((Years!Z46/15) + (Years!L46/18)) / 2)</f>
        <v>0.68511056356666666</v>
      </c>
      <c r="M46" s="145">
        <f>(((Years!AA46/15) + (Years!M46/18)) / 2)</f>
        <v>0.69984388344444437</v>
      </c>
      <c r="N46" s="145">
        <f>(((Years!AB46/15) + (Years!N46/18)) / 2)</f>
        <v>0.71286180023333334</v>
      </c>
      <c r="O46" s="145">
        <f>(((Years!AC46/15) + (Years!O46/18)) / 2)</f>
        <v>0.71154640528888891</v>
      </c>
      <c r="P46" s="145">
        <f>(((Years!AD46/15) + (Years!P46/18)) / 2)</f>
        <v>0.71154640528888891</v>
      </c>
      <c r="Q46" s="146">
        <f>_xlfn.RANK.EQ(Table4[[#This Row],[2023]], Table4[2023], 0)</f>
        <v>75</v>
      </c>
      <c r="R46" s="146">
        <f>IF(Table4[[#This Row],[2023]]&gt;=0.8,4,
 IF(Table4[[#This Row],[2023]]&gt;=0.7,3,
 IF(Table4[[#This Row],[2023]]&gt;=0.5,2,1)))</f>
        <v>3</v>
      </c>
      <c r="S46" s="147">
        <f>Table4[[#This Row],[2023]] - Table4[[#This Row],[2010]]</f>
        <v>5.3344274566666683E-2</v>
      </c>
      <c r="T46" s="146">
        <f>_xlfn.RANK.EQ(Table4[[#This Row],[Improvement]], Table4[Improvement], 0)</f>
        <v>74</v>
      </c>
    </row>
    <row r="47" spans="2:20" x14ac:dyDescent="0.3">
      <c r="B47" s="149" t="s">
        <v>59</v>
      </c>
      <c r="C47" s="145">
        <f>(((Years!Q47/15) + (Years!C47/18)) / 2)</f>
        <v>0.55697824152222219</v>
      </c>
      <c r="D47" s="145">
        <f>(((Years!R47/15) + (Years!D47/18)) / 2)</f>
        <v>0.56524376330000003</v>
      </c>
      <c r="E47" s="145">
        <f>(((Years!S47/15) + (Years!E47/18)) / 2)</f>
        <v>0.58340513976666664</v>
      </c>
      <c r="F47" s="145">
        <f>(((Years!T47/15) + (Years!F47/18)) / 2)</f>
        <v>0.59783065571111116</v>
      </c>
      <c r="G47" s="145">
        <f>(((Years!U47/15) + (Years!G47/18)) / 2)</f>
        <v>0.6038550694</v>
      </c>
      <c r="H47" s="145">
        <f>(((Years!V47/15) + (Years!H47/18)) / 2)</f>
        <v>0.61593380506666662</v>
      </c>
      <c r="I47" s="145">
        <f>(((Years!W47/15) + (Years!I47/18)) / 2)</f>
        <v>0.62801254070000001</v>
      </c>
      <c r="J47" s="145">
        <f>(((Years!X47/15) + (Years!J47/18)) / 2)</f>
        <v>0.63957973581111105</v>
      </c>
      <c r="K47" s="145">
        <f>(((Years!Y47/15) + (Years!K47/18)) / 2)</f>
        <v>0.65570252838888887</v>
      </c>
      <c r="L47" s="145">
        <f>(((Years!Z47/15) + (Years!L47/18)) / 2)</f>
        <v>0.67126949314444451</v>
      </c>
      <c r="M47" s="145">
        <f>(((Years!AA47/15) + (Years!M47/18)) / 2)</f>
        <v>0.68709279886666663</v>
      </c>
      <c r="N47" s="145">
        <f>(((Years!AB47/15) + (Years!N47/18)) / 2)</f>
        <v>0.70251404094444436</v>
      </c>
      <c r="O47" s="145">
        <f>(((Years!AC47/15) + (Years!O47/18)) / 2)</f>
        <v>0.70251404094444436</v>
      </c>
      <c r="P47" s="145">
        <f>(((Years!AD47/15) + (Years!P47/18)) / 2)</f>
        <v>0.70251404094444436</v>
      </c>
      <c r="Q47" s="146">
        <f>_xlfn.RANK.EQ(Table4[[#This Row],[2023]], Table4[2023], 0)</f>
        <v>78</v>
      </c>
      <c r="R47" s="146">
        <f>IF(Table4[[#This Row],[2023]]&gt;=0.8,4,
 IF(Table4[[#This Row],[2023]]&gt;=0.7,3,
 IF(Table4[[#This Row],[2023]]&gt;=0.5,2,1)))</f>
        <v>3</v>
      </c>
      <c r="S47" s="147">
        <f>Table4[[#This Row],[2023]] - Table4[[#This Row],[2010]]</f>
        <v>0.14553579942222217</v>
      </c>
      <c r="T47" s="146">
        <f>_xlfn.RANK.EQ(Table4[[#This Row],[Improvement]], Table4[Improvement], 0)</f>
        <v>9</v>
      </c>
    </row>
    <row r="48" spans="2:20" x14ac:dyDescent="0.3">
      <c r="B48" s="149" t="s">
        <v>60</v>
      </c>
      <c r="C48" s="145">
        <f>(((Years!Q48/15) + (Years!C48/18)) / 2)</f>
        <v>0.35462659498888893</v>
      </c>
      <c r="D48" s="145">
        <f>(((Years!R48/15) + (Years!D48/18)) / 2)</f>
        <v>0.35783445104444445</v>
      </c>
      <c r="E48" s="145">
        <f>(((Years!S48/15) + (Years!E48/18)) / 2)</f>
        <v>0.36104270247222225</v>
      </c>
      <c r="F48" s="145">
        <f>(((Years!T48/15) + (Years!F48/18)) / 2)</f>
        <v>0.36425134866666664</v>
      </c>
      <c r="G48" s="145">
        <f>(((Years!U48/15) + (Years!G48/18)) / 2)</f>
        <v>0.36745999488888892</v>
      </c>
      <c r="H48" s="145">
        <f>(((Years!V48/15) + (Years!H48/18)) / 2)</f>
        <v>0.35538926194444442</v>
      </c>
      <c r="I48" s="145">
        <f>(((Years!W48/15) + (Years!I48/18)) / 2)</f>
        <v>0.3556313378888889</v>
      </c>
      <c r="J48" s="145">
        <f>(((Years!X48/15) + (Years!J48/18)) / 2)</f>
        <v>0.35587460672222221</v>
      </c>
      <c r="K48" s="145">
        <f>(((Years!Y48/15) + (Years!K48/18)) / 2)</f>
        <v>0.36158624938888889</v>
      </c>
      <c r="L48" s="145">
        <f>(((Years!Z48/15) + (Years!L48/18)) / 2)</f>
        <v>0.36729909075</v>
      </c>
      <c r="M48" s="145">
        <f>(((Years!AA48/15) + (Years!M48/18)) / 2)</f>
        <v>0.37301313377777778</v>
      </c>
      <c r="N48" s="145">
        <f>(((Years!AB48/15) + (Years!N48/18)) / 2)</f>
        <v>0.37350860002777775</v>
      </c>
      <c r="O48" s="145">
        <f>(((Years!AC48/15) + (Years!O48/18)) / 2)</f>
        <v>0.37350860002777775</v>
      </c>
      <c r="P48" s="145">
        <f>(((Years!AD48/15) + (Years!P48/18)) / 2)</f>
        <v>0.37350860002777775</v>
      </c>
      <c r="Q48" s="146">
        <f>_xlfn.RANK.EQ(Table4[[#This Row],[2023]], Table4[2023], 0)</f>
        <v>126</v>
      </c>
      <c r="R48" s="146">
        <f>IF(Table4[[#This Row],[2023]]&gt;=0.8,4,
 IF(Table4[[#This Row],[2023]]&gt;=0.7,3,
 IF(Table4[[#This Row],[2023]]&gt;=0.5,2,1)))</f>
        <v>1</v>
      </c>
      <c r="S48" s="147">
        <f>Table4[[#This Row],[2023]] - Table4[[#This Row],[2010]]</f>
        <v>1.8882005038888816E-2</v>
      </c>
      <c r="T48" s="146">
        <f>_xlfn.RANK.EQ(Table4[[#This Row],[Improvement]], Table4[Improvement], 0)</f>
        <v>112</v>
      </c>
    </row>
    <row r="49" spans="2:20" x14ac:dyDescent="0.3">
      <c r="B49" s="149" t="s">
        <v>62</v>
      </c>
      <c r="C49" s="145">
        <f>(((Years!Q49/15) + (Years!C49/18)) / 2)</f>
        <v>0.90290195677777785</v>
      </c>
      <c r="D49" s="145">
        <f>(((Years!R49/15) + (Years!D49/18)) / 2)</f>
        <v>0.9087505234444444</v>
      </c>
      <c r="E49" s="145">
        <f>(((Years!S49/15) + (Years!E49/18)) / 2)</f>
        <v>0.90964917088888886</v>
      </c>
      <c r="F49" s="145">
        <f>(((Years!T49/15) + (Years!F49/18)) / 2)</f>
        <v>0.9095839075555554</v>
      </c>
      <c r="G49" s="145">
        <f>(((Years!U49/15) + (Years!G49/18)) / 2)</f>
        <v>0.89994137016666675</v>
      </c>
      <c r="H49" s="145">
        <f>(((Years!V49/15) + (Years!H49/18)) / 2)</f>
        <v>0.8953913581666666</v>
      </c>
      <c r="I49" s="145">
        <f>(((Years!W49/15) + (Years!I49/18)) / 2)</f>
        <v>0.89347000655555553</v>
      </c>
      <c r="J49" s="145">
        <f>(((Years!X49/15) + (Years!J49/18)) / 2)</f>
        <v>0.89127668288888895</v>
      </c>
      <c r="K49" s="145">
        <f>(((Years!Y49/15) + (Years!K49/18)) / 2)</f>
        <v>0.89290220472222226</v>
      </c>
      <c r="L49" s="145">
        <f>(((Years!Z49/15) + (Years!L49/18)) / 2)</f>
        <v>0.89073026983333337</v>
      </c>
      <c r="M49" s="145">
        <f>(((Years!AA49/15) + (Years!M49/18)) / 2)</f>
        <v>0.88986388827777785</v>
      </c>
      <c r="N49" s="145">
        <f>(((Years!AB49/15) + (Years!N49/18)) / 2)</f>
        <v>0.89493274927777788</v>
      </c>
      <c r="O49" s="145">
        <f>(((Years!AC49/15) + (Years!O49/18)) / 2)</f>
        <v>0.8956238717777778</v>
      </c>
      <c r="P49" s="145">
        <f>(((Years!AD49/15) + (Years!P49/18)) / 2)</f>
        <v>0.8956238717777778</v>
      </c>
      <c r="Q49" s="146">
        <f>_xlfn.RANK.EQ(Table4[[#This Row],[2023]], Table4[2023], 0)</f>
        <v>21</v>
      </c>
      <c r="R49" s="146">
        <f>IF(Table4[[#This Row],[2023]]&gt;=0.8,4,
 IF(Table4[[#This Row],[2023]]&gt;=0.7,3,
 IF(Table4[[#This Row],[2023]]&gt;=0.5,2,1)))</f>
        <v>4</v>
      </c>
      <c r="S49" s="147">
        <f>Table4[[#This Row],[2023]] - Table4[[#This Row],[2010]]</f>
        <v>-7.2780850000000452E-3</v>
      </c>
      <c r="T49" s="146">
        <f>_xlfn.RANK.EQ(Table4[[#This Row],[Improvement]], Table4[Improvement], 0)</f>
        <v>122</v>
      </c>
    </row>
    <row r="50" spans="2:20" x14ac:dyDescent="0.3">
      <c r="B50" s="149" t="s">
        <v>65</v>
      </c>
      <c r="C50" s="145">
        <f>(((Years!Q50/15) + (Years!C50/18)) / 2)</f>
        <v>0.6800418510777777</v>
      </c>
      <c r="D50" s="145">
        <f>(((Years!R50/15) + (Years!D50/18)) / 2)</f>
        <v>0.68708827443333331</v>
      </c>
      <c r="E50" s="145">
        <f>(((Years!S50/15) + (Years!E50/18)) / 2)</f>
        <v>0.69413469782222215</v>
      </c>
      <c r="F50" s="145">
        <f>(((Years!T50/15) + (Years!F50/18)) / 2)</f>
        <v>0.70118112127777776</v>
      </c>
      <c r="G50" s="145">
        <f>(((Years!U50/15) + (Years!G50/18)) / 2)</f>
        <v>0.70822754449999992</v>
      </c>
      <c r="H50" s="145">
        <f>(((Years!V50/15) + (Years!H50/18)) / 2)</f>
        <v>0.71527396805555554</v>
      </c>
      <c r="I50" s="145">
        <f>(((Years!W50/15) + (Years!I50/18)) / 2)</f>
        <v>0.71990730238888889</v>
      </c>
      <c r="J50" s="145">
        <f>(((Years!X50/15) + (Years!J50/18)) / 2)</f>
        <v>0.72936681449999996</v>
      </c>
      <c r="K50" s="145">
        <f>(((Years!Y50/15) + (Years!K50/18)) / 2)</f>
        <v>0.7296213176666666</v>
      </c>
      <c r="L50" s="145">
        <f>(((Years!Z50/15) + (Years!L50/18)) / 2)</f>
        <v>0.72987582022222219</v>
      </c>
      <c r="M50" s="145">
        <f>(((Years!AA50/15) + (Years!M50/18)) / 2)</f>
        <v>0.73013032311111115</v>
      </c>
      <c r="N50" s="145">
        <f>(((Years!AB50/15) + (Years!N50/18)) / 2)</f>
        <v>0.73038482566666674</v>
      </c>
      <c r="O50" s="145">
        <f>(((Years!AC50/15) + (Years!O50/18)) / 2)</f>
        <v>0.73038482566666674</v>
      </c>
      <c r="P50" s="145">
        <f>(((Years!AD50/15) + (Years!P50/18)) / 2)</f>
        <v>0.73038482566666674</v>
      </c>
      <c r="Q50" s="146">
        <f>_xlfn.RANK.EQ(Table4[[#This Row],[2023]], Table4[2023], 0)</f>
        <v>68</v>
      </c>
      <c r="R50" s="146">
        <f>IF(Table4[[#This Row],[2023]]&gt;=0.8,4,
 IF(Table4[[#This Row],[2023]]&gt;=0.7,3,
 IF(Table4[[#This Row],[2023]]&gt;=0.5,2,1)))</f>
        <v>3</v>
      </c>
      <c r="S50" s="147">
        <f>Table4[[#This Row],[2023]] - Table4[[#This Row],[2010]]</f>
        <v>5.0342974588889033E-2</v>
      </c>
      <c r="T50" s="146">
        <f>_xlfn.RANK.EQ(Table4[[#This Row],[Improvement]], Table4[Improvement], 0)</f>
        <v>79</v>
      </c>
    </row>
    <row r="51" spans="2:20" x14ac:dyDescent="0.3">
      <c r="B51" s="149" t="s">
        <v>64</v>
      </c>
      <c r="C51" s="145">
        <f>(((Years!Q51/15) + (Years!C51/18)) / 2)</f>
        <v>0.88686304100000002</v>
      </c>
      <c r="D51" s="145">
        <f>(((Years!R51/15) + (Years!D51/18)) / 2)</f>
        <v>0.89071529188888887</v>
      </c>
      <c r="E51" s="145">
        <f>(((Years!S51/15) + (Years!E51/18)) / 2)</f>
        <v>0.89150833538888896</v>
      </c>
      <c r="F51" s="145">
        <f>(((Years!T51/15) + (Years!F51/18)) / 2)</f>
        <v>0.95516943411111122</v>
      </c>
      <c r="G51" s="145">
        <f>(((Years!U51/15) + (Years!G51/18)) / 2)</f>
        <v>0.95484027850000008</v>
      </c>
      <c r="H51" s="145">
        <f>(((Years!V51/15) + (Years!H51/18)) / 2)</f>
        <v>0.95741303755555562</v>
      </c>
      <c r="I51" s="145">
        <f>(((Years!W51/15) + (Years!I51/18)) / 2)</f>
        <v>0.95924445772222222</v>
      </c>
      <c r="J51" s="145">
        <f>(((Years!X51/15) + (Years!J51/18)) / 2)</f>
        <v>0.96285305011111111</v>
      </c>
      <c r="K51" s="145">
        <f>(((Years!Y51/15) + (Years!K51/18)) / 2)</f>
        <v>0.96714307461111115</v>
      </c>
      <c r="L51" s="145">
        <f>(((Years!Z51/15) + (Years!L51/18)) / 2)</f>
        <v>0.95797527105555558</v>
      </c>
      <c r="M51" s="145">
        <f>(((Years!AA51/15) + (Years!M51/18)) / 2)</f>
        <v>0.95995044194444445</v>
      </c>
      <c r="N51" s="145">
        <f>(((Years!AB51/15) + (Years!N51/18)) / 2)</f>
        <v>0.96678168261111108</v>
      </c>
      <c r="O51" s="145">
        <f>(((Years!AC51/15) + (Years!O51/18)) / 2)</f>
        <v>0.97415665816666674</v>
      </c>
      <c r="P51" s="145">
        <f>(((Years!AD51/15) + (Years!P51/18)) / 2)</f>
        <v>0.97415665816666674</v>
      </c>
      <c r="Q51" s="146">
        <f>_xlfn.RANK.EQ(Table4[[#This Row],[2023]], Table4[2023], 0)</f>
        <v>3</v>
      </c>
      <c r="R51" s="146">
        <f>IF(Table4[[#This Row],[2023]]&gt;=0.8,4,
 IF(Table4[[#This Row],[2023]]&gt;=0.7,3,
 IF(Table4[[#This Row],[2023]]&gt;=0.5,2,1)))</f>
        <v>4</v>
      </c>
      <c r="S51" s="147">
        <f>Table4[[#This Row],[2023]] - Table4[[#This Row],[2010]]</f>
        <v>8.7293617166666726E-2</v>
      </c>
      <c r="T51" s="146">
        <f>_xlfn.RANK.EQ(Table4[[#This Row],[Improvement]], Table4[Improvement], 0)</f>
        <v>35</v>
      </c>
    </row>
    <row r="52" spans="2:20" x14ac:dyDescent="0.3">
      <c r="B52" s="149" t="s">
        <v>66</v>
      </c>
      <c r="C52" s="145">
        <f>(((Years!Q52/15) + (Years!C52/18)) / 2)</f>
        <v>0.78657388155555552</v>
      </c>
      <c r="D52" s="145">
        <f>(((Years!R52/15) + (Years!D52/18)) / 2)</f>
        <v>0.78991834322222232</v>
      </c>
      <c r="E52" s="145">
        <f>(((Years!S52/15) + (Years!E52/18)) / 2)</f>
        <v>0.79492248961111112</v>
      </c>
      <c r="F52" s="145">
        <f>(((Years!T52/15) + (Years!F52/18)) / 2)</f>
        <v>0.79881250594444442</v>
      </c>
      <c r="G52" s="145">
        <f>(((Years!U52/15) + (Years!G52/18)) / 2)</f>
        <v>0.80328582661111114</v>
      </c>
      <c r="H52" s="145">
        <f>(((Years!V52/15) + (Years!H52/18)) / 2)</f>
        <v>0.80859915927777781</v>
      </c>
      <c r="I52" s="145">
        <f>(((Years!W52/15) + (Years!I52/18)) / 2)</f>
        <v>0.81230085683333342</v>
      </c>
      <c r="J52" s="145">
        <f>(((Years!X52/15) + (Years!J52/18)) / 2)</f>
        <v>0.81756555777777773</v>
      </c>
      <c r="K52" s="145">
        <f>(((Years!Y52/15) + (Years!K52/18)) / 2)</f>
        <v>0.82376526194444444</v>
      </c>
      <c r="L52" s="145">
        <f>(((Years!Z52/15) + (Years!L52/18)) / 2)</f>
        <v>0.82777747588888895</v>
      </c>
      <c r="M52" s="145">
        <f>(((Years!AA52/15) + (Years!M52/18)) / 2)</f>
        <v>0.83286248727777779</v>
      </c>
      <c r="N52" s="145">
        <f>(((Years!AB52/15) + (Years!N52/18)) / 2)</f>
        <v>0.83717918750000009</v>
      </c>
      <c r="O52" s="145">
        <f>(((Years!AC52/15) + (Years!O52/18)) / 2)</f>
        <v>0.83927557555555565</v>
      </c>
      <c r="P52" s="145">
        <f>(((Years!AD52/15) + (Years!P52/18)) / 2)</f>
        <v>0.83927557555555565</v>
      </c>
      <c r="Q52" s="146">
        <f>_xlfn.RANK.EQ(Table4[[#This Row],[2023]], Table4[2023], 0)</f>
        <v>38</v>
      </c>
      <c r="R52" s="146">
        <f>IF(Table4[[#This Row],[2023]]&gt;=0.8,4,
 IF(Table4[[#This Row],[2023]]&gt;=0.7,3,
 IF(Table4[[#This Row],[2023]]&gt;=0.5,2,1)))</f>
        <v>4</v>
      </c>
      <c r="S52" s="147">
        <f>Table4[[#This Row],[2023]] - Table4[[#This Row],[2010]]</f>
        <v>5.2701694000000132E-2</v>
      </c>
      <c r="T52" s="146">
        <f>_xlfn.RANK.EQ(Table4[[#This Row],[Improvement]], Table4[Improvement], 0)</f>
        <v>75</v>
      </c>
    </row>
    <row r="53" spans="2:20" x14ac:dyDescent="0.3">
      <c r="B53" s="149" t="s">
        <v>68</v>
      </c>
      <c r="C53" s="145">
        <f>(((Years!Q53/15) + (Years!C53/18)) / 2)</f>
        <v>0.58454346833333337</v>
      </c>
      <c r="D53" s="145">
        <f>(((Years!R53/15) + (Years!D53/18)) / 2)</f>
        <v>0.59523910250000001</v>
      </c>
      <c r="E53" s="145">
        <f>(((Years!S53/15) + (Years!E53/18)) / 2)</f>
        <v>0.60593978944444449</v>
      </c>
      <c r="F53" s="145">
        <f>(((Years!T53/15) + (Years!F53/18)) / 2)</f>
        <v>0.6166455491666667</v>
      </c>
      <c r="G53" s="145">
        <f>(((Years!U53/15) + (Years!G53/18)) / 2)</f>
        <v>0.62735640138888882</v>
      </c>
      <c r="H53" s="145">
        <f>(((Years!V53/15) + (Years!H53/18)) / 2)</f>
        <v>0.63807236611111118</v>
      </c>
      <c r="I53" s="145">
        <f>(((Years!W53/15) + (Years!I53/18)) / 2)</f>
        <v>0.64319346305555558</v>
      </c>
      <c r="J53" s="145">
        <f>(((Years!X53/15) + (Years!J53/18)) / 2)</f>
        <v>0.64831971222222218</v>
      </c>
      <c r="K53" s="145">
        <f>(((Years!Y53/15) + (Years!K53/18)) / 2)</f>
        <v>0.65345113416666667</v>
      </c>
      <c r="L53" s="145">
        <f>(((Years!Z53/15) + (Years!L53/18)) / 2)</f>
        <v>0.65858774833333333</v>
      </c>
      <c r="M53" s="145">
        <f>(((Years!AA53/15) + (Years!M53/18)) / 2)</f>
        <v>0.66372957555555556</v>
      </c>
      <c r="N53" s="145">
        <f>(((Years!AB53/15) + (Years!N53/18)) / 2)</f>
        <v>0.6696099691666666</v>
      </c>
      <c r="O53" s="145">
        <f>(((Years!AC53/15) + (Years!O53/18)) / 2)</f>
        <v>0.6696099691666666</v>
      </c>
      <c r="P53" s="145">
        <f>(((Years!AD53/15) + (Years!P53/18)) / 2)</f>
        <v>0.6696099691666666</v>
      </c>
      <c r="Q53" s="146">
        <f>_xlfn.RANK.EQ(Table4[[#This Row],[2023]], Table4[2023], 0)</f>
        <v>89</v>
      </c>
      <c r="R53" s="146">
        <f>IF(Table4[[#This Row],[2023]]&gt;=0.8,4,
 IF(Table4[[#This Row],[2023]]&gt;=0.7,3,
 IF(Table4[[#This Row],[2023]]&gt;=0.5,2,1)))</f>
        <v>2</v>
      </c>
      <c r="S53" s="147">
        <f>Table4[[#This Row],[2023]] - Table4[[#This Row],[2010]]</f>
        <v>8.5066500833333225E-2</v>
      </c>
      <c r="T53" s="146">
        <f>_xlfn.RANK.EQ(Table4[[#This Row],[Improvement]], Table4[Improvement], 0)</f>
        <v>37</v>
      </c>
    </row>
    <row r="54" spans="2:20" x14ac:dyDescent="0.3">
      <c r="B54" s="149" t="s">
        <v>73</v>
      </c>
      <c r="C54" s="145">
        <f>(((Years!Q54/15) + (Years!C54/18)) / 2)</f>
        <v>0.31348131735555557</v>
      </c>
      <c r="D54" s="145">
        <f>(((Years!R54/15) + (Years!D54/18)) / 2)</f>
        <v>0.32139957176666667</v>
      </c>
      <c r="E54" s="145">
        <f>(((Years!S54/15) + (Years!E54/18)) / 2)</f>
        <v>0.32937655645555558</v>
      </c>
      <c r="F54" s="145">
        <f>(((Years!T54/15) + (Years!F54/18)) / 2)</f>
        <v>0.33741325895000002</v>
      </c>
      <c r="G54" s="145">
        <f>(((Years!U54/15) + (Years!G54/18)) / 2)</f>
        <v>0.34536804440555557</v>
      </c>
      <c r="H54" s="145">
        <f>(((Years!V54/15) + (Years!H54/18)) / 2)</f>
        <v>0.3533228298333333</v>
      </c>
      <c r="I54" s="145">
        <f>(((Years!W54/15) + (Years!I54/18)) / 2)</f>
        <v>0.36127761525555557</v>
      </c>
      <c r="J54" s="145">
        <f>(((Years!X54/15) + (Years!J54/18)) / 2)</f>
        <v>0.36923240068333335</v>
      </c>
      <c r="K54" s="145">
        <f>(((Years!Y54/15) + (Years!K54/18)) / 2)</f>
        <v>0.37718718610555557</v>
      </c>
      <c r="L54" s="145">
        <f>(((Years!Z54/15) + (Years!L54/18)) / 2)</f>
        <v>0.38849364720000001</v>
      </c>
      <c r="M54" s="145">
        <f>(((Years!AA54/15) + (Years!M54/18)) / 2)</f>
        <v>0.3998001082888889</v>
      </c>
      <c r="N54" s="145">
        <f>(((Years!AB54/15) + (Years!N54/18)) / 2)</f>
        <v>0.40521034085555563</v>
      </c>
      <c r="O54" s="145">
        <f>(((Years!AC54/15) + (Years!O54/18)) / 2)</f>
        <v>0.40521034085555563</v>
      </c>
      <c r="P54" s="145">
        <f>(((Years!AD54/15) + (Years!P54/18)) / 2)</f>
        <v>0.40521034085555563</v>
      </c>
      <c r="Q54" s="146">
        <f>_xlfn.RANK.EQ(Table4[[#This Row],[2023]], Table4[2023], 0)</f>
        <v>121</v>
      </c>
      <c r="R54" s="146">
        <f>IF(Table4[[#This Row],[2023]]&gt;=0.8,4,
 IF(Table4[[#This Row],[2023]]&gt;=0.7,3,
 IF(Table4[[#This Row],[2023]]&gt;=0.5,2,1)))</f>
        <v>1</v>
      </c>
      <c r="S54" s="147">
        <f>Table4[[#This Row],[2023]] - Table4[[#This Row],[2010]]</f>
        <v>9.1729023500000062E-2</v>
      </c>
      <c r="T54" s="146">
        <f>_xlfn.RANK.EQ(Table4[[#This Row],[Improvement]], Table4[Improvement], 0)</f>
        <v>31</v>
      </c>
    </row>
    <row r="55" spans="2:20" x14ac:dyDescent="0.3">
      <c r="B55" s="149" t="s">
        <v>70</v>
      </c>
      <c r="C55" s="145">
        <f>(((Years!Q55/15) + (Years!C55/18)) / 2)</f>
        <v>0.80490416927777786</v>
      </c>
      <c r="D55" s="145">
        <f>(((Years!R55/15) + (Years!D55/18)) / 2)</f>
        <v>0.81353083255555547</v>
      </c>
      <c r="E55" s="145">
        <f>(((Years!S55/15) + (Years!E55/18)) / 2)</f>
        <v>0.82215749555555551</v>
      </c>
      <c r="F55" s="145">
        <f>(((Years!T55/15) + (Years!F55/18)) / 2)</f>
        <v>0.83085082355555562</v>
      </c>
      <c r="G55" s="145">
        <f>(((Years!U55/15) + (Years!G55/18)) / 2)</f>
        <v>0.84184971938888897</v>
      </c>
      <c r="H55" s="145">
        <f>(((Years!V55/15) + (Years!H55/18)) / 2)</f>
        <v>0.85145443805555554</v>
      </c>
      <c r="I55" s="145">
        <f>(((Years!W55/15) + (Years!I55/18)) / 2)</f>
        <v>0.85927305761111117</v>
      </c>
      <c r="J55" s="145">
        <f>(((Years!X55/15) + (Years!J55/18)) / 2)</f>
        <v>0.86826167133333332</v>
      </c>
      <c r="K55" s="145">
        <f>(((Years!Y55/15) + (Years!K55/18)) / 2)</f>
        <v>0.87284888688888884</v>
      </c>
      <c r="L55" s="145">
        <f>(((Years!Z55/15) + (Years!L55/18)) / 2)</f>
        <v>0.88131806049999994</v>
      </c>
      <c r="M55" s="145">
        <f>(((Years!AA55/15) + (Years!M55/18)) / 2)</f>
        <v>0.87797581349999998</v>
      </c>
      <c r="N55" s="145">
        <f>(((Years!AB55/15) + (Years!N55/18)) / 2)</f>
        <v>0.88525220011111116</v>
      </c>
      <c r="O55" s="145">
        <f>(((Years!AC55/15) + (Years!O55/18)) / 2)</f>
        <v>0.88796748061111108</v>
      </c>
      <c r="P55" s="145">
        <f>(((Years!AD55/15) + (Years!P55/18)) / 2)</f>
        <v>0.88874191699999994</v>
      </c>
      <c r="Q55" s="146">
        <f>_xlfn.RANK.EQ(Table4[[#This Row],[2023]], Table4[2023], 0)</f>
        <v>22</v>
      </c>
      <c r="R55" s="146">
        <f>IF(Table4[[#This Row],[2023]]&gt;=0.8,4,
 IF(Table4[[#This Row],[2023]]&gt;=0.7,3,
 IF(Table4[[#This Row],[2023]]&gt;=0.5,2,1)))</f>
        <v>4</v>
      </c>
      <c r="S55" s="147">
        <f>Table4[[#This Row],[2023]] - Table4[[#This Row],[2010]]</f>
        <v>8.3837747722222078E-2</v>
      </c>
      <c r="T55" s="146">
        <f>_xlfn.RANK.EQ(Table4[[#This Row],[Improvement]], Table4[Improvement], 0)</f>
        <v>41</v>
      </c>
    </row>
    <row r="56" spans="2:20" x14ac:dyDescent="0.3">
      <c r="B56" s="149" t="s">
        <v>52</v>
      </c>
      <c r="C56" s="145">
        <f>(((Years!Q56/15) + (Years!C56/18)) / 2)</f>
        <v>0.93055196711111121</v>
      </c>
      <c r="D56" s="145">
        <f>(((Years!R56/15) + (Years!D56/18)) / 2)</f>
        <v>0.93520899422222226</v>
      </c>
      <c r="E56" s="145">
        <f>(((Years!S56/15) + (Years!E56/18)) / 2)</f>
        <v>0.93886599827777784</v>
      </c>
      <c r="F56" s="145">
        <f>(((Years!T56/15) + (Years!F56/18)) / 2)</f>
        <v>0.94185638433333341</v>
      </c>
      <c r="G56" s="145">
        <f>(((Years!U56/15) + (Years!G56/18)) / 2)</f>
        <v>0.94351112561111106</v>
      </c>
      <c r="H56" s="145">
        <f>(((Years!V56/15) + (Years!H56/18)) / 2)</f>
        <v>0.94467168372222221</v>
      </c>
      <c r="I56" s="145">
        <f>(((Years!W56/15) + (Years!I56/18)) / 2)</f>
        <v>0.9397547189444444</v>
      </c>
      <c r="J56" s="145">
        <f>(((Years!X56/15) + (Years!J56/18)) / 2)</f>
        <v>0.94210946288888886</v>
      </c>
      <c r="K56" s="145">
        <f>(((Years!Y56/15) + (Years!K56/18)) / 2)</f>
        <v>0.94271998927777778</v>
      </c>
      <c r="L56" s="145">
        <f>(((Years!Z56/15) + (Years!L56/18)) / 2)</f>
        <v>0.95078834961111114</v>
      </c>
      <c r="M56" s="145">
        <f>(((Years!AA56/15) + (Years!M56/18)) / 2)</f>
        <v>0.95383280655555547</v>
      </c>
      <c r="N56" s="145">
        <f>(((Years!AB56/15) + (Years!N56/18)) / 2)</f>
        <v>0.95830542822222209</v>
      </c>
      <c r="O56" s="145">
        <f>(((Years!AC56/15) + (Years!O56/18)) / 2)</f>
        <v>0.95735736988888887</v>
      </c>
      <c r="P56" s="145">
        <f>(((Years!AD56/15) + (Years!P56/18)) / 2)</f>
        <v>0.95735736988888887</v>
      </c>
      <c r="Q56" s="146">
        <f>_xlfn.RANK.EQ(Table4[[#This Row],[2023]], Table4[2023], 0)</f>
        <v>7</v>
      </c>
      <c r="R56" s="146">
        <f>IF(Table4[[#This Row],[2023]]&gt;=0.8,4,
 IF(Table4[[#This Row],[2023]]&gt;=0.7,3,
 IF(Table4[[#This Row],[2023]]&gt;=0.5,2,1)))</f>
        <v>4</v>
      </c>
      <c r="S56" s="147">
        <f>Table4[[#This Row],[2023]] - Table4[[#This Row],[2010]]</f>
        <v>2.6805402777777654E-2</v>
      </c>
      <c r="T56" s="146">
        <f>_xlfn.RANK.EQ(Table4[[#This Row],[Improvement]], Table4[Improvement], 0)</f>
        <v>107</v>
      </c>
    </row>
    <row r="57" spans="2:20" x14ac:dyDescent="0.3">
      <c r="B57" s="149" t="s">
        <v>71</v>
      </c>
      <c r="C57" s="145">
        <f>(((Years!Q57/15) + (Years!C57/18)) / 2)</f>
        <v>0.47946572611111105</v>
      </c>
      <c r="D57" s="145">
        <f>(((Years!R57/15) + (Years!D57/18)) / 2)</f>
        <v>0.48976905439999996</v>
      </c>
      <c r="E57" s="145">
        <f>(((Years!S57/15) + (Years!E57/18)) / 2)</f>
        <v>0.49784030800000001</v>
      </c>
      <c r="F57" s="145">
        <f>(((Years!T57/15) + (Years!F57/18)) / 2)</f>
        <v>0.50265015434444449</v>
      </c>
      <c r="G57" s="145">
        <f>(((Years!U57/15) + (Years!G57/18)) / 2)</f>
        <v>0.49389806294444444</v>
      </c>
      <c r="H57" s="145">
        <f>(((Years!V57/15) + (Years!H57/18)) / 2)</f>
        <v>0.50752293289999995</v>
      </c>
      <c r="I57" s="145">
        <f>(((Years!W57/15) + (Years!I57/18)) / 2)</f>
        <v>0.5088409134555556</v>
      </c>
      <c r="J57" s="145">
        <f>(((Years!X57/15) + (Years!J57/18)) / 2)</f>
        <v>0.5091933251555556</v>
      </c>
      <c r="K57" s="145">
        <f>(((Years!Y57/15) + (Years!K57/18)) / 2)</f>
        <v>0.51498029284444446</v>
      </c>
      <c r="L57" s="145">
        <f>(((Years!Z57/15) + (Years!L57/18)) / 2)</f>
        <v>0.5308050272</v>
      </c>
      <c r="M57" s="145">
        <f>(((Years!AA57/15) + (Years!M57/18)) / 2)</f>
        <v>0.54124420381111116</v>
      </c>
      <c r="N57" s="145">
        <f>(((Years!AB57/15) + (Years!N57/18)) / 2)</f>
        <v>0.55217004566666672</v>
      </c>
      <c r="O57" s="145">
        <f>(((Years!AC57/15) + (Years!O57/18)) / 2)</f>
        <v>0.55408644668888885</v>
      </c>
      <c r="P57" s="145">
        <f>(((Years!AD57/15) + (Years!P57/18)) / 2)</f>
        <v>0.55408644668888885</v>
      </c>
      <c r="Q57" s="146">
        <f>_xlfn.RANK.EQ(Table4[[#This Row],[2023]], Table4[2023], 0)</f>
        <v>106</v>
      </c>
      <c r="R57" s="146">
        <f>IF(Table4[[#This Row],[2023]]&gt;=0.8,4,
 IF(Table4[[#This Row],[2023]]&gt;=0.7,3,
 IF(Table4[[#This Row],[2023]]&gt;=0.5,2,1)))</f>
        <v>2</v>
      </c>
      <c r="S57" s="147">
        <f>Table4[[#This Row],[2023]] - Table4[[#This Row],[2010]]</f>
        <v>7.4620720577777799E-2</v>
      </c>
      <c r="T57" s="146">
        <f>_xlfn.RANK.EQ(Table4[[#This Row],[Improvement]], Table4[Improvement], 0)</f>
        <v>49</v>
      </c>
    </row>
    <row r="58" spans="2:20" x14ac:dyDescent="0.3">
      <c r="B58" s="149" t="s">
        <v>76</v>
      </c>
      <c r="C58" s="145">
        <f>(((Years!Q58/15) + (Years!C58/18)) / 2)</f>
        <v>0.80875860855555559</v>
      </c>
      <c r="D58" s="145">
        <f>(((Years!R58/15) + (Years!D58/18)) / 2)</f>
        <v>0.81719029455555559</v>
      </c>
      <c r="E58" s="145">
        <f>(((Years!S58/15) + (Years!E58/18)) / 2)</f>
        <v>0.82589669227777784</v>
      </c>
      <c r="F58" s="145">
        <f>(((Years!T58/15) + (Years!F58/18)) / 2)</f>
        <v>0.83363028916666659</v>
      </c>
      <c r="G58" s="145">
        <f>(((Years!U58/15) + (Years!G58/18)) / 2)</f>
        <v>0.84985307044444447</v>
      </c>
      <c r="H58" s="145">
        <f>(((Years!V58/15) + (Years!H58/18)) / 2)</f>
        <v>0.86620360483333336</v>
      </c>
      <c r="I58" s="145">
        <f>(((Years!W58/15) + (Years!I58/18)) / 2)</f>
        <v>0.86155416694444442</v>
      </c>
      <c r="J58" s="145">
        <f>(((Years!X58/15) + (Years!J58/18)) / 2)</f>
        <v>0.88003442533333343</v>
      </c>
      <c r="K58" s="145">
        <f>(((Years!Y58/15) + (Years!K58/18)) / 2)</f>
        <v>0.89695192955555569</v>
      </c>
      <c r="L58" s="145">
        <f>(((Years!Z58/15) + (Years!L58/18)) / 2)</f>
        <v>0.91643359938888902</v>
      </c>
      <c r="M58" s="145">
        <f>(((Years!AA58/15) + (Years!M58/18)) / 2)</f>
        <v>0.92140914083333336</v>
      </c>
      <c r="N58" s="145">
        <f>(((Years!AB58/15) + (Years!N58/18)) / 2)</f>
        <v>0.93440410455555556</v>
      </c>
      <c r="O58" s="145">
        <f>(((Years!AC58/15) + (Years!O58/18)) / 2)</f>
        <v>0.96417024038888899</v>
      </c>
      <c r="P58" s="145">
        <f>(((Years!AD58/15) + (Years!P58/18)) / 2)</f>
        <v>0.96417024038888899</v>
      </c>
      <c r="Q58" s="146">
        <f>_xlfn.RANK.EQ(Table4[[#This Row],[2023]], Table4[2023], 0)</f>
        <v>5</v>
      </c>
      <c r="R58" s="146">
        <f>IF(Table4[[#This Row],[2023]]&gt;=0.8,4,
 IF(Table4[[#This Row],[2023]]&gt;=0.7,3,
 IF(Table4[[#This Row],[2023]]&gt;=0.5,2,1)))</f>
        <v>4</v>
      </c>
      <c r="S58" s="147">
        <f>Table4[[#This Row],[2023]] - Table4[[#This Row],[2010]]</f>
        <v>0.1554116318333334</v>
      </c>
      <c r="T58" s="146">
        <f>_xlfn.RANK.EQ(Table4[[#This Row],[Improvement]], Table4[Improvement], 0)</f>
        <v>7</v>
      </c>
    </row>
    <row r="59" spans="2:20" x14ac:dyDescent="0.3">
      <c r="B59" s="149" t="s">
        <v>77</v>
      </c>
      <c r="C59" s="145">
        <f>(((Years!Q59/15) + (Years!C59/18)) / 2)</f>
        <v>0.75515076560000005</v>
      </c>
      <c r="D59" s="145">
        <f>(((Years!R59/15) + (Years!D59/18)) / 2)</f>
        <v>0.75880981511111112</v>
      </c>
      <c r="E59" s="145">
        <f>(((Years!S59/15) + (Years!E59/18)) / 2)</f>
        <v>0.76247654442222224</v>
      </c>
      <c r="F59" s="145">
        <f>(((Years!T59/15) + (Years!F59/18)) / 2)</f>
        <v>0.76615099236666673</v>
      </c>
      <c r="G59" s="145">
        <f>(((Years!U59/15) + (Years!G59/18)) / 2)</f>
        <v>0.76983319801111105</v>
      </c>
      <c r="H59" s="145">
        <f>(((Years!V59/15) + (Years!H59/18)) / 2)</f>
        <v>0.77351540368888894</v>
      </c>
      <c r="I59" s="145">
        <f>(((Years!W59/15) + (Years!I59/18)) / 2)</f>
        <v>0.77355357572222228</v>
      </c>
      <c r="J59" s="145">
        <f>(((Years!X59/15) + (Years!J59/18)) / 2)</f>
        <v>0.76568695334444459</v>
      </c>
      <c r="K59" s="145">
        <f>(((Years!Y59/15) + (Years!K59/18)) / 2)</f>
        <v>0.77301734291111113</v>
      </c>
      <c r="L59" s="145">
        <f>(((Years!Z59/15) + (Years!L59/18)) / 2)</f>
        <v>0.77379826461111101</v>
      </c>
      <c r="M59" s="145">
        <f>(((Years!AA59/15) + (Years!M59/18)) / 2)</f>
        <v>0.77457922769999998</v>
      </c>
      <c r="N59" s="145">
        <f>(((Years!AB59/15) + (Years!N59/18)) / 2)</f>
        <v>0.77536023217777772</v>
      </c>
      <c r="O59" s="145">
        <f>(((Years!AC59/15) + (Years!O59/18)) / 2)</f>
        <v>0.77536023217777772</v>
      </c>
      <c r="P59" s="145">
        <f>(((Years!AD59/15) + (Years!P59/18)) / 2)</f>
        <v>0.77536023217777772</v>
      </c>
      <c r="Q59" s="146">
        <f>_xlfn.RANK.EQ(Table4[[#This Row],[2023]], Table4[2023], 0)</f>
        <v>53</v>
      </c>
      <c r="R59" s="146">
        <f>IF(Table4[[#This Row],[2023]]&gt;=0.8,4,
 IF(Table4[[#This Row],[2023]]&gt;=0.7,3,
 IF(Table4[[#This Row],[2023]]&gt;=0.5,2,1)))</f>
        <v>3</v>
      </c>
      <c r="S59" s="147">
        <f>Table4[[#This Row],[2023]] - Table4[[#This Row],[2010]]</f>
        <v>2.0209466577777668E-2</v>
      </c>
      <c r="T59" s="146">
        <f>_xlfn.RANK.EQ(Table4[[#This Row],[Improvement]], Table4[Improvement], 0)</f>
        <v>109</v>
      </c>
    </row>
    <row r="60" spans="2:20" x14ac:dyDescent="0.3">
      <c r="B60" s="149" t="s">
        <v>78</v>
      </c>
      <c r="C60" s="145">
        <f>(((Years!Q60/15) + (Years!C60/18)) / 2)</f>
        <v>0.4553922283666666</v>
      </c>
      <c r="D60" s="145">
        <f>(((Years!R60/15) + (Years!D60/18)) / 2)</f>
        <v>0.46088251804444447</v>
      </c>
      <c r="E60" s="145">
        <f>(((Years!S60/15) + (Years!E60/18)) / 2)</f>
        <v>0.46140805886666669</v>
      </c>
      <c r="F60" s="145">
        <f>(((Years!T60/15) + (Years!F60/18)) / 2)</f>
        <v>0.46419138372222224</v>
      </c>
      <c r="G60" s="145">
        <f>(((Years!U60/15) + (Years!G60/18)) / 2)</f>
        <v>0.49824417426666667</v>
      </c>
      <c r="H60" s="145">
        <f>(((Years!V60/15) + (Years!H60/18)) / 2)</f>
        <v>0.46927011276666669</v>
      </c>
      <c r="I60" s="145">
        <f>(((Years!W60/15) + (Years!I60/18)) / 2)</f>
        <v>0.47424369126666666</v>
      </c>
      <c r="J60" s="145">
        <f>(((Years!X60/15) + (Years!J60/18)) / 2)</f>
        <v>0.47921726976666668</v>
      </c>
      <c r="K60" s="145">
        <f>(((Years!Y60/15) + (Years!K60/18)) / 2)</f>
        <v>0.4841908482666667</v>
      </c>
      <c r="L60" s="145">
        <f>(((Years!Z60/15) + (Years!L60/18)) / 2)</f>
        <v>0.48916442648888891</v>
      </c>
      <c r="M60" s="145">
        <f>(((Years!AA60/15) + (Years!M60/18)) / 2)</f>
        <v>0.49021575455555555</v>
      </c>
      <c r="N60" s="145">
        <f>(((Years!AB60/15) + (Years!N60/18)) / 2)</f>
        <v>0.4912670823111111</v>
      </c>
      <c r="O60" s="145">
        <f>(((Years!AC60/15) + (Years!O60/18)) / 2)</f>
        <v>0.49231841037777779</v>
      </c>
      <c r="P60" s="145">
        <f>(((Years!AD60/15) + (Years!P60/18)) / 2)</f>
        <v>0.49151084676666668</v>
      </c>
      <c r="Q60" s="146">
        <f>_xlfn.RANK.EQ(Table4[[#This Row],[2023]], Table4[2023], 0)</f>
        <v>117</v>
      </c>
      <c r="R60" s="146">
        <f>IF(Table4[[#This Row],[2023]]&gt;=0.8,4,
 IF(Table4[[#This Row],[2023]]&gt;=0.7,3,
 IF(Table4[[#This Row],[2023]]&gt;=0.5,2,1)))</f>
        <v>1</v>
      </c>
      <c r="S60" s="147">
        <f>Table4[[#This Row],[2023]] - Table4[[#This Row],[2010]]</f>
        <v>3.611861840000008E-2</v>
      </c>
      <c r="T60" s="146">
        <f>_xlfn.RANK.EQ(Table4[[#This Row],[Improvement]], Table4[Improvement], 0)</f>
        <v>98</v>
      </c>
    </row>
    <row r="61" spans="2:20" x14ac:dyDescent="0.3">
      <c r="B61" s="149" t="s">
        <v>72</v>
      </c>
      <c r="C61" s="145">
        <f>(((Years!Q61/15) + (Years!C61/18)) / 2)</f>
        <v>0.28808843162777781</v>
      </c>
      <c r="D61" s="145">
        <f>(((Years!R61/15) + (Years!D61/18)) / 2)</f>
        <v>0.29536751243333337</v>
      </c>
      <c r="E61" s="145">
        <f>(((Years!S61/15) + (Years!E61/18)) / 2)</f>
        <v>0.29783776999444445</v>
      </c>
      <c r="F61" s="145">
        <f>(((Years!T61/15) + (Years!F61/18)) / 2)</f>
        <v>0.30667291613333336</v>
      </c>
      <c r="G61" s="145">
        <f>(((Years!U61/15) + (Years!G61/18)) / 2)</f>
        <v>0.31550806230555561</v>
      </c>
      <c r="H61" s="145">
        <f>(((Years!V61/15) + (Years!H61/18)) / 2)</f>
        <v>0.33966772569444448</v>
      </c>
      <c r="I61" s="145">
        <f>(((Years!W61/15) + (Years!I61/18)) / 2)</f>
        <v>0.36391817864444442</v>
      </c>
      <c r="J61" s="145">
        <f>(((Years!X61/15) + (Years!J61/18)) / 2)</f>
        <v>0.35386381044444443</v>
      </c>
      <c r="K61" s="145">
        <f>(((Years!Y61/15) + (Years!K61/18)) / 2)</f>
        <v>0.34390370285555555</v>
      </c>
      <c r="L61" s="145">
        <f>(((Years!Z61/15) + (Years!L61/18)) / 2)</f>
        <v>0.35282864831111116</v>
      </c>
      <c r="M61" s="145">
        <f>(((Years!AA61/15) + (Years!M61/18)) / 2)</f>
        <v>0.36205026263333334</v>
      </c>
      <c r="N61" s="145">
        <f>(((Years!AB61/15) + (Years!N61/18)) / 2)</f>
        <v>0.37158091916666663</v>
      </c>
      <c r="O61" s="145">
        <f>(((Years!AC61/15) + (Years!O61/18)) / 2)</f>
        <v>0.37158091916666663</v>
      </c>
      <c r="P61" s="145">
        <f>(((Years!AD61/15) + (Years!P61/18)) / 2)</f>
        <v>0.37158091916666663</v>
      </c>
      <c r="Q61" s="146">
        <f>_xlfn.RANK.EQ(Table4[[#This Row],[2023]], Table4[2023], 0)</f>
        <v>127</v>
      </c>
      <c r="R61" s="146">
        <f>IF(Table4[[#This Row],[2023]]&gt;=0.8,4,
 IF(Table4[[#This Row],[2023]]&gt;=0.7,3,
 IF(Table4[[#This Row],[2023]]&gt;=0.5,2,1)))</f>
        <v>1</v>
      </c>
      <c r="S61" s="147">
        <f>Table4[[#This Row],[2023]] - Table4[[#This Row],[2010]]</f>
        <v>8.3492487538888827E-2</v>
      </c>
      <c r="T61" s="146">
        <f>_xlfn.RANK.EQ(Table4[[#This Row],[Improvement]], Table4[Improvement], 0)</f>
        <v>42</v>
      </c>
    </row>
    <row r="62" spans="2:20" x14ac:dyDescent="0.3">
      <c r="B62" s="149" t="s">
        <v>74</v>
      </c>
      <c r="C62" s="145">
        <f>(((Years!Q62/15) + (Years!C62/18)) / 2)</f>
        <v>0.3601339774722222</v>
      </c>
      <c r="D62" s="145">
        <f>(((Years!R62/15) + (Years!D62/18)) / 2)</f>
        <v>0.36781723616666667</v>
      </c>
      <c r="E62" s="145">
        <f>(((Years!S62/15) + (Years!E62/18)) / 2)</f>
        <v>0.37550049486111114</v>
      </c>
      <c r="F62" s="145">
        <f>(((Years!T62/15) + (Years!F62/18)) / 2)</f>
        <v>0.38318375355555556</v>
      </c>
      <c r="G62" s="145">
        <f>(((Years!U62/15) + (Years!G62/18)) / 2)</f>
        <v>0.39086701224999998</v>
      </c>
      <c r="H62" s="145">
        <f>(((Years!V62/15) + (Years!H62/18)) / 2)</f>
        <v>0.39511953999999999</v>
      </c>
      <c r="I62" s="145">
        <f>(((Years!W62/15) + (Years!I62/18)) / 2)</f>
        <v>0.39937206805555558</v>
      </c>
      <c r="J62" s="145">
        <f>(((Years!X62/15) + (Years!J62/18)) / 2)</f>
        <v>0.40362459583333338</v>
      </c>
      <c r="K62" s="145">
        <f>(((Years!Y62/15) + (Years!K62/18)) / 2)</f>
        <v>0.40787712361111111</v>
      </c>
      <c r="L62" s="145">
        <f>(((Years!Z62/15) + (Years!L62/18)) / 2)</f>
        <v>0.41212965138888885</v>
      </c>
      <c r="M62" s="145">
        <f>(((Years!AA62/15) + (Years!M62/18)) / 2)</f>
        <v>0.41498118333333334</v>
      </c>
      <c r="N62" s="145">
        <f>(((Years!AB62/15) + (Years!N62/18)) / 2)</f>
        <v>0.41786078361111112</v>
      </c>
      <c r="O62" s="145">
        <f>(((Years!AC62/15) + (Years!O62/18)) / 2)</f>
        <v>0.41786078361111112</v>
      </c>
      <c r="P62" s="145">
        <f>(((Years!AD62/15) + (Years!P62/18)) / 2)</f>
        <v>0.41786078361111112</v>
      </c>
      <c r="Q62" s="146">
        <f>_xlfn.RANK.EQ(Table4[[#This Row],[2023]], Table4[2023], 0)</f>
        <v>120</v>
      </c>
      <c r="R62" s="146">
        <f>IF(Table4[[#This Row],[2023]]&gt;=0.8,4,
 IF(Table4[[#This Row],[2023]]&gt;=0.7,3,
 IF(Table4[[#This Row],[2023]]&gt;=0.5,2,1)))</f>
        <v>1</v>
      </c>
      <c r="S62" s="147">
        <f>Table4[[#This Row],[2023]] - Table4[[#This Row],[2010]]</f>
        <v>5.772680613888892E-2</v>
      </c>
      <c r="T62" s="146">
        <f>_xlfn.RANK.EQ(Table4[[#This Row],[Improvement]], Table4[Improvement], 0)</f>
        <v>68</v>
      </c>
    </row>
    <row r="63" spans="2:20" x14ac:dyDescent="0.3">
      <c r="B63" s="149" t="s">
        <v>79</v>
      </c>
      <c r="C63" s="145">
        <f>(((Years!Q63/15) + (Years!C63/18)) / 2)</f>
        <v>0.55907900731111115</v>
      </c>
      <c r="D63" s="145">
        <f>(((Years!R63/15) + (Years!D63/18)) / 2)</f>
        <v>0.58210147614444441</v>
      </c>
      <c r="E63" s="145">
        <f>(((Years!S63/15) + (Years!E63/18)) / 2)</f>
        <v>0.58899702112222219</v>
      </c>
      <c r="F63" s="145">
        <f>(((Years!T63/15) + (Years!F63/18)) / 2)</f>
        <v>0.59661866998888891</v>
      </c>
      <c r="G63" s="145">
        <f>(((Years!U63/15) + (Years!G63/18)) / 2)</f>
        <v>0.60424031854444449</v>
      </c>
      <c r="H63" s="145">
        <f>(((Years!V63/15) + (Years!H63/18)) / 2)</f>
        <v>0.61216584102222216</v>
      </c>
      <c r="I63" s="145">
        <f>(((Years!W63/15) + (Years!I63/18)) / 2)</f>
        <v>0.6200913637444444</v>
      </c>
      <c r="J63" s="145">
        <f>(((Years!X63/15) + (Years!J63/18)) / 2)</f>
        <v>0.62801688622222218</v>
      </c>
      <c r="K63" s="145">
        <f>(((Years!Y63/15) + (Years!K63/18)) / 2)</f>
        <v>0.63594240897777776</v>
      </c>
      <c r="L63" s="145">
        <f>(((Years!Z63/15) + (Years!L63/18)) / 2)</f>
        <v>0.64386793142222221</v>
      </c>
      <c r="M63" s="145">
        <f>(((Years!AA63/15) + (Years!M63/18)) / 2)</f>
        <v>0.64930411447777781</v>
      </c>
      <c r="N63" s="145">
        <f>(((Years!AB63/15) + (Years!N63/18)) / 2)</f>
        <v>0.65180481267777779</v>
      </c>
      <c r="O63" s="145">
        <f>(((Years!AC63/15) + (Years!O63/18)) / 2)</f>
        <v>0.65180481267777779</v>
      </c>
      <c r="P63" s="145">
        <f>(((Years!AD63/15) + (Years!P63/18)) / 2)</f>
        <v>0.65180481267777779</v>
      </c>
      <c r="Q63" s="146">
        <f>_xlfn.RANK.EQ(Table4[[#This Row],[2023]], Table4[2023], 0)</f>
        <v>93</v>
      </c>
      <c r="R63" s="146">
        <f>IF(Table4[[#This Row],[2023]]&gt;=0.8,4,
 IF(Table4[[#This Row],[2023]]&gt;=0.7,3,
 IF(Table4[[#This Row],[2023]]&gt;=0.5,2,1)))</f>
        <v>2</v>
      </c>
      <c r="S63" s="147">
        <f>Table4[[#This Row],[2023]] - Table4[[#This Row],[2010]]</f>
        <v>9.2725805366666636E-2</v>
      </c>
      <c r="T63" s="146">
        <f>_xlfn.RANK.EQ(Table4[[#This Row],[Improvement]], Table4[Improvement], 0)</f>
        <v>30</v>
      </c>
    </row>
    <row r="64" spans="2:20" x14ac:dyDescent="0.3">
      <c r="B64" s="149" t="s">
        <v>81</v>
      </c>
      <c r="C64" s="145">
        <f>(((Years!Q64/15) + (Years!C64/18)) / 2)</f>
        <v>0.46540389844444441</v>
      </c>
      <c r="D64" s="145">
        <f>(((Years!R64/15) + (Years!D64/18)) / 2)</f>
        <v>0.46606847441111116</v>
      </c>
      <c r="E64" s="145">
        <f>(((Years!S64/15) + (Years!E64/18)) / 2)</f>
        <v>0.45948305131111111</v>
      </c>
      <c r="F64" s="145">
        <f>(((Years!T64/15) + (Years!F64/18)) / 2)</f>
        <v>0.46416222786111105</v>
      </c>
      <c r="G64" s="145">
        <f>(((Years!U64/15) + (Years!G64/18)) / 2)</f>
        <v>0.46924833190555554</v>
      </c>
      <c r="H64" s="145">
        <f>(((Years!V64/15) + (Years!H64/18)) / 2)</f>
        <v>0.47779887517777775</v>
      </c>
      <c r="I64" s="145">
        <f>(((Years!W64/15) + (Years!I64/18)) / 2)</f>
        <v>0.48679194980555551</v>
      </c>
      <c r="J64" s="145">
        <f>(((Years!X64/15) + (Years!J64/18)) / 2)</f>
        <v>0.48547277717222226</v>
      </c>
      <c r="K64" s="145">
        <f>(((Years!Y64/15) + (Years!K64/18)) / 2)</f>
        <v>0.48392180867777779</v>
      </c>
      <c r="L64" s="145">
        <f>(((Years!Z64/15) + (Years!L64/18)) / 2)</f>
        <v>0.51303751735000003</v>
      </c>
      <c r="M64" s="145">
        <f>(((Years!AA64/15) + (Years!M64/18)) / 2)</f>
        <v>0.52271626337777777</v>
      </c>
      <c r="N64" s="145">
        <f>(((Years!AB64/15) + (Years!N64/18)) / 2)</f>
        <v>0.5326244821888888</v>
      </c>
      <c r="O64" s="145">
        <f>(((Years!AC64/15) + (Years!O64/18)) / 2)</f>
        <v>0.5326244821888888</v>
      </c>
      <c r="P64" s="145">
        <f>(((Years!AD64/15) + (Years!P64/18)) / 2)</f>
        <v>0.5326244821888888</v>
      </c>
      <c r="Q64" s="146">
        <f>_xlfn.RANK.EQ(Table4[[#This Row],[2023]], Table4[2023], 0)</f>
        <v>111</v>
      </c>
      <c r="R64" s="146">
        <f>IF(Table4[[#This Row],[2023]]&gt;=0.8,4,
 IF(Table4[[#This Row],[2023]]&gt;=0.7,3,
 IF(Table4[[#This Row],[2023]]&gt;=0.5,2,1)))</f>
        <v>2</v>
      </c>
      <c r="S64" s="147">
        <f>Table4[[#This Row],[2023]] - Table4[[#This Row],[2010]]</f>
        <v>6.7220583744444395E-2</v>
      </c>
      <c r="T64" s="146">
        <f>_xlfn.RANK.EQ(Table4[[#This Row],[Improvement]], Table4[Improvement], 0)</f>
        <v>57</v>
      </c>
    </row>
    <row r="65" spans="2:20" x14ac:dyDescent="0.3">
      <c r="B65" s="149" t="s">
        <v>80</v>
      </c>
      <c r="C65" s="145">
        <f>(((Years!Q65/15) + (Years!C65/18)) / 2)</f>
        <v>0.81948498094444444</v>
      </c>
      <c r="D65" s="145">
        <f>(((Years!R65/15) + (Years!D65/18)) / 2)</f>
        <v>0.82803303938888884</v>
      </c>
      <c r="E65" s="145">
        <f>(((Years!S65/15) + (Years!E65/18)) / 2)</f>
        <v>0.83907640238888892</v>
      </c>
      <c r="F65" s="145">
        <f>(((Years!T65/15) + (Years!F65/18)) / 2)</f>
        <v>0.84354251233333333</v>
      </c>
      <c r="G65" s="145">
        <f>(((Years!U65/15) + (Years!G65/18)) / 2)</f>
        <v>0.84913973255555553</v>
      </c>
      <c r="H65" s="145">
        <f>(((Years!V65/15) + (Years!H65/18)) / 2)</f>
        <v>0.85612834311111108</v>
      </c>
      <c r="I65" s="145">
        <f>(((Years!W65/15) + (Years!I65/18)) / 2)</f>
        <v>0.85726029094444445</v>
      </c>
      <c r="J65" s="145">
        <f>(((Years!X65/15) + (Years!J65/18)) / 2)</f>
        <v>0.86375586211111099</v>
      </c>
      <c r="K65" s="145">
        <f>(((Years!Y65/15) + (Years!K65/18)) / 2)</f>
        <v>0.87347052894444444</v>
      </c>
      <c r="L65" s="145">
        <f>(((Years!Z65/15) + (Years!L65/18)) / 2)</f>
        <v>0.87733583438888885</v>
      </c>
      <c r="M65" s="145">
        <f>(((Years!AA65/15) + (Years!M65/18)) / 2)</f>
        <v>0.88295138677777785</v>
      </c>
      <c r="N65" s="145">
        <f>(((Years!AB65/15) + (Years!N65/18)) / 2)</f>
        <v>0.8951333575</v>
      </c>
      <c r="O65" s="145">
        <f>(((Years!AC65/15) + (Years!O65/18)) / 2)</f>
        <v>0.89096919155555554</v>
      </c>
      <c r="P65" s="145">
        <f>(((Years!AD65/15) + (Years!P65/18)) / 2)</f>
        <v>0.8809961423888889</v>
      </c>
      <c r="Q65" s="146">
        <f>_xlfn.RANK.EQ(Table4[[#This Row],[2023]], Table4[2023], 0)</f>
        <v>24</v>
      </c>
      <c r="R65" s="146">
        <f>IF(Table4[[#This Row],[2023]]&gt;=0.8,4,
 IF(Table4[[#This Row],[2023]]&gt;=0.7,3,
 IF(Table4[[#This Row],[2023]]&gt;=0.5,2,1)))</f>
        <v>4</v>
      </c>
      <c r="S65" s="147">
        <f>Table4[[#This Row],[2023]] - Table4[[#This Row],[2010]]</f>
        <v>6.1511161444444462E-2</v>
      </c>
      <c r="T65" s="146">
        <f>_xlfn.RANK.EQ(Table4[[#This Row],[Improvement]], Table4[Improvement], 0)</f>
        <v>65</v>
      </c>
    </row>
    <row r="66" spans="2:20" x14ac:dyDescent="0.3">
      <c r="B66" s="149" t="s">
        <v>84</v>
      </c>
      <c r="C66" s="145">
        <f>(((Years!Q66/15) + (Years!C66/18)) / 2)</f>
        <v>0.8261861164444444</v>
      </c>
      <c r="D66" s="145">
        <f>(((Years!R66/15) + (Years!D66/18)) / 2)</f>
        <v>0.8279855571111111</v>
      </c>
      <c r="E66" s="145">
        <f>(((Years!S66/15) + (Years!E66/18)) / 2)</f>
        <v>0.82498195416666664</v>
      </c>
      <c r="F66" s="145">
        <f>(((Years!T66/15) + (Years!F66/18)) / 2)</f>
        <v>0.8400675085</v>
      </c>
      <c r="G66" s="145">
        <f>(((Years!U66/15) + (Years!G66/18)) / 2)</f>
        <v>0.8252855672777778</v>
      </c>
      <c r="H66" s="145">
        <f>(((Years!V66/15) + (Years!H66/18)) / 2)</f>
        <v>0.82051722738888888</v>
      </c>
      <c r="I66" s="145">
        <f>(((Years!W66/15) + (Years!I66/18)) / 2)</f>
        <v>0.81718306522222228</v>
      </c>
      <c r="J66" s="145">
        <f>(((Years!X66/15) + (Years!J66/18)) / 2)</f>
        <v>0.82286084755555566</v>
      </c>
      <c r="K66" s="145">
        <f>(((Years!Y66/15) + (Years!K66/18)) / 2)</f>
        <v>0.8237208259444444</v>
      </c>
      <c r="L66" s="145">
        <f>(((Years!Z66/15) + (Years!L66/18)) / 2)</f>
        <v>0.82285332966666669</v>
      </c>
      <c r="M66" s="145">
        <f>(((Years!AA66/15) + (Years!M66/18)) / 2)</f>
        <v>0.82663306138888881</v>
      </c>
      <c r="N66" s="145">
        <f>(((Years!AB66/15) + (Years!N66/18)) / 2)</f>
        <v>0.8297690766111111</v>
      </c>
      <c r="O66" s="145">
        <f>(((Years!AC66/15) + (Years!O66/18)) / 2)</f>
        <v>0.84075964327777775</v>
      </c>
      <c r="P66" s="145">
        <f>(((Years!AD66/15) + (Years!P66/18)) / 2)</f>
        <v>0.84075964327777775</v>
      </c>
      <c r="Q66" s="146">
        <f>_xlfn.RANK.EQ(Table4[[#This Row],[2023]], Table4[2023], 0)</f>
        <v>37</v>
      </c>
      <c r="R66" s="146">
        <f>IF(Table4[[#This Row],[2023]]&gt;=0.8,4,
 IF(Table4[[#This Row],[2023]]&gt;=0.7,3,
 IF(Table4[[#This Row],[2023]]&gt;=0.5,2,1)))</f>
        <v>4</v>
      </c>
      <c r="S66" s="147">
        <f>Table4[[#This Row],[2023]] - Table4[[#This Row],[2010]]</f>
        <v>1.457352683333335E-2</v>
      </c>
      <c r="T66" s="146">
        <f>_xlfn.RANK.EQ(Table4[[#This Row],[Improvement]], Table4[Improvement], 0)</f>
        <v>115</v>
      </c>
    </row>
    <row r="67" spans="2:20" x14ac:dyDescent="0.3">
      <c r="B67" s="149" t="s">
        <v>90</v>
      </c>
      <c r="C67" s="145">
        <f>(((Years!Q67/15) + (Years!C67/18)) / 2)</f>
        <v>0.94518667644444443</v>
      </c>
      <c r="D67" s="145">
        <f>(((Years!R67/15) + (Years!D67/18)) / 2)</f>
        <v>0.95436362311111111</v>
      </c>
      <c r="E67" s="145">
        <f>(((Years!S67/15) + (Years!E67/18)) / 2)</f>
        <v>0.96943443611111113</v>
      </c>
      <c r="F67" s="145">
        <f>(((Years!T67/15) + (Years!F67/18)) / 2)</f>
        <v>0.98859137277777775</v>
      </c>
      <c r="G67" s="145">
        <f>(((Years!U67/15) + (Years!G67/18)) / 2)</f>
        <v>0.99017945611111102</v>
      </c>
      <c r="H67" s="145">
        <f>(((Years!V67/15) + (Years!H67/18)) / 2)</f>
        <v>0.98325748000000002</v>
      </c>
      <c r="I67" s="145">
        <f>(((Years!W67/15) + (Years!I67/18)) / 2)</f>
        <v>0.97830330472222227</v>
      </c>
      <c r="J67" s="145">
        <f>(((Years!X67/15) + (Years!J67/18)) / 2)</f>
        <v>0.97221219055555552</v>
      </c>
      <c r="K67" s="145">
        <f>(((Years!Y67/15) + (Years!K67/18)) / 2)</f>
        <v>0.96856831050000003</v>
      </c>
      <c r="L67" s="145">
        <f>(((Years!Z67/15) + (Years!L67/18)) / 2)</f>
        <v>0.96419412827777773</v>
      </c>
      <c r="M67" s="145">
        <f>(((Years!AA67/15) + (Years!M67/18)) / 2)</f>
        <v>0.96565947005555552</v>
      </c>
      <c r="N67" s="145">
        <f>(((Years!AB67/15) + (Years!N67/18)) / 2)</f>
        <v>0.99437336238888885</v>
      </c>
      <c r="O67" s="145">
        <f>(((Years!AC67/15) + (Years!O67/18)) / 2)</f>
        <v>0.98725836905555553</v>
      </c>
      <c r="P67" s="145">
        <f>(((Years!AD67/15) + (Years!P67/18)) / 2)</f>
        <v>0.98725836905555553</v>
      </c>
      <c r="Q67" s="146">
        <f>_xlfn.RANK.EQ(Table4[[#This Row],[2023]], Table4[2023], 0)</f>
        <v>2</v>
      </c>
      <c r="R67" s="146">
        <f>IF(Table4[[#This Row],[2023]]&gt;=0.8,4,
 IF(Table4[[#This Row],[2023]]&gt;=0.7,3,
 IF(Table4[[#This Row],[2023]]&gt;=0.5,2,1)))</f>
        <v>4</v>
      </c>
      <c r="S67" s="147">
        <f>Table4[[#This Row],[2023]] - Table4[[#This Row],[2010]]</f>
        <v>4.20716926111111E-2</v>
      </c>
      <c r="T67" s="146">
        <f>_xlfn.RANK.EQ(Table4[[#This Row],[Improvement]], Table4[Improvement], 0)</f>
        <v>88</v>
      </c>
    </row>
    <row r="68" spans="2:20" x14ac:dyDescent="0.3">
      <c r="B68" s="149" t="s">
        <v>85</v>
      </c>
      <c r="C68" s="145">
        <f>(((Years!Q68/15) + (Years!C68/18)) / 2)</f>
        <v>0.59824861147777775</v>
      </c>
      <c r="D68" s="145">
        <f>(((Years!R68/15) + (Years!D68/18)) / 2)</f>
        <v>0.61037029679999999</v>
      </c>
      <c r="E68" s="145">
        <f>(((Years!S68/15) + (Years!E68/18)) / 2)</f>
        <v>0.6229191622111111</v>
      </c>
      <c r="F68" s="145">
        <f>(((Years!T68/15) + (Years!F68/18)) / 2)</f>
        <v>0.62703804956666664</v>
      </c>
      <c r="G68" s="145">
        <f>(((Years!U68/15) + (Years!G68/18)) / 2)</f>
        <v>0.62841973303333332</v>
      </c>
      <c r="H68" s="145">
        <f>(((Years!V68/15) + (Years!H68/18)) / 2)</f>
        <v>0.64252220795555548</v>
      </c>
      <c r="I68" s="145">
        <f>(((Years!W68/15) + (Years!I68/18)) / 2)</f>
        <v>0.64394499979999997</v>
      </c>
      <c r="J68" s="145">
        <f>(((Years!X68/15) + (Years!J68/18)) / 2)</f>
        <v>0.65600244720000012</v>
      </c>
      <c r="K68" s="145">
        <f>(((Years!Y68/15) + (Years!K68/18)) / 2)</f>
        <v>0.65496055295555555</v>
      </c>
      <c r="L68" s="145">
        <f>(((Years!Z68/15) + (Years!L68/18)) / 2)</f>
        <v>0.6442045530777778</v>
      </c>
      <c r="M68" s="145">
        <f>(((Years!AA68/15) + (Years!M68/18)) / 2)</f>
        <v>0.65613286233333334</v>
      </c>
      <c r="N68" s="145">
        <f>(((Years!AB68/15) + (Years!N68/18)) / 2)</f>
        <v>0.66319527666666667</v>
      </c>
      <c r="O68" s="145">
        <f>(((Years!AC68/15) + (Years!O68/18)) / 2)</f>
        <v>0.66257896472222222</v>
      </c>
      <c r="P68" s="145">
        <f>(((Years!AD68/15) + (Years!P68/18)) / 2)</f>
        <v>0.66034569777777774</v>
      </c>
      <c r="Q68" s="146">
        <f>_xlfn.RANK.EQ(Table4[[#This Row],[2023]], Table4[2023], 0)</f>
        <v>92</v>
      </c>
      <c r="R68" s="146">
        <f>IF(Table4[[#This Row],[2023]]&gt;=0.8,4,
 IF(Table4[[#This Row],[2023]]&gt;=0.7,3,
 IF(Table4[[#This Row],[2023]]&gt;=0.5,2,1)))</f>
        <v>2</v>
      </c>
      <c r="S68" s="147">
        <f>Table4[[#This Row],[2023]] - Table4[[#This Row],[2010]]</f>
        <v>6.2097086299999993E-2</v>
      </c>
      <c r="T68" s="146">
        <f>_xlfn.RANK.EQ(Table4[[#This Row],[Improvement]], Table4[Improvement], 0)</f>
        <v>63</v>
      </c>
    </row>
    <row r="69" spans="2:20" x14ac:dyDescent="0.3">
      <c r="B69" s="149" t="s">
        <v>88</v>
      </c>
      <c r="C69" s="145">
        <f>(((Years!Q69/15) + (Years!C69/18)) / 2)</f>
        <v>0.69756639265555553</v>
      </c>
      <c r="D69" s="145">
        <f>(((Years!R69/15) + (Years!D69/18)) / 2)</f>
        <v>0.71439862247777786</v>
      </c>
      <c r="E69" s="145">
        <f>(((Years!S69/15) + (Years!E69/18)) / 2)</f>
        <v>0.7566875192111111</v>
      </c>
      <c r="F69" s="145">
        <f>(((Years!T69/15) + (Years!F69/18)) / 2)</f>
        <v>0.75736638172222226</v>
      </c>
      <c r="G69" s="145">
        <f>(((Years!U69/15) + (Years!G69/18)) / 2)</f>
        <v>0.75717387744444453</v>
      </c>
      <c r="H69" s="145">
        <f>(((Years!V69/15) + (Years!H69/18)) / 2)</f>
        <v>0.75402277833333331</v>
      </c>
      <c r="I69" s="145">
        <f>(((Years!W69/15) + (Years!I69/18)) / 2)</f>
        <v>0.74797113205555554</v>
      </c>
      <c r="J69" s="145">
        <f>(((Years!X69/15) + (Years!J69/18)) / 2)</f>
        <v>0.7482727620555556</v>
      </c>
      <c r="K69" s="145">
        <f>(((Years!Y69/15) + (Years!K69/18)) / 2)</f>
        <v>0.74882879400000002</v>
      </c>
      <c r="L69" s="145">
        <f>(((Years!Z69/15) + (Years!L69/18)) / 2)</f>
        <v>0.74942095427777777</v>
      </c>
      <c r="M69" s="145">
        <f>(((Years!AA69/15) + (Years!M69/18)) / 2)</f>
        <v>0.75004961161111106</v>
      </c>
      <c r="N69" s="145">
        <f>(((Years!AB69/15) + (Years!N69/18)) / 2)</f>
        <v>0.74956624961111107</v>
      </c>
      <c r="O69" s="145">
        <f>(((Years!AC69/15) + (Years!O69/18)) / 2)</f>
        <v>0.74956624961111107</v>
      </c>
      <c r="P69" s="145">
        <f>(((Years!AD69/15) + (Years!P69/18)) / 2)</f>
        <v>0.74956624961111107</v>
      </c>
      <c r="Q69" s="146">
        <f>_xlfn.RANK.EQ(Table4[[#This Row],[2023]], Table4[2023], 0)</f>
        <v>60</v>
      </c>
      <c r="R69" s="146">
        <f>IF(Table4[[#This Row],[2023]]&gt;=0.8,4,
 IF(Table4[[#This Row],[2023]]&gt;=0.7,3,
 IF(Table4[[#This Row],[2023]]&gt;=0.5,2,1)))</f>
        <v>3</v>
      </c>
      <c r="S69" s="147">
        <f>Table4[[#This Row],[2023]] - Table4[[#This Row],[2010]]</f>
        <v>5.1999856955555535E-2</v>
      </c>
      <c r="T69" s="146">
        <f>_xlfn.RANK.EQ(Table4[[#This Row],[Improvement]], Table4[Improvement], 0)</f>
        <v>76</v>
      </c>
    </row>
    <row r="70" spans="2:20" x14ac:dyDescent="0.3">
      <c r="B70" s="149" t="s">
        <v>89</v>
      </c>
      <c r="C70" s="145">
        <f>(((Years!Q70/15) + (Years!C70/18)) / 2)</f>
        <v>0.51381233609999999</v>
      </c>
      <c r="D70" s="145">
        <f>(((Years!R70/15) + (Years!D70/18)) / 2)</f>
        <v>0.52280791181111108</v>
      </c>
      <c r="E70" s="145">
        <f>(((Years!S70/15) + (Years!E70/18)) / 2)</f>
        <v>0.52740449605555562</v>
      </c>
      <c r="F70" s="145">
        <f>(((Years!T70/15) + (Years!F70/18)) / 2)</f>
        <v>0.5320010799888889</v>
      </c>
      <c r="G70" s="145">
        <f>(((Years!U70/15) + (Years!G70/18)) / 2)</f>
        <v>0.53659766423333333</v>
      </c>
      <c r="H70" s="145">
        <f>(((Years!V70/15) + (Years!H70/18)) / 2)</f>
        <v>0.54119424844444441</v>
      </c>
      <c r="I70" s="145">
        <f>(((Years!W70/15) + (Years!I70/18)) / 2)</f>
        <v>0.54579083268888884</v>
      </c>
      <c r="J70" s="145">
        <f>(((Years!X70/15) + (Years!J70/18)) / 2)</f>
        <v>0.55038741662222224</v>
      </c>
      <c r="K70" s="145">
        <f>(((Years!Y70/15) + (Years!K70/18)) / 2)</f>
        <v>0.55498400086666666</v>
      </c>
      <c r="L70" s="145">
        <f>(((Years!Z70/15) + (Years!L70/18)) / 2)</f>
        <v>0.55971575721111111</v>
      </c>
      <c r="M70" s="145">
        <f>(((Years!AA70/15) + (Years!M70/18)) / 2)</f>
        <v>0.56449367747777779</v>
      </c>
      <c r="N70" s="145">
        <f>(((Years!AB70/15) + (Years!N70/18)) / 2)</f>
        <v>0.56931824706666667</v>
      </c>
      <c r="O70" s="145">
        <f>(((Years!AC70/15) + (Years!O70/18)) / 2)</f>
        <v>0.56931824706666667</v>
      </c>
      <c r="P70" s="145">
        <f>(((Years!AD70/15) + (Years!P70/18)) / 2)</f>
        <v>0.56931824706666667</v>
      </c>
      <c r="Q70" s="146">
        <f>_xlfn.RANK.EQ(Table4[[#This Row],[2023]], Table4[2023], 0)</f>
        <v>101</v>
      </c>
      <c r="R70" s="146">
        <f>IF(Table4[[#This Row],[2023]]&gt;=0.8,4,
 IF(Table4[[#This Row],[2023]]&gt;=0.7,3,
 IF(Table4[[#This Row],[2023]]&gt;=0.5,2,1)))</f>
        <v>2</v>
      </c>
      <c r="S70" s="147">
        <f>Table4[[#This Row],[2023]] - Table4[[#This Row],[2010]]</f>
        <v>5.5505910966666683E-2</v>
      </c>
      <c r="T70" s="146">
        <f>_xlfn.RANK.EQ(Table4[[#This Row],[Improvement]], Table4[Improvement], 0)</f>
        <v>70</v>
      </c>
    </row>
    <row r="71" spans="2:20" x14ac:dyDescent="0.3">
      <c r="B71" s="149" t="s">
        <v>87</v>
      </c>
      <c r="C71" s="145">
        <f>(((Years!Q71/15) + (Years!C71/18)) / 2)</f>
        <v>0.88377191744444439</v>
      </c>
      <c r="D71" s="145">
        <f>(((Years!R71/15) + (Years!D71/18)) / 2)</f>
        <v>0.86972001388888898</v>
      </c>
      <c r="E71" s="145">
        <f>(((Years!S71/15) + (Years!E71/18)) / 2)</f>
        <v>0.87272248816666664</v>
      </c>
      <c r="F71" s="145">
        <f>(((Years!T71/15) + (Years!F71/18)) / 2)</f>
        <v>0.87846833883333331</v>
      </c>
      <c r="G71" s="145">
        <f>(((Years!U71/15) + (Years!G71/18)) / 2)</f>
        <v>0.88421418916666672</v>
      </c>
      <c r="H71" s="145">
        <f>(((Years!V71/15) + (Years!H71/18)) / 2)</f>
        <v>0.90154360677777778</v>
      </c>
      <c r="I71" s="145">
        <f>(((Years!W71/15) + (Years!I71/18)) / 2)</f>
        <v>0.90639642077777782</v>
      </c>
      <c r="J71" s="145">
        <f>(((Years!X71/15) + (Years!J71/18)) / 2)</f>
        <v>0.90660166227777794</v>
      </c>
      <c r="K71" s="145">
        <f>(((Years!Y71/15) + (Years!K71/18)) / 2)</f>
        <v>0.93839737244444454</v>
      </c>
      <c r="L71" s="145">
        <f>(((Years!Z71/15) + (Years!L71/18)) / 2)</f>
        <v>0.9180667125555555</v>
      </c>
      <c r="M71" s="145">
        <f>(((Years!AA71/15) + (Years!M71/18)) / 2)</f>
        <v>0.91770284433333338</v>
      </c>
      <c r="N71" s="145">
        <f>(((Years!AB71/15) + (Years!N71/18)) / 2)</f>
        <v>0.92880248394444453</v>
      </c>
      <c r="O71" s="145">
        <f>(((Years!AC71/15) + (Years!O71/18)) / 2)</f>
        <v>0.92374663255555556</v>
      </c>
      <c r="P71" s="145">
        <f>(((Years!AD71/15) + (Years!P71/18)) / 2)</f>
        <v>0.92374663255555556</v>
      </c>
      <c r="Q71" s="146">
        <f>_xlfn.RANK.EQ(Table4[[#This Row],[2023]], Table4[2023], 0)</f>
        <v>13</v>
      </c>
      <c r="R71" s="146">
        <f>IF(Table4[[#This Row],[2023]]&gt;=0.8,4,
 IF(Table4[[#This Row],[2023]]&gt;=0.7,3,
 IF(Table4[[#This Row],[2023]]&gt;=0.5,2,1)))</f>
        <v>4</v>
      </c>
      <c r="S71" s="147">
        <f>Table4[[#This Row],[2023]] - Table4[[#This Row],[2010]]</f>
        <v>3.997471511111117E-2</v>
      </c>
      <c r="T71" s="146">
        <f>_xlfn.RANK.EQ(Table4[[#This Row],[Improvement]], Table4[Improvement], 0)</f>
        <v>92</v>
      </c>
    </row>
    <row r="72" spans="2:20" x14ac:dyDescent="0.3">
      <c r="B72" s="149" t="s">
        <v>91</v>
      </c>
      <c r="C72" s="145">
        <f>(((Years!Q72/15) + (Years!C72/18)) / 2)</f>
        <v>0.83457332194444445</v>
      </c>
      <c r="D72" s="145">
        <f>(((Years!R72/15) + (Years!D72/18)) / 2)</f>
        <v>0.83794391405555557</v>
      </c>
      <c r="E72" s="145">
        <f>(((Years!S72/15) + (Years!E72/18)) / 2)</f>
        <v>0.84145720266666668</v>
      </c>
      <c r="F72" s="145">
        <f>(((Years!T72/15) + (Years!F72/18)) / 2)</f>
        <v>0.84636750744444444</v>
      </c>
      <c r="G72" s="145">
        <f>(((Years!U72/15) + (Years!G72/18)) / 2)</f>
        <v>0.84997360988888881</v>
      </c>
      <c r="H72" s="145">
        <f>(((Years!V72/15) + (Years!H72/18)) / 2)</f>
        <v>0.8499805663333333</v>
      </c>
      <c r="I72" s="145">
        <f>(((Years!W72/15) + (Years!I72/18)) / 2)</f>
        <v>0.84929616350000003</v>
      </c>
      <c r="J72" s="145">
        <f>(((Years!X72/15) + (Years!J72/18)) / 2)</f>
        <v>0.8528647955555555</v>
      </c>
      <c r="K72" s="145">
        <f>(((Years!Y72/15) + (Years!K72/18)) / 2)</f>
        <v>0.85420161516666671</v>
      </c>
      <c r="L72" s="145">
        <f>(((Years!Z72/15) + (Years!L72/18)) / 2)</f>
        <v>0.85534818177777772</v>
      </c>
      <c r="M72" s="145">
        <f>(((Years!AA72/15) + (Years!M72/18)) / 2)</f>
        <v>0.85991325988888889</v>
      </c>
      <c r="N72" s="145">
        <f>(((Years!AB72/15) + (Years!N72/18)) / 2)</f>
        <v>0.86864872661111114</v>
      </c>
      <c r="O72" s="145">
        <f>(((Years!AC72/15) + (Years!O72/18)) / 2)</f>
        <v>0.86599094216666672</v>
      </c>
      <c r="P72" s="145">
        <f>(((Years!AD72/15) + (Years!P72/18)) / 2)</f>
        <v>0.86599094216666672</v>
      </c>
      <c r="Q72" s="146">
        <f>_xlfn.RANK.EQ(Table4[[#This Row],[2023]], Table4[2023], 0)</f>
        <v>27</v>
      </c>
      <c r="R72" s="146">
        <f>IF(Table4[[#This Row],[2023]]&gt;=0.8,4,
 IF(Table4[[#This Row],[2023]]&gt;=0.7,3,
 IF(Table4[[#This Row],[2023]]&gt;=0.5,2,1)))</f>
        <v>4</v>
      </c>
      <c r="S72" s="147">
        <f>Table4[[#This Row],[2023]] - Table4[[#This Row],[2010]]</f>
        <v>3.1417620222222276E-2</v>
      </c>
      <c r="T72" s="146">
        <f>_xlfn.RANK.EQ(Table4[[#This Row],[Improvement]], Table4[Improvement], 0)</f>
        <v>104</v>
      </c>
    </row>
    <row r="73" spans="2:20" x14ac:dyDescent="0.3">
      <c r="B73" s="149" t="s">
        <v>92</v>
      </c>
      <c r="C73" s="145">
        <f>(((Years!Q73/15) + (Years!C73/18)) / 2)</f>
        <v>0.77827138899999992</v>
      </c>
      <c r="D73" s="145">
        <f>(((Years!R73/15) + (Years!D73/18)) / 2)</f>
        <v>0.78527917868888897</v>
      </c>
      <c r="E73" s="145">
        <f>(((Years!S73/15) + (Years!E73/18)) / 2)</f>
        <v>0.7832094406111112</v>
      </c>
      <c r="F73" s="145">
        <f>(((Years!T73/15) + (Years!F73/18)) / 2)</f>
        <v>0.78121472450000007</v>
      </c>
      <c r="G73" s="145">
        <f>(((Years!U73/15) + (Years!G73/18)) / 2)</f>
        <v>0.78411445094444443</v>
      </c>
      <c r="H73" s="145">
        <f>(((Years!V73/15) + (Years!H73/18)) / 2)</f>
        <v>0.786846394</v>
      </c>
      <c r="I73" s="145">
        <f>(((Years!W73/15) + (Years!I73/18)) / 2)</f>
        <v>0.78966584938888884</v>
      </c>
      <c r="J73" s="145">
        <f>(((Years!X73/15) + (Years!J73/18)) / 2)</f>
        <v>0.79797751533333328</v>
      </c>
      <c r="K73" s="145">
        <f>(((Years!Y73/15) + (Years!K73/18)) / 2)</f>
        <v>0.80471832072222227</v>
      </c>
      <c r="L73" s="145">
        <f>(((Years!Z73/15) + (Years!L73/18)) / 2)</f>
        <v>0.81013696250000011</v>
      </c>
      <c r="M73" s="145">
        <f>(((Years!AA73/15) + (Years!M73/18)) / 2)</f>
        <v>0.81719804344444436</v>
      </c>
      <c r="N73" s="145">
        <f>(((Years!AB73/15) + (Years!N73/18)) / 2)</f>
        <v>0.82218288094444447</v>
      </c>
      <c r="O73" s="145">
        <f>(((Years!AC73/15) + (Years!O73/18)) / 2)</f>
        <v>0.82522091649999996</v>
      </c>
      <c r="P73" s="145">
        <f>(((Years!AD73/15) + (Years!P73/18)) / 2)</f>
        <v>0.82522091649999996</v>
      </c>
      <c r="Q73" s="146">
        <f>_xlfn.RANK.EQ(Table4[[#This Row],[2023]], Table4[2023], 0)</f>
        <v>40</v>
      </c>
      <c r="R73" s="146">
        <f>IF(Table4[[#This Row],[2023]]&gt;=0.8,4,
 IF(Table4[[#This Row],[2023]]&gt;=0.7,3,
 IF(Table4[[#This Row],[2023]]&gt;=0.5,2,1)))</f>
        <v>4</v>
      </c>
      <c r="S73" s="147">
        <f>Table4[[#This Row],[2023]] - Table4[[#This Row],[2010]]</f>
        <v>4.6949527500000032E-2</v>
      </c>
      <c r="T73" s="146">
        <f>_xlfn.RANK.EQ(Table4[[#This Row],[Improvement]], Table4[Improvement], 0)</f>
        <v>86</v>
      </c>
    </row>
    <row r="74" spans="2:20" x14ac:dyDescent="0.3">
      <c r="B74" s="149" t="s">
        <v>93</v>
      </c>
      <c r="C74" s="145">
        <f>(((Years!Q74/15) + (Years!C74/18)) / 2)</f>
        <v>0.64666443166666665</v>
      </c>
      <c r="D74" s="145">
        <f>(((Years!R74/15) + (Years!D74/18)) / 2)</f>
        <v>0.6516955482222222</v>
      </c>
      <c r="E74" s="145">
        <f>(((Years!S74/15) + (Years!E74/18)) / 2)</f>
        <v>0.65073466192222229</v>
      </c>
      <c r="F74" s="145">
        <f>(((Years!T74/15) + (Years!F74/18)) / 2)</f>
        <v>0.64977377586666674</v>
      </c>
      <c r="G74" s="145">
        <f>(((Years!U74/15) + (Years!G74/18)) / 2)</f>
        <v>0.65322026925555554</v>
      </c>
      <c r="H74" s="145">
        <f>(((Years!V74/15) + (Years!H74/18)) / 2)</f>
        <v>0.65666676236666666</v>
      </c>
      <c r="I74" s="145">
        <f>(((Years!W74/15) + (Years!I74/18)) / 2)</f>
        <v>0.65908478714444441</v>
      </c>
      <c r="J74" s="145">
        <f>(((Years!X74/15) + (Years!J74/18)) / 2)</f>
        <v>0.66151622251111108</v>
      </c>
      <c r="K74" s="145">
        <f>(((Years!Y74/15) + (Years!K74/18)) / 2)</f>
        <v>0.66396098589999997</v>
      </c>
      <c r="L74" s="145">
        <f>(((Years!Z74/15) + (Years!L74/18)) / 2)</f>
        <v>0.66641899595555554</v>
      </c>
      <c r="M74" s="145">
        <f>(((Years!AA74/15) + (Years!M74/18)) / 2)</f>
        <v>0.66889017101111115</v>
      </c>
      <c r="N74" s="145">
        <f>(((Years!AB74/15) + (Years!N74/18)) / 2)</f>
        <v>0.67137443110000006</v>
      </c>
      <c r="O74" s="145">
        <f>(((Years!AC74/15) + (Years!O74/18)) / 2)</f>
        <v>0.67598022143333325</v>
      </c>
      <c r="P74" s="145">
        <f>(((Years!AD74/15) + (Years!P74/18)) / 2)</f>
        <v>0.67598022143333325</v>
      </c>
      <c r="Q74" s="146">
        <f>_xlfn.RANK.EQ(Table4[[#This Row],[2023]], Table4[2023], 0)</f>
        <v>87</v>
      </c>
      <c r="R74" s="146">
        <f>IF(Table4[[#This Row],[2023]]&gt;=0.8,4,
 IF(Table4[[#This Row],[2023]]&gt;=0.7,3,
 IF(Table4[[#This Row],[2023]]&gt;=0.5,2,1)))</f>
        <v>2</v>
      </c>
      <c r="S74" s="147">
        <f>Table4[[#This Row],[2023]] - Table4[[#This Row],[2010]]</f>
        <v>2.93157897666666E-2</v>
      </c>
      <c r="T74" s="146">
        <f>_xlfn.RANK.EQ(Table4[[#This Row],[Improvement]], Table4[Improvement], 0)</f>
        <v>106</v>
      </c>
    </row>
    <row r="75" spans="2:20" x14ac:dyDescent="0.3">
      <c r="B75" s="149" t="s">
        <v>95</v>
      </c>
      <c r="C75" s="145">
        <f>(((Years!Q75/15) + (Years!C75/18)) / 2)</f>
        <v>0.84270420822222225</v>
      </c>
      <c r="D75" s="145">
        <f>(((Years!R75/15) + (Years!D75/18)) / 2)</f>
        <v>0.84404141066666671</v>
      </c>
      <c r="E75" s="145">
        <f>(((Years!S75/15) + (Years!E75/18)) / 2)</f>
        <v>0.84537861250000002</v>
      </c>
      <c r="F75" s="145">
        <f>(((Years!T75/15) + (Years!F75/18)) / 2)</f>
        <v>0.84671581494444448</v>
      </c>
      <c r="G75" s="145">
        <f>(((Years!U75/15) + (Years!G75/18)) / 2)</f>
        <v>0.8473258251111111</v>
      </c>
      <c r="H75" s="145">
        <f>(((Years!V75/15) + (Years!H75/18)) / 2)</f>
        <v>0.84816055805555557</v>
      </c>
      <c r="I75" s="145">
        <f>(((Years!W75/15) + (Years!I75/18)) / 2)</f>
        <v>0.84766361772222221</v>
      </c>
      <c r="J75" s="145">
        <f>(((Years!X75/15) + (Years!J75/18)) / 2)</f>
        <v>0.84837471733333336</v>
      </c>
      <c r="K75" s="145">
        <f>(((Years!Y75/15) + (Years!K75/18)) / 2)</f>
        <v>0.84918945005555557</v>
      </c>
      <c r="L75" s="145">
        <f>(((Years!Z75/15) + (Years!L75/18)) / 2)</f>
        <v>0.85079083105555553</v>
      </c>
      <c r="M75" s="145">
        <f>(((Years!AA75/15) + (Years!M75/18)) / 2)</f>
        <v>0.85167555294444441</v>
      </c>
      <c r="N75" s="145">
        <f>(((Years!AB75/15) + (Years!N75/18)) / 2)</f>
        <v>0.8514848908888889</v>
      </c>
      <c r="O75" s="145">
        <f>(((Years!AC75/15) + (Years!O75/18)) / 2)</f>
        <v>0.85368989200000001</v>
      </c>
      <c r="P75" s="145">
        <f>(((Years!AD75/15) + (Years!P75/18)) / 2)</f>
        <v>0.85368989200000001</v>
      </c>
      <c r="Q75" s="146">
        <f>_xlfn.RANK.EQ(Table4[[#This Row],[2023]], Table4[2023], 0)</f>
        <v>33</v>
      </c>
      <c r="R75" s="146">
        <f>IF(Table4[[#This Row],[2023]]&gt;=0.8,4,
 IF(Table4[[#This Row],[2023]]&gt;=0.7,3,
 IF(Table4[[#This Row],[2023]]&gt;=0.5,2,1)))</f>
        <v>4</v>
      </c>
      <c r="S75" s="147">
        <f>Table4[[#This Row],[2023]] - Table4[[#This Row],[2010]]</f>
        <v>1.0985683777777755E-2</v>
      </c>
      <c r="T75" s="146">
        <f>_xlfn.RANK.EQ(Table4[[#This Row],[Improvement]], Table4[Improvement], 0)</f>
        <v>119</v>
      </c>
    </row>
    <row r="76" spans="2:20" x14ac:dyDescent="0.3">
      <c r="B76" s="149" t="s">
        <v>94</v>
      </c>
      <c r="C76" s="145">
        <f>(((Years!Q76/15) + (Years!C76/18)) / 2)</f>
        <v>0.66920526828888882</v>
      </c>
      <c r="D76" s="145">
        <f>(((Years!R76/15) + (Years!D76/18)) / 2)</f>
        <v>0.67443588269999999</v>
      </c>
      <c r="E76" s="145">
        <f>(((Years!S76/15) + (Years!E76/18)) / 2)</f>
        <v>0.68878873655555561</v>
      </c>
      <c r="F76" s="145">
        <f>(((Years!T76/15) + (Years!F76/18)) / 2)</f>
        <v>0.69409728072222221</v>
      </c>
      <c r="G76" s="145">
        <f>(((Years!U76/15) + (Years!G76/18)) / 2)</f>
        <v>0.69940582472222235</v>
      </c>
      <c r="H76" s="145">
        <f>(((Years!V76/15) + (Years!H76/18)) / 2)</f>
        <v>0.70471436933333331</v>
      </c>
      <c r="I76" s="145">
        <f>(((Years!W76/15) + (Years!I76/18)) / 2)</f>
        <v>0.71002291333333334</v>
      </c>
      <c r="J76" s="145">
        <f>(((Years!X76/15) + (Years!J76/18)) / 2)</f>
        <v>0.70687965822222232</v>
      </c>
      <c r="K76" s="145">
        <f>(((Years!Y76/15) + (Years!K76/18)) / 2)</f>
        <v>0.70289196961111111</v>
      </c>
      <c r="L76" s="145">
        <f>(((Years!Z76/15) + (Years!L76/18)) / 2)</f>
        <v>0.70442582777777774</v>
      </c>
      <c r="M76" s="145">
        <f>(((Years!AA76/15) + (Years!M76/18)) / 2)</f>
        <v>0.70712526116666663</v>
      </c>
      <c r="N76" s="145">
        <f>(((Years!AB76/15) + (Years!N76/18)) / 2)</f>
        <v>0.70325081611111107</v>
      </c>
      <c r="O76" s="145">
        <f>(((Years!AC76/15) + (Years!O76/18)) / 2)</f>
        <v>0.70598747988888899</v>
      </c>
      <c r="P76" s="145">
        <f>(((Years!AD76/15) + (Years!P76/18)) / 2)</f>
        <v>0.70547359788888886</v>
      </c>
      <c r="Q76" s="146">
        <f>_xlfn.RANK.EQ(Table4[[#This Row],[2023]], Table4[2023], 0)</f>
        <v>76</v>
      </c>
      <c r="R76" s="146">
        <f>IF(Table4[[#This Row],[2023]]&gt;=0.8,4,
 IF(Table4[[#This Row],[2023]]&gt;=0.7,3,
 IF(Table4[[#This Row],[2023]]&gt;=0.5,2,1)))</f>
        <v>3</v>
      </c>
      <c r="S76" s="147">
        <f>Table4[[#This Row],[2023]] - Table4[[#This Row],[2010]]</f>
        <v>3.6268329600000038E-2</v>
      </c>
      <c r="T76" s="146">
        <f>_xlfn.RANK.EQ(Table4[[#This Row],[Improvement]], Table4[Improvement], 0)</f>
        <v>96</v>
      </c>
    </row>
    <row r="77" spans="2:20" x14ac:dyDescent="0.3">
      <c r="B77" s="149" t="s">
        <v>96</v>
      </c>
      <c r="C77" s="145">
        <f>(((Years!Q77/15) + (Years!C77/18)) / 2)</f>
        <v>0.77504538961111114</v>
      </c>
      <c r="D77" s="145">
        <f>(((Years!R77/15) + (Years!D77/18)) / 2)</f>
        <v>0.78634079816666658</v>
      </c>
      <c r="E77" s="145">
        <f>(((Years!S77/15) + (Years!E77/18)) / 2)</f>
        <v>0.79419479372222224</v>
      </c>
      <c r="F77" s="145">
        <f>(((Years!T77/15) + (Years!F77/18)) / 2)</f>
        <v>0.7937940756666666</v>
      </c>
      <c r="G77" s="145">
        <f>(((Years!U77/15) + (Years!G77/18)) / 2)</f>
        <v>0.79431277894444441</v>
      </c>
      <c r="H77" s="145">
        <f>(((Years!V77/15) + (Years!H77/18)) / 2)</f>
        <v>0.7943540097777777</v>
      </c>
      <c r="I77" s="145">
        <f>(((Years!W77/15) + (Years!I77/18)) / 2)</f>
        <v>0.79411351416666665</v>
      </c>
      <c r="J77" s="145">
        <f>(((Years!X77/15) + (Years!J77/18)) / 2)</f>
        <v>0.79953217527777776</v>
      </c>
      <c r="K77" s="145">
        <f>(((Years!Y77/15) + (Years!K77/18)) / 2)</f>
        <v>0.80562805077777777</v>
      </c>
      <c r="L77" s="145">
        <f>(((Years!Z77/15) + (Years!L77/18)) / 2)</f>
        <v>0.81577241566666658</v>
      </c>
      <c r="M77" s="145">
        <f>(((Years!AA77/15) + (Years!M77/18)) / 2)</f>
        <v>0.82602174461111111</v>
      </c>
      <c r="N77" s="145">
        <f>(((Years!AB77/15) + (Years!N77/18)) / 2)</f>
        <v>0.8187270673888889</v>
      </c>
      <c r="O77" s="145">
        <f>(((Years!AC77/15) + (Years!O77/18)) / 2)</f>
        <v>0.80765194155555553</v>
      </c>
      <c r="P77" s="145">
        <f>(((Years!AD77/15) + (Years!P77/18)) / 2)</f>
        <v>0.80736740211111102</v>
      </c>
      <c r="Q77" s="146">
        <f>_xlfn.RANK.EQ(Table4[[#This Row],[2023]], Table4[2023], 0)</f>
        <v>45</v>
      </c>
      <c r="R77" s="146">
        <f>IF(Table4[[#This Row],[2023]]&gt;=0.8,4,
 IF(Table4[[#This Row],[2023]]&gt;=0.7,3,
 IF(Table4[[#This Row],[2023]]&gt;=0.5,2,1)))</f>
        <v>4</v>
      </c>
      <c r="S77" s="147">
        <f>Table4[[#This Row],[2023]] - Table4[[#This Row],[2010]]</f>
        <v>3.2322012499999886E-2</v>
      </c>
      <c r="T77" s="146">
        <f>_xlfn.RANK.EQ(Table4[[#This Row],[Improvement]], Table4[Improvement], 0)</f>
        <v>102</v>
      </c>
    </row>
    <row r="78" spans="2:20" x14ac:dyDescent="0.3">
      <c r="B78" s="149" t="s">
        <v>102</v>
      </c>
      <c r="C78" s="145">
        <f>(((Years!Q78/15) + (Years!C78/18)) / 2)</f>
        <v>0.85452360577777786</v>
      </c>
      <c r="D78" s="145">
        <f>(((Years!R78/15) + (Years!D78/18)) / 2)</f>
        <v>0.85897556499999994</v>
      </c>
      <c r="E78" s="145">
        <f>(((Years!S78/15) + (Years!E78/18)) / 2)</f>
        <v>0.85989304866666672</v>
      </c>
      <c r="F78" s="145">
        <f>(((Years!T78/15) + (Years!F78/18)) / 2)</f>
        <v>0.86105695094444434</v>
      </c>
      <c r="G78" s="145">
        <f>(((Years!U78/15) + (Years!G78/18)) / 2)</f>
        <v>0.86234636738888892</v>
      </c>
      <c r="H78" s="145">
        <f>(((Years!V78/15) + (Years!H78/18)) / 2)</f>
        <v>0.86428168633333335</v>
      </c>
      <c r="I78" s="145">
        <f>(((Years!W78/15) + (Years!I78/18)) / 2)</f>
        <v>0.86528305444444442</v>
      </c>
      <c r="J78" s="145">
        <f>(((Years!X78/15) + (Years!J78/18)) / 2)</f>
        <v>0.86683098994444441</v>
      </c>
      <c r="K78" s="145">
        <f>(((Years!Y78/15) + (Years!K78/18)) / 2)</f>
        <v>0.86903749988888879</v>
      </c>
      <c r="L78" s="145">
        <f>(((Years!Z78/15) + (Years!L78/18)) / 2)</f>
        <v>0.87219012277777774</v>
      </c>
      <c r="M78" s="145">
        <f>(((Years!AA78/15) + (Years!M78/18)) / 2)</f>
        <v>0.87558531955555552</v>
      </c>
      <c r="N78" s="145">
        <f>(((Years!AB78/15) + (Years!N78/18)) / 2)</f>
        <v>0.8826746585555556</v>
      </c>
      <c r="O78" s="145">
        <f>(((Years!AC78/15) + (Years!O78/18)) / 2)</f>
        <v>0.88570220355555551</v>
      </c>
      <c r="P78" s="145">
        <f>(((Years!AD78/15) + (Years!P78/18)) / 2)</f>
        <v>0.88570220355555551</v>
      </c>
      <c r="Q78" s="146">
        <f>_xlfn.RANK.EQ(Table4[[#This Row],[2023]], Table4[2023], 0)</f>
        <v>23</v>
      </c>
      <c r="R78" s="146">
        <f>IF(Table4[[#This Row],[2023]]&gt;=0.8,4,
 IF(Table4[[#This Row],[2023]]&gt;=0.7,3,
 IF(Table4[[#This Row],[2023]]&gt;=0.5,2,1)))</f>
        <v>4</v>
      </c>
      <c r="S78" s="147">
        <f>Table4[[#This Row],[2023]] - Table4[[#This Row],[2010]]</f>
        <v>3.117859777777765E-2</v>
      </c>
      <c r="T78" s="146">
        <f>_xlfn.RANK.EQ(Table4[[#This Row],[Improvement]], Table4[Improvement], 0)</f>
        <v>105</v>
      </c>
    </row>
    <row r="79" spans="2:20" x14ac:dyDescent="0.3">
      <c r="B79" s="149" t="s">
        <v>103</v>
      </c>
      <c r="C79" s="145">
        <f>(((Years!Q79/15) + (Years!C79/18)) / 2)</f>
        <v>0.60983837988888889</v>
      </c>
      <c r="D79" s="145">
        <f>(((Years!R79/15) + (Years!D79/18)) / 2)</f>
        <v>0.6169344081</v>
      </c>
      <c r="E79" s="145">
        <f>(((Years!S79/15) + (Years!E79/18)) / 2)</f>
        <v>0.6240304363111111</v>
      </c>
      <c r="F79" s="145">
        <f>(((Years!T79/15) + (Years!F79/18)) / 2)</f>
        <v>0.60445979176666664</v>
      </c>
      <c r="G79" s="145">
        <f>(((Years!U79/15) + (Years!G79/18)) / 2)</f>
        <v>0.6110558244444444</v>
      </c>
      <c r="H79" s="145">
        <f>(((Years!V79/15) + (Years!H79/18)) / 2)</f>
        <v>0.64310333462222224</v>
      </c>
      <c r="I79" s="145">
        <f>(((Years!W79/15) + (Years!I79/18)) / 2)</f>
        <v>0.65063665991111108</v>
      </c>
      <c r="J79" s="145">
        <f>(((Years!X79/15) + (Years!J79/18)) / 2)</f>
        <v>0.6582451321777778</v>
      </c>
      <c r="K79" s="145">
        <f>(((Years!Y79/15) + (Years!K79/18)) / 2)</f>
        <v>0.66492976522222214</v>
      </c>
      <c r="L79" s="145">
        <f>(((Years!Z79/15) + (Years!L79/18)) / 2)</f>
        <v>0.67447630552222226</v>
      </c>
      <c r="M79" s="145">
        <f>(((Years!AA79/15) + (Years!M79/18)) / 2)</f>
        <v>0.6841606140444445</v>
      </c>
      <c r="N79" s="145">
        <f>(((Years!AB79/15) + (Years!N79/18)) / 2)</f>
        <v>0.6939846895666667</v>
      </c>
      <c r="O79" s="145">
        <f>(((Years!AC79/15) + (Years!O79/18)) / 2)</f>
        <v>0.6939846895666667</v>
      </c>
      <c r="P79" s="145">
        <f>(((Years!AD79/15) + (Years!P79/18)) / 2)</f>
        <v>0.6939846895666667</v>
      </c>
      <c r="Q79" s="146">
        <f>_xlfn.RANK.EQ(Table4[[#This Row],[2023]], Table4[2023], 0)</f>
        <v>81</v>
      </c>
      <c r="R79" s="146">
        <f>IF(Table4[[#This Row],[2023]]&gt;=0.8,4,
 IF(Table4[[#This Row],[2023]]&gt;=0.7,3,
 IF(Table4[[#This Row],[2023]]&gt;=0.5,2,1)))</f>
        <v>2</v>
      </c>
      <c r="S79" s="147">
        <f>Table4[[#This Row],[2023]] - Table4[[#This Row],[2010]]</f>
        <v>8.4146309677777809E-2</v>
      </c>
      <c r="T79" s="146">
        <f>_xlfn.RANK.EQ(Table4[[#This Row],[Improvement]], Table4[Improvement], 0)</f>
        <v>39</v>
      </c>
    </row>
    <row r="80" spans="2:20" x14ac:dyDescent="0.3">
      <c r="B80" s="149" t="s">
        <v>105</v>
      </c>
      <c r="C80" s="145">
        <f>(((Years!Q80/15) + (Years!C80/18)) / 2)</f>
        <v>0.61119877067777773</v>
      </c>
      <c r="D80" s="145">
        <f>(((Years!R80/15) + (Years!D80/18)) / 2)</f>
        <v>0.62946576481111105</v>
      </c>
      <c r="E80" s="145">
        <f>(((Years!S80/15) + (Years!E80/18)) / 2)</f>
        <v>0.6358017395333333</v>
      </c>
      <c r="F80" s="145">
        <f>(((Years!T80/15) + (Years!F80/18)) / 2)</f>
        <v>0.64213771397777775</v>
      </c>
      <c r="G80" s="145">
        <f>(((Years!U80/15) + (Years!G80/18)) / 2)</f>
        <v>0.64847368842222219</v>
      </c>
      <c r="H80" s="145">
        <f>(((Years!V80/15) + (Years!H80/18)) / 2)</f>
        <v>0.65480966286666664</v>
      </c>
      <c r="I80" s="145">
        <f>(((Years!W80/15) + (Years!I80/18)) / 2)</f>
        <v>0.66114563758888889</v>
      </c>
      <c r="J80" s="145">
        <f>(((Years!X80/15) + (Years!J80/18)) / 2)</f>
        <v>0.667481612</v>
      </c>
      <c r="K80" s="145">
        <f>(((Years!Y80/15) + (Years!K80/18)) / 2)</f>
        <v>0.67381758661111113</v>
      </c>
      <c r="L80" s="145">
        <f>(((Years!Z80/15) + (Years!L80/18)) / 2)</f>
        <v>0.67309295522222223</v>
      </c>
      <c r="M80" s="145">
        <f>(((Years!AA80/15) + (Years!M80/18)) / 2)</f>
        <v>0.67236832383333334</v>
      </c>
      <c r="N80" s="145">
        <f>(((Years!AB80/15) + (Years!N80/18)) / 2)</f>
        <v>0.67164369272222224</v>
      </c>
      <c r="O80" s="145">
        <f>(((Years!AC80/15) + (Years!O80/18)) / 2)</f>
        <v>0.67091906133333334</v>
      </c>
      <c r="P80" s="145">
        <f>(((Years!AD80/15) + (Years!P80/18)) / 2)</f>
        <v>0.67019442994444445</v>
      </c>
      <c r="Q80" s="146">
        <f>_xlfn.RANK.EQ(Table4[[#This Row],[2023]], Table4[2023], 0)</f>
        <v>88</v>
      </c>
      <c r="R80" s="146">
        <f>IF(Table4[[#This Row],[2023]]&gt;=0.8,4,
 IF(Table4[[#This Row],[2023]]&gt;=0.7,3,
 IF(Table4[[#This Row],[2023]]&gt;=0.5,2,1)))</f>
        <v>2</v>
      </c>
      <c r="S80" s="147">
        <f>Table4[[#This Row],[2023]] - Table4[[#This Row],[2010]]</f>
        <v>5.8995659266666722E-2</v>
      </c>
      <c r="T80" s="146">
        <f>_xlfn.RANK.EQ(Table4[[#This Row],[Improvement]], Table4[Improvement], 0)</f>
        <v>67</v>
      </c>
    </row>
    <row r="81" spans="2:20" x14ac:dyDescent="0.3">
      <c r="B81" s="149" t="s">
        <v>106</v>
      </c>
      <c r="C81" s="145">
        <f>(((Years!Q81/15) + (Years!C81/18)) / 2)</f>
        <v>0.4148756237222222</v>
      </c>
      <c r="D81" s="145">
        <f>(((Years!R81/15) + (Years!D81/18)) / 2)</f>
        <v>0.41802404714999997</v>
      </c>
      <c r="E81" s="145">
        <f>(((Years!S81/15) + (Years!E81/18)) / 2)</f>
        <v>0.42117247063888896</v>
      </c>
      <c r="F81" s="145">
        <f>(((Years!T81/15) + (Years!F81/18)) / 2)</f>
        <v>0.42432089406666668</v>
      </c>
      <c r="G81" s="145">
        <f>(((Years!U81/15) + (Years!G81/18)) / 2)</f>
        <v>0.42934624566666668</v>
      </c>
      <c r="H81" s="145">
        <f>(((Years!V81/15) + (Years!H81/18)) / 2)</f>
        <v>0.43437159734444447</v>
      </c>
      <c r="I81" s="145">
        <f>(((Years!W81/15) + (Years!I81/18)) / 2)</f>
        <v>0.44109493895555552</v>
      </c>
      <c r="J81" s="145">
        <f>(((Years!X81/15) + (Years!J81/18)) / 2)</f>
        <v>0.45206493810000004</v>
      </c>
      <c r="K81" s="145">
        <f>(((Years!Y81/15) + (Years!K81/18)) / 2)</f>
        <v>0.46303493699999998</v>
      </c>
      <c r="L81" s="145">
        <f>(((Years!Z81/15) + (Years!L81/18)) / 2)</f>
        <v>0.47400493614444444</v>
      </c>
      <c r="M81" s="145">
        <f>(((Years!AA81/15) + (Years!M81/18)) / 2)</f>
        <v>0.48594682785555554</v>
      </c>
      <c r="N81" s="145">
        <f>(((Years!AB81/15) + (Years!N81/18)) / 2)</f>
        <v>0.49638122322222222</v>
      </c>
      <c r="O81" s="145">
        <f>(((Years!AC81/15) + (Years!O81/18)) / 2)</f>
        <v>0.49638122322222222</v>
      </c>
      <c r="P81" s="145">
        <f>(((Years!AD81/15) + (Years!P81/18)) / 2)</f>
        <v>0.49638122322222222</v>
      </c>
      <c r="Q81" s="146">
        <f>_xlfn.RANK.EQ(Table4[[#This Row],[2023]], Table4[2023], 0)</f>
        <v>116</v>
      </c>
      <c r="R81" s="146">
        <f>IF(Table4[[#This Row],[2023]]&gt;=0.8,4,
 IF(Table4[[#This Row],[2023]]&gt;=0.7,3,
 IF(Table4[[#This Row],[2023]]&gt;=0.5,2,1)))</f>
        <v>1</v>
      </c>
      <c r="S81" s="147">
        <f>Table4[[#This Row],[2023]] - Table4[[#This Row],[2010]]</f>
        <v>8.1505599500000026E-2</v>
      </c>
      <c r="T81" s="146">
        <f>_xlfn.RANK.EQ(Table4[[#This Row],[Improvement]], Table4[Improvement], 0)</f>
        <v>43</v>
      </c>
    </row>
    <row r="82" spans="2:20" x14ac:dyDescent="0.3">
      <c r="B82" s="149" t="s">
        <v>112</v>
      </c>
      <c r="C82" s="145">
        <f>(((Years!Q82/15) + (Years!C82/18)) / 2)</f>
        <v>0.89097140633333338</v>
      </c>
      <c r="D82" s="145">
        <f>(((Years!R82/15) + (Years!D82/18)) / 2)</f>
        <v>0.89568556661111098</v>
      </c>
      <c r="E82" s="145">
        <f>(((Years!S82/15) + (Years!E82/18)) / 2)</f>
        <v>0.88951555900000001</v>
      </c>
      <c r="F82" s="145">
        <f>(((Years!T82/15) + (Years!F82/18)) / 2)</f>
        <v>0.8878969722222223</v>
      </c>
      <c r="G82" s="145">
        <f>(((Years!U82/15) + (Years!G82/18)) / 2)</f>
        <v>0.87488639605555552</v>
      </c>
      <c r="H82" s="145">
        <f>(((Years!V82/15) + (Years!H82/18)) / 2)</f>
        <v>0.88068501161111112</v>
      </c>
      <c r="I82" s="145">
        <f>(((Years!W82/15) + (Years!I82/18)) / 2)</f>
        <v>0.88765052172222225</v>
      </c>
      <c r="J82" s="145">
        <f>(((Years!X82/15) + (Years!J82/18)) / 2)</f>
        <v>0.89530416072222219</v>
      </c>
      <c r="K82" s="145">
        <f>(((Years!Y82/15) + (Years!K82/18)) / 2)</f>
        <v>0.89654111861111108</v>
      </c>
      <c r="L82" s="145">
        <f>(((Years!Z82/15) + (Years!L82/18)) / 2)</f>
        <v>0.89529163572222215</v>
      </c>
      <c r="M82" s="145">
        <f>(((Years!AA82/15) + (Years!M82/18)) / 2)</f>
        <v>0.89855748277777781</v>
      </c>
      <c r="N82" s="145">
        <f>(((Years!AB82/15) + (Years!N82/18)) / 2)</f>
        <v>0.90601143466666678</v>
      </c>
      <c r="O82" s="145">
        <f>(((Years!AC82/15) + (Years!O82/18)) / 2)</f>
        <v>0.9107641766111112</v>
      </c>
      <c r="P82" s="145">
        <f>(((Years!AD82/15) + (Years!P82/18)) / 2)</f>
        <v>0.9107641766111112</v>
      </c>
      <c r="Q82" s="146">
        <f>_xlfn.RANK.EQ(Table4[[#This Row],[2023]], Table4[2023], 0)</f>
        <v>15</v>
      </c>
      <c r="R82" s="146">
        <f>IF(Table4[[#This Row],[2023]]&gt;=0.8,4,
 IF(Table4[[#This Row],[2023]]&gt;=0.7,3,
 IF(Table4[[#This Row],[2023]]&gt;=0.5,2,1)))</f>
        <v>4</v>
      </c>
      <c r="S82" s="147">
        <f>Table4[[#This Row],[2023]] - Table4[[#This Row],[2010]]</f>
        <v>1.9792770277777816E-2</v>
      </c>
      <c r="T82" s="146">
        <f>_xlfn.RANK.EQ(Table4[[#This Row],[Improvement]], Table4[Improvement], 0)</f>
        <v>111</v>
      </c>
    </row>
    <row r="83" spans="2:20" x14ac:dyDescent="0.3">
      <c r="B83" s="149" t="s">
        <v>113</v>
      </c>
      <c r="C83" s="145">
        <f>(((Years!Q83/15) + (Years!C83/18)) / 2)</f>
        <v>0.81325555361111113</v>
      </c>
      <c r="D83" s="145">
        <f>(((Years!R83/15) + (Years!D83/18)) / 2)</f>
        <v>0.81546512977777774</v>
      </c>
      <c r="E83" s="145">
        <f>(((Years!S83/15) + (Years!E83/18)) / 2)</f>
        <v>0.82167473361111121</v>
      </c>
      <c r="F83" s="145">
        <f>(((Years!T83/15) + (Years!F83/18)) / 2)</f>
        <v>0.82958787283333324</v>
      </c>
      <c r="G83" s="145">
        <f>(((Years!U83/15) + (Years!G83/18)) / 2)</f>
        <v>0.83850103505555551</v>
      </c>
      <c r="H83" s="145">
        <f>(((Years!V83/15) + (Years!H83/18)) / 2)</f>
        <v>0.80741417161111118</v>
      </c>
      <c r="I83" s="145">
        <f>(((Years!W83/15) + (Years!I83/18)) / 2)</f>
        <v>0.80957444194444439</v>
      </c>
      <c r="J83" s="145">
        <f>(((Years!X83/15) + (Years!J83/18)) / 2)</f>
        <v>0.80846639116666674</v>
      </c>
      <c r="K83" s="145">
        <f>(((Years!Y83/15) + (Years!K83/18)) / 2)</f>
        <v>0.81036808344444444</v>
      </c>
      <c r="L83" s="145">
        <f>(((Years!Z83/15) + (Years!L83/18)) / 2)</f>
        <v>0.81226559016666666</v>
      </c>
      <c r="M83" s="145">
        <f>(((Years!AA83/15) + (Years!M83/18)) / 2)</f>
        <v>0.81314224161111115</v>
      </c>
      <c r="N83" s="145">
        <f>(((Years!AB83/15) + (Years!N83/18)) / 2)</f>
        <v>0.81400823416666668</v>
      </c>
      <c r="O83" s="145">
        <f>(((Years!AC83/15) + (Years!O83/18)) / 2)</f>
        <v>0.81847768194444448</v>
      </c>
      <c r="P83" s="145">
        <f>(((Years!AD83/15) + (Years!P83/18)) / 2)</f>
        <v>0.81847768194444448</v>
      </c>
      <c r="Q83" s="146">
        <f>_xlfn.RANK.EQ(Table4[[#This Row],[2023]], Table4[2023], 0)</f>
        <v>42</v>
      </c>
      <c r="R83" s="146">
        <f>IF(Table4[[#This Row],[2023]]&gt;=0.8,4,
 IF(Table4[[#This Row],[2023]]&gt;=0.7,3,
 IF(Table4[[#This Row],[2023]]&gt;=0.5,2,1)))</f>
        <v>4</v>
      </c>
      <c r="S83" s="147">
        <f>Table4[[#This Row],[2023]] - Table4[[#This Row],[2010]]</f>
        <v>5.2221283333333535E-3</v>
      </c>
      <c r="T83" s="146">
        <f>_xlfn.RANK.EQ(Table4[[#This Row],[Improvement]], Table4[Improvement], 0)</f>
        <v>121</v>
      </c>
    </row>
    <row r="84" spans="2:20" x14ac:dyDescent="0.3">
      <c r="B84" s="149" t="s">
        <v>117</v>
      </c>
      <c r="C84" s="145">
        <f>(((Years!Q84/15) + (Years!C84/18)) / 2)</f>
        <v>0.43213177597222224</v>
      </c>
      <c r="D84" s="145">
        <f>(((Years!R84/15) + (Years!D84/18)) / 2)</f>
        <v>0.43376657168333332</v>
      </c>
      <c r="E84" s="145">
        <f>(((Years!S84/15) + (Years!E84/18)) / 2)</f>
        <v>0.44009123292222219</v>
      </c>
      <c r="F84" s="145">
        <f>(((Years!T84/15) + (Years!F84/18)) / 2)</f>
        <v>0.44320478016666665</v>
      </c>
      <c r="G84" s="145">
        <f>(((Years!U84/15) + (Years!G84/18)) / 2)</f>
        <v>0.44631832737777777</v>
      </c>
      <c r="H84" s="145">
        <f>(((Years!V84/15) + (Years!H84/18)) / 2)</f>
        <v>0.45091879851111116</v>
      </c>
      <c r="I84" s="145">
        <f>(((Years!W84/15) + (Years!I84/18)) / 2)</f>
        <v>0.44755540044444447</v>
      </c>
      <c r="J84" s="145">
        <f>(((Years!X84/15) + (Years!J84/18)) / 2)</f>
        <v>0.45340786043333331</v>
      </c>
      <c r="K84" s="145">
        <f>(((Years!Y84/15) + (Years!K84/18)) / 2)</f>
        <v>0.4434575134</v>
      </c>
      <c r="L84" s="145">
        <f>(((Years!Z84/15) + (Years!L84/18)) / 2)</f>
        <v>0.42396606337777781</v>
      </c>
      <c r="M84" s="145">
        <f>(((Years!AA84/15) + (Years!M84/18)) / 2)</f>
        <v>0.41435871083333331</v>
      </c>
      <c r="N84" s="145">
        <f>(((Years!AB84/15) + (Years!N84/18)) / 2)</f>
        <v>0.40482246631666663</v>
      </c>
      <c r="O84" s="145">
        <f>(((Years!AC84/15) + (Years!O84/18)) / 2)</f>
        <v>0.40482246631666663</v>
      </c>
      <c r="P84" s="145">
        <f>(((Years!AD84/15) + (Years!P84/18)) / 2)</f>
        <v>0.40482246631666663</v>
      </c>
      <c r="Q84" s="146">
        <f>_xlfn.RANK.EQ(Table4[[#This Row],[2023]], Table4[2023], 0)</f>
        <v>122</v>
      </c>
      <c r="R84" s="146">
        <f>IF(Table4[[#This Row],[2023]]&gt;=0.8,4,
 IF(Table4[[#This Row],[2023]]&gt;=0.7,3,
 IF(Table4[[#This Row],[2023]]&gt;=0.5,2,1)))</f>
        <v>1</v>
      </c>
      <c r="S84" s="147">
        <f>Table4[[#This Row],[2023]] - Table4[[#This Row],[2010]]</f>
        <v>-2.7309309655555614E-2</v>
      </c>
      <c r="T84" s="146">
        <f>_xlfn.RANK.EQ(Table4[[#This Row],[Improvement]], Table4[Improvement], 0)</f>
        <v>127</v>
      </c>
    </row>
    <row r="85" spans="2:20" x14ac:dyDescent="0.3">
      <c r="B85" s="149" t="s">
        <v>118</v>
      </c>
      <c r="C85" s="145">
        <f>(((Years!Q85/15) + (Years!C85/18)) / 2)</f>
        <v>0.49832514686666662</v>
      </c>
      <c r="D85" s="145">
        <f>(((Years!R85/15) + (Years!D85/18)) / 2)</f>
        <v>0.50765922715555556</v>
      </c>
      <c r="E85" s="145">
        <f>(((Years!S85/15) + (Years!E85/18)) / 2)</f>
        <v>0.51699330747777772</v>
      </c>
      <c r="F85" s="145">
        <f>(((Years!T85/15) + (Years!F85/18)) / 2)</f>
        <v>0.52632738776666665</v>
      </c>
      <c r="G85" s="145">
        <f>(((Years!U85/15) + (Years!G85/18)) / 2)</f>
        <v>0.53566146805555548</v>
      </c>
      <c r="H85" s="145">
        <f>(((Years!V85/15) + (Years!H85/18)) / 2)</f>
        <v>0.54499554862222221</v>
      </c>
      <c r="I85" s="145">
        <f>(((Years!W85/15) + (Years!I85/18)) / 2)</f>
        <v>0.55432962894444437</v>
      </c>
      <c r="J85" s="145">
        <f>(((Years!X85/15) + (Years!J85/18)) / 2)</f>
        <v>0.56366370923333331</v>
      </c>
      <c r="K85" s="145">
        <f>(((Years!Y85/15) + (Years!K85/18)) / 2)</f>
        <v>0.5693611097222222</v>
      </c>
      <c r="L85" s="145">
        <f>(((Years!Z85/15) + (Years!L85/18)) / 2)</f>
        <v>0.5750585102111111</v>
      </c>
      <c r="M85" s="145">
        <f>(((Years!AA85/15) + (Years!M85/18)) / 2)</f>
        <v>0.58605089712222225</v>
      </c>
      <c r="N85" s="145">
        <f>(((Years!AB85/15) + (Years!N85/18)) / 2)</f>
        <v>0.59613681636666671</v>
      </c>
      <c r="O85" s="145">
        <f>(((Years!AC85/15) + (Years!O85/18)) / 2)</f>
        <v>0.60169039747777786</v>
      </c>
      <c r="P85" s="145">
        <f>(((Years!AD85/15) + (Years!P85/18)) / 2)</f>
        <v>0.60169039747777786</v>
      </c>
      <c r="Q85" s="146">
        <f>_xlfn.RANK.EQ(Table4[[#This Row],[2023]], Table4[2023], 0)</f>
        <v>97</v>
      </c>
      <c r="R85" s="146">
        <f>IF(Table4[[#This Row],[2023]]&gt;=0.8,4,
 IF(Table4[[#This Row],[2023]]&gt;=0.7,3,
 IF(Table4[[#This Row],[2023]]&gt;=0.5,2,1)))</f>
        <v>2</v>
      </c>
      <c r="S85" s="147">
        <f>Table4[[#This Row],[2023]] - Table4[[#This Row],[2010]]</f>
        <v>0.10336525061111124</v>
      </c>
      <c r="T85" s="146">
        <f>_xlfn.RANK.EQ(Table4[[#This Row],[Improvement]], Table4[Improvement], 0)</f>
        <v>20</v>
      </c>
    </row>
    <row r="86" spans="2:20" x14ac:dyDescent="0.3">
      <c r="B86" s="149" t="s">
        <v>122</v>
      </c>
      <c r="C86" s="145">
        <f>(((Years!Q86/15) + (Years!C86/18)) / 2)</f>
        <v>0.26640889220000002</v>
      </c>
      <c r="D86" s="145">
        <f>(((Years!R86/15) + (Years!D86/18)) / 2)</f>
        <v>0.27406555281111111</v>
      </c>
      <c r="E86" s="145">
        <f>(((Years!S86/15) + (Years!E86/18)) / 2)</f>
        <v>0.26727374758888889</v>
      </c>
      <c r="F86" s="145">
        <f>(((Years!T86/15) + (Years!F86/18)) / 2)</f>
        <v>0.26048194237222222</v>
      </c>
      <c r="G86" s="145">
        <f>(((Years!U86/15) + (Years!G86/18)) / 2)</f>
        <v>0.26310611465</v>
      </c>
      <c r="H86" s="145">
        <f>(((Years!V86/15) + (Years!H86/18)) / 2)</f>
        <v>0.25617084107222221</v>
      </c>
      <c r="I86" s="145">
        <f>(((Years!W86/15) + (Years!I86/18)) / 2)</f>
        <v>0.24749444589444444</v>
      </c>
      <c r="J86" s="145">
        <f>(((Years!X86/15) + (Years!J86/18)) / 2)</f>
        <v>0.25432166854444443</v>
      </c>
      <c r="K86" s="145">
        <f>(((Years!Y86/15) + (Years!K86/18)) / 2)</f>
        <v>0.25926037577777777</v>
      </c>
      <c r="L86" s="145">
        <f>(((Years!Z86/15) + (Years!L86/18)) / 2)</f>
        <v>0.2642630992277778</v>
      </c>
      <c r="M86" s="145">
        <f>(((Years!AA86/15) + (Years!M86/18)) / 2)</f>
        <v>0.24981248880555557</v>
      </c>
      <c r="N86" s="145">
        <f>(((Years!AB86/15) + (Years!N86/18)) / 2)</f>
        <v>0.24909254241666667</v>
      </c>
      <c r="O86" s="145">
        <f>(((Years!AC86/15) + (Years!O86/18)) / 2)</f>
        <v>0.24909254241666667</v>
      </c>
      <c r="P86" s="145">
        <f>(((Years!AD86/15) + (Years!P86/18)) / 2)</f>
        <v>0.24909254241666667</v>
      </c>
      <c r="Q86" s="146">
        <f>_xlfn.RANK.EQ(Table4[[#This Row],[2023]], Table4[2023], 0)</f>
        <v>132</v>
      </c>
      <c r="R86" s="146">
        <f>IF(Table4[[#This Row],[2023]]&gt;=0.8,4,
 IF(Table4[[#This Row],[2023]]&gt;=0.7,3,
 IF(Table4[[#This Row],[2023]]&gt;=0.5,2,1)))</f>
        <v>1</v>
      </c>
      <c r="S86" s="147">
        <f>Table4[[#This Row],[2023]] - Table4[[#This Row],[2010]]</f>
        <v>-1.7316349783333351E-2</v>
      </c>
      <c r="T86" s="146">
        <f>_xlfn.RANK.EQ(Table4[[#This Row],[Improvement]], Table4[Improvement], 0)</f>
        <v>124</v>
      </c>
    </row>
    <row r="87" spans="2:20" x14ac:dyDescent="0.3">
      <c r="B87" s="149" t="s">
        <v>123</v>
      </c>
      <c r="C87" s="145">
        <f>(((Years!Q87/15) + (Years!C87/18)) / 2)</f>
        <v>0.7758427937222222</v>
      </c>
      <c r="D87" s="145">
        <f>(((Years!R87/15) + (Years!D87/18)) / 2)</f>
        <v>0.76711083011111114</v>
      </c>
      <c r="E87" s="145">
        <f>(((Years!S87/15) + (Years!E87/18)) / 2)</f>
        <v>0.78405666883333336</v>
      </c>
      <c r="F87" s="145">
        <f>(((Years!T87/15) + (Years!F87/18)) / 2)</f>
        <v>0.79532222211111114</v>
      </c>
      <c r="G87" s="145">
        <f>(((Years!U87/15) + (Years!G87/18)) / 2)</f>
        <v>0.79919277811111111</v>
      </c>
      <c r="H87" s="145">
        <f>(((Years!V87/15) + (Years!H87/18)) / 2)</f>
        <v>0.80395998966666671</v>
      </c>
      <c r="I87" s="145">
        <f>(((Years!W87/15) + (Years!I87/18)) / 2)</f>
        <v>0.80567027727777774</v>
      </c>
      <c r="J87" s="145">
        <f>(((Years!X87/15) + (Years!J87/18)) / 2)</f>
        <v>0.81657833005555558</v>
      </c>
      <c r="K87" s="145">
        <f>(((Years!Y87/15) + (Years!K87/18)) / 2)</f>
        <v>0.83225390638888885</v>
      </c>
      <c r="L87" s="145">
        <f>(((Years!Z87/15) + (Years!L87/18)) / 2)</f>
        <v>0.8349164011111111</v>
      </c>
      <c r="M87" s="145">
        <f>(((Years!AA87/15) + (Years!M87/18)) / 2)</f>
        <v>0.83895806744444446</v>
      </c>
      <c r="N87" s="145">
        <f>(((Years!AB87/15) + (Years!N87/18)) / 2)</f>
        <v>0.85461616916666672</v>
      </c>
      <c r="O87" s="145">
        <f>(((Years!AC87/15) + (Years!O87/18)) / 2)</f>
        <v>0.85596368444444448</v>
      </c>
      <c r="P87" s="145">
        <f>(((Years!AD87/15) + (Years!P87/18)) / 2)</f>
        <v>0.85596368444444448</v>
      </c>
      <c r="Q87" s="146">
        <f>_xlfn.RANK.EQ(Table4[[#This Row],[2023]], Table4[2023], 0)</f>
        <v>32</v>
      </c>
      <c r="R87" s="146">
        <f>IF(Table4[[#This Row],[2023]]&gt;=0.8,4,
 IF(Table4[[#This Row],[2023]]&gt;=0.7,3,
 IF(Table4[[#This Row],[2023]]&gt;=0.5,2,1)))</f>
        <v>4</v>
      </c>
      <c r="S87" s="147">
        <f>Table4[[#This Row],[2023]] - Table4[[#This Row],[2010]]</f>
        <v>8.0120890722222282E-2</v>
      </c>
      <c r="T87" s="146">
        <f>_xlfn.RANK.EQ(Table4[[#This Row],[Improvement]], Table4[Improvement], 0)</f>
        <v>45</v>
      </c>
    </row>
    <row r="88" spans="2:20" x14ac:dyDescent="0.3">
      <c r="B88" s="149" t="s">
        <v>119</v>
      </c>
      <c r="C88" s="145">
        <f>(((Years!Q88/15) + (Years!C88/18)) / 2)</f>
        <v>0.63978833096666665</v>
      </c>
      <c r="D88" s="145">
        <f>(((Years!R88/15) + (Years!D88/18)) / 2)</f>
        <v>0.64900054944444441</v>
      </c>
      <c r="E88" s="145">
        <f>(((Years!S88/15) + (Years!E88/18)) / 2)</f>
        <v>0.6644327640333334</v>
      </c>
      <c r="F88" s="145">
        <f>(((Years!T88/15) + (Years!F88/18)) / 2)</f>
        <v>0.66512526412222228</v>
      </c>
      <c r="G88" s="145">
        <f>(((Years!U88/15) + (Years!G88/18)) / 2)</f>
        <v>0.6712005298</v>
      </c>
      <c r="H88" s="145">
        <f>(((Years!V88/15) + (Years!H88/18)) / 2)</f>
        <v>0.68206222325555554</v>
      </c>
      <c r="I88" s="145">
        <f>(((Years!W88/15) + (Years!I88/18)) / 2)</f>
        <v>0.6943330710333333</v>
      </c>
      <c r="J88" s="145">
        <f>(((Years!X88/15) + (Years!J88/18)) / 2)</f>
        <v>0.70390777597777787</v>
      </c>
      <c r="K88" s="145">
        <f>(((Years!Y88/15) + (Years!K88/18)) / 2)</f>
        <v>0.7121958415555556</v>
      </c>
      <c r="L88" s="145">
        <f>(((Years!Z88/15) + (Years!L88/18)) / 2)</f>
        <v>0.71765695675555552</v>
      </c>
      <c r="M88" s="145">
        <f>(((Years!AA88/15) + (Years!M88/18)) / 2)</f>
        <v>0.71908612251111115</v>
      </c>
      <c r="N88" s="145">
        <f>(((Years!AB88/15) + (Years!N88/18)) / 2)</f>
        <v>0.71457535252222226</v>
      </c>
      <c r="O88" s="145">
        <f>(((Years!AC88/15) + (Years!O88/18)) / 2)</f>
        <v>0.71354231113333333</v>
      </c>
      <c r="P88" s="145">
        <f>(((Years!AD88/15) + (Years!P88/18)) / 2)</f>
        <v>0.71354231113333333</v>
      </c>
      <c r="Q88" s="146">
        <f>_xlfn.RANK.EQ(Table4[[#This Row],[2023]], Table4[2023], 0)</f>
        <v>74</v>
      </c>
      <c r="R88" s="146">
        <f>IF(Table4[[#This Row],[2023]]&gt;=0.8,4,
 IF(Table4[[#This Row],[2023]]&gt;=0.7,3,
 IF(Table4[[#This Row],[2023]]&gt;=0.5,2,1)))</f>
        <v>3</v>
      </c>
      <c r="S88" s="147">
        <f>Table4[[#This Row],[2023]] - Table4[[#This Row],[2010]]</f>
        <v>7.3753980166666677E-2</v>
      </c>
      <c r="T88" s="146">
        <f>_xlfn.RANK.EQ(Table4[[#This Row],[Improvement]], Table4[Improvement], 0)</f>
        <v>50</v>
      </c>
    </row>
    <row r="89" spans="2:20" x14ac:dyDescent="0.3">
      <c r="B89" s="149" t="s">
        <v>116</v>
      </c>
      <c r="C89" s="145">
        <f>(((Years!Q89/15) + (Years!C89/18)) / 2)</f>
        <v>0.75206237372222229</v>
      </c>
      <c r="D89" s="145">
        <f>(((Years!R89/15) + (Years!D89/18)) / 2)</f>
        <v>0.76359154066666668</v>
      </c>
      <c r="E89" s="145">
        <f>(((Years!S89/15) + (Years!E89/18)) / 2)</f>
        <v>0.77745399922222225</v>
      </c>
      <c r="F89" s="145">
        <f>(((Years!T89/15) + (Years!F89/18)) / 2)</f>
        <v>0.77717627255555555</v>
      </c>
      <c r="G89" s="145">
        <f>(((Years!U89/15) + (Years!G89/18)) / 2)</f>
        <v>0.78157609838888886</v>
      </c>
      <c r="H89" s="145">
        <f>(((Years!V89/15) + (Years!H89/18)) / 2)</f>
        <v>0.78056250144444439</v>
      </c>
      <c r="I89" s="145">
        <f>(((Years!W89/15) + (Years!I89/18)) / 2)</f>
        <v>0.78197082416666663</v>
      </c>
      <c r="J89" s="145">
        <f>(((Years!X89/15) + (Years!J89/18)) / 2)</f>
        <v>0.78879416244444445</v>
      </c>
      <c r="K89" s="145">
        <f>(((Years!Y89/15) + (Years!K89/18)) / 2)</f>
        <v>0.79237498155555564</v>
      </c>
      <c r="L89" s="145">
        <f>(((Years!Z89/15) + (Years!L89/18)) / 2)</f>
        <v>0.79403889988888887</v>
      </c>
      <c r="M89" s="145">
        <f>(((Years!AA89/15) + (Years!M89/18)) / 2)</f>
        <v>0.79723417494444448</v>
      </c>
      <c r="N89" s="145">
        <f>(((Years!AB89/15) + (Years!N89/18)) / 2)</f>
        <v>0.800626891611111</v>
      </c>
      <c r="O89" s="145">
        <f>(((Years!AC89/15) + (Years!O89/18)) / 2)</f>
        <v>0.80096023261111116</v>
      </c>
      <c r="P89" s="145">
        <f>(((Years!AD89/15) + (Years!P89/18)) / 2)</f>
        <v>0.80096023261111116</v>
      </c>
      <c r="Q89" s="146">
        <f>_xlfn.RANK.EQ(Table4[[#This Row],[2023]], Table4[2023], 0)</f>
        <v>48</v>
      </c>
      <c r="R89" s="146">
        <f>IF(Table4[[#This Row],[2023]]&gt;=0.8,4,
 IF(Table4[[#This Row],[2023]]&gt;=0.7,3,
 IF(Table4[[#This Row],[2023]]&gt;=0.5,2,1)))</f>
        <v>4</v>
      </c>
      <c r="S89" s="147">
        <f>Table4[[#This Row],[2023]] - Table4[[#This Row],[2010]]</f>
        <v>4.8897858888888868E-2</v>
      </c>
      <c r="T89" s="146">
        <f>_xlfn.RANK.EQ(Table4[[#This Row],[Improvement]], Table4[Improvement], 0)</f>
        <v>83</v>
      </c>
    </row>
    <row r="90" spans="2:20" x14ac:dyDescent="0.3">
      <c r="B90" s="149" t="s">
        <v>126</v>
      </c>
      <c r="C90" s="145">
        <f>(((Years!Q90/15) + (Years!C90/18)) / 2)</f>
        <v>0.73598693727777786</v>
      </c>
      <c r="D90" s="145">
        <f>(((Years!R90/15) + (Years!D90/18)) / 2)</f>
        <v>0.74589938333333339</v>
      </c>
      <c r="E90" s="145">
        <f>(((Years!S90/15) + (Years!E90/18)) / 2)</f>
        <v>0.75449151994444441</v>
      </c>
      <c r="F90" s="145">
        <f>(((Years!T90/15) + (Years!F90/18)) / 2)</f>
        <v>0.75444409599999995</v>
      </c>
      <c r="G90" s="145">
        <f>(((Years!U90/15) + (Years!G90/18)) / 2)</f>
        <v>0.75439667177777781</v>
      </c>
      <c r="H90" s="145">
        <f>(((Years!V90/15) + (Years!H90/18)) / 2)</f>
        <v>0.76031965950000002</v>
      </c>
      <c r="I90" s="145">
        <f>(((Years!W90/15) + (Years!I90/18)) / 2)</f>
        <v>0.77283346416666665</v>
      </c>
      <c r="J90" s="145">
        <f>(((Years!X90/15) + (Years!J90/18)) / 2)</f>
        <v>0.77113089822222225</v>
      </c>
      <c r="K90" s="145">
        <f>(((Years!Y90/15) + (Years!K90/18)) / 2)</f>
        <v>0.77148527566666658</v>
      </c>
      <c r="L90" s="145">
        <f>(((Years!Z90/15) + (Years!L90/18)) / 2)</f>
        <v>0.7417958203888888</v>
      </c>
      <c r="M90" s="145">
        <f>(((Years!AA90/15) + (Years!M90/18)) / 2)</f>
        <v>0.70898234920000003</v>
      </c>
      <c r="N90" s="145">
        <f>(((Years!AB90/15) + (Years!N90/18)) / 2)</f>
        <v>0.70090304114444457</v>
      </c>
      <c r="O90" s="145">
        <f>(((Years!AC90/15) + (Years!O90/18)) / 2)</f>
        <v>0.69282373308888889</v>
      </c>
      <c r="P90" s="145">
        <f>(((Years!AD90/15) + (Years!P90/18)) / 2)</f>
        <v>0.69282373308888889</v>
      </c>
      <c r="Q90" s="146">
        <f>_xlfn.RANK.EQ(Table4[[#This Row],[2023]], Table4[2023], 0)</f>
        <v>83</v>
      </c>
      <c r="R90" s="146">
        <f>IF(Table4[[#This Row],[2023]]&gt;=0.8,4,
 IF(Table4[[#This Row],[2023]]&gt;=0.7,3,
 IF(Table4[[#This Row],[2023]]&gt;=0.5,2,1)))</f>
        <v>2</v>
      </c>
      <c r="S90" s="147">
        <f>Table4[[#This Row],[2023]] - Table4[[#This Row],[2010]]</f>
        <v>-4.3163204188888971E-2</v>
      </c>
      <c r="T90" s="146">
        <f>_xlfn.RANK.EQ(Table4[[#This Row],[Improvement]], Table4[Improvement], 0)</f>
        <v>130</v>
      </c>
    </row>
    <row r="91" spans="2:20" x14ac:dyDescent="0.3">
      <c r="B91" s="149" t="s">
        <v>125</v>
      </c>
      <c r="C91" s="145">
        <f>(((Years!Q91/15) + (Years!C91/18)) / 2)</f>
        <v>0.79226331699999997</v>
      </c>
      <c r="D91" s="145">
        <f>(((Years!R91/15) + (Years!D91/18)) / 2)</f>
        <v>0.80117555183333322</v>
      </c>
      <c r="E91" s="145">
        <f>(((Years!S91/15) + (Years!E91/18)) / 2)</f>
        <v>0.8081193955</v>
      </c>
      <c r="F91" s="145">
        <f>(((Years!T91/15) + (Years!F91/18)) / 2)</f>
        <v>0.81565473777777786</v>
      </c>
      <c r="G91" s="145">
        <f>(((Years!U91/15) + (Years!G91/18)) / 2)</f>
        <v>0.82319007999999994</v>
      </c>
      <c r="H91" s="145">
        <f>(((Years!V91/15) + (Years!H91/18)) / 2)</f>
        <v>0.83072542227777779</v>
      </c>
      <c r="I91" s="145">
        <f>(((Years!W91/15) + (Years!I91/18)) / 2)</f>
        <v>0.82267149205555556</v>
      </c>
      <c r="J91" s="145">
        <f>(((Years!X91/15) + (Years!J91/18)) / 2)</f>
        <v>0.83216673238888883</v>
      </c>
      <c r="K91" s="145">
        <f>(((Years!Y91/15) + (Years!K91/18)) / 2)</f>
        <v>0.83804669905555551</v>
      </c>
      <c r="L91" s="145">
        <f>(((Years!Z91/15) + (Years!L91/18)) / 2)</f>
        <v>0.84233600111111118</v>
      </c>
      <c r="M91" s="145">
        <f>(((Years!AA91/15) + (Years!M91/18)) / 2)</f>
        <v>0.85145370305555557</v>
      </c>
      <c r="N91" s="145">
        <f>(((Years!AB91/15) + (Years!N91/18)) / 2)</f>
        <v>0.8585925187222222</v>
      </c>
      <c r="O91" s="145">
        <f>(((Years!AC91/15) + (Years!O91/18)) / 2)</f>
        <v>0.85614390705555554</v>
      </c>
      <c r="P91" s="145">
        <f>(((Years!AD91/15) + (Years!P91/18)) / 2)</f>
        <v>0.85736778899999999</v>
      </c>
      <c r="Q91" s="146">
        <f>_xlfn.RANK.EQ(Table4[[#This Row],[2023]], Table4[2023], 0)</f>
        <v>31</v>
      </c>
      <c r="R91" s="146">
        <f>IF(Table4[[#This Row],[2023]]&gt;=0.8,4,
 IF(Table4[[#This Row],[2023]]&gt;=0.7,3,
 IF(Table4[[#This Row],[2023]]&gt;=0.5,2,1)))</f>
        <v>4</v>
      </c>
      <c r="S91" s="147">
        <f>Table4[[#This Row],[2023]] - Table4[[#This Row],[2010]]</f>
        <v>6.5104472000000024E-2</v>
      </c>
      <c r="T91" s="146">
        <f>_xlfn.RANK.EQ(Table4[[#This Row],[Improvement]], Table4[Improvement], 0)</f>
        <v>60</v>
      </c>
    </row>
    <row r="92" spans="2:20" x14ac:dyDescent="0.3">
      <c r="B92" s="149" t="s">
        <v>115</v>
      </c>
      <c r="C92" s="145">
        <f>(((Years!Q92/15) + (Years!C92/18)) / 2)</f>
        <v>0.44449611999999994</v>
      </c>
      <c r="D92" s="145">
        <f>(((Years!R92/15) + (Years!D92/18)) / 2)</f>
        <v>0.46245304972222223</v>
      </c>
      <c r="E92" s="145">
        <f>(((Years!S92/15) + (Years!E92/18)) / 2)</f>
        <v>0.47955416250000005</v>
      </c>
      <c r="F92" s="145">
        <f>(((Years!T92/15) + (Years!F92/18)) / 2)</f>
        <v>0.49615955</v>
      </c>
      <c r="G92" s="145">
        <f>(((Years!U92/15) + (Years!G92/18)) / 2)</f>
        <v>0.51276493777777787</v>
      </c>
      <c r="H92" s="145">
        <f>(((Years!V92/15) + (Years!H92/18)) / 2)</f>
        <v>0.52937032527777772</v>
      </c>
      <c r="I92" s="145">
        <f>(((Years!W92/15) + (Years!I92/18)) / 2)</f>
        <v>0.54284237972222227</v>
      </c>
      <c r="J92" s="145">
        <f>(((Years!X92/15) + (Years!J92/18)) / 2)</f>
        <v>0.5563144338888889</v>
      </c>
      <c r="K92" s="145">
        <f>(((Years!Y92/15) + (Years!K92/18)) / 2)</f>
        <v>0.56634388277777781</v>
      </c>
      <c r="L92" s="145">
        <f>(((Years!Z92/15) + (Years!L92/18)) / 2)</f>
        <v>0.57780861166666664</v>
      </c>
      <c r="M92" s="145">
        <f>(((Years!AA92/15) + (Years!M92/18)) / 2)</f>
        <v>0.58859609916666666</v>
      </c>
      <c r="N92" s="145">
        <f>(((Years!AB92/15) + (Years!N92/18)) / 2)</f>
        <v>0.59658055444444447</v>
      </c>
      <c r="O92" s="145">
        <f>(((Years!AC92/15) + (Years!O92/18)) / 2)</f>
        <v>0.61200056749999998</v>
      </c>
      <c r="P92" s="145">
        <f>(((Years!AD92/15) + (Years!P92/18)) / 2)</f>
        <v>0.62534972972222225</v>
      </c>
      <c r="Q92" s="146">
        <f>_xlfn.RANK.EQ(Table4[[#This Row],[2023]], Table4[2023], 0)</f>
        <v>95</v>
      </c>
      <c r="R92" s="146">
        <f>IF(Table4[[#This Row],[2023]]&gt;=0.8,4,
 IF(Table4[[#This Row],[2023]]&gt;=0.7,3,
 IF(Table4[[#This Row],[2023]]&gt;=0.5,2,1)))</f>
        <v>2</v>
      </c>
      <c r="S92" s="147">
        <f>Table4[[#This Row],[2023]] - Table4[[#This Row],[2010]]</f>
        <v>0.18085360972222231</v>
      </c>
      <c r="T92" s="146">
        <f>_xlfn.RANK.EQ(Table4[[#This Row],[Improvement]], Table4[Improvement], 0)</f>
        <v>4</v>
      </c>
    </row>
    <row r="93" spans="2:20" x14ac:dyDescent="0.3">
      <c r="B93" s="149" t="s">
        <v>127</v>
      </c>
      <c r="C93" s="145">
        <f>(((Years!Q93/15) + (Years!C93/18)) / 2)</f>
        <v>0.36581916416666665</v>
      </c>
      <c r="D93" s="145">
        <f>(((Years!R93/15) + (Years!D93/18)) / 2)</f>
        <v>0.36313443186666666</v>
      </c>
      <c r="E93" s="145">
        <f>(((Years!S93/15) + (Years!E93/18)) / 2)</f>
        <v>0.36442026429444441</v>
      </c>
      <c r="F93" s="145">
        <f>(((Years!T93/15) + (Years!F93/18)) / 2)</f>
        <v>0.38546776514444447</v>
      </c>
      <c r="G93" s="145">
        <f>(((Years!U93/15) + (Years!G93/18)) / 2)</f>
        <v>0.38882471324444445</v>
      </c>
      <c r="H93" s="145">
        <f>(((Years!V93/15) + (Years!H93/18)) / 2)</f>
        <v>0.39390834162222221</v>
      </c>
      <c r="I93" s="145">
        <f>(((Years!W93/15) + (Years!I93/18)) / 2)</f>
        <v>0.39190791722222224</v>
      </c>
      <c r="J93" s="145">
        <f>(((Years!X93/15) + (Years!J93/18)) / 2)</f>
        <v>0.3899074925444444</v>
      </c>
      <c r="K93" s="145">
        <f>(((Years!Y93/15) + (Years!K93/18)) / 2)</f>
        <v>0.40209776535555558</v>
      </c>
      <c r="L93" s="145">
        <f>(((Years!Z93/15) + (Years!L93/18)) / 2)</f>
        <v>0.41432589480000004</v>
      </c>
      <c r="M93" s="145">
        <f>(((Years!AA93/15) + (Years!M93/18)) / 2)</f>
        <v>0.42659231455555557</v>
      </c>
      <c r="N93" s="145">
        <f>(((Years!AB93/15) + (Years!N93/18)) / 2)</f>
        <v>0.44218340850000004</v>
      </c>
      <c r="O93" s="145">
        <f>(((Years!AC93/15) + (Years!O93/18)) / 2)</f>
        <v>0.45435824130000002</v>
      </c>
      <c r="P93" s="145">
        <f>(((Years!AD93/15) + (Years!P93/18)) / 2)</f>
        <v>0.45435824130000002</v>
      </c>
      <c r="Q93" s="146">
        <f>_xlfn.RANK.EQ(Table4[[#This Row],[2023]], Table4[2023], 0)</f>
        <v>119</v>
      </c>
      <c r="R93" s="146">
        <f>IF(Table4[[#This Row],[2023]]&gt;=0.8,4,
 IF(Table4[[#This Row],[2023]]&gt;=0.7,3,
 IF(Table4[[#This Row],[2023]]&gt;=0.5,2,1)))</f>
        <v>1</v>
      </c>
      <c r="S93" s="147">
        <f>Table4[[#This Row],[2023]] - Table4[[#This Row],[2010]]</f>
        <v>8.8539077133333366E-2</v>
      </c>
      <c r="T93" s="146">
        <f>_xlfn.RANK.EQ(Table4[[#This Row],[Improvement]], Table4[Improvement], 0)</f>
        <v>34</v>
      </c>
    </row>
    <row r="94" spans="2:20" x14ac:dyDescent="0.3">
      <c r="B94" s="149" t="s">
        <v>124</v>
      </c>
      <c r="C94" s="145">
        <f>(((Years!Q94/15) + (Years!C94/18)) / 2)</f>
        <v>0.38723099475</v>
      </c>
      <c r="D94" s="145">
        <f>(((Years!R94/15) + (Years!D94/18)) / 2)</f>
        <v>0.4009897973444444</v>
      </c>
      <c r="E94" s="145">
        <f>(((Years!S94/15) + (Years!E94/18)) / 2)</f>
        <v>0.41474859990555552</v>
      </c>
      <c r="F94" s="145">
        <f>(((Years!T94/15) + (Years!F94/18)) / 2)</f>
        <v>0.42850740238888885</v>
      </c>
      <c r="G94" s="145">
        <f>(((Years!U94/15) + (Years!G94/18)) / 2)</f>
        <v>0.44226620520000004</v>
      </c>
      <c r="H94" s="145">
        <f>(((Years!V94/15) + (Years!H94/18)) / 2)</f>
        <v>0.45602500776666666</v>
      </c>
      <c r="I94" s="145">
        <f>(((Years!W94/15) + (Years!I94/18)) / 2)</f>
        <v>0.46698107003333333</v>
      </c>
      <c r="J94" s="145">
        <f>(((Years!X94/15) + (Years!J94/18)) / 2)</f>
        <v>0.49110582046666668</v>
      </c>
      <c r="K94" s="145">
        <f>(((Years!Y94/15) + (Years!K94/18)) / 2)</f>
        <v>0.51523057086666668</v>
      </c>
      <c r="L94" s="145">
        <f>(((Years!Z94/15) + (Years!L94/18)) / 2)</f>
        <v>0.53223779463333332</v>
      </c>
      <c r="M94" s="145">
        <f>(((Years!AA94/15) + (Years!M94/18)) / 2)</f>
        <v>0.53223779463333332</v>
      </c>
      <c r="N94" s="145">
        <f>(((Years!AB94/15) + (Years!N94/18)) / 2)</f>
        <v>0.53223779463333332</v>
      </c>
      <c r="O94" s="145">
        <f>(((Years!AC94/15) + (Years!O94/18)) / 2)</f>
        <v>0.53223779463333332</v>
      </c>
      <c r="P94" s="145">
        <f>(((Years!AD94/15) + (Years!P94/18)) / 2)</f>
        <v>0.53223779463333332</v>
      </c>
      <c r="Q94" s="146">
        <f>_xlfn.RANK.EQ(Table4[[#This Row],[2023]], Table4[2023], 0)</f>
        <v>112</v>
      </c>
      <c r="R94" s="146">
        <f>IF(Table4[[#This Row],[2023]]&gt;=0.8,4,
 IF(Table4[[#This Row],[2023]]&gt;=0.7,3,
 IF(Table4[[#This Row],[2023]]&gt;=0.5,2,1)))</f>
        <v>2</v>
      </c>
      <c r="S94" s="147">
        <f>Table4[[#This Row],[2023]] - Table4[[#This Row],[2010]]</f>
        <v>0.14500679988333331</v>
      </c>
      <c r="T94" s="146">
        <f>_xlfn.RANK.EQ(Table4[[#This Row],[Improvement]], Table4[Improvement], 0)</f>
        <v>10</v>
      </c>
    </row>
    <row r="95" spans="2:20" x14ac:dyDescent="0.3">
      <c r="B95" s="149" t="s">
        <v>132</v>
      </c>
      <c r="C95" s="145">
        <f>(((Years!Q95/15) + (Years!C95/18)) / 2)</f>
        <v>0.53307650151111108</v>
      </c>
      <c r="D95" s="145">
        <f>(((Years!R95/15) + (Years!D95/18)) / 2)</f>
        <v>0.53766758372222223</v>
      </c>
      <c r="E95" s="145">
        <f>(((Years!S95/15) + (Years!E95/18)) / 2)</f>
        <v>0.54225866568888892</v>
      </c>
      <c r="F95" s="145">
        <f>(((Years!T95/15) + (Years!F95/18)) / 2)</f>
        <v>0.54684974790000007</v>
      </c>
      <c r="G95" s="145">
        <f>(((Years!U95/15) + (Years!G95/18)) / 2)</f>
        <v>0.55144519819999993</v>
      </c>
      <c r="H95" s="145">
        <f>(((Years!V95/15) + (Years!H95/18)) / 2)</f>
        <v>0.55604211207777776</v>
      </c>
      <c r="I95" s="145">
        <f>(((Years!W95/15) + (Years!I95/18)) / 2)</f>
        <v>0.55844586064444446</v>
      </c>
      <c r="J95" s="145">
        <f>(((Years!X95/15) + (Years!J95/18)) / 2)</f>
        <v>0.56085107889999997</v>
      </c>
      <c r="K95" s="145">
        <f>(((Years!Y95/15) + (Years!K95/18)) / 2)</f>
        <v>0.56325776965555552</v>
      </c>
      <c r="L95" s="145">
        <f>(((Years!Z95/15) + (Years!L95/18)) / 2)</f>
        <v>0.56566593655555553</v>
      </c>
      <c r="M95" s="145">
        <f>(((Years!AA95/15) + (Years!M95/18)) / 2)</f>
        <v>0.5680755823111111</v>
      </c>
      <c r="N95" s="145">
        <f>(((Years!AB95/15) + (Years!N95/18)) / 2)</f>
        <v>0.56980088816666663</v>
      </c>
      <c r="O95" s="145">
        <f>(((Years!AC95/15) + (Years!O95/18)) / 2)</f>
        <v>0.56980088816666663</v>
      </c>
      <c r="P95" s="145">
        <f>(((Years!AD95/15) + (Years!P95/18)) / 2)</f>
        <v>0.56980088816666663</v>
      </c>
      <c r="Q95" s="146">
        <f>_xlfn.RANK.EQ(Table4[[#This Row],[2023]], Table4[2023], 0)</f>
        <v>100</v>
      </c>
      <c r="R95" s="146">
        <f>IF(Table4[[#This Row],[2023]]&gt;=0.8,4,
 IF(Table4[[#This Row],[2023]]&gt;=0.7,3,
 IF(Table4[[#This Row],[2023]]&gt;=0.5,2,1)))</f>
        <v>2</v>
      </c>
      <c r="S95" s="147">
        <f>Table4[[#This Row],[2023]] - Table4[[#This Row],[2010]]</f>
        <v>3.6724386655555552E-2</v>
      </c>
      <c r="T95" s="146">
        <f>_xlfn.RANK.EQ(Table4[[#This Row],[Improvement]], Table4[Improvement], 0)</f>
        <v>95</v>
      </c>
    </row>
    <row r="96" spans="2:20" x14ac:dyDescent="0.3">
      <c r="B96" s="149" t="s">
        <v>138</v>
      </c>
      <c r="C96" s="145">
        <f>(((Years!Q96/15) + (Years!C96/18)) / 2)</f>
        <v>0.44582888443333335</v>
      </c>
      <c r="D96" s="145">
        <f>(((Years!R96/15) + (Years!D96/18)) / 2)</f>
        <v>0.46073804964444443</v>
      </c>
      <c r="E96" s="145">
        <f>(((Years!S96/15) + (Years!E96/18)) / 2)</f>
        <v>0.46609844322222221</v>
      </c>
      <c r="F96" s="145">
        <f>(((Years!T96/15) + (Years!F96/18)) / 2)</f>
        <v>0.47145883680000006</v>
      </c>
      <c r="G96" s="145">
        <f>(((Years!U96/15) + (Years!G96/18)) / 2)</f>
        <v>0.4707391061777777</v>
      </c>
      <c r="H96" s="145">
        <f>(((Years!V96/15) + (Years!H96/18)) / 2)</f>
        <v>0.4740143436444445</v>
      </c>
      <c r="I96" s="145">
        <f>(((Years!W96/15) + (Years!I96/18)) / 2)</f>
        <v>0.47732656277777774</v>
      </c>
      <c r="J96" s="145">
        <f>(((Years!X96/15) + (Years!J96/18)) / 2)</f>
        <v>0.48386845049999999</v>
      </c>
      <c r="K96" s="145">
        <f>(((Years!Y96/15) + (Years!K96/18)) / 2)</f>
        <v>0.49387589825555556</v>
      </c>
      <c r="L96" s="145">
        <f>(((Years!Z96/15) + (Years!L96/18)) / 2)</f>
        <v>0.50388334597777784</v>
      </c>
      <c r="M96" s="145">
        <f>(((Years!AA96/15) + (Years!M96/18)) / 2)</f>
        <v>0.49851965915555552</v>
      </c>
      <c r="N96" s="145">
        <f>(((Years!AB96/15) + (Years!N96/18)) / 2)</f>
        <v>0.49553467427777775</v>
      </c>
      <c r="O96" s="145">
        <f>(((Years!AC96/15) + (Years!O96/18)) / 2)</f>
        <v>0.49633756205555557</v>
      </c>
      <c r="P96" s="145">
        <f>(((Years!AD96/15) + (Years!P96/18)) / 2)</f>
        <v>0.53218832538888894</v>
      </c>
      <c r="Q96" s="146">
        <f>_xlfn.RANK.EQ(Table4[[#This Row],[2023]], Table4[2023], 0)</f>
        <v>113</v>
      </c>
      <c r="R96" s="146">
        <f>IF(Table4[[#This Row],[2023]]&gt;=0.8,4,
 IF(Table4[[#This Row],[2023]]&gt;=0.7,3,
 IF(Table4[[#This Row],[2023]]&gt;=0.5,2,1)))</f>
        <v>2</v>
      </c>
      <c r="S96" s="147">
        <f>Table4[[#This Row],[2023]] - Table4[[#This Row],[2010]]</f>
        <v>8.6359440955555589E-2</v>
      </c>
      <c r="T96" s="146">
        <f>_xlfn.RANK.EQ(Table4[[#This Row],[Improvement]], Table4[Improvement], 0)</f>
        <v>36</v>
      </c>
    </row>
    <row r="97" spans="2:20" x14ac:dyDescent="0.3">
      <c r="B97" s="149" t="s">
        <v>136</v>
      </c>
      <c r="C97" s="145">
        <f>(((Years!Q97/15) + (Years!C97/18)) / 2)</f>
        <v>0.87198167383333336</v>
      </c>
      <c r="D97" s="145">
        <f>(((Years!R97/15) + (Years!D97/18)) / 2)</f>
        <v>0.89537553799999992</v>
      </c>
      <c r="E97" s="145">
        <f>(((Years!S97/15) + (Years!E97/18)) / 2)</f>
        <v>0.89901777922222226</v>
      </c>
      <c r="F97" s="145">
        <f>(((Years!T97/15) + (Years!F97/18)) / 2)</f>
        <v>0.90372849550000001</v>
      </c>
      <c r="G97" s="145">
        <f>(((Years!U97/15) + (Years!G97/18)) / 2)</f>
        <v>0.90743925305555562</v>
      </c>
      <c r="H97" s="145">
        <f>(((Years!V97/15) + (Years!H97/18)) / 2)</f>
        <v>0.91215000133333335</v>
      </c>
      <c r="I97" s="145">
        <f>(((Years!W97/15) + (Years!I97/18)) / 2)</f>
        <v>0.90982281394444442</v>
      </c>
      <c r="J97" s="145">
        <f>(((Years!X97/15) + (Years!J97/18)) / 2)</f>
        <v>0.91955415944444452</v>
      </c>
      <c r="K97" s="145">
        <f>(((Years!Y97/15) + (Years!K97/18)) / 2)</f>
        <v>0.91995025188888879</v>
      </c>
      <c r="L97" s="145">
        <f>(((Years!Z97/15) + (Years!L97/18)) / 2)</f>
        <v>0.9253887389444444</v>
      </c>
      <c r="M97" s="145">
        <f>(((Years!AA97/15) + (Years!M97/18)) / 2)</f>
        <v>0.93082722538888885</v>
      </c>
      <c r="N97" s="145">
        <f>(((Years!AB97/15) + (Years!N97/18)) / 2)</f>
        <v>0.93857740494444442</v>
      </c>
      <c r="O97" s="145">
        <f>(((Years!AC97/15) + (Years!O97/18)) / 2)</f>
        <v>0.93857740494444442</v>
      </c>
      <c r="P97" s="145">
        <f>(((Years!AD97/15) + (Years!P97/18)) / 2)</f>
        <v>0.93857740494444442</v>
      </c>
      <c r="Q97" s="146">
        <f>_xlfn.RANK.EQ(Table4[[#This Row],[2023]], Table4[2023], 0)</f>
        <v>11</v>
      </c>
      <c r="R97" s="146">
        <f>IF(Table4[[#This Row],[2023]]&gt;=0.8,4,
 IF(Table4[[#This Row],[2023]]&gt;=0.7,3,
 IF(Table4[[#This Row],[2023]]&gt;=0.5,2,1)))</f>
        <v>4</v>
      </c>
      <c r="S97" s="147">
        <f>Table4[[#This Row],[2023]] - Table4[[#This Row],[2010]]</f>
        <v>6.6595731111111056E-2</v>
      </c>
      <c r="T97" s="146">
        <f>_xlfn.RANK.EQ(Table4[[#This Row],[Improvement]], Table4[Improvement], 0)</f>
        <v>58</v>
      </c>
    </row>
    <row r="98" spans="2:20" x14ac:dyDescent="0.3">
      <c r="B98" s="149" t="s">
        <v>140</v>
      </c>
      <c r="C98" s="145">
        <f>(((Years!Q98/15) + (Years!C98/18)) / 2)</f>
        <v>0.98593635977777794</v>
      </c>
      <c r="D98" s="145">
        <f>(((Years!R98/15) + (Years!D98/18)) / 2)</f>
        <v>0.98816780494444445</v>
      </c>
      <c r="E98" s="145">
        <f>(((Years!S98/15) + (Years!E98/18)) / 2)</f>
        <v>0.98318389783333338</v>
      </c>
      <c r="F98" s="145">
        <f>(((Years!T98/15) + (Years!F98/18)) / 2)</f>
        <v>0.97686665844444442</v>
      </c>
      <c r="G98" s="145">
        <f>(((Years!U98/15) + (Years!G98/18)) / 2)</f>
        <v>0.97246664877777778</v>
      </c>
      <c r="H98" s="145">
        <f>(((Years!V98/15) + (Years!H98/18)) / 2)</f>
        <v>0.96738052355555559</v>
      </c>
      <c r="I98" s="145">
        <f>(((Years!W98/15) + (Years!I98/18)) / 2)</f>
        <v>0.94389501122222219</v>
      </c>
      <c r="J98" s="145">
        <f>(((Years!X98/15) + (Years!J98/18)) / 2)</f>
        <v>0.95404943105555562</v>
      </c>
      <c r="K98" s="145">
        <f>(((Years!Y98/15) + (Years!K98/18)) / 2)</f>
        <v>0.94680803611111108</v>
      </c>
      <c r="L98" s="145">
        <f>(((Years!Z98/15) + (Years!L98/18)) / 2)</f>
        <v>0.97548000288888881</v>
      </c>
      <c r="M98" s="145">
        <f>(((Years!AA98/15) + (Years!M98/18)) / 2)</f>
        <v>0.96439222766666677</v>
      </c>
      <c r="N98" s="145">
        <f>(((Years!AB98/15) + (Years!N98/18)) / 2)</f>
        <v>0.97616495288888894</v>
      </c>
      <c r="O98" s="145">
        <f>(((Years!AC98/15) + (Years!O98/18)) / 2)</f>
        <v>0.96554578955555548</v>
      </c>
      <c r="P98" s="145">
        <f>(((Years!AD98/15) + (Years!P98/18)) / 2)</f>
        <v>0.96554578955555548</v>
      </c>
      <c r="Q98" s="146">
        <f>_xlfn.RANK.EQ(Table4[[#This Row],[2023]], Table4[2023], 0)</f>
        <v>4</v>
      </c>
      <c r="R98" s="146">
        <f>IF(Table4[[#This Row],[2023]]&gt;=0.8,4,
 IF(Table4[[#This Row],[2023]]&gt;=0.7,3,
 IF(Table4[[#This Row],[2023]]&gt;=0.5,2,1)))</f>
        <v>4</v>
      </c>
      <c r="S98" s="147">
        <f>Table4[[#This Row],[2023]] - Table4[[#This Row],[2010]]</f>
        <v>-2.0390570222222459E-2</v>
      </c>
      <c r="T98" s="146">
        <f>_xlfn.RANK.EQ(Table4[[#This Row],[Improvement]], Table4[Improvement], 0)</f>
        <v>125</v>
      </c>
    </row>
    <row r="99" spans="2:20" x14ac:dyDescent="0.3">
      <c r="B99" s="149" t="s">
        <v>135</v>
      </c>
      <c r="C99" s="145">
        <f>(((Years!Q99/15) + (Years!C99/18)) / 2)</f>
        <v>0.57436690652222222</v>
      </c>
      <c r="D99" s="145">
        <f>(((Years!R99/15) + (Years!D99/18)) / 2)</f>
        <v>0.58163859194444445</v>
      </c>
      <c r="E99" s="145">
        <f>(((Years!S99/15) + (Years!E99/18)) / 2)</f>
        <v>0.58891027764444437</v>
      </c>
      <c r="F99" s="145">
        <f>(((Years!T99/15) + (Years!F99/18)) / 2)</f>
        <v>0.5961819630666666</v>
      </c>
      <c r="G99" s="145">
        <f>(((Years!U99/15) + (Years!G99/18)) / 2)</f>
        <v>0.60345364876666663</v>
      </c>
      <c r="H99" s="145">
        <f>(((Years!V99/15) + (Years!H99/18)) / 2)</f>
        <v>0.61072533446666677</v>
      </c>
      <c r="I99" s="145">
        <f>(((Years!W99/15) + (Years!I99/18)) / 2)</f>
        <v>0.61709802272222225</v>
      </c>
      <c r="J99" s="145">
        <f>(((Years!X99/15) + (Years!J99/18)) / 2)</f>
        <v>0.62347071125555553</v>
      </c>
      <c r="K99" s="145">
        <f>(((Years!Y99/15) + (Years!K99/18)) / 2)</f>
        <v>0.62984339951111112</v>
      </c>
      <c r="L99" s="145">
        <f>(((Years!Z99/15) + (Years!L99/18)) / 2)</f>
        <v>0.63621608804444441</v>
      </c>
      <c r="M99" s="145">
        <f>(((Years!AA99/15) + (Years!M99/18)) / 2)</f>
        <v>0.6425887765777778</v>
      </c>
      <c r="N99" s="145">
        <f>(((Years!AB99/15) + (Years!N99/18)) / 2)</f>
        <v>0.64851196626666674</v>
      </c>
      <c r="O99" s="145">
        <f>(((Years!AC99/15) + (Years!O99/18)) / 2)</f>
        <v>0.64967047126666666</v>
      </c>
      <c r="P99" s="145">
        <f>(((Years!AD99/15) + (Years!P99/18)) / 2)</f>
        <v>0.65082897598888889</v>
      </c>
      <c r="Q99" s="146">
        <f>_xlfn.RANK.EQ(Table4[[#This Row],[2023]], Table4[2023], 0)</f>
        <v>94</v>
      </c>
      <c r="R99" s="146">
        <f>IF(Table4[[#This Row],[2023]]&gt;=0.8,4,
 IF(Table4[[#This Row],[2023]]&gt;=0.7,3,
 IF(Table4[[#This Row],[2023]]&gt;=0.5,2,1)))</f>
        <v>2</v>
      </c>
      <c r="S99" s="147">
        <f>Table4[[#This Row],[2023]] - Table4[[#This Row],[2010]]</f>
        <v>7.6462069466666671E-2</v>
      </c>
      <c r="T99" s="146">
        <f>_xlfn.RANK.EQ(Table4[[#This Row],[Improvement]], Table4[Improvement], 0)</f>
        <v>48</v>
      </c>
    </row>
    <row r="100" spans="2:20" x14ac:dyDescent="0.3">
      <c r="B100" s="149" t="s">
        <v>134</v>
      </c>
      <c r="C100" s="145">
        <f>(((Years!Q100/15) + (Years!C100/18)) / 2)</f>
        <v>0.43503798432777779</v>
      </c>
      <c r="D100" s="145">
        <f>(((Years!R100/15) + (Years!D100/18)) / 2)</f>
        <v>0.44432823830555557</v>
      </c>
      <c r="E100" s="145">
        <f>(((Years!S100/15) + (Years!E100/18)) / 2)</f>
        <v>0.45142159372777779</v>
      </c>
      <c r="F100" s="145">
        <f>(((Years!T100/15) + (Years!F100/18)) / 2)</f>
        <v>0.4585149491777778</v>
      </c>
      <c r="G100" s="145">
        <f>(((Years!U100/15) + (Years!G100/18)) / 2)</f>
        <v>0.47153867812777772</v>
      </c>
      <c r="H100" s="145">
        <f>(((Years!V100/15) + (Years!H100/18)) / 2)</f>
        <v>0.48456240707777776</v>
      </c>
      <c r="I100" s="145">
        <f>(((Years!W100/15) + (Years!I100/18)) / 2)</f>
        <v>0.49758613600000001</v>
      </c>
      <c r="J100" s="145">
        <f>(((Years!X100/15) + (Years!J100/18)) / 2)</f>
        <v>0.50214163308333337</v>
      </c>
      <c r="K100" s="145">
        <f>(((Years!Y100/15) + (Years!K100/18)) / 2)</f>
        <v>0.50669713020000007</v>
      </c>
      <c r="L100" s="145">
        <f>(((Years!Z100/15) + (Years!L100/18)) / 2)</f>
        <v>0.52112691184444448</v>
      </c>
      <c r="M100" s="145">
        <f>(((Years!AA100/15) + (Years!M100/18)) / 2)</f>
        <v>0.53302503798888889</v>
      </c>
      <c r="N100" s="145">
        <f>(((Years!AB100/15) + (Years!N100/18)) / 2)</f>
        <v>0.54492316416666675</v>
      </c>
      <c r="O100" s="145">
        <f>(((Years!AC100/15) + (Years!O100/18)) / 2)</f>
        <v>0.54492316416666675</v>
      </c>
      <c r="P100" s="145">
        <f>(((Years!AD100/15) + (Years!P100/18)) / 2)</f>
        <v>0.54492316416666675</v>
      </c>
      <c r="Q100" s="146">
        <f>_xlfn.RANK.EQ(Table4[[#This Row],[2023]], Table4[2023], 0)</f>
        <v>109</v>
      </c>
      <c r="R100" s="146">
        <f>IF(Table4[[#This Row],[2023]]&gt;=0.8,4,
 IF(Table4[[#This Row],[2023]]&gt;=0.7,3,
 IF(Table4[[#This Row],[2023]]&gt;=0.5,2,1)))</f>
        <v>2</v>
      </c>
      <c r="S100" s="147">
        <f>Table4[[#This Row],[2023]] - Table4[[#This Row],[2010]]</f>
        <v>0.10988517983888896</v>
      </c>
      <c r="T100" s="146">
        <f>_xlfn.RANK.EQ(Table4[[#This Row],[Improvement]], Table4[Improvement], 0)</f>
        <v>19</v>
      </c>
    </row>
    <row r="101" spans="2:20" x14ac:dyDescent="0.3">
      <c r="B101" s="149" t="s">
        <v>137</v>
      </c>
      <c r="C101" s="145">
        <f>(((Years!Q101/15) + (Years!C101/18)) / 2)</f>
        <v>0.90522392050000011</v>
      </c>
      <c r="D101" s="145">
        <f>(((Years!R101/15) + (Years!D101/18)) / 2)</f>
        <v>0.90708053394444454</v>
      </c>
      <c r="E101" s="145">
        <f>(((Years!S101/15) + (Years!E101/18)) / 2)</f>
        <v>0.90630358594444438</v>
      </c>
      <c r="F101" s="145">
        <f>(((Years!T101/15) + (Years!F101/18)) / 2)</f>
        <v>0.91300026572222215</v>
      </c>
      <c r="G101" s="145">
        <f>(((Years!U101/15) + (Years!G101/18)) / 2)</f>
        <v>0.9149011293888889</v>
      </c>
      <c r="H101" s="145">
        <f>(((Years!V101/15) + (Years!H101/18)) / 2)</f>
        <v>0.91963946033333333</v>
      </c>
      <c r="I101" s="145">
        <f>(((Years!W101/15) + (Years!I101/18)) / 2)</f>
        <v>0.92597110522222226</v>
      </c>
      <c r="J101" s="145">
        <f>(((Years!X101/15) + (Years!J101/18)) / 2)</f>
        <v>0.93332552394444446</v>
      </c>
      <c r="K101" s="145">
        <f>(((Years!Y101/15) + (Years!K101/18)) / 2)</f>
        <v>0.93653112499999991</v>
      </c>
      <c r="L101" s="145">
        <f>(((Years!Z101/15) + (Years!L101/18)) / 2)</f>
        <v>0.93987108861111113</v>
      </c>
      <c r="M101" s="145">
        <f>(((Years!AA101/15) + (Years!M101/18)) / 2)</f>
        <v>0.94393437166666683</v>
      </c>
      <c r="N101" s="145">
        <f>(((Years!AB101/15) + (Years!N101/18)) / 2)</f>
        <v>0.95500041044444439</v>
      </c>
      <c r="O101" s="145">
        <f>(((Years!AC101/15) + (Years!O101/18)) / 2)</f>
        <v>0.95928903072222216</v>
      </c>
      <c r="P101" s="145">
        <f>(((Years!AD101/15) + (Years!P101/18)) / 2)</f>
        <v>0.95928903072222216</v>
      </c>
      <c r="Q101" s="146">
        <f>_xlfn.RANK.EQ(Table4[[#This Row],[2023]], Table4[2023], 0)</f>
        <v>6</v>
      </c>
      <c r="R101" s="146">
        <f>IF(Table4[[#This Row],[2023]]&gt;=0.8,4,
 IF(Table4[[#This Row],[2023]]&gt;=0.7,3,
 IF(Table4[[#This Row],[2023]]&gt;=0.5,2,1)))</f>
        <v>4</v>
      </c>
      <c r="S101" s="147">
        <f>Table4[[#This Row],[2023]] - Table4[[#This Row],[2010]]</f>
        <v>5.4065110222222046E-2</v>
      </c>
      <c r="T101" s="146">
        <f>_xlfn.RANK.EQ(Table4[[#This Row],[Improvement]], Table4[Improvement], 0)</f>
        <v>73</v>
      </c>
    </row>
    <row r="102" spans="2:20" x14ac:dyDescent="0.3">
      <c r="B102" s="149" t="s">
        <v>141</v>
      </c>
      <c r="C102" s="145">
        <f>(((Years!Q102/15) + (Years!C102/18)) / 2)</f>
        <v>0.64500695864444446</v>
      </c>
      <c r="D102" s="145">
        <f>(((Years!R102/15) + (Years!D102/18)) / 2)</f>
        <v>0.69176583826666671</v>
      </c>
      <c r="E102" s="145">
        <f>(((Years!S102/15) + (Years!E102/18)) / 2)</f>
        <v>0.69296958980000012</v>
      </c>
      <c r="F102" s="145">
        <f>(((Years!T102/15) + (Years!F102/18)) / 2)</f>
        <v>0.69417334136666664</v>
      </c>
      <c r="G102" s="145">
        <f>(((Years!U102/15) + (Years!G102/18)) / 2)</f>
        <v>0.70536374515555555</v>
      </c>
      <c r="H102" s="145">
        <f>(((Years!V102/15) + (Years!H102/18)) / 2)</f>
        <v>0.71655414891111113</v>
      </c>
      <c r="I102" s="145">
        <f>(((Years!W102/15) + (Years!I102/18)) / 2)</f>
        <v>0.73180860288888894</v>
      </c>
      <c r="J102" s="145">
        <f>(((Years!X102/15) + (Years!J102/18)) / 2)</f>
        <v>0.74197138994444445</v>
      </c>
      <c r="K102" s="145">
        <f>(((Years!Y102/15) + (Years!K102/18)) / 2)</f>
        <v>0.75731556888888885</v>
      </c>
      <c r="L102" s="145">
        <f>(((Years!Z102/15) + (Years!L102/18)) / 2)</f>
        <v>0.76835250427777768</v>
      </c>
      <c r="M102" s="145">
        <f>(((Years!AA102/15) + (Years!M102/18)) / 2)</f>
        <v>0.76281752044444451</v>
      </c>
      <c r="N102" s="145">
        <f>(((Years!AB102/15) + (Years!N102/18)) / 2)</f>
        <v>0.75577863061111117</v>
      </c>
      <c r="O102" s="145">
        <f>(((Years!AC102/15) + (Years!O102/18)) / 2)</f>
        <v>0.76304653744444451</v>
      </c>
      <c r="P102" s="145">
        <f>(((Years!AD102/15) + (Years!P102/18)) / 2)</f>
        <v>0.76964777827777775</v>
      </c>
      <c r="Q102" s="146">
        <f>_xlfn.RANK.EQ(Table4[[#This Row],[2023]], Table4[2023], 0)</f>
        <v>55</v>
      </c>
      <c r="R102" s="146">
        <f>IF(Table4[[#This Row],[2023]]&gt;=0.8,4,
 IF(Table4[[#This Row],[2023]]&gt;=0.7,3,
 IF(Table4[[#This Row],[2023]]&gt;=0.5,2,1)))</f>
        <v>3</v>
      </c>
      <c r="S102" s="147">
        <f>Table4[[#This Row],[2023]] - Table4[[#This Row],[2010]]</f>
        <v>0.12464081963333329</v>
      </c>
      <c r="T102" s="146">
        <f>_xlfn.RANK.EQ(Table4[[#This Row],[Improvement]], Table4[Improvement], 0)</f>
        <v>16</v>
      </c>
    </row>
    <row r="103" spans="2:20" x14ac:dyDescent="0.3">
      <c r="B103" s="149" t="s">
        <v>142</v>
      </c>
      <c r="C103" s="145">
        <f>(((Years!Q103/15) + (Years!C103/18)) / 2)</f>
        <v>0.32311889727777776</v>
      </c>
      <c r="D103" s="145">
        <f>(((Years!R103/15) + (Years!D103/18)) / 2)</f>
        <v>0.32735250526111109</v>
      </c>
      <c r="E103" s="145">
        <f>(((Years!S103/15) + (Years!E103/18)) / 2)</f>
        <v>0.33320000966111113</v>
      </c>
      <c r="F103" s="145">
        <f>(((Years!T103/15) + (Years!F103/18)) / 2)</f>
        <v>0.33733444479444447</v>
      </c>
      <c r="G103" s="145">
        <f>(((Years!U103/15) + (Years!G103/18)) / 2)</f>
        <v>0.35163333414999998</v>
      </c>
      <c r="H103" s="145">
        <f>(((Years!V103/15) + (Years!H103/18)) / 2)</f>
        <v>0.35875193809444444</v>
      </c>
      <c r="I103" s="145">
        <f>(((Years!W103/15) + (Years!I103/18)) / 2)</f>
        <v>0.36783999867222222</v>
      </c>
      <c r="J103" s="145">
        <f>(((Years!X103/15) + (Years!J103/18)) / 2)</f>
        <v>0.36552749211666669</v>
      </c>
      <c r="K103" s="145">
        <f>(((Years!Y103/15) + (Years!K103/18)) / 2)</f>
        <v>0.36187400024444444</v>
      </c>
      <c r="L103" s="145">
        <f>(((Years!Z103/15) + (Years!L103/18)) / 2)</f>
        <v>0.36342665884444447</v>
      </c>
      <c r="M103" s="145">
        <f>(((Years!AA103/15) + (Years!M103/18)) / 2)</f>
        <v>0.36687821746666671</v>
      </c>
      <c r="N103" s="145">
        <f>(((Years!AB103/15) + (Years!N103/18)) / 2)</f>
        <v>0.36320813709999999</v>
      </c>
      <c r="O103" s="145">
        <f>(((Years!AC103/15) + (Years!O103/18)) / 2)</f>
        <v>0.36320813709999999</v>
      </c>
      <c r="P103" s="145">
        <f>(((Years!AD103/15) + (Years!P103/18)) / 2)</f>
        <v>0.36320813709999999</v>
      </c>
      <c r="Q103" s="146">
        <f>_xlfn.RANK.EQ(Table4[[#This Row],[2023]], Table4[2023], 0)</f>
        <v>128</v>
      </c>
      <c r="R103" s="146">
        <f>IF(Table4[[#This Row],[2023]]&gt;=0.8,4,
 IF(Table4[[#This Row],[2023]]&gt;=0.7,3,
 IF(Table4[[#This Row],[2023]]&gt;=0.5,2,1)))</f>
        <v>1</v>
      </c>
      <c r="S103" s="147">
        <f>Table4[[#This Row],[2023]] - Table4[[#This Row],[2010]]</f>
        <v>4.0089239822222233E-2</v>
      </c>
      <c r="T103" s="146">
        <f>_xlfn.RANK.EQ(Table4[[#This Row],[Improvement]], Table4[Improvement], 0)</f>
        <v>91</v>
      </c>
    </row>
    <row r="104" spans="2:20" x14ac:dyDescent="0.3">
      <c r="B104" s="149" t="s">
        <v>143</v>
      </c>
      <c r="C104" s="145">
        <f>(((Years!Q104/15) + (Years!C104/18)) / 2)</f>
        <v>0.66866887943333331</v>
      </c>
      <c r="D104" s="145">
        <f>(((Years!R104/15) + (Years!D104/18)) / 2)</f>
        <v>0.6686327669333334</v>
      </c>
      <c r="E104" s="145">
        <f>(((Years!S104/15) + (Years!E104/18)) / 2)</f>
        <v>0.6988819333555556</v>
      </c>
      <c r="F104" s="145">
        <f>(((Years!T104/15) + (Years!F104/18)) / 2)</f>
        <v>0.69142513530000005</v>
      </c>
      <c r="G104" s="145">
        <f>(((Years!U104/15) + (Years!G104/18)) / 2)</f>
        <v>0.68396833727777784</v>
      </c>
      <c r="H104" s="145">
        <f>(((Years!V104/15) + (Years!H104/18)) / 2)</f>
        <v>0.68855998255555551</v>
      </c>
      <c r="I104" s="145">
        <f>(((Years!W104/15) + (Years!I104/18)) / 2)</f>
        <v>0.69879804188888883</v>
      </c>
      <c r="J104" s="145">
        <f>(((Years!X104/15) + (Years!J104/18)) / 2)</f>
        <v>0.7051101064444445</v>
      </c>
      <c r="K104" s="145">
        <f>(((Years!Y104/15) + (Years!K104/18)) / 2)</f>
        <v>0.7114296613333333</v>
      </c>
      <c r="L104" s="145">
        <f>(((Years!Z104/15) + (Years!L104/18)) / 2)</f>
        <v>0.71775673977777776</v>
      </c>
      <c r="M104" s="145">
        <f>(((Years!AA104/15) + (Years!M104/18)) / 2)</f>
        <v>0.72428691394444444</v>
      </c>
      <c r="N104" s="145">
        <f>(((Years!AB104/15) + (Years!N104/18)) / 2)</f>
        <v>0.73089197055555566</v>
      </c>
      <c r="O104" s="145">
        <f>(((Years!AC104/15) + (Years!O104/18)) / 2)</f>
        <v>0.73089197055555566</v>
      </c>
      <c r="P104" s="145">
        <f>(((Years!AD104/15) + (Years!P104/18)) / 2)</f>
        <v>0.73089197055555566</v>
      </c>
      <c r="Q104" s="146">
        <f>_xlfn.RANK.EQ(Table4[[#This Row],[2023]], Table4[2023], 0)</f>
        <v>67</v>
      </c>
      <c r="R104" s="146">
        <f>IF(Table4[[#This Row],[2023]]&gt;=0.8,4,
 IF(Table4[[#This Row],[2023]]&gt;=0.7,3,
 IF(Table4[[#This Row],[2023]]&gt;=0.5,2,1)))</f>
        <v>3</v>
      </c>
      <c r="S104" s="147">
        <f>Table4[[#This Row],[2023]] - Table4[[#This Row],[2010]]</f>
        <v>6.2223091122222352E-2</v>
      </c>
      <c r="T104" s="146">
        <f>_xlfn.RANK.EQ(Table4[[#This Row],[Improvement]], Table4[Improvement], 0)</f>
        <v>62</v>
      </c>
    </row>
    <row r="105" spans="2:20" x14ac:dyDescent="0.3">
      <c r="B105" s="149" t="s">
        <v>150</v>
      </c>
      <c r="C105" s="145">
        <f>(((Years!Q105/15) + (Years!C105/18)) / 2)</f>
        <v>0.60871556588888898</v>
      </c>
      <c r="D105" s="145">
        <f>(((Years!R105/15) + (Years!D105/18)) / 2)</f>
        <v>0.61790559338888884</v>
      </c>
      <c r="E105" s="145">
        <f>(((Years!S105/15) + (Years!E105/18)) / 2)</f>
        <v>0.62709562088888893</v>
      </c>
      <c r="F105" s="145">
        <f>(((Years!T105/15) + (Years!F105/18)) / 2)</f>
        <v>0.64495230678888893</v>
      </c>
      <c r="G105" s="145">
        <f>(((Years!U105/15) + (Years!G105/18)) / 2)</f>
        <v>0.64447566888888885</v>
      </c>
      <c r="H105" s="145">
        <f>(((Years!V105/15) + (Years!H105/18)) / 2)</f>
        <v>0.65433237832222224</v>
      </c>
      <c r="I105" s="145">
        <f>(((Years!W105/15) + (Years!I105/18)) / 2)</f>
        <v>0.64952240297777775</v>
      </c>
      <c r="J105" s="145">
        <f>(((Years!X105/15) + (Years!J105/18)) / 2)</f>
        <v>0.65437909334444444</v>
      </c>
      <c r="K105" s="145">
        <f>(((Years!Y105/15) + (Years!K105/18)) / 2)</f>
        <v>0.65923578371111113</v>
      </c>
      <c r="L105" s="145">
        <f>(((Years!Z105/15) + (Years!L105/18)) / 2)</f>
        <v>0.66742582011111118</v>
      </c>
      <c r="M105" s="145">
        <f>(((Years!AA105/15) + (Years!M105/18)) / 2)</f>
        <v>0.66994915551111112</v>
      </c>
      <c r="N105" s="145">
        <f>(((Years!AB105/15) + (Years!N105/18)) / 2)</f>
        <v>0.67594761700000006</v>
      </c>
      <c r="O105" s="145">
        <f>(((Years!AC105/15) + (Years!O105/18)) / 2)</f>
        <v>0.68621815838888889</v>
      </c>
      <c r="P105" s="145">
        <f>(((Years!AD105/15) + (Years!P105/18)) / 2)</f>
        <v>0.68621815838888889</v>
      </c>
      <c r="Q105" s="146">
        <f>_xlfn.RANK.EQ(Table4[[#This Row],[2023]], Table4[2023], 0)</f>
        <v>86</v>
      </c>
      <c r="R105" s="146">
        <f>IF(Table4[[#This Row],[2023]]&gt;=0.8,4,
 IF(Table4[[#This Row],[2023]]&gt;=0.7,3,
 IF(Table4[[#This Row],[2023]]&gt;=0.5,2,1)))</f>
        <v>2</v>
      </c>
      <c r="S105" s="147">
        <f>Table4[[#This Row],[2023]] - Table4[[#This Row],[2010]]</f>
        <v>7.7502592499999912E-2</v>
      </c>
      <c r="T105" s="146">
        <f>_xlfn.RANK.EQ(Table4[[#This Row],[Improvement]], Table4[Improvement], 0)</f>
        <v>47</v>
      </c>
    </row>
    <row r="106" spans="2:20" x14ac:dyDescent="0.3">
      <c r="B106" s="149" t="s">
        <v>144</v>
      </c>
      <c r="C106" s="145">
        <f>(((Years!Q106/15) + (Years!C106/18)) / 2)</f>
        <v>0.67367505508888892</v>
      </c>
      <c r="D106" s="145">
        <f>(((Years!R106/15) + (Years!D106/18)) / 2)</f>
        <v>0.67979515115555555</v>
      </c>
      <c r="E106" s="145">
        <f>(((Years!S106/15) + (Years!E106/18)) / 2)</f>
        <v>0.69158188496666662</v>
      </c>
      <c r="F106" s="145">
        <f>(((Years!T106/15) + (Years!F106/18)) / 2)</f>
        <v>0.6990353133777778</v>
      </c>
      <c r="G106" s="145">
        <f>(((Years!U106/15) + (Years!G106/18)) / 2)</f>
        <v>0.70482203702222224</v>
      </c>
      <c r="H106" s="145">
        <f>(((Years!V106/15) + (Years!H106/18)) / 2)</f>
        <v>0.70827546926666674</v>
      </c>
      <c r="I106" s="145">
        <f>(((Years!W106/15) + (Years!I106/18)) / 2)</f>
        <v>0.72117332869999995</v>
      </c>
      <c r="J106" s="145">
        <f>(((Years!X106/15) + (Years!J106/18)) / 2)</f>
        <v>0.72054751705555553</v>
      </c>
      <c r="K106" s="145">
        <f>(((Years!Y106/15) + (Years!K106/18)) / 2)</f>
        <v>0.73083452124444448</v>
      </c>
      <c r="L106" s="145">
        <f>(((Years!Z106/15) + (Years!L106/18)) / 2)</f>
        <v>0.73802435185555559</v>
      </c>
      <c r="M106" s="145">
        <f>(((Years!AA106/15) + (Years!M106/18)) / 2)</f>
        <v>0.74529194616666672</v>
      </c>
      <c r="N106" s="145">
        <f>(((Years!AB106/15) + (Years!N106/18)) / 2)</f>
        <v>0.752638213</v>
      </c>
      <c r="O106" s="145">
        <f>(((Years!AC106/15) + (Years!O106/18)) / 2)</f>
        <v>0.752638213</v>
      </c>
      <c r="P106" s="145">
        <f>(((Years!AD106/15) + (Years!P106/18)) / 2)</f>
        <v>0.752638213</v>
      </c>
      <c r="Q106" s="146">
        <f>_xlfn.RANK.EQ(Table4[[#This Row],[2023]], Table4[2023], 0)</f>
        <v>59</v>
      </c>
      <c r="R106" s="146">
        <f>IF(Table4[[#This Row],[2023]]&gt;=0.8,4,
 IF(Table4[[#This Row],[2023]]&gt;=0.7,3,
 IF(Table4[[#This Row],[2023]]&gt;=0.5,2,1)))</f>
        <v>3</v>
      </c>
      <c r="S106" s="147">
        <f>Table4[[#This Row],[2023]] - Table4[[#This Row],[2010]]</f>
        <v>7.8963157911111082E-2</v>
      </c>
      <c r="T106" s="146">
        <f>_xlfn.RANK.EQ(Table4[[#This Row],[Improvement]], Table4[Improvement], 0)</f>
        <v>46</v>
      </c>
    </row>
    <row r="107" spans="2:20" x14ac:dyDescent="0.3">
      <c r="B107" s="149" t="s">
        <v>145</v>
      </c>
      <c r="C107" s="145">
        <f>(((Years!Q107/15) + (Years!C107/18)) / 2)</f>
        <v>0.61777438045555555</v>
      </c>
      <c r="D107" s="145">
        <f>(((Years!R107/15) + (Years!D107/18)) / 2)</f>
        <v>0.62677570986666664</v>
      </c>
      <c r="E107" s="145">
        <f>(((Years!S107/15) + (Years!E107/18)) / 2)</f>
        <v>0.63577703899999993</v>
      </c>
      <c r="F107" s="145">
        <f>(((Years!T107/15) + (Years!F107/18)) / 2)</f>
        <v>0.64477836813333345</v>
      </c>
      <c r="G107" s="145">
        <f>(((Years!U107/15) + (Years!G107/18)) / 2)</f>
        <v>0.64302970577777774</v>
      </c>
      <c r="H107" s="145">
        <f>(((Years!V107/15) + (Years!H107/18)) / 2)</f>
        <v>0.63917361901111114</v>
      </c>
      <c r="I107" s="145">
        <f>(((Years!W107/15) + (Years!I107/18)) / 2)</f>
        <v>0.63028721807777777</v>
      </c>
      <c r="J107" s="145">
        <f>(((Years!X107/15) + (Years!J107/18)) / 2)</f>
        <v>0.62872779099999998</v>
      </c>
      <c r="K107" s="145">
        <f>(((Years!Y107/15) + (Years!K107/18)) / 2)</f>
        <v>0.64252639870000006</v>
      </c>
      <c r="L107" s="145">
        <f>(((Years!Z107/15) + (Years!L107/18)) / 2)</f>
        <v>0.66113224028888884</v>
      </c>
      <c r="M107" s="145">
        <f>(((Years!AA107/15) + (Years!M107/18)) / 2)</f>
        <v>0.65142666504444446</v>
      </c>
      <c r="N107" s="145">
        <f>(((Years!AB107/15) + (Years!N107/18)) / 2)</f>
        <v>0.67053862864444436</v>
      </c>
      <c r="O107" s="145">
        <f>(((Years!AC107/15) + (Years!O107/18)) / 2)</f>
        <v>0.6886592830777778</v>
      </c>
      <c r="P107" s="145">
        <f>(((Years!AD107/15) + (Years!P107/18)) / 2)</f>
        <v>0.6886592830777778</v>
      </c>
      <c r="Q107" s="146">
        <f>_xlfn.RANK.EQ(Table4[[#This Row],[2023]], Table4[2023], 0)</f>
        <v>85</v>
      </c>
      <c r="R107" s="146">
        <f>IF(Table4[[#This Row],[2023]]&gt;=0.8,4,
 IF(Table4[[#This Row],[2023]]&gt;=0.7,3,
 IF(Table4[[#This Row],[2023]]&gt;=0.5,2,1)))</f>
        <v>2</v>
      </c>
      <c r="S107" s="147">
        <f>Table4[[#This Row],[2023]] - Table4[[#This Row],[2010]]</f>
        <v>7.0884902622222246E-2</v>
      </c>
      <c r="T107" s="146">
        <f>_xlfn.RANK.EQ(Table4[[#This Row],[Improvement]], Table4[Improvement], 0)</f>
        <v>51</v>
      </c>
    </row>
    <row r="108" spans="2:20" x14ac:dyDescent="0.3">
      <c r="B108" s="149" t="s">
        <v>148</v>
      </c>
      <c r="C108" s="145">
        <f>(((Years!Q108/15) + (Years!C108/18)) / 2)</f>
        <v>0.84836083511111116</v>
      </c>
      <c r="D108" s="145">
        <f>(((Years!R108/15) + (Years!D108/18)) / 2)</f>
        <v>0.8533561177222222</v>
      </c>
      <c r="E108" s="145">
        <f>(((Years!S108/15) + (Years!E108/18)) / 2)</f>
        <v>0.86217581433333335</v>
      </c>
      <c r="F108" s="145">
        <f>(((Years!T108/15) + (Years!F108/18)) / 2)</f>
        <v>0.88692111961111109</v>
      </c>
      <c r="G108" s="145">
        <f>(((Years!U108/15) + (Years!G108/18)) / 2)</f>
        <v>0.8781691975</v>
      </c>
      <c r="H108" s="145">
        <f>(((Years!V108/15) + (Years!H108/18)) / 2)</f>
        <v>0.88656723238888879</v>
      </c>
      <c r="I108" s="145">
        <f>(((Years!W108/15) + (Years!I108/18)) / 2)</f>
        <v>0.89520140749999999</v>
      </c>
      <c r="J108" s="145">
        <f>(((Years!X108/15) + (Years!J108/18)) / 2)</f>
        <v>0.88061886894444441</v>
      </c>
      <c r="K108" s="145">
        <f>(((Years!Y108/15) + (Years!K108/18)) / 2)</f>
        <v>0.87847499844444443</v>
      </c>
      <c r="L108" s="145">
        <f>(((Years!Z108/15) + (Years!L108/18)) / 2)</f>
        <v>0.8782724910555556</v>
      </c>
      <c r="M108" s="145">
        <f>(((Years!AA108/15) + (Years!M108/18)) / 2)</f>
        <v>0.87877750416666667</v>
      </c>
      <c r="N108" s="145">
        <f>(((Years!AB108/15) + (Years!N108/18)) / 2)</f>
        <v>0.89673224261111117</v>
      </c>
      <c r="O108" s="145">
        <f>(((Years!AC108/15) + (Years!O108/18)) / 2)</f>
        <v>0.90357029955555568</v>
      </c>
      <c r="P108" s="145">
        <f>(((Years!AD108/15) + (Years!P108/18)) / 2)</f>
        <v>0.90357029955555568</v>
      </c>
      <c r="Q108" s="146">
        <f>_xlfn.RANK.EQ(Table4[[#This Row],[2023]], Table4[2023], 0)</f>
        <v>18</v>
      </c>
      <c r="R108" s="146">
        <f>IF(Table4[[#This Row],[2023]]&gt;=0.8,4,
 IF(Table4[[#This Row],[2023]]&gt;=0.7,3,
 IF(Table4[[#This Row],[2023]]&gt;=0.5,2,1)))</f>
        <v>4</v>
      </c>
      <c r="S108" s="147">
        <f>Table4[[#This Row],[2023]] - Table4[[#This Row],[2010]]</f>
        <v>5.5209464444444523E-2</v>
      </c>
      <c r="T108" s="146">
        <f>_xlfn.RANK.EQ(Table4[[#This Row],[Improvement]], Table4[Improvement], 0)</f>
        <v>71</v>
      </c>
    </row>
    <row r="109" spans="2:20" x14ac:dyDescent="0.3">
      <c r="B109" s="149" t="s">
        <v>149</v>
      </c>
      <c r="C109" s="145">
        <f>(((Years!Q109/15) + (Years!C109/18)) / 2)</f>
        <v>0.71619446011111099</v>
      </c>
      <c r="D109" s="145">
        <f>(((Years!R109/15) + (Years!D109/18)) / 2)</f>
        <v>0.72957279415555565</v>
      </c>
      <c r="E109" s="145">
        <f>(((Years!S109/15) + (Years!E109/18)) / 2)</f>
        <v>0.73729487777777769</v>
      </c>
      <c r="F109" s="145">
        <f>(((Years!T109/15) + (Years!F109/18)) / 2)</f>
        <v>0.74301694767777771</v>
      </c>
      <c r="G109" s="145">
        <f>(((Years!U109/15) + (Years!G109/18)) / 2)</f>
        <v>0.75040569036666671</v>
      </c>
      <c r="H109" s="145">
        <f>(((Years!V109/15) + (Years!H109/18)) / 2)</f>
        <v>0.75479442820000009</v>
      </c>
      <c r="I109" s="145">
        <f>(((Years!W109/15) + (Years!I109/18)) / 2)</f>
        <v>0.7555427657888889</v>
      </c>
      <c r="J109" s="145">
        <f>(((Years!X109/15) + (Years!J109/18)) / 2)</f>
        <v>0.76183889167777785</v>
      </c>
      <c r="K109" s="145">
        <f>(((Years!Y109/15) + (Years!K109/18)) / 2)</f>
        <v>0.76247999393333332</v>
      </c>
      <c r="L109" s="145">
        <f>(((Years!Z109/15) + (Years!L109/18)) / 2)</f>
        <v>0.77213527885555555</v>
      </c>
      <c r="M109" s="145">
        <f>(((Years!AA109/15) + (Years!M109/18)) / 2)</f>
        <v>0.78235026468888891</v>
      </c>
      <c r="N109" s="145">
        <f>(((Years!AB109/15) + (Years!N109/18)) / 2)</f>
        <v>0.79070318123333339</v>
      </c>
      <c r="O109" s="145">
        <f>(((Years!AC109/15) + (Years!O109/18)) / 2)</f>
        <v>0.80918681984444429</v>
      </c>
      <c r="P109" s="145">
        <f>(((Years!AD109/15) + (Years!P109/18)) / 2)</f>
        <v>0.80918681984444429</v>
      </c>
      <c r="Q109" s="146">
        <f>_xlfn.RANK.EQ(Table4[[#This Row],[2023]], Table4[2023], 0)</f>
        <v>44</v>
      </c>
      <c r="R109" s="146">
        <f>IF(Table4[[#This Row],[2023]]&gt;=0.8,4,
 IF(Table4[[#This Row],[2023]]&gt;=0.7,3,
 IF(Table4[[#This Row],[2023]]&gt;=0.5,2,1)))</f>
        <v>4</v>
      </c>
      <c r="S109" s="147">
        <f>Table4[[#This Row],[2023]] - Table4[[#This Row],[2010]]</f>
        <v>9.2992359733333307E-2</v>
      </c>
      <c r="T109" s="146">
        <f>_xlfn.RANK.EQ(Table4[[#This Row],[Improvement]], Table4[Improvement], 0)</f>
        <v>29</v>
      </c>
    </row>
    <row r="110" spans="2:20" x14ac:dyDescent="0.3">
      <c r="B110" s="149" t="s">
        <v>152</v>
      </c>
      <c r="C110" s="145">
        <f>(((Years!Q110/15) + (Years!C110/18)) / 2)</f>
        <v>0.63359694997777782</v>
      </c>
      <c r="D110" s="145">
        <f>(((Years!R110/15) + (Years!D110/18)) / 2)</f>
        <v>0.6307697136888889</v>
      </c>
      <c r="E110" s="145">
        <f>(((Years!S110/15) + (Years!E110/18)) / 2)</f>
        <v>0.65086165008888885</v>
      </c>
      <c r="F110" s="145">
        <f>(((Years!T110/15) + (Years!F110/18)) / 2)</f>
        <v>0.6745208369222222</v>
      </c>
      <c r="G110" s="145">
        <f>(((Years!U110/15) + (Years!G110/18)) / 2)</f>
        <v>0.6673030536222222</v>
      </c>
      <c r="H110" s="145">
        <f>(((Years!V110/15) + (Years!H110/18)) / 2)</f>
        <v>0.67009473906666672</v>
      </c>
      <c r="I110" s="145">
        <f>(((Years!W110/15) + (Years!I110/18)) / 2)</f>
        <v>0.6683508289222222</v>
      </c>
      <c r="J110" s="145">
        <f>(((Years!X110/15) + (Years!J110/18)) / 2)</f>
        <v>0.68546331723333331</v>
      </c>
      <c r="K110" s="145">
        <f>(((Years!Y110/15) + (Years!K110/18)) / 2)</f>
        <v>0.6960552691666666</v>
      </c>
      <c r="L110" s="145">
        <f>(((Years!Z110/15) + (Years!L110/18)) / 2)</f>
        <v>0.70480331838888888</v>
      </c>
      <c r="M110" s="145">
        <f>(((Years!AA110/15) + (Years!M110/18)) / 2)</f>
        <v>0.71358527605555555</v>
      </c>
      <c r="N110" s="145">
        <f>(((Years!AB110/15) + (Years!N110/18)) / 2)</f>
        <v>0.69105696649999993</v>
      </c>
      <c r="O110" s="145">
        <f>(((Years!AC110/15) + (Years!O110/18)) / 2)</f>
        <v>0.72403223783333337</v>
      </c>
      <c r="P110" s="145">
        <f>(((Years!AD110/15) + (Years!P110/18)) / 2)</f>
        <v>0.72403223783333337</v>
      </c>
      <c r="Q110" s="146">
        <f>_xlfn.RANK.EQ(Table4[[#This Row],[2023]], Table4[2023], 0)</f>
        <v>72</v>
      </c>
      <c r="R110" s="146">
        <f>IF(Table4[[#This Row],[2023]]&gt;=0.8,4,
 IF(Table4[[#This Row],[2023]]&gt;=0.7,3,
 IF(Table4[[#This Row],[2023]]&gt;=0.5,2,1)))</f>
        <v>3</v>
      </c>
      <c r="S110" s="147">
        <f>Table4[[#This Row],[2023]] - Table4[[#This Row],[2010]]</f>
        <v>9.0435287855555546E-2</v>
      </c>
      <c r="T110" s="146">
        <f>_xlfn.RANK.EQ(Table4[[#This Row],[Improvement]], Table4[Improvement], 0)</f>
        <v>32</v>
      </c>
    </row>
    <row r="111" spans="2:20" x14ac:dyDescent="0.3">
      <c r="B111" s="149" t="s">
        <v>153</v>
      </c>
      <c r="C111" s="145">
        <f>(((Years!Q111/15) + (Years!C111/18)) / 2)</f>
        <v>0.80758412661111101</v>
      </c>
      <c r="D111" s="145">
        <f>(((Years!R111/15) + (Years!D111/18)) / 2)</f>
        <v>0.79435165727777779</v>
      </c>
      <c r="E111" s="145">
        <f>(((Years!S111/15) + (Years!E111/18)) / 2)</f>
        <v>0.773371103</v>
      </c>
      <c r="F111" s="145">
        <f>(((Years!T111/15) + (Years!F111/18)) / 2)</f>
        <v>0.77451945061111116</v>
      </c>
      <c r="G111" s="145">
        <f>(((Years!U111/15) + (Years!G111/18)) / 2)</f>
        <v>0.76833442422222231</v>
      </c>
      <c r="H111" s="145">
        <f>(((Years!V111/15) + (Years!H111/18)) / 2)</f>
        <v>0.77148275355555551</v>
      </c>
      <c r="I111" s="145">
        <f>(((Years!W111/15) + (Years!I111/18)) / 2)</f>
        <v>0.76552667594444446</v>
      </c>
      <c r="J111" s="145">
        <f>(((Years!X111/15) + (Years!J111/18)) / 2)</f>
        <v>0.76694971733333328</v>
      </c>
      <c r="K111" s="145">
        <f>(((Years!Y111/15) + (Years!K111/18)) / 2)</f>
        <v>0.77259859516666674</v>
      </c>
      <c r="L111" s="145">
        <f>(((Years!Z111/15) + (Years!L111/18)) / 2)</f>
        <v>0.77673136905555551</v>
      </c>
      <c r="M111" s="145">
        <f>(((Years!AA111/15) + (Years!M111/18)) / 2)</f>
        <v>0.78117055883333331</v>
      </c>
      <c r="N111" s="145">
        <f>(((Years!AB111/15) + (Years!N111/18)) / 2)</f>
        <v>0.78498695161111121</v>
      </c>
      <c r="O111" s="145">
        <f>(((Years!AC111/15) + (Years!O111/18)) / 2)</f>
        <v>0.77535779216666667</v>
      </c>
      <c r="P111" s="145">
        <f>(((Years!AD111/15) + (Years!P111/18)) / 2)</f>
        <v>0.77535779216666667</v>
      </c>
      <c r="Q111" s="146">
        <f>_xlfn.RANK.EQ(Table4[[#This Row],[2023]], Table4[2023], 0)</f>
        <v>54</v>
      </c>
      <c r="R111" s="146">
        <f>IF(Table4[[#This Row],[2023]]&gt;=0.8,4,
 IF(Table4[[#This Row],[2023]]&gt;=0.7,3,
 IF(Table4[[#This Row],[2023]]&gt;=0.5,2,1)))</f>
        <v>3</v>
      </c>
      <c r="S111" s="147">
        <f>Table4[[#This Row],[2023]] - Table4[[#This Row],[2010]]</f>
        <v>-3.2226334444444338E-2</v>
      </c>
      <c r="T111" s="146">
        <f>_xlfn.RANK.EQ(Table4[[#This Row],[Improvement]], Table4[Improvement], 0)</f>
        <v>129</v>
      </c>
    </row>
    <row r="112" spans="2:20" x14ac:dyDescent="0.3">
      <c r="B112" s="149" t="s">
        <v>154</v>
      </c>
      <c r="C112" s="145">
        <f>(((Years!Q112/15) + (Years!C112/18)) / 2)</f>
        <v>0.81068388888888898</v>
      </c>
      <c r="D112" s="145">
        <f>(((Years!R112/15) + (Years!D112/18)) / 2)</f>
        <v>0.81981518199999992</v>
      </c>
      <c r="E112" s="145">
        <f>(((Years!S112/15) + (Years!E112/18)) / 2)</f>
        <v>0.8190020228888889</v>
      </c>
      <c r="F112" s="145">
        <f>(((Years!T112/15) + (Years!F112/18)) / 2)</f>
        <v>0.82250553822222217</v>
      </c>
      <c r="G112" s="145">
        <f>(((Years!U112/15) + (Years!G112/18)) / 2)</f>
        <v>0.82433183188888881</v>
      </c>
      <c r="H112" s="145">
        <f>(((Years!V112/15) + (Years!H112/18)) / 2)</f>
        <v>0.82660145138888885</v>
      </c>
      <c r="I112" s="145">
        <f>(((Years!W112/15) + (Years!I112/18)) / 2)</f>
        <v>0.82560632583333327</v>
      </c>
      <c r="J112" s="145">
        <f>(((Years!X112/15) + (Years!J112/18)) / 2)</f>
        <v>0.8170362447777777</v>
      </c>
      <c r="K112" s="145">
        <f>(((Years!Y112/15) + (Years!K112/18)) / 2)</f>
        <v>0.8331233601111111</v>
      </c>
      <c r="L112" s="145">
        <f>(((Years!Z112/15) + (Years!L112/18)) / 2)</f>
        <v>0.83431493044444438</v>
      </c>
      <c r="M112" s="145">
        <f>(((Years!AA112/15) + (Years!M112/18)) / 2)</f>
        <v>0.7813945432777778</v>
      </c>
      <c r="N112" s="145">
        <f>(((Years!AB112/15) + (Years!N112/18)) / 2)</f>
        <v>0.78034972083333332</v>
      </c>
      <c r="O112" s="145">
        <f>(((Years!AC112/15) + (Years!O112/18)) / 2)</f>
        <v>0.77992083249999999</v>
      </c>
      <c r="P112" s="145">
        <f>(((Years!AD112/15) + (Years!P112/18)) / 2)</f>
        <v>0.77992083249999999</v>
      </c>
      <c r="Q112" s="146">
        <f>_xlfn.RANK.EQ(Table4[[#This Row],[2023]], Table4[2023], 0)</f>
        <v>51</v>
      </c>
      <c r="R112" s="146">
        <f>IF(Table4[[#This Row],[2023]]&gt;=0.8,4,
 IF(Table4[[#This Row],[2023]]&gt;=0.7,3,
 IF(Table4[[#This Row],[2023]]&gt;=0.5,2,1)))</f>
        <v>3</v>
      </c>
      <c r="S112" s="147">
        <f>Table4[[#This Row],[2023]] - Table4[[#This Row],[2010]]</f>
        <v>-3.0763056388888987E-2</v>
      </c>
      <c r="T112" s="146">
        <f>_xlfn.RANK.EQ(Table4[[#This Row],[Improvement]], Table4[Improvement], 0)</f>
        <v>128</v>
      </c>
    </row>
    <row r="113" spans="2:20" x14ac:dyDescent="0.3">
      <c r="B113" s="149" t="s">
        <v>155</v>
      </c>
      <c r="C113" s="145">
        <f>(((Years!Q113/15) + (Years!C113/18)) / 2)</f>
        <v>0.44970100354444442</v>
      </c>
      <c r="D113" s="145">
        <f>(((Years!R113/15) + (Years!D113/18)) / 2)</f>
        <v>0.45600535173333334</v>
      </c>
      <c r="E113" s="145">
        <f>(((Years!S113/15) + (Years!E113/18)) / 2)</f>
        <v>0.46197943686666665</v>
      </c>
      <c r="F113" s="145">
        <f>(((Years!T113/15) + (Years!F113/18)) / 2)</f>
        <v>0.39953944417777781</v>
      </c>
      <c r="G113" s="145">
        <f>(((Years!U113/15) + (Years!G113/18)) / 2)</f>
        <v>0.45680194948888886</v>
      </c>
      <c r="H113" s="145">
        <f>(((Years!V113/15) + (Years!H113/18)) / 2)</f>
        <v>0.44429832563333327</v>
      </c>
      <c r="I113" s="145">
        <f>(((Years!W113/15) + (Years!I113/18)) / 2)</f>
        <v>0.46088916457777773</v>
      </c>
      <c r="J113" s="145">
        <f>(((Years!X113/15) + (Years!J113/18)) / 2)</f>
        <v>0.46674194880000003</v>
      </c>
      <c r="K113" s="145">
        <f>(((Years!Y113/15) + (Years!K113/18)) / 2)</f>
        <v>0.46109500996666669</v>
      </c>
      <c r="L113" s="145">
        <f>(((Years!Z113/15) + (Years!L113/18)) / 2)</f>
        <v>0.47340877324444441</v>
      </c>
      <c r="M113" s="145">
        <f>(((Years!AA113/15) + (Years!M113/18)) / 2)</f>
        <v>0.48937895041111112</v>
      </c>
      <c r="N113" s="145">
        <f>(((Years!AB113/15) + (Years!N113/18)) / 2)</f>
        <v>0.49623878807777777</v>
      </c>
      <c r="O113" s="145">
        <f>(((Years!AC113/15) + (Years!O113/18)) / 2)</f>
        <v>0.50309862546666673</v>
      </c>
      <c r="P113" s="145">
        <f>(((Years!AD113/15) + (Years!P113/18)) / 2)</f>
        <v>0.5124014007444444</v>
      </c>
      <c r="Q113" s="146">
        <f>_xlfn.RANK.EQ(Table4[[#This Row],[2023]], Table4[2023], 0)</f>
        <v>115</v>
      </c>
      <c r="R113" s="146">
        <f>IF(Table4[[#This Row],[2023]]&gt;=0.8,4,
 IF(Table4[[#This Row],[2023]]&gt;=0.7,3,
 IF(Table4[[#This Row],[2023]]&gt;=0.5,2,1)))</f>
        <v>2</v>
      </c>
      <c r="S113" s="147">
        <f>Table4[[#This Row],[2023]] - Table4[[#This Row],[2010]]</f>
        <v>6.270039719999998E-2</v>
      </c>
      <c r="T113" s="146">
        <f>_xlfn.RANK.EQ(Table4[[#This Row],[Improvement]], Table4[Improvement], 0)</f>
        <v>61</v>
      </c>
    </row>
    <row r="114" spans="2:20" x14ac:dyDescent="0.3">
      <c r="B114" s="149" t="s">
        <v>156</v>
      </c>
      <c r="C114" s="145">
        <f>(((Years!Q114/15) + (Years!C114/18)) / 2)</f>
        <v>0.65971813057777773</v>
      </c>
      <c r="D114" s="145">
        <f>(((Years!R114/15) + (Years!D114/18)) / 2)</f>
        <v>0.67309384795555549</v>
      </c>
      <c r="E114" s="145">
        <f>(((Years!S114/15) + (Years!E114/18)) / 2)</f>
        <v>0.68646956502222212</v>
      </c>
      <c r="F114" s="145">
        <f>(((Years!T114/15) + (Years!F114/18)) / 2)</f>
        <v>0.69984528212222219</v>
      </c>
      <c r="G114" s="145">
        <f>(((Years!U114/15) + (Years!G114/18)) / 2)</f>
        <v>0.72661277173333338</v>
      </c>
      <c r="H114" s="145">
        <f>(((Years!V114/15) + (Years!H114/18)) / 2)</f>
        <v>0.74158485995555556</v>
      </c>
      <c r="I114" s="145">
        <f>(((Years!W114/15) + (Years!I114/18)) / 2)</f>
        <v>0.75655694783333338</v>
      </c>
      <c r="J114" s="145">
        <f>(((Years!X114/15) + (Years!J114/18)) / 2)</f>
        <v>0.77747417566666666</v>
      </c>
      <c r="K114" s="145">
        <f>(((Years!Y114/15) + (Years!K114/18)) / 2)</f>
        <v>0.79322501277777779</v>
      </c>
      <c r="L114" s="145">
        <f>(((Years!Z114/15) + (Years!L114/18)) / 2)</f>
        <v>0.80886474744444437</v>
      </c>
      <c r="M114" s="145">
        <f>(((Years!AA114/15) + (Years!M114/18)) / 2)</f>
        <v>0.81477223511111108</v>
      </c>
      <c r="N114" s="145">
        <f>(((Years!AB114/15) + (Years!N114/18)) / 2)</f>
        <v>0.82491593738888891</v>
      </c>
      <c r="O114" s="145">
        <f>(((Years!AC114/15) + (Years!O114/18)) / 2)</f>
        <v>0.85769843905555554</v>
      </c>
      <c r="P114" s="145">
        <f>(((Years!AD114/15) + (Years!P114/18)) / 2)</f>
        <v>0.85769843905555554</v>
      </c>
      <c r="Q114" s="146">
        <f>_xlfn.RANK.EQ(Table4[[#This Row],[2023]], Table4[2023], 0)</f>
        <v>30</v>
      </c>
      <c r="R114" s="146">
        <f>IF(Table4[[#This Row],[2023]]&gt;=0.8,4,
 IF(Table4[[#This Row],[2023]]&gt;=0.7,3,
 IF(Table4[[#This Row],[2023]]&gt;=0.5,2,1)))</f>
        <v>4</v>
      </c>
      <c r="S114" s="147">
        <f>Table4[[#This Row],[2023]] - Table4[[#This Row],[2010]]</f>
        <v>0.19798030847777781</v>
      </c>
      <c r="T114" s="146">
        <f>_xlfn.RANK.EQ(Table4[[#This Row],[Improvement]], Table4[Improvement], 0)</f>
        <v>3</v>
      </c>
    </row>
    <row r="115" spans="2:20" x14ac:dyDescent="0.3">
      <c r="B115" s="149" t="s">
        <v>165</v>
      </c>
      <c r="C115" s="145">
        <f>(((Years!Q115/15) + (Years!C115/18)) / 2)</f>
        <v>0.72562722633333343</v>
      </c>
      <c r="D115" s="145">
        <f>(((Years!R115/15) + (Years!D115/18)) / 2)</f>
        <v>0.74740416716666669</v>
      </c>
      <c r="E115" s="145">
        <f>(((Years!S115/15) + (Years!E115/18)) / 2)</f>
        <v>0.75035944533333332</v>
      </c>
      <c r="F115" s="145">
        <f>(((Years!T115/15) + (Years!F115/18)) / 2)</f>
        <v>0.75446445677777774</v>
      </c>
      <c r="G115" s="145">
        <f>(((Years!U115/15) + (Years!G115/18)) / 2)</f>
        <v>0.76205945011111109</v>
      </c>
      <c r="H115" s="145">
        <f>(((Years!V115/15) + (Years!H115/18)) / 2)</f>
        <v>0.77706362422222219</v>
      </c>
      <c r="I115" s="145">
        <f>(((Years!W115/15) + (Years!I115/18)) / 2)</f>
        <v>0.78299832866666663</v>
      </c>
      <c r="J115" s="145">
        <f>(((Years!X115/15) + (Years!J115/18)) / 2)</f>
        <v>0.78750998722222221</v>
      </c>
      <c r="K115" s="145">
        <f>(((Years!Y115/15) + (Years!K115/18)) / 2)</f>
        <v>0.79032082566666673</v>
      </c>
      <c r="L115" s="145">
        <f>(((Years!Z115/15) + (Years!L115/18)) / 2)</f>
        <v>0.79165304522222224</v>
      </c>
      <c r="M115" s="145">
        <f>(((Years!AA115/15) + (Years!M115/18)) / 2)</f>
        <v>0.78936189594444439</v>
      </c>
      <c r="N115" s="145">
        <f>(((Years!AB115/15) + (Years!N115/18)) / 2)</f>
        <v>0.79388810427777778</v>
      </c>
      <c r="O115" s="145">
        <f>(((Years!AC115/15) + (Years!O115/18)) / 2)</f>
        <v>0.80589504927777778</v>
      </c>
      <c r="P115" s="145">
        <f>(((Years!AD115/15) + (Years!P115/18)) / 2)</f>
        <v>0.80589504927777778</v>
      </c>
      <c r="Q115" s="146">
        <f>_xlfn.RANK.EQ(Table4[[#This Row],[2023]], Table4[2023], 0)</f>
        <v>47</v>
      </c>
      <c r="R115" s="146">
        <f>IF(Table4[[#This Row],[2023]]&gt;=0.8,4,
 IF(Table4[[#This Row],[2023]]&gt;=0.7,3,
 IF(Table4[[#This Row],[2023]]&gt;=0.5,2,1)))</f>
        <v>4</v>
      </c>
      <c r="S115" s="147">
        <f>Table4[[#This Row],[2023]] - Table4[[#This Row],[2010]]</f>
        <v>8.0267822944444345E-2</v>
      </c>
      <c r="T115" s="146">
        <f>_xlfn.RANK.EQ(Table4[[#This Row],[Improvement]], Table4[Improvement], 0)</f>
        <v>44</v>
      </c>
    </row>
    <row r="116" spans="2:20" x14ac:dyDescent="0.3">
      <c r="B116" s="149" t="s">
        <v>173</v>
      </c>
      <c r="C116" s="145">
        <f>(((Years!Q116/15) + (Years!C116/18)) / 2)</f>
        <v>0.66965101444444441</v>
      </c>
      <c r="D116" s="145">
        <f>(((Years!R116/15) + (Years!D116/18)) / 2)</f>
        <v>0.69571588633333326</v>
      </c>
      <c r="E116" s="145">
        <f>(((Years!S116/15) + (Years!E116/18)) / 2)</f>
        <v>0.75162685855555555</v>
      </c>
      <c r="F116" s="145">
        <f>(((Years!T116/15) + (Years!F116/18)) / 2)</f>
        <v>0.76268366627777784</v>
      </c>
      <c r="G116" s="145">
        <f>(((Years!U116/15) + (Years!G116/18)) / 2)</f>
        <v>0.81070629516666659</v>
      </c>
      <c r="H116" s="145">
        <f>(((Years!V116/15) + (Years!H116/18)) / 2)</f>
        <v>0.81538667733333325</v>
      </c>
      <c r="I116" s="145">
        <f>(((Years!W116/15) + (Years!I116/18)) / 2)</f>
        <v>0.85459849455555559</v>
      </c>
      <c r="J116" s="145">
        <f>(((Years!X116/15) + (Years!J116/18)) / 2)</f>
        <v>0.91713559561111113</v>
      </c>
      <c r="K116" s="145">
        <f>(((Years!Y116/15) + (Years!K116/18)) / 2)</f>
        <v>0.90502044894444444</v>
      </c>
      <c r="L116" s="145">
        <f>(((Years!Z116/15) + (Years!L116/18)) / 2)</f>
        <v>0.89213303805555544</v>
      </c>
      <c r="M116" s="145">
        <f>(((Years!AA116/15) + (Years!M116/18)) / 2)</f>
        <v>0.86919388583333324</v>
      </c>
      <c r="N116" s="145">
        <f>(((Years!AB116/15) + (Years!N116/18)) / 2)</f>
        <v>0.87957886916666661</v>
      </c>
      <c r="O116" s="145">
        <f>(((Years!AC116/15) + (Years!O116/18)) / 2)</f>
        <v>0.87957886916666661</v>
      </c>
      <c r="P116" s="145">
        <f>(((Years!AD116/15) + (Years!P116/18)) / 2)</f>
        <v>0.87957886916666661</v>
      </c>
      <c r="Q116" s="146">
        <f>_xlfn.RANK.EQ(Table4[[#This Row],[2023]], Table4[2023], 0)</f>
        <v>25</v>
      </c>
      <c r="R116" s="146">
        <f>IF(Table4[[#This Row],[2023]]&gt;=0.8,4,
 IF(Table4[[#This Row],[2023]]&gt;=0.7,3,
 IF(Table4[[#This Row],[2023]]&gt;=0.5,2,1)))</f>
        <v>4</v>
      </c>
      <c r="S116" s="147">
        <f>Table4[[#This Row],[2023]] - Table4[[#This Row],[2010]]</f>
        <v>0.2099278547222222</v>
      </c>
      <c r="T116" s="146">
        <f>_xlfn.RANK.EQ(Table4[[#This Row],[Improvement]], Table4[Improvement], 0)</f>
        <v>2</v>
      </c>
    </row>
    <row r="117" spans="2:20" x14ac:dyDescent="0.3">
      <c r="B117" s="149" t="s">
        <v>159</v>
      </c>
      <c r="C117" s="145">
        <f>(((Years!Q117/15) + (Years!C117/18)) / 2)</f>
        <v>0.85449758572222223</v>
      </c>
      <c r="D117" s="145">
        <f>(((Years!R117/15) + (Years!D117/18)) / 2)</f>
        <v>0.85189184472222224</v>
      </c>
      <c r="E117" s="145">
        <f>(((Years!S117/15) + (Years!E117/18)) / 2)</f>
        <v>0.84795277172222216</v>
      </c>
      <c r="F117" s="145">
        <f>(((Years!T117/15) + (Years!F117/18)) / 2)</f>
        <v>0.84768032205555555</v>
      </c>
      <c r="G117" s="145">
        <f>(((Years!U117/15) + (Years!G117/18)) / 2)</f>
        <v>0.84540792205555548</v>
      </c>
      <c r="H117" s="145">
        <f>(((Years!V117/15) + (Years!H117/18)) / 2)</f>
        <v>0.84580215438888895</v>
      </c>
      <c r="I117" s="145">
        <f>(((Years!W117/15) + (Years!I117/18)) / 2)</f>
        <v>0.84152974005555548</v>
      </c>
      <c r="J117" s="145">
        <f>(((Years!X117/15) + (Years!J117/18)) / 2)</f>
        <v>0.84123442972222229</v>
      </c>
      <c r="K117" s="145">
        <f>(((Years!Y117/15) + (Years!K117/18)) / 2)</f>
        <v>0.85038891900000002</v>
      </c>
      <c r="L117" s="145">
        <f>(((Years!Z117/15) + (Years!L117/18)) / 2)</f>
        <v>0.85436666283333329</v>
      </c>
      <c r="M117" s="145">
        <f>(((Years!AA117/15) + (Years!M117/18)) / 2)</f>
        <v>0.85831554211111105</v>
      </c>
      <c r="N117" s="145">
        <f>(((Years!AB117/15) + (Years!N117/18)) / 2)</f>
        <v>0.87218696788888894</v>
      </c>
      <c r="O117" s="145">
        <f>(((Years!AC117/15) + (Years!O117/18)) / 2)</f>
        <v>0.86472996594444451</v>
      </c>
      <c r="P117" s="145">
        <f>(((Years!AD117/15) + (Years!P117/18)) / 2)</f>
        <v>0.86472996594444451</v>
      </c>
      <c r="Q117" s="146">
        <f>_xlfn.RANK.EQ(Table4[[#This Row],[2023]], Table4[2023], 0)</f>
        <v>28</v>
      </c>
      <c r="R117" s="146">
        <f>IF(Table4[[#This Row],[2023]]&gt;=0.8,4,
 IF(Table4[[#This Row],[2023]]&gt;=0.7,3,
 IF(Table4[[#This Row],[2023]]&gt;=0.5,2,1)))</f>
        <v>4</v>
      </c>
      <c r="S117" s="147">
        <f>Table4[[#This Row],[2023]] - Table4[[#This Row],[2010]]</f>
        <v>1.0232380222222281E-2</v>
      </c>
      <c r="T117" s="146">
        <f>_xlfn.RANK.EQ(Table4[[#This Row],[Improvement]], Table4[Improvement], 0)</f>
        <v>120</v>
      </c>
    </row>
    <row r="118" spans="2:20" x14ac:dyDescent="0.3">
      <c r="B118" s="149" t="s">
        <v>169</v>
      </c>
      <c r="C118" s="145">
        <f>(((Years!Q118/15) + (Years!C118/18)) / 2)</f>
        <v>0.83309721399999992</v>
      </c>
      <c r="D118" s="145">
        <f>(((Years!R118/15) + (Years!D118/18)) / 2)</f>
        <v>0.83912473249999997</v>
      </c>
      <c r="E118" s="145">
        <f>(((Years!S118/15) + (Years!E118/18)) / 2)</f>
        <v>0.83372527199999991</v>
      </c>
      <c r="F118" s="145">
        <f>(((Years!T118/15) + (Years!F118/18)) / 2)</f>
        <v>0.83464998655555567</v>
      </c>
      <c r="G118" s="145">
        <f>(((Years!U118/15) + (Years!G118/18)) / 2)</f>
        <v>0.83083136877777775</v>
      </c>
      <c r="H118" s="145">
        <f>(((Years!V118/15) + (Years!H118/18)) / 2)</f>
        <v>0.83383168633333327</v>
      </c>
      <c r="I118" s="145">
        <f>(((Years!W118/15) + (Years!I118/18)) / 2)</f>
        <v>0.8312347255000001</v>
      </c>
      <c r="J118" s="145">
        <f>(((Years!X118/15) + (Years!J118/18)) / 2)</f>
        <v>0.83122140033333336</v>
      </c>
      <c r="K118" s="145">
        <f>(((Years!Y118/15) + (Years!K118/18)) / 2)</f>
        <v>0.8329288855000001</v>
      </c>
      <c r="L118" s="145">
        <f>(((Years!Z118/15) + (Years!L118/18)) / 2)</f>
        <v>0.83377804222222229</v>
      </c>
      <c r="M118" s="145">
        <f>(((Years!AA118/15) + (Years!M118/18)) / 2)</f>
        <v>0.83823366477777772</v>
      </c>
      <c r="N118" s="145">
        <f>(((Years!AB118/15) + (Years!N118/18)) / 2)</f>
        <v>0.84570540983333331</v>
      </c>
      <c r="O118" s="145">
        <f>(((Years!AC118/15) + (Years!O118/18)) / 2)</f>
        <v>0.85196373844444451</v>
      </c>
      <c r="P118" s="145">
        <f>(((Years!AD118/15) + (Years!P118/18)) / 2)</f>
        <v>0.85196373844444451</v>
      </c>
      <c r="Q118" s="146">
        <f>_xlfn.RANK.EQ(Table4[[#This Row],[2023]], Table4[2023], 0)</f>
        <v>34</v>
      </c>
      <c r="R118" s="146">
        <f>IF(Table4[[#This Row],[2023]]&gt;=0.8,4,
 IF(Table4[[#This Row],[2023]]&gt;=0.7,3,
 IF(Table4[[#This Row],[2023]]&gt;=0.5,2,1)))</f>
        <v>4</v>
      </c>
      <c r="S118" s="147">
        <f>Table4[[#This Row],[2023]] - Table4[[#This Row],[2010]]</f>
        <v>1.8866524444444588E-2</v>
      </c>
      <c r="T118" s="146">
        <f>_xlfn.RANK.EQ(Table4[[#This Row],[Improvement]], Table4[Improvement], 0)</f>
        <v>113</v>
      </c>
    </row>
    <row r="119" spans="2:20" x14ac:dyDescent="0.3">
      <c r="B119" s="149" t="s">
        <v>170</v>
      </c>
      <c r="C119" s="145">
        <f>(((Years!Q119/15) + (Years!C119/18)) / 2)</f>
        <v>0.87644583372222218</v>
      </c>
      <c r="D119" s="145">
        <f>(((Years!R119/15) + (Years!D119/18)) / 2)</f>
        <v>0.87744224355555556</v>
      </c>
      <c r="E119" s="145">
        <f>(((Years!S119/15) + (Years!E119/18)) / 2)</f>
        <v>0.88017971238888892</v>
      </c>
      <c r="F119" s="145">
        <f>(((Years!T119/15) + (Years!F119/18)) / 2)</f>
        <v>0.90386971366666669</v>
      </c>
      <c r="G119" s="145">
        <f>(((Years!U119/15) + (Years!G119/18)) / 2)</f>
        <v>0.89617474894444449</v>
      </c>
      <c r="H119" s="145">
        <f>(((Years!V119/15) + (Years!H119/18)) / 2)</f>
        <v>0.89877165661111103</v>
      </c>
      <c r="I119" s="145">
        <f>(((Years!W119/15) + (Years!I119/18)) / 2)</f>
        <v>0.90726390433333326</v>
      </c>
      <c r="J119" s="145">
        <f>(((Years!X119/15) + (Years!J119/18)) / 2)</f>
        <v>0.90868499533333336</v>
      </c>
      <c r="K119" s="145">
        <f>(((Years!Y119/15) + (Years!K119/18)) / 2)</f>
        <v>0.90956276777777778</v>
      </c>
      <c r="L119" s="145">
        <f>(((Years!Z119/15) + (Years!L119/18)) / 2)</f>
        <v>0.90792193938888888</v>
      </c>
      <c r="M119" s="145">
        <f>(((Years!AA119/15) + (Years!M119/18)) / 2)</f>
        <v>0.90868680249999989</v>
      </c>
      <c r="N119" s="145">
        <f>(((Years!AB119/15) + (Years!N119/18)) / 2)</f>
        <v>0.9152228409444445</v>
      </c>
      <c r="O119" s="145">
        <f>(((Years!AC119/15) + (Years!O119/18)) / 2)</f>
        <v>0.91718370122222226</v>
      </c>
      <c r="P119" s="145">
        <f>(((Years!AD119/15) + (Years!P119/18)) / 2)</f>
        <v>0.91718370122222226</v>
      </c>
      <c r="Q119" s="146">
        <f>_xlfn.RANK.EQ(Table4[[#This Row],[2023]], Table4[2023], 0)</f>
        <v>14</v>
      </c>
      <c r="R119" s="146">
        <f>IF(Table4[[#This Row],[2023]]&gt;=0.8,4,
 IF(Table4[[#This Row],[2023]]&gt;=0.7,3,
 IF(Table4[[#This Row],[2023]]&gt;=0.5,2,1)))</f>
        <v>4</v>
      </c>
      <c r="S119" s="147">
        <f>Table4[[#This Row],[2023]] - Table4[[#This Row],[2010]]</f>
        <v>4.073786750000008E-2</v>
      </c>
      <c r="T119" s="146">
        <f>_xlfn.RANK.EQ(Table4[[#This Row],[Improvement]], Table4[Improvement], 0)</f>
        <v>90</v>
      </c>
    </row>
    <row r="120" spans="2:20" x14ac:dyDescent="0.3">
      <c r="B120" s="149" t="s">
        <v>168</v>
      </c>
      <c r="C120" s="145">
        <f>(((Years!Q120/15) + (Years!C120/18)) / 2)</f>
        <v>0.57408280738888884</v>
      </c>
      <c r="D120" s="145">
        <f>(((Years!R120/15) + (Years!D120/18)) / 2)</f>
        <v>0.57510537036666665</v>
      </c>
      <c r="E120" s="145">
        <f>(((Years!S120/15) + (Years!E120/18)) / 2)</f>
        <v>0.57612793334444445</v>
      </c>
      <c r="F120" s="145">
        <f>(((Years!T120/15) + (Years!F120/18)) / 2)</f>
        <v>0.57715049628888893</v>
      </c>
      <c r="G120" s="145">
        <f>(((Years!U120/15) + (Years!G120/18)) / 2)</f>
        <v>0.57817305926666662</v>
      </c>
      <c r="H120" s="145">
        <f>(((Years!V120/15) + (Years!H120/18)) / 2)</f>
        <v>0.57919562196666663</v>
      </c>
      <c r="I120" s="145">
        <f>(((Years!W120/15) + (Years!I120/18)) / 2)</f>
        <v>0.58021818491111099</v>
      </c>
      <c r="J120" s="145">
        <f>(((Years!X120/15) + (Years!J120/18)) / 2)</f>
        <v>0.5812407478888888</v>
      </c>
      <c r="K120" s="145">
        <f>(((Years!Y120/15) + (Years!K120/18)) / 2)</f>
        <v>0.58226331086666672</v>
      </c>
      <c r="L120" s="145">
        <f>(((Years!Z120/15) + (Years!L120/18)) / 2)</f>
        <v>0.58330591353333339</v>
      </c>
      <c r="M120" s="145">
        <f>(((Years!AA120/15) + (Years!M120/18)) / 2)</f>
        <v>0.58435527361111106</v>
      </c>
      <c r="N120" s="145">
        <f>(((Years!AB120/15) + (Years!N120/18)) / 2)</f>
        <v>0.58541142412222225</v>
      </c>
      <c r="O120" s="145">
        <f>(((Years!AC120/15) + (Years!O120/18)) / 2)</f>
        <v>0.58541142412222225</v>
      </c>
      <c r="P120" s="145">
        <f>(((Years!AD120/15) + (Years!P120/18)) / 2)</f>
        <v>0.58541142412222225</v>
      </c>
      <c r="Q120" s="146">
        <f>_xlfn.RANK.EQ(Table4[[#This Row],[2023]], Table4[2023], 0)</f>
        <v>98</v>
      </c>
      <c r="R120" s="146">
        <f>IF(Table4[[#This Row],[2023]]&gt;=0.8,4,
 IF(Table4[[#This Row],[2023]]&gt;=0.7,3,
 IF(Table4[[#This Row],[2023]]&gt;=0.5,2,1)))</f>
        <v>2</v>
      </c>
      <c r="S120" s="147">
        <f>Table4[[#This Row],[2023]] - Table4[[#This Row],[2010]]</f>
        <v>1.1328616733333408E-2</v>
      </c>
      <c r="T120" s="146">
        <f>_xlfn.RANK.EQ(Table4[[#This Row],[Improvement]], Table4[Improvement], 0)</f>
        <v>118</v>
      </c>
    </row>
    <row r="121" spans="2:20" x14ac:dyDescent="0.3">
      <c r="B121" s="149" t="s">
        <v>171</v>
      </c>
      <c r="C121" s="145">
        <f>(((Years!Q121/15) + (Years!C121/18)) / 2)</f>
        <v>0.85111251411111111</v>
      </c>
      <c r="D121" s="145">
        <f>(((Years!R121/15) + (Years!D121/18)) / 2)</f>
        <v>0.85024999488888886</v>
      </c>
      <c r="E121" s="145">
        <f>(((Years!S121/15) + (Years!E121/18)) / 2)</f>
        <v>0.85333862833333329</v>
      </c>
      <c r="F121" s="145">
        <f>(((Years!T121/15) + (Years!F121/18)) / 2)</f>
        <v>0.91277723299999991</v>
      </c>
      <c r="G121" s="145">
        <f>(((Years!U121/15) + (Years!G121/18)) / 2)</f>
        <v>0.91226442116666662</v>
      </c>
      <c r="H121" s="145">
        <f>(((Years!V121/15) + (Years!H121/18)) / 2)</f>
        <v>0.92058003738888894</v>
      </c>
      <c r="I121" s="145">
        <f>(((Years!W121/15) + (Years!I121/18)) / 2)</f>
        <v>0.92542832694444443</v>
      </c>
      <c r="J121" s="145">
        <f>(((Years!X121/15) + (Years!J121/18)) / 2)</f>
        <v>0.94033889761111111</v>
      </c>
      <c r="K121" s="145">
        <f>(((Years!Y121/15) + (Years!K121/18)) / 2)</f>
        <v>0.94319969283333338</v>
      </c>
      <c r="L121" s="145">
        <f>(((Years!Z121/15) + (Years!L121/18)) / 2)</f>
        <v>0.9348433178333333</v>
      </c>
      <c r="M121" s="145">
        <f>(((Years!AA121/15) + (Years!M121/18)) / 2)</f>
        <v>0.9406134527222223</v>
      </c>
      <c r="N121" s="145">
        <f>(((Years!AB121/15) + (Years!N121/18)) / 2)</f>
        <v>0.95347668772222216</v>
      </c>
      <c r="O121" s="145">
        <f>(((Years!AC121/15) + (Years!O121/18)) / 2)</f>
        <v>0.95221836744444444</v>
      </c>
      <c r="P121" s="145">
        <f>(((Years!AD121/15) + (Years!P121/18)) / 2)</f>
        <v>0.95221836744444444</v>
      </c>
      <c r="Q121" s="146">
        <f>_xlfn.RANK.EQ(Table4[[#This Row],[2023]], Table4[2023], 0)</f>
        <v>9</v>
      </c>
      <c r="R121" s="146">
        <f>IF(Table4[[#This Row],[2023]]&gt;=0.8,4,
 IF(Table4[[#This Row],[2023]]&gt;=0.7,3,
 IF(Table4[[#This Row],[2023]]&gt;=0.5,2,1)))</f>
        <v>4</v>
      </c>
      <c r="S121" s="147">
        <f>Table4[[#This Row],[2023]] - Table4[[#This Row],[2010]]</f>
        <v>0.10110585333333333</v>
      </c>
      <c r="T121" s="146">
        <f>_xlfn.RANK.EQ(Table4[[#This Row],[Improvement]], Table4[Improvement], 0)</f>
        <v>21</v>
      </c>
    </row>
    <row r="122" spans="2:20" x14ac:dyDescent="0.3">
      <c r="B122" s="149" t="s">
        <v>38</v>
      </c>
      <c r="C122" s="145">
        <f>(((Years!Q122/15) + (Years!C122/18)) / 2)</f>
        <v>0.87955081188888884</v>
      </c>
      <c r="D122" s="145">
        <f>(((Years!R122/15) + (Years!D122/18)) / 2)</f>
        <v>0.87969887511111111</v>
      </c>
      <c r="E122" s="145">
        <f>(((Years!S122/15) + (Years!E122/18)) / 2)</f>
        <v>0.88666692861111107</v>
      </c>
      <c r="F122" s="145">
        <f>(((Years!T122/15) + (Years!F122/18)) / 2)</f>
        <v>0.89593777666666663</v>
      </c>
      <c r="G122" s="145">
        <f>(((Years!U122/15) + (Years!G122/18)) / 2)</f>
        <v>0.90160333827777772</v>
      </c>
      <c r="H122" s="145">
        <f>(((Years!V122/15) + (Years!H122/18)) / 2)</f>
        <v>0.90576888188888893</v>
      </c>
      <c r="I122" s="145">
        <f>(((Years!W122/15) + (Years!I122/18)) / 2)</f>
        <v>0.90384141100000004</v>
      </c>
      <c r="J122" s="145">
        <f>(((Years!X122/15) + (Years!J122/18)) / 2)</f>
        <v>0.9069555546111111</v>
      </c>
      <c r="K122" s="145">
        <f>(((Years!Y122/15) + (Years!K122/18)) / 2)</f>
        <v>0.91164029438888883</v>
      </c>
      <c r="L122" s="145">
        <f>(((Years!Z122/15) + (Years!L122/18)) / 2)</f>
        <v>0.9160160914444444</v>
      </c>
      <c r="M122" s="145">
        <f>(((Years!AA122/15) + (Years!M122/18)) / 2)</f>
        <v>0.91997353538888882</v>
      </c>
      <c r="N122" s="145">
        <f>(((Years!AB122/15) + (Years!N122/18)) / 2)</f>
        <v>0.9256298891111111</v>
      </c>
      <c r="O122" s="145">
        <f>(((Years!AC122/15) + (Years!O122/18)) / 2)</f>
        <v>0.92795764911111112</v>
      </c>
      <c r="P122" s="145">
        <f>(((Years!AD122/15) + (Years!P122/18)) / 2)</f>
        <v>0.92795764911111112</v>
      </c>
      <c r="Q122" s="146">
        <f>_xlfn.RANK.EQ(Table4[[#This Row],[2023]], Table4[2023], 0)</f>
        <v>12</v>
      </c>
      <c r="R122" s="146">
        <f>IF(Table4[[#This Row],[2023]]&gt;=0.8,4,
 IF(Table4[[#This Row],[2023]]&gt;=0.7,3,
 IF(Table4[[#This Row],[2023]]&gt;=0.5,2,1)))</f>
        <v>4</v>
      </c>
      <c r="S122" s="147">
        <f>Table4[[#This Row],[2023]] - Table4[[#This Row],[2010]]</f>
        <v>4.8406837222222276E-2</v>
      </c>
      <c r="T122" s="146">
        <f>_xlfn.RANK.EQ(Table4[[#This Row],[Improvement]], Table4[Improvement], 0)</f>
        <v>84</v>
      </c>
    </row>
    <row r="123" spans="2:20" x14ac:dyDescent="0.3">
      <c r="B123" s="149" t="s">
        <v>177</v>
      </c>
      <c r="C123" s="145">
        <f>(((Years!Q123/15) + (Years!C123/18)) / 2)</f>
        <v>0.62974389918888884</v>
      </c>
      <c r="D123" s="145">
        <f>(((Years!R123/15) + (Years!D123/18)) / 2)</f>
        <v>0.63691054987777784</v>
      </c>
      <c r="E123" s="145">
        <f>(((Years!S123/15) + (Years!E123/18)) / 2)</f>
        <v>0.63512278143333334</v>
      </c>
      <c r="F123" s="145">
        <f>(((Years!T123/15) + (Years!F123/18)) / 2)</f>
        <v>0.63629444962222226</v>
      </c>
      <c r="G123" s="145">
        <f>(((Years!U123/15) + (Years!G123/18)) / 2)</f>
        <v>0.7144785882111111</v>
      </c>
      <c r="H123" s="145">
        <f>(((Years!V123/15) + (Years!H123/18)) / 2)</f>
        <v>0.71836678179999991</v>
      </c>
      <c r="I123" s="145">
        <f>(((Years!W123/15) + (Years!I123/18)) / 2)</f>
        <v>0.72225497566666663</v>
      </c>
      <c r="J123" s="145">
        <f>(((Years!X123/15) + (Years!J123/18)) / 2)</f>
        <v>0.71929164855555561</v>
      </c>
      <c r="K123" s="145">
        <f>(((Years!Y123/15) + (Years!K123/18)) / 2)</f>
        <v>0.71632832147777781</v>
      </c>
      <c r="L123" s="145">
        <f>(((Years!Z123/15) + (Years!L123/18)) / 2)</f>
        <v>0.72353165557777777</v>
      </c>
      <c r="M123" s="145">
        <f>(((Years!AA123/15) + (Years!M123/18)) / 2)</f>
        <v>0.72351277143333337</v>
      </c>
      <c r="N123" s="145">
        <f>(((Years!AB123/15) + (Years!N123/18)) / 2)</f>
        <v>0.72418985593333329</v>
      </c>
      <c r="O123" s="145">
        <f>(((Years!AC123/15) + (Years!O123/18)) / 2)</f>
        <v>0.72796763539999998</v>
      </c>
      <c r="P123" s="145">
        <f>(((Years!AD123/15) + (Years!P123/18)) / 2)</f>
        <v>0.72796763539999998</v>
      </c>
      <c r="Q123" s="146">
        <f>_xlfn.RANK.EQ(Table4[[#This Row],[2023]], Table4[2023], 0)</f>
        <v>70</v>
      </c>
      <c r="R123" s="146">
        <f>IF(Table4[[#This Row],[2023]]&gt;=0.8,4,
 IF(Table4[[#This Row],[2023]]&gt;=0.7,3,
 IF(Table4[[#This Row],[2023]]&gt;=0.5,2,1)))</f>
        <v>3</v>
      </c>
      <c r="S123" s="147">
        <f>Table4[[#This Row],[2023]] - Table4[[#This Row],[2010]]</f>
        <v>9.8223736211111135E-2</v>
      </c>
      <c r="T123" s="146">
        <f>_xlfn.RANK.EQ(Table4[[#This Row],[Improvement]], Table4[Improvement], 0)</f>
        <v>26</v>
      </c>
    </row>
    <row r="124" spans="2:20" x14ac:dyDescent="0.3">
      <c r="B124" s="149" t="s">
        <v>180</v>
      </c>
      <c r="C124" s="145">
        <f>(((Years!Q124/15) + (Years!C124/18)) / 2)</f>
        <v>0.54303889266666661</v>
      </c>
      <c r="D124" s="145">
        <f>(((Years!R124/15) + (Years!D124/18)) / 2)</f>
        <v>0.54285190196666666</v>
      </c>
      <c r="E124" s="145">
        <f>(((Years!S124/15) + (Years!E124/18)) / 2)</f>
        <v>0.54266491123333327</v>
      </c>
      <c r="F124" s="145">
        <f>(((Years!T124/15) + (Years!F124/18)) / 2)</f>
        <v>0.54247792025555552</v>
      </c>
      <c r="G124" s="145">
        <f>(((Years!U124/15) + (Years!G124/18)) / 2)</f>
        <v>0.54229092955555558</v>
      </c>
      <c r="H124" s="145">
        <f>(((Years!V124/15) + (Years!H124/18)) / 2)</f>
        <v>0.54210393857777783</v>
      </c>
      <c r="I124" s="145">
        <f>(((Years!W124/15) + (Years!I124/18)) / 2)</f>
        <v>0.54191694787777778</v>
      </c>
      <c r="J124" s="145">
        <f>(((Years!X124/15) + (Years!J124/18)) / 2)</f>
        <v>0.54824458211111105</v>
      </c>
      <c r="K124" s="145">
        <f>(((Years!Y124/15) + (Years!K124/18)) / 2)</f>
        <v>0.55477883518888882</v>
      </c>
      <c r="L124" s="145">
        <f>(((Years!Z124/15) + (Years!L124/18)) / 2)</f>
        <v>0.56152678676666667</v>
      </c>
      <c r="M124" s="145">
        <f>(((Years!AA124/15) + (Years!M124/18)) / 2)</f>
        <v>0.56849575892222226</v>
      </c>
      <c r="N124" s="145">
        <f>(((Years!AB124/15) + (Years!N124/18)) / 2)</f>
        <v>0.57569332475555557</v>
      </c>
      <c r="O124" s="145">
        <f>(((Years!AC124/15) + (Years!O124/18)) / 2)</f>
        <v>0.57569332475555557</v>
      </c>
      <c r="P124" s="145">
        <f>(((Years!AD124/15) + (Years!P124/18)) / 2)</f>
        <v>0.57569332475555557</v>
      </c>
      <c r="Q124" s="146">
        <f>_xlfn.RANK.EQ(Table4[[#This Row],[2023]], Table4[2023], 0)</f>
        <v>99</v>
      </c>
      <c r="R124" s="146">
        <f>IF(Table4[[#This Row],[2023]]&gt;=0.8,4,
 IF(Table4[[#This Row],[2023]]&gt;=0.7,3,
 IF(Table4[[#This Row],[2023]]&gt;=0.5,2,1)))</f>
        <v>2</v>
      </c>
      <c r="S124" s="147">
        <f>Table4[[#This Row],[2023]] - Table4[[#This Row],[2010]]</f>
        <v>3.2654432088888963E-2</v>
      </c>
      <c r="T124" s="146">
        <f>_xlfn.RANK.EQ(Table4[[#This Row],[Improvement]], Table4[Improvement], 0)</f>
        <v>101</v>
      </c>
    </row>
    <row r="125" spans="2:20" x14ac:dyDescent="0.3">
      <c r="B125" s="149" t="s">
        <v>176</v>
      </c>
      <c r="C125" s="145">
        <f>(((Years!Q125/15) + (Years!C125/18)) / 2)</f>
        <v>0.43146631588888884</v>
      </c>
      <c r="D125" s="145">
        <f>(((Years!R125/15) + (Years!D125/18)) / 2)</f>
        <v>0.4494458332222222</v>
      </c>
      <c r="E125" s="145">
        <f>(((Years!S125/15) + (Years!E125/18)) / 2)</f>
        <v>0.45971711076666666</v>
      </c>
      <c r="F125" s="145">
        <f>(((Years!T125/15) + (Years!F125/18)) / 2)</f>
        <v>0.46998838858888892</v>
      </c>
      <c r="G125" s="145">
        <f>(((Years!U125/15) + (Years!G125/18)) / 2)</f>
        <v>0.48025966613333337</v>
      </c>
      <c r="H125" s="145">
        <f>(((Years!V125/15) + (Years!H125/18)) / 2)</f>
        <v>0.49053094395555558</v>
      </c>
      <c r="I125" s="145">
        <f>(((Years!W125/15) + (Years!I125/18)) / 2)</f>
        <v>0.50080222149999998</v>
      </c>
      <c r="J125" s="145">
        <f>(((Years!X125/15) + (Years!J125/18)) / 2)</f>
        <v>0.5110734992888889</v>
      </c>
      <c r="K125" s="145">
        <f>(((Years!Y125/15) + (Years!K125/18)) / 2)</f>
        <v>0.5224605169333334</v>
      </c>
      <c r="L125" s="145">
        <f>(((Years!Z125/15) + (Years!L125/18)) / 2)</f>
        <v>0.53425825918888892</v>
      </c>
      <c r="M125" s="145">
        <f>(((Years!AA125/15) + (Years!M125/18)) / 2)</f>
        <v>0.54648504026666667</v>
      </c>
      <c r="N125" s="145">
        <f>(((Years!AB125/15) + (Years!N125/18)) / 2)</f>
        <v>0.55916003924444446</v>
      </c>
      <c r="O125" s="145">
        <f>(((Years!AC125/15) + (Years!O125/18)) / 2)</f>
        <v>0.55916003924444446</v>
      </c>
      <c r="P125" s="145">
        <f>(((Years!AD125/15) + (Years!P125/18)) / 2)</f>
        <v>0.55916003924444446</v>
      </c>
      <c r="Q125" s="146">
        <f>_xlfn.RANK.EQ(Table4[[#This Row],[2023]], Table4[2023], 0)</f>
        <v>105</v>
      </c>
      <c r="R125" s="146">
        <f>IF(Table4[[#This Row],[2023]]&gt;=0.8,4,
 IF(Table4[[#This Row],[2023]]&gt;=0.7,3,
 IF(Table4[[#This Row],[2023]]&gt;=0.5,2,1)))</f>
        <v>2</v>
      </c>
      <c r="S125" s="147">
        <f>Table4[[#This Row],[2023]] - Table4[[#This Row],[2010]]</f>
        <v>0.12769372335555562</v>
      </c>
      <c r="T125" s="146">
        <f>_xlfn.RANK.EQ(Table4[[#This Row],[Improvement]], Table4[Improvement], 0)</f>
        <v>14</v>
      </c>
    </row>
    <row r="126" spans="2:20" x14ac:dyDescent="0.3">
      <c r="B126" s="149" t="s">
        <v>182</v>
      </c>
      <c r="C126" s="145">
        <f>(((Years!Q126/15) + (Years!C126/18)) / 2)</f>
        <v>0.70328047622222223</v>
      </c>
      <c r="D126" s="145">
        <f>(((Years!R126/15) + (Years!D126/18)) / 2)</f>
        <v>0.71381774688888888</v>
      </c>
      <c r="E126" s="145">
        <f>(((Years!S126/15) + (Years!E126/18)) / 2)</f>
        <v>0.71775895422222225</v>
      </c>
      <c r="F126" s="145">
        <f>(((Years!T126/15) + (Years!F126/18)) / 2)</f>
        <v>0.72173384816666664</v>
      </c>
      <c r="G126" s="145">
        <f>(((Years!U126/15) + (Years!G126/18)) / 2)</f>
        <v>0.7257427557777778</v>
      </c>
      <c r="H126" s="145">
        <f>(((Years!V126/15) + (Years!H126/18)) / 2)</f>
        <v>0.72978600611111111</v>
      </c>
      <c r="I126" s="145">
        <f>(((Years!W126/15) + (Years!I126/18)) / 2)</f>
        <v>0.73386393177777776</v>
      </c>
      <c r="J126" s="145">
        <f>(((Years!X126/15) + (Years!J126/18)) / 2)</f>
        <v>0.73797686877777768</v>
      </c>
      <c r="K126" s="145">
        <f>(((Years!Y126/15) + (Years!K126/18)) / 2)</f>
        <v>0.74212515611111107</v>
      </c>
      <c r="L126" s="145">
        <f>(((Years!Z126/15) + (Years!L126/18)) / 2)</f>
        <v>0.74630913588888892</v>
      </c>
      <c r="M126" s="145">
        <f>(((Years!AA126/15) + (Years!M126/18)) / 2)</f>
        <v>0.75052915433333345</v>
      </c>
      <c r="N126" s="145">
        <f>(((Years!AB126/15) + (Years!N126/18)) / 2)</f>
        <v>0.75478555966666661</v>
      </c>
      <c r="O126" s="145">
        <f>(((Years!AC126/15) + (Years!O126/18)) / 2)</f>
        <v>0.75524843866666669</v>
      </c>
      <c r="P126" s="145">
        <f>(((Years!AD126/15) + (Years!P126/18)) / 2)</f>
        <v>0.75524843866666669</v>
      </c>
      <c r="Q126" s="146">
        <f>_xlfn.RANK.EQ(Table4[[#This Row],[2023]], Table4[2023], 0)</f>
        <v>58</v>
      </c>
      <c r="R126" s="146">
        <f>IF(Table4[[#This Row],[2023]]&gt;=0.8,4,
 IF(Table4[[#This Row],[2023]]&gt;=0.7,3,
 IF(Table4[[#This Row],[2023]]&gt;=0.5,2,1)))</f>
        <v>3</v>
      </c>
      <c r="S126" s="147">
        <f>Table4[[#This Row],[2023]] - Table4[[#This Row],[2010]]</f>
        <v>5.196796244444446E-2</v>
      </c>
      <c r="T126" s="146">
        <f>_xlfn.RANK.EQ(Table4[[#This Row],[Improvement]], Table4[Improvement], 0)</f>
        <v>77</v>
      </c>
    </row>
    <row r="127" spans="2:20" x14ac:dyDescent="0.3">
      <c r="B127" s="149" t="s">
        <v>183</v>
      </c>
      <c r="C127" s="145">
        <f>(((Years!Q127/15) + (Years!C127/18)) / 2)</f>
        <v>0.61181083261111113</v>
      </c>
      <c r="D127" s="145">
        <f>(((Years!R127/15) + (Years!D127/18)) / 2)</f>
        <v>0.62023499795555559</v>
      </c>
      <c r="E127" s="145">
        <f>(((Years!S127/15) + (Years!E127/18)) / 2)</f>
        <v>0.61793776097777786</v>
      </c>
      <c r="F127" s="145">
        <f>(((Years!T127/15) + (Years!F127/18)) / 2)</f>
        <v>0.6221405374222222</v>
      </c>
      <c r="G127" s="145">
        <f>(((Years!U127/15) + (Years!G127/18)) / 2)</f>
        <v>0.62380555994444442</v>
      </c>
      <c r="H127" s="145">
        <f>(((Years!V127/15) + (Years!H127/18)) / 2)</f>
        <v>0.63023137777777782</v>
      </c>
      <c r="I127" s="145">
        <f>(((Years!W127/15) + (Years!I127/18)) / 2)</f>
        <v>0.64015749835555558</v>
      </c>
      <c r="J127" s="145">
        <f>(((Years!X127/15) + (Years!J127/18)) / 2)</f>
        <v>0.64867799503333334</v>
      </c>
      <c r="K127" s="145">
        <f>(((Years!Y127/15) + (Years!K127/18)) / 2)</f>
        <v>0.65720394334444454</v>
      </c>
      <c r="L127" s="145">
        <f>(((Years!Z127/15) + (Years!L127/18)) / 2)</f>
        <v>0.64760485428888881</v>
      </c>
      <c r="M127" s="145">
        <f>(((Years!AA127/15) + (Years!M127/18)) / 2)</f>
        <v>0.65248626367777773</v>
      </c>
      <c r="N127" s="145">
        <f>(((Years!AB127/15) + (Years!N127/18)) / 2)</f>
        <v>0.65737318532222222</v>
      </c>
      <c r="O127" s="145">
        <f>(((Years!AC127/15) + (Years!O127/18)) / 2)</f>
        <v>0.6607611874888889</v>
      </c>
      <c r="P127" s="145">
        <f>(((Years!AD127/15) + (Years!P127/18)) / 2)</f>
        <v>0.6607611874888889</v>
      </c>
      <c r="Q127" s="146">
        <f>_xlfn.RANK.EQ(Table4[[#This Row],[2023]], Table4[2023], 0)</f>
        <v>91</v>
      </c>
      <c r="R127" s="146">
        <f>IF(Table4[[#This Row],[2023]]&gt;=0.8,4,
 IF(Table4[[#This Row],[2023]]&gt;=0.7,3,
 IF(Table4[[#This Row],[2023]]&gt;=0.5,2,1)))</f>
        <v>2</v>
      </c>
      <c r="S127" s="147">
        <f>Table4[[#This Row],[2023]] - Table4[[#This Row],[2010]]</f>
        <v>4.8950354877777769E-2</v>
      </c>
      <c r="T127" s="146">
        <f>_xlfn.RANK.EQ(Table4[[#This Row],[Improvement]], Table4[Improvement], 0)</f>
        <v>82</v>
      </c>
    </row>
    <row r="128" spans="2:20" x14ac:dyDescent="0.3">
      <c r="B128" s="149" t="s">
        <v>185</v>
      </c>
      <c r="C128" s="145">
        <f>(((Years!Q129/15) + (Years!C129/18)) / 2)</f>
        <v>0.63265146471111122</v>
      </c>
      <c r="D128" s="145">
        <f>(((Years!R129/15) + (Years!D129/18)) / 2)</f>
        <v>0.63915516443333331</v>
      </c>
      <c r="E128" s="145">
        <f>(((Years!S129/15) + (Years!E129/18)) / 2)</f>
        <v>0.64569174912222227</v>
      </c>
      <c r="F128" s="145">
        <f>(((Years!T129/15) + (Years!F129/18)) / 2)</f>
        <v>0.65226168214444447</v>
      </c>
      <c r="G128" s="145">
        <f>(((Years!U129/15) + (Years!G129/18)) / 2)</f>
        <v>0.65886543353333327</v>
      </c>
      <c r="H128" s="145">
        <f>(((Years!V129/15) + (Years!H129/18)) / 2)</f>
        <v>0.66546918505555552</v>
      </c>
      <c r="I128" s="145">
        <f>(((Years!W129/15) + (Years!I129/18)) / 2)</f>
        <v>0.67207293627777775</v>
      </c>
      <c r="J128" s="145">
        <f>(((Years!X129/15) + (Years!J129/18)) / 2)</f>
        <v>0.67867668749999999</v>
      </c>
      <c r="K128" s="145">
        <f>(((Years!Y129/15) + (Years!K129/18)) / 2)</f>
        <v>0.68528043905555558</v>
      </c>
      <c r="L128" s="145">
        <f>(((Years!Z129/15) + (Years!L129/18)) / 2)</f>
        <v>0.69096966138888893</v>
      </c>
      <c r="M128" s="145">
        <f>(((Years!AA129/15) + (Years!M129/18)) / 2)</f>
        <v>0.69679514544444432</v>
      </c>
      <c r="N128" s="145">
        <f>(((Years!AB129/15) + (Years!N129/18)) / 2)</f>
        <v>0.70266727511111116</v>
      </c>
      <c r="O128" s="145">
        <f>(((Years!AC129/15) + (Years!O129/18)) / 2)</f>
        <v>0.70266727511111116</v>
      </c>
      <c r="P128" s="145">
        <f>(((Years!AD129/15) + (Years!P129/18)) / 2)</f>
        <v>0.70266727511111116</v>
      </c>
      <c r="Q128" s="146">
        <f>_xlfn.RANK.EQ(Table4[[#This Row],[2023]], Table4[2023], 0)</f>
        <v>77</v>
      </c>
      <c r="R128" s="146">
        <f>IF(Table4[[#This Row],[2023]]&gt;=0.8,4,
 IF(Table4[[#This Row],[2023]]&gt;=0.7,3,
 IF(Table4[[#This Row],[2023]]&gt;=0.5,2,1)))</f>
        <v>3</v>
      </c>
      <c r="S128" s="147">
        <f>Table4[[#This Row],[2023]] - Table4[[#This Row],[2010]]</f>
        <v>7.0015810399999934E-2</v>
      </c>
      <c r="T128" s="146">
        <f>_xlfn.RANK.EQ(Table4[[#This Row],[Improvement]], Table4[Improvement], 0)</f>
        <v>54</v>
      </c>
    </row>
    <row r="129" spans="2:20" x14ac:dyDescent="0.3">
      <c r="B129" s="149" t="s">
        <v>184</v>
      </c>
      <c r="C129" s="145">
        <f>(((Years!Q128/15) + (Years!C128/18)) / 2)</f>
        <v>0.62383640621111114</v>
      </c>
      <c r="D129" s="145">
        <f>(((Years!R128/15) + (Years!D128/18)) / 2)</f>
        <v>0.64811834752222219</v>
      </c>
      <c r="E129" s="145">
        <f>(((Years!S128/15) + (Years!E128/18)) / 2)</f>
        <v>0.65725720736666671</v>
      </c>
      <c r="F129" s="145">
        <f>(((Years!T128/15) + (Years!F128/18)) / 2)</f>
        <v>0.72090138324444442</v>
      </c>
      <c r="G129" s="145">
        <f>(((Years!U128/15) + (Years!G128/18)) / 2)</f>
        <v>0.74102999358888888</v>
      </c>
      <c r="H129" s="145">
        <f>(((Years!V128/15) + (Years!H128/18)) / 2)</f>
        <v>0.7594549921</v>
      </c>
      <c r="I129" s="145">
        <f>(((Years!W128/15) + (Years!I128/18)) / 2)</f>
        <v>0.7776341754777778</v>
      </c>
      <c r="J129" s="145">
        <f>(((Years!X128/15) + (Years!J128/18)) / 2)</f>
        <v>0.79434889693333333</v>
      </c>
      <c r="K129" s="145">
        <f>(((Years!Y128/15) + (Years!K128/18)) / 2)</f>
        <v>0.80873778120000006</v>
      </c>
      <c r="L129" s="145">
        <f>(((Years!Z128/15) + (Years!L128/18)) / 2)</f>
        <v>0.82058973324444451</v>
      </c>
      <c r="M129" s="145">
        <f>(((Years!AA128/15) + (Years!M128/18)) / 2)</f>
        <v>0.82952594246666667</v>
      </c>
      <c r="N129" s="145">
        <f>(((Years!AB128/15) + (Years!N128/18)) / 2)</f>
        <v>0.84634561838888889</v>
      </c>
      <c r="O129" s="145">
        <f>(((Years!AC128/15) + (Years!O128/18)) / 2)</f>
        <v>0.8503969858888889</v>
      </c>
      <c r="P129" s="145">
        <f>(((Years!AD128/15) + (Years!P128/18)) / 2)</f>
        <v>0.8503969858888889</v>
      </c>
      <c r="Q129" s="146">
        <f>_xlfn.RANK.EQ(Table4[[#This Row],[2023]], Table4[2023], 0)</f>
        <v>35</v>
      </c>
      <c r="R129" s="146">
        <f>IF(Table4[[#This Row],[2023]]&gt;=0.8,4,
 IF(Table4[[#This Row],[2023]]&gt;=0.7,3,
 IF(Table4[[#This Row],[2023]]&gt;=0.5,2,1)))</f>
        <v>4</v>
      </c>
      <c r="S129" s="147">
        <f>Table4[[#This Row],[2023]] - Table4[[#This Row],[2010]]</f>
        <v>0.22656057967777776</v>
      </c>
      <c r="T129" s="146">
        <f>_xlfn.RANK.EQ(Table4[[#This Row],[Improvement]], Table4[Improvement], 0)</f>
        <v>1</v>
      </c>
    </row>
    <row r="130" spans="2:20" x14ac:dyDescent="0.3">
      <c r="B130" s="149" t="s">
        <v>188</v>
      </c>
      <c r="C130" s="145">
        <f>(((Years!Q130/15) + (Years!C130/18)) / 2)</f>
        <v>0.80207387544444453</v>
      </c>
      <c r="D130" s="145">
        <f>(((Years!R130/15) + (Years!D130/18)) / 2)</f>
        <v>0.79911827994444451</v>
      </c>
      <c r="E130" s="145">
        <f>(((Years!S130/15) + (Years!E130/18)) / 2)</f>
        <v>0.79745682055555567</v>
      </c>
      <c r="F130" s="145">
        <f>(((Years!T130/15) + (Years!F130/18)) / 2)</f>
        <v>0.79152067477777777</v>
      </c>
      <c r="G130" s="145">
        <f>(((Years!U130/15) + (Years!G130/18)) / 2)</f>
        <v>0.78926422872222224</v>
      </c>
      <c r="H130" s="145">
        <f>(((Years!V130/15) + (Years!H130/18)) / 2)</f>
        <v>0.75476556377777781</v>
      </c>
      <c r="I130" s="145">
        <f>(((Years!W130/15) + (Years!I130/18)) / 2)</f>
        <v>0.75075121655555566</v>
      </c>
      <c r="J130" s="145">
        <f>(((Years!X130/15) + (Years!J130/18)) / 2)</f>
        <v>0.7515846610000001</v>
      </c>
      <c r="K130" s="145">
        <f>(((Years!Y130/15) + (Years!K130/18)) / 2)</f>
        <v>0.75040338872222223</v>
      </c>
      <c r="L130" s="145">
        <f>(((Years!Z130/15) + (Years!L130/18)) / 2)</f>
        <v>0.75206626483333339</v>
      </c>
      <c r="M130" s="145">
        <f>(((Years!AA130/15) + (Years!M130/18)) / 2)</f>
        <v>0.74833637761111116</v>
      </c>
      <c r="N130" s="145">
        <f>(((Years!AB130/15) + (Years!N130/18)) / 2)</f>
        <v>0.74098045550000002</v>
      </c>
      <c r="O130" s="145">
        <f>(((Years!AC130/15) + (Years!O130/18)) / 2)</f>
        <v>0.74098045550000002</v>
      </c>
      <c r="P130" s="145">
        <f>(((Years!AD130/15) + (Years!P130/18)) / 2)</f>
        <v>0.74098045550000002</v>
      </c>
      <c r="Q130" s="146">
        <f>_xlfn.RANK.EQ(Table4[[#This Row],[2023]], Table4[2023], 0)</f>
        <v>64</v>
      </c>
      <c r="R130" s="146">
        <f>IF(Table4[[#This Row],[2023]]&gt;=0.8,4,
 IF(Table4[[#This Row],[2023]]&gt;=0.7,3,
 IF(Table4[[#This Row],[2023]]&gt;=0.5,2,1)))</f>
        <v>3</v>
      </c>
      <c r="S130" s="147">
        <f>Table4[[#This Row],[2023]] - Table4[[#This Row],[2010]]</f>
        <v>-6.1093419944444505E-2</v>
      </c>
      <c r="T130" s="146">
        <f>_xlfn.RANK.EQ(Table4[[#This Row],[Improvement]], Table4[Improvement], 0)</f>
        <v>131</v>
      </c>
    </row>
    <row r="131" spans="2:20" x14ac:dyDescent="0.3">
      <c r="B131" s="149" t="s">
        <v>190</v>
      </c>
      <c r="C131" s="145">
        <f>(((Years!Q131/15) + (Years!C131/18)) / 2)</f>
        <v>0.89044652772222221</v>
      </c>
      <c r="D131" s="145">
        <f>(((Years!R131/15) + (Years!D131/18)) / 2)</f>
        <v>0.89371305572222226</v>
      </c>
      <c r="E131" s="145">
        <f>(((Years!S131/15) + (Years!E131/18)) / 2)</f>
        <v>0.89664624244444435</v>
      </c>
      <c r="F131" s="145">
        <f>(((Years!T131/15) + (Years!F131/18)) / 2)</f>
        <v>0.90024607977777782</v>
      </c>
      <c r="G131" s="145">
        <f>(((Years!U131/15) + (Years!G131/18)) / 2)</f>
        <v>0.90065415705555552</v>
      </c>
      <c r="H131" s="145">
        <f>(((Years!V131/15) + (Years!H131/18)) / 2)</f>
        <v>0.90266779805555553</v>
      </c>
      <c r="I131" s="145">
        <f>(((Years!W131/15) + (Years!I131/18)) / 2)</f>
        <v>0.90780419222222219</v>
      </c>
      <c r="J131" s="145">
        <f>(((Years!X131/15) + (Years!J131/18)) / 2)</f>
        <v>0.91020967677777787</v>
      </c>
      <c r="K131" s="145">
        <f>(((Years!Y131/15) + (Years!K131/18)) / 2)</f>
        <v>0.91230141333333337</v>
      </c>
      <c r="L131" s="145">
        <f>(((Years!Z131/15) + (Years!L131/18)) / 2)</f>
        <v>0.91509807361111106</v>
      </c>
      <c r="M131" s="145">
        <f>(((Years!AA131/15) + (Years!M131/18)) / 2)</f>
        <v>0.91785086533333338</v>
      </c>
      <c r="N131" s="145">
        <f>(((Years!AB131/15) + (Years!N131/18)) / 2)</f>
        <v>0.90842611516666671</v>
      </c>
      <c r="O131" s="145">
        <f>(((Years!AC131/15) + (Years!O131/18)) / 2)</f>
        <v>0.90597222666666666</v>
      </c>
      <c r="P131" s="145">
        <f>(((Years!AD131/15) + (Years!P131/18)) / 2)</f>
        <v>0.90597222666666666</v>
      </c>
      <c r="Q131" s="146">
        <f>_xlfn.RANK.EQ(Table4[[#This Row],[2023]], Table4[2023], 0)</f>
        <v>16</v>
      </c>
      <c r="R131" s="146">
        <f>IF(Table4[[#This Row],[2023]]&gt;=0.8,4,
 IF(Table4[[#This Row],[2023]]&gt;=0.7,3,
 IF(Table4[[#This Row],[2023]]&gt;=0.5,2,1)))</f>
        <v>4</v>
      </c>
      <c r="S131" s="147">
        <f>Table4[[#This Row],[2023]] - Table4[[#This Row],[2010]]</f>
        <v>1.5525698944444444E-2</v>
      </c>
      <c r="T131" s="146">
        <f>_xlfn.RANK.EQ(Table4[[#This Row],[Improvement]], Table4[Improvement], 0)</f>
        <v>114</v>
      </c>
    </row>
    <row r="132" spans="2:20" x14ac:dyDescent="0.3">
      <c r="B132" s="149" t="s">
        <v>189</v>
      </c>
      <c r="C132" s="145">
        <f>(((Years!Q132/15) + (Years!C132/18)) / 2)</f>
        <v>0.69856443941111102</v>
      </c>
      <c r="D132" s="145">
        <f>(((Years!R132/15) + (Years!D132/18)) / 2)</f>
        <v>0.70703942507777784</v>
      </c>
      <c r="E132" s="145">
        <f>(((Years!S132/15) + (Years!E132/18)) / 2)</f>
        <v>0.7131616486222222</v>
      </c>
      <c r="F132" s="145">
        <f>(((Years!T132/15) + (Years!F132/18)) / 2)</f>
        <v>0.72402251026666664</v>
      </c>
      <c r="G132" s="145">
        <f>(((Years!U132/15) + (Years!G132/18)) / 2)</f>
        <v>0.72834165356666669</v>
      </c>
      <c r="H132" s="145">
        <f>(((Years!V132/15) + (Years!H132/18)) / 2)</f>
        <v>0.73028834142222221</v>
      </c>
      <c r="I132" s="145">
        <f>(((Years!W132/15) + (Years!I132/18)) / 2)</f>
        <v>0.73834999918888888</v>
      </c>
      <c r="J132" s="145">
        <f>(((Years!X132/15) + (Years!J132/18)) / 2)</f>
        <v>0.74811053802222216</v>
      </c>
      <c r="K132" s="145">
        <f>(((Years!Y132/15) + (Years!K132/18)) / 2)</f>
        <v>0.74892108712222227</v>
      </c>
      <c r="L132" s="145">
        <f>(((Years!Z132/15) + (Years!L132/18)) / 2)</f>
        <v>0.75649527445555553</v>
      </c>
      <c r="M132" s="145">
        <f>(((Years!AA132/15) + (Years!M132/18)) / 2)</f>
        <v>0.77544413662222222</v>
      </c>
      <c r="N132" s="145">
        <f>(((Years!AB132/15) + (Years!N132/18)) / 2)</f>
        <v>0.81599552372222228</v>
      </c>
      <c r="O132" s="145">
        <f>(((Years!AC132/15) + (Years!O132/18)) / 2)</f>
        <v>0.83699886533333334</v>
      </c>
      <c r="P132" s="145">
        <f>(((Years!AD132/15) + (Years!P132/18)) / 2)</f>
        <v>0.83699886533333334</v>
      </c>
      <c r="Q132" s="146">
        <f>_xlfn.RANK.EQ(Table4[[#This Row],[2023]], Table4[2023], 0)</f>
        <v>39</v>
      </c>
      <c r="R132" s="146">
        <f>IF(Table4[[#This Row],[2023]]&gt;=0.8,4,
 IF(Table4[[#This Row],[2023]]&gt;=0.7,3,
 IF(Table4[[#This Row],[2023]]&gt;=0.5,2,1)))</f>
        <v>4</v>
      </c>
      <c r="S132" s="147">
        <f>Table4[[#This Row],[2023]] - Table4[[#This Row],[2010]]</f>
        <v>0.13843442592222233</v>
      </c>
      <c r="T132" s="146">
        <f>_xlfn.RANK.EQ(Table4[[#This Row],[Improvement]], Table4[Improvement], 0)</f>
        <v>12</v>
      </c>
    </row>
    <row r="133" spans="2:20" x14ac:dyDescent="0.3">
      <c r="B133" s="149" t="s">
        <v>191</v>
      </c>
      <c r="C133" s="145">
        <f>(((Years!Q133/15) + (Years!C133/18)) / 2)</f>
        <v>0.68820929666666664</v>
      </c>
      <c r="D133" s="145">
        <f>(((Years!R133/15) + (Years!D133/18)) / 2)</f>
        <v>0.6878447872222222</v>
      </c>
      <c r="E133" s="145">
        <f>(((Years!S133/15) + (Years!E133/18)) / 2)</f>
        <v>0.6943753110555555</v>
      </c>
      <c r="F133" s="145">
        <f>(((Years!T133/15) + (Years!F133/18)) / 2)</f>
        <v>0.69795916894444443</v>
      </c>
      <c r="G133" s="145">
        <f>(((Years!U133/15) + (Years!G133/18)) / 2)</f>
        <v>0.70126889527777769</v>
      </c>
      <c r="H133" s="145">
        <f>(((Years!V133/15) + (Years!H133/18)) / 2)</f>
        <v>0.70264526477777778</v>
      </c>
      <c r="I133" s="145">
        <f>(((Years!W133/15) + (Years!I133/18)) / 2)</f>
        <v>0.71524610544444434</v>
      </c>
      <c r="J133" s="145">
        <f>(((Years!X133/15) + (Years!J133/18)) / 2)</f>
        <v>0.7201441712222223</v>
      </c>
      <c r="K133" s="145">
        <f>(((Years!Y133/15) + (Years!K133/18)) / 2)</f>
        <v>0.72572583616666675</v>
      </c>
      <c r="L133" s="145">
        <f>(((Years!Z133/15) + (Years!L133/18)) / 2)</f>
        <v>0.73607555511111111</v>
      </c>
      <c r="M133" s="145">
        <f>(((Years!AA133/15) + (Years!M133/18)) / 2)</f>
        <v>0.72662414983333334</v>
      </c>
      <c r="N133" s="145">
        <f>(((Years!AB133/15) + (Years!N133/18)) / 2)</f>
        <v>0.72459834394444445</v>
      </c>
      <c r="O133" s="145">
        <f>(((Years!AC133/15) + (Years!O133/18)) / 2)</f>
        <v>0.74313526694444443</v>
      </c>
      <c r="P133" s="145">
        <f>(((Years!AD133/15) + (Years!P133/18)) / 2)</f>
        <v>0.74313526694444443</v>
      </c>
      <c r="Q133" s="146">
        <f>_xlfn.RANK.EQ(Table4[[#This Row],[2023]], Table4[2023], 0)</f>
        <v>62</v>
      </c>
      <c r="R133" s="146">
        <f>IF(Table4[[#This Row],[2023]]&gt;=0.8,4,
 IF(Table4[[#This Row],[2023]]&gt;=0.7,3,
 IF(Table4[[#This Row],[2023]]&gt;=0.5,2,1)))</f>
        <v>3</v>
      </c>
      <c r="S133" s="147">
        <f>Table4[[#This Row],[2023]] - Table4[[#This Row],[2010]]</f>
        <v>5.4925970277777791E-2</v>
      </c>
      <c r="T133" s="146">
        <f>_xlfn.RANK.EQ(Table4[[#This Row],[Improvement]], Table4[Improvement], 0)</f>
        <v>72</v>
      </c>
    </row>
    <row r="134" spans="2:20" x14ac:dyDescent="0.3">
      <c r="B134" s="149" t="s">
        <v>195</v>
      </c>
      <c r="C134" s="145">
        <f>(((Years!Q134/15) + (Years!C134/18)) / 2)</f>
        <v>0.49858018896666667</v>
      </c>
      <c r="D134" s="145">
        <f>(((Years!R134/15) + (Years!D134/18)) / 2)</f>
        <v>0.50551103720000001</v>
      </c>
      <c r="E134" s="145">
        <f>(((Years!S134/15) + (Years!E134/18)) / 2)</f>
        <v>0.51249705243333332</v>
      </c>
      <c r="F134" s="145">
        <f>(((Years!T134/15) + (Years!F134/18)) / 2)</f>
        <v>0.51953914662222223</v>
      </c>
      <c r="G134" s="145">
        <f>(((Years!U134/15) + (Years!G134/18)) / 2)</f>
        <v>0.52658124108888893</v>
      </c>
      <c r="H134" s="145">
        <f>(((Years!V134/15) + (Years!H134/18)) / 2)</f>
        <v>0.53362333555555552</v>
      </c>
      <c r="I134" s="145">
        <f>(((Years!W134/15) + (Years!I134/18)) / 2)</f>
        <v>0.53928393807777775</v>
      </c>
      <c r="J134" s="145">
        <f>(((Years!X134/15) + (Years!J134/18)) / 2)</f>
        <v>0.54494454059999997</v>
      </c>
      <c r="K134" s="145">
        <f>(((Years!Y134/15) + (Years!K134/18)) / 2)</f>
        <v>0.55173878292222223</v>
      </c>
      <c r="L134" s="145">
        <f>(((Years!Z134/15) + (Years!L134/18)) / 2)</f>
        <v>0.55853302524444448</v>
      </c>
      <c r="M134" s="145">
        <f>(((Years!AA134/15) + (Years!M134/18)) / 2)</f>
        <v>0.56532726756666674</v>
      </c>
      <c r="N134" s="145">
        <f>(((Years!AB134/15) + (Years!N134/18)) / 2)</f>
        <v>0.56754059978888893</v>
      </c>
      <c r="O134" s="145">
        <f>(((Years!AC134/15) + (Years!O134/18)) / 2)</f>
        <v>0.56754059978888893</v>
      </c>
      <c r="P134" s="145">
        <f>(((Years!AD134/15) + (Years!P134/18)) / 2)</f>
        <v>0.56754059978888893</v>
      </c>
      <c r="Q134" s="146">
        <f>_xlfn.RANK.EQ(Table4[[#This Row],[2023]], Table4[2023], 0)</f>
        <v>103</v>
      </c>
      <c r="R134" s="146">
        <f>IF(Table4[[#This Row],[2023]]&gt;=0.8,4,
 IF(Table4[[#This Row],[2023]]&gt;=0.7,3,
 IF(Table4[[#This Row],[2023]]&gt;=0.5,2,1)))</f>
        <v>2</v>
      </c>
      <c r="S134" s="147">
        <f>Table4[[#This Row],[2023]] - Table4[[#This Row],[2010]]</f>
        <v>6.8960410822222262E-2</v>
      </c>
      <c r="T134" s="146">
        <f>_xlfn.RANK.EQ(Table4[[#This Row],[Improvement]], Table4[Improvement], 0)</f>
        <v>56</v>
      </c>
    </row>
    <row r="135" spans="2:20" x14ac:dyDescent="0.3">
      <c r="B135" s="149" t="s">
        <v>194</v>
      </c>
      <c r="C135" s="145">
        <f>(((Years!Q135/15) + (Years!C135/18)) / 2)</f>
        <v>0.60827866552222221</v>
      </c>
      <c r="D135" s="145">
        <f>(((Years!R135/15) + (Years!D135/18)) / 2)</f>
        <v>0.61756496758888879</v>
      </c>
      <c r="E135" s="145">
        <f>(((Years!S135/15) + (Years!E135/18)) / 2)</f>
        <v>0.62685126934444435</v>
      </c>
      <c r="F135" s="145">
        <f>(((Years!T135/15) + (Years!F135/18)) / 2)</f>
        <v>0.63613757141111105</v>
      </c>
      <c r="G135" s="145">
        <f>(((Years!U135/15) + (Years!G135/18)) / 2)</f>
        <v>0.64542387319999994</v>
      </c>
      <c r="H135" s="145">
        <f>(((Years!V135/15) + (Years!H135/18)) / 2)</f>
        <v>0.65471017526666664</v>
      </c>
      <c r="I135" s="145">
        <f>(((Years!W135/15) + (Years!I135/18)) / 2)</f>
        <v>0.66399647705555553</v>
      </c>
      <c r="J135" s="145">
        <f>(((Years!X135/15) + (Years!J135/18)) / 2)</f>
        <v>0.67328277912222223</v>
      </c>
      <c r="K135" s="145">
        <f>(((Years!Y135/15) + (Years!K135/18)) / 2)</f>
        <v>0.68256908091111113</v>
      </c>
      <c r="L135" s="145">
        <f>(((Years!Z135/15) + (Years!L135/18)) / 2)</f>
        <v>0.69185538294444449</v>
      </c>
      <c r="M135" s="145">
        <f>(((Years!AA135/15) + (Years!M135/18)) / 2)</f>
        <v>0.70414168560000001</v>
      </c>
      <c r="N135" s="145">
        <f>(((Years!AB135/15) + (Years!N135/18)) / 2)</f>
        <v>0.7164279885</v>
      </c>
      <c r="O135" s="145">
        <f>(((Years!AC135/15) + (Years!O135/18)) / 2)</f>
        <v>0.72871429112222219</v>
      </c>
      <c r="P135" s="145">
        <f>(((Years!AD135/15) + (Years!P135/18)) / 2)</f>
        <v>0.72871429112222219</v>
      </c>
      <c r="Q135" s="146">
        <f>_xlfn.RANK.EQ(Table4[[#This Row],[2023]], Table4[2023], 0)</f>
        <v>69</v>
      </c>
      <c r="R135" s="146">
        <f>IF(Table4[[#This Row],[2023]]&gt;=0.8,4,
 IF(Table4[[#This Row],[2023]]&gt;=0.7,3,
 IF(Table4[[#This Row],[2023]]&gt;=0.5,2,1)))</f>
        <v>3</v>
      </c>
      <c r="S135" s="147">
        <f>Table4[[#This Row],[2023]] - Table4[[#This Row],[2010]]</f>
        <v>0.12043562559999998</v>
      </c>
      <c r="T135" s="146">
        <f>_xlfn.RANK.EQ(Table4[[#This Row],[Improvement]], Table4[Improvement], 0)</f>
        <v>17</v>
      </c>
    </row>
    <row r="136" spans="2:20" x14ac:dyDescent="0.3">
      <c r="B136" s="149" t="s">
        <v>199</v>
      </c>
      <c r="C136" s="145">
        <f>(((Years!Q136/15) + (Years!C136/18)) / 2)</f>
        <v>0.5153771286444444</v>
      </c>
      <c r="D136" s="145">
        <f>(((Years!R136/15) + (Years!D136/18)) / 2)</f>
        <v>0.51848298887777777</v>
      </c>
      <c r="E136" s="145">
        <f>(((Years!S136/15) + (Years!E136/18)) / 2)</f>
        <v>0.52158884907777781</v>
      </c>
      <c r="F136" s="145">
        <f>(((Years!T136/15) + (Years!F136/18)) / 2)</f>
        <v>0.52469470958888886</v>
      </c>
      <c r="G136" s="145">
        <f>(((Years!U136/15) + (Years!G136/18)) / 2)</f>
        <v>0.52780056982222223</v>
      </c>
      <c r="H136" s="145">
        <f>(((Years!V136/15) + (Years!H136/18)) / 2)</f>
        <v>0.53090647946666669</v>
      </c>
      <c r="I136" s="145">
        <f>(((Years!W136/15) + (Years!I136/18)) / 2)</f>
        <v>0.53401240581111109</v>
      </c>
      <c r="J136" s="145">
        <f>(((Years!X136/15) + (Years!J136/18)) / 2)</f>
        <v>0.53711834851111107</v>
      </c>
      <c r="K136" s="145">
        <f>(((Years!Y136/15) + (Years!K136/18)) / 2)</f>
        <v>0.54022430763333329</v>
      </c>
      <c r="L136" s="145">
        <f>(((Years!Z136/15) + (Years!L136/18)) / 2)</f>
        <v>0.54455439914444437</v>
      </c>
      <c r="M136" s="145">
        <f>(((Years!AA136/15) + (Years!M136/18)) / 2)</f>
        <v>0.54888450728888882</v>
      </c>
      <c r="N136" s="145">
        <f>(((Years!AB136/15) + (Years!N136/18)) / 2)</f>
        <v>0.55270608809999999</v>
      </c>
      <c r="O136" s="145">
        <f>(((Years!AC136/15) + (Years!O136/18)) / 2)</f>
        <v>0.55270608809999999</v>
      </c>
      <c r="P136" s="145">
        <f>(((Years!AD136/15) + (Years!P136/18)) / 2)</f>
        <v>0.55270608809999999</v>
      </c>
      <c r="Q136" s="146">
        <f>_xlfn.RANK.EQ(Table4[[#This Row],[2023]], Table4[2023], 0)</f>
        <v>107</v>
      </c>
      <c r="R136" s="146">
        <f>IF(Table4[[#This Row],[2023]]&gt;=0.8,4,
 IF(Table4[[#This Row],[2023]]&gt;=0.7,3,
 IF(Table4[[#This Row],[2023]]&gt;=0.5,2,1)))</f>
        <v>2</v>
      </c>
      <c r="S136" s="147">
        <f>Table4[[#This Row],[2023]] - Table4[[#This Row],[2010]]</f>
        <v>3.7328959455555588E-2</v>
      </c>
      <c r="T136" s="146">
        <f>_xlfn.RANK.EQ(Table4[[#This Row],[Improvement]], Table4[Improvement], 0)</f>
        <v>94</v>
      </c>
    </row>
    <row r="137" spans="2:20" x14ac:dyDescent="0.3">
      <c r="B137" s="149" t="s">
        <v>200</v>
      </c>
      <c r="C137" s="145">
        <f>(((Years!Q137/15) + (Years!C137/18)) / 2)</f>
        <v>0.55545305852222226</v>
      </c>
      <c r="D137" s="145">
        <f>(((Years!R137/15) + (Years!D137/18)) / 2)</f>
        <v>0.56087028262222227</v>
      </c>
      <c r="E137" s="145">
        <f>(((Years!S137/15) + (Years!E137/18)) / 2)</f>
        <v>0.5662875070333333</v>
      </c>
      <c r="F137" s="145">
        <f>(((Years!T137/15) + (Years!F137/18)) / 2)</f>
        <v>0.56647444820000004</v>
      </c>
      <c r="G137" s="145">
        <f>(((Years!U137/15) + (Years!G137/18)) / 2)</f>
        <v>0.57134191273333323</v>
      </c>
      <c r="H137" s="145">
        <f>(((Years!V137/15) + (Years!H137/18)) / 2)</f>
        <v>0.58151355044444442</v>
      </c>
      <c r="I137" s="145">
        <f>(((Years!W137/15) + (Years!I137/18)) / 2)</f>
        <v>0.58356854863333329</v>
      </c>
      <c r="J137" s="145">
        <f>(((Years!X137/15) + (Years!J137/18)) / 2)</f>
        <v>0.58562606848888887</v>
      </c>
      <c r="K137" s="145">
        <f>(((Years!Y137/15) + (Years!K137/18)) / 2)</f>
        <v>0.59029460723333327</v>
      </c>
      <c r="L137" s="145">
        <f>(((Years!Z137/15) + (Years!L137/18)) / 2)</f>
        <v>0.59496568236666669</v>
      </c>
      <c r="M137" s="145">
        <f>(((Years!AA137/15) + (Years!M137/18)) / 2)</f>
        <v>0.59987673694444443</v>
      </c>
      <c r="N137" s="145">
        <f>(((Years!AB137/15) + (Years!N137/18)) / 2)</f>
        <v>0.60484638275555558</v>
      </c>
      <c r="O137" s="145">
        <f>(((Years!AC137/15) + (Years!O137/18)) / 2)</f>
        <v>0.60484638275555558</v>
      </c>
      <c r="P137" s="145">
        <f>(((Years!AD137/15) + (Years!P137/18)) / 2)</f>
        <v>0.60484638275555558</v>
      </c>
      <c r="Q137" s="146">
        <f>_xlfn.RANK.EQ(Table4[[#This Row],[2023]], Table4[2023], 0)</f>
        <v>96</v>
      </c>
      <c r="R137" s="146">
        <f>IF(Table4[[#This Row],[2023]]&gt;=0.8,4,
 IF(Table4[[#This Row],[2023]]&gt;=0.7,3,
 IF(Table4[[#This Row],[2023]]&gt;=0.5,2,1)))</f>
        <v>2</v>
      </c>
      <c r="S137" s="147">
        <f>Table4[[#This Row],[2023]] - Table4[[#This Row],[2010]]</f>
        <v>4.9393324233333313E-2</v>
      </c>
      <c r="T137" s="146">
        <f>_xlfn.RANK.EQ(Table4[[#This Row],[Improvement]], Table4[Improvement], 0)</f>
        <v>81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F31E1-6F6F-4747-944A-23FFABD3BEA5}">
  <dimension ref="B2:AK137"/>
  <sheetViews>
    <sheetView zoomScale="56" workbookViewId="0"/>
  </sheetViews>
  <sheetFormatPr defaultRowHeight="15" customHeight="1" x14ac:dyDescent="0.3"/>
  <cols>
    <col min="2" max="2" width="20.33203125" bestFit="1" customWidth="1"/>
    <col min="3" max="3" width="12.44140625" customWidth="1"/>
    <col min="4" max="16" width="7" customWidth="1"/>
    <col min="17" max="17" width="10.88671875" bestFit="1" customWidth="1"/>
    <col min="21" max="21" width="16.33203125" bestFit="1" customWidth="1"/>
    <col min="22" max="35" width="5" bestFit="1" customWidth="1"/>
  </cols>
  <sheetData>
    <row r="2" spans="2:37" x14ac:dyDescent="0.3">
      <c r="B2" t="s">
        <v>212</v>
      </c>
      <c r="C2" t="s">
        <v>213</v>
      </c>
    </row>
    <row r="3" spans="2:37" x14ac:dyDescent="0.3">
      <c r="B3" t="s">
        <v>214</v>
      </c>
      <c r="C3" s="30">
        <v>45937</v>
      </c>
    </row>
    <row r="4" spans="2:37" x14ac:dyDescent="0.3">
      <c r="C4">
        <v>0</v>
      </c>
      <c r="D4">
        <v>0</v>
      </c>
      <c r="E4">
        <v>0</v>
      </c>
      <c r="F4">
        <v>0</v>
      </c>
      <c r="G4">
        <v>0</v>
      </c>
      <c r="H4">
        <v>0</v>
      </c>
      <c r="I4">
        <v>0</v>
      </c>
      <c r="J4">
        <v>0</v>
      </c>
      <c r="K4">
        <v>0</v>
      </c>
      <c r="L4">
        <v>0</v>
      </c>
      <c r="M4">
        <v>0</v>
      </c>
      <c r="N4">
        <v>0</v>
      </c>
      <c r="O4">
        <v>0</v>
      </c>
      <c r="P4">
        <v>0</v>
      </c>
      <c r="U4" s="108" t="s">
        <v>784</v>
      </c>
    </row>
    <row r="5" spans="2:37" x14ac:dyDescent="0.3">
      <c r="B5" s="59" t="s">
        <v>215</v>
      </c>
      <c r="C5" s="60" t="s">
        <v>269</v>
      </c>
      <c r="D5" s="60" t="s">
        <v>270</v>
      </c>
      <c r="E5" s="60" t="s">
        <v>271</v>
      </c>
      <c r="F5" s="60" t="s">
        <v>272</v>
      </c>
      <c r="G5" s="60" t="s">
        <v>273</v>
      </c>
      <c r="H5" s="60" t="s">
        <v>274</v>
      </c>
      <c r="I5" s="60" t="s">
        <v>275</v>
      </c>
      <c r="J5" s="60" t="s">
        <v>276</v>
      </c>
      <c r="K5" s="60" t="s">
        <v>277</v>
      </c>
      <c r="L5" s="60" t="s">
        <v>278</v>
      </c>
      <c r="M5" s="60" t="s">
        <v>279</v>
      </c>
      <c r="N5" s="60" t="s">
        <v>280</v>
      </c>
      <c r="O5" s="60" t="s">
        <v>281</v>
      </c>
      <c r="P5" s="61" t="s">
        <v>282</v>
      </c>
      <c r="Q5" s="60" t="s">
        <v>785</v>
      </c>
      <c r="R5" s="60" t="s">
        <v>763</v>
      </c>
      <c r="S5" s="60" t="s">
        <v>786</v>
      </c>
      <c r="U5" s="109" t="s">
        <v>215</v>
      </c>
      <c r="V5" s="110">
        <v>2010</v>
      </c>
      <c r="W5" s="110">
        <v>2011</v>
      </c>
      <c r="X5" s="110">
        <v>2012</v>
      </c>
      <c r="Y5" s="110">
        <v>2013</v>
      </c>
      <c r="Z5" s="110">
        <v>2014</v>
      </c>
      <c r="AA5" s="110">
        <v>2015</v>
      </c>
      <c r="AB5" s="110">
        <v>2016</v>
      </c>
      <c r="AC5" s="110">
        <v>2017</v>
      </c>
      <c r="AD5" s="110">
        <v>2018</v>
      </c>
      <c r="AE5" s="110">
        <v>2019</v>
      </c>
      <c r="AF5" s="110">
        <v>2020</v>
      </c>
      <c r="AG5" s="110">
        <v>2021</v>
      </c>
      <c r="AH5" s="110">
        <v>2022</v>
      </c>
      <c r="AI5" s="111">
        <v>2023</v>
      </c>
      <c r="AJ5" s="109" t="s">
        <v>785</v>
      </c>
      <c r="AK5" s="110" t="s">
        <v>763</v>
      </c>
    </row>
    <row r="6" spans="2:37" x14ac:dyDescent="0.3">
      <c r="B6" s="38" t="s">
        <v>5</v>
      </c>
      <c r="C6" s="32">
        <v>4</v>
      </c>
      <c r="D6" s="32">
        <v>5</v>
      </c>
      <c r="E6" s="32">
        <v>5.4545500000000002</v>
      </c>
      <c r="F6" s="32">
        <v>5.9</v>
      </c>
      <c r="G6" s="32">
        <v>7</v>
      </c>
      <c r="H6" s="32">
        <v>8.26</v>
      </c>
      <c r="I6" s="32">
        <v>11</v>
      </c>
      <c r="J6" s="32">
        <v>13.5</v>
      </c>
      <c r="K6" s="32">
        <v>16.8</v>
      </c>
      <c r="L6" s="32">
        <v>17.600000000000001</v>
      </c>
      <c r="M6" s="32">
        <v>17.048500000000001</v>
      </c>
      <c r="N6" s="32">
        <v>16.514299999999999</v>
      </c>
      <c r="O6" s="32">
        <v>17.191700000000001</v>
      </c>
      <c r="P6" s="56">
        <v>17.7089</v>
      </c>
      <c r="Q6" s="36">
        <f>_xlfn.RANK.EQ(Table11[[#This Row],[2023]], Table11[2023], 0)</f>
        <v>129</v>
      </c>
      <c r="R6" s="36" t="str">
        <f>IF(Table11[[#This Row],[2023]]&gt;=80,"4",
 IF(Table11[[#This Row],[2023]]&gt;=70,"3",
 IF(Table11[[#This Row],[2023]]&gt;=50,"2","1")))</f>
        <v>1</v>
      </c>
      <c r="S6" s="36">
        <f>Table11[[#This Row],[2023]] - Table11[[#This Row],[2010]]</f>
        <v>13.7089</v>
      </c>
      <c r="U6" s="112" t="s">
        <v>25</v>
      </c>
      <c r="V6" s="113">
        <v>55</v>
      </c>
      <c r="W6" s="113">
        <v>77</v>
      </c>
      <c r="X6" s="113">
        <v>88</v>
      </c>
      <c r="Y6" s="113">
        <v>90</v>
      </c>
      <c r="Z6" s="113">
        <v>91</v>
      </c>
      <c r="AA6" s="113">
        <v>93</v>
      </c>
      <c r="AB6" s="113">
        <v>98</v>
      </c>
      <c r="AC6" s="113">
        <v>96</v>
      </c>
      <c r="AD6" s="113">
        <v>99</v>
      </c>
      <c r="AE6" s="113">
        <v>100</v>
      </c>
      <c r="AF6" s="113">
        <v>100</v>
      </c>
      <c r="AG6" s="113">
        <v>100</v>
      </c>
      <c r="AH6" s="113">
        <v>100</v>
      </c>
      <c r="AI6" s="114">
        <v>100</v>
      </c>
      <c r="AJ6" s="115">
        <v>1</v>
      </c>
      <c r="AK6" s="116">
        <v>4</v>
      </c>
    </row>
    <row r="7" spans="2:37" x14ac:dyDescent="0.3">
      <c r="B7" s="38" t="s">
        <v>10</v>
      </c>
      <c r="C7" s="32">
        <v>45</v>
      </c>
      <c r="D7" s="32">
        <v>47</v>
      </c>
      <c r="E7" s="32">
        <v>49.4</v>
      </c>
      <c r="F7" s="32">
        <v>51.8</v>
      </c>
      <c r="G7" s="32">
        <v>54.3</v>
      </c>
      <c r="H7" s="32">
        <v>56.9</v>
      </c>
      <c r="I7" s="32">
        <v>59.6</v>
      </c>
      <c r="J7" s="32">
        <v>62.4</v>
      </c>
      <c r="K7" s="32">
        <v>65.400000000000006</v>
      </c>
      <c r="L7" s="32">
        <v>68.550399999999996</v>
      </c>
      <c r="M7" s="32">
        <v>72.237700000000004</v>
      </c>
      <c r="N7" s="32">
        <v>79.323700000000002</v>
      </c>
      <c r="O7" s="32">
        <v>82.613699999999994</v>
      </c>
      <c r="P7" s="56">
        <v>83.135599999999997</v>
      </c>
      <c r="Q7" s="32">
        <f>_xlfn.RANK.EQ(Table11[[#This Row],[2023]], Table11[2023], 0)</f>
        <v>69</v>
      </c>
      <c r="R7" s="32" t="str">
        <f>IF(Table11[[#This Row],[2023]]&gt;=80,"4",
 IF(Table11[[#This Row],[2023]]&gt;=70,"3",
 IF(Table11[[#This Row],[2023]]&gt;=50,"2","1")))</f>
        <v>4</v>
      </c>
      <c r="S7" s="32">
        <f>Table11[[#This Row],[2023]] - Table11[[#This Row],[2010]]</f>
        <v>38.135599999999997</v>
      </c>
      <c r="U7" s="74" t="s">
        <v>156</v>
      </c>
      <c r="V7" s="117">
        <v>41</v>
      </c>
      <c r="W7" s="117">
        <v>48</v>
      </c>
      <c r="X7" s="117">
        <v>54</v>
      </c>
      <c r="Y7" s="117">
        <v>61</v>
      </c>
      <c r="Z7" s="117">
        <v>65</v>
      </c>
      <c r="AA7" s="117">
        <v>70</v>
      </c>
      <c r="AB7" s="117">
        <v>75</v>
      </c>
      <c r="AC7" s="117">
        <v>94</v>
      </c>
      <c r="AD7" s="117">
        <v>93</v>
      </c>
      <c r="AE7" s="117">
        <v>96</v>
      </c>
      <c r="AF7" s="117">
        <v>98</v>
      </c>
      <c r="AG7" s="117">
        <v>100</v>
      </c>
      <c r="AH7" s="117">
        <v>100</v>
      </c>
      <c r="AI7" s="118">
        <v>100</v>
      </c>
      <c r="AJ7" s="119">
        <v>1</v>
      </c>
      <c r="AK7" s="120">
        <v>4</v>
      </c>
    </row>
    <row r="8" spans="2:37" x14ac:dyDescent="0.3">
      <c r="B8" s="38" t="s">
        <v>11</v>
      </c>
      <c r="C8" s="32">
        <v>81</v>
      </c>
      <c r="D8" s="32">
        <v>81</v>
      </c>
      <c r="E8" s="32">
        <v>82.7</v>
      </c>
      <c r="F8" s="32">
        <v>84.4</v>
      </c>
      <c r="G8" s="32">
        <v>86.1</v>
      </c>
      <c r="H8" s="32">
        <v>87.9</v>
      </c>
      <c r="I8" s="32">
        <v>89.7</v>
      </c>
      <c r="J8" s="32">
        <v>91.567499999999995</v>
      </c>
      <c r="K8" s="32">
        <v>91</v>
      </c>
      <c r="L8" s="32">
        <v>90.718699999999998</v>
      </c>
      <c r="M8" s="32">
        <v>93.205600000000004</v>
      </c>
      <c r="N8" s="32">
        <v>93.897499999999994</v>
      </c>
      <c r="O8" s="32">
        <v>94.485500000000002</v>
      </c>
      <c r="P8" s="56">
        <v>95.445599999999999</v>
      </c>
      <c r="Q8" s="32">
        <f>_xlfn.RANK.EQ(Table11[[#This Row],[2023]], Table11[2023], 0)</f>
        <v>18</v>
      </c>
      <c r="R8" s="32" t="str">
        <f>IF(Table11[[#This Row],[2023]]&gt;=80,"4",
 IF(Table11[[#This Row],[2023]]&gt;=70,"3",
 IF(Table11[[#This Row],[2023]]&gt;=50,"2","1")))</f>
        <v>4</v>
      </c>
      <c r="S8" s="32">
        <f>Table11[[#This Row],[2023]] - Table11[[#This Row],[2010]]</f>
        <v>14.445599999999999</v>
      </c>
      <c r="T8" s="161"/>
      <c r="U8" s="112" t="s">
        <v>90</v>
      </c>
      <c r="V8" s="113">
        <v>93</v>
      </c>
      <c r="W8" s="113">
        <v>95</v>
      </c>
      <c r="X8" s="113">
        <v>96</v>
      </c>
      <c r="Y8" s="113">
        <v>97</v>
      </c>
      <c r="Z8" s="113">
        <v>98</v>
      </c>
      <c r="AA8" s="113">
        <v>98</v>
      </c>
      <c r="AB8" s="113">
        <v>98</v>
      </c>
      <c r="AC8" s="113">
        <v>98</v>
      </c>
      <c r="AD8" s="113">
        <v>99</v>
      </c>
      <c r="AE8" s="113">
        <v>100</v>
      </c>
      <c r="AF8" s="113">
        <v>100</v>
      </c>
      <c r="AG8" s="113">
        <v>100</v>
      </c>
      <c r="AH8" s="113">
        <v>100</v>
      </c>
      <c r="AI8" s="114">
        <v>100</v>
      </c>
      <c r="AJ8" s="115">
        <v>3</v>
      </c>
      <c r="AK8" s="116">
        <v>4</v>
      </c>
    </row>
    <row r="9" spans="2:37" x14ac:dyDescent="0.3">
      <c r="B9" s="38" t="s">
        <v>9</v>
      </c>
      <c r="C9" s="32">
        <v>2.8</v>
      </c>
      <c r="D9" s="32">
        <v>4.7</v>
      </c>
      <c r="E9" s="32">
        <v>7.7</v>
      </c>
      <c r="F9" s="32">
        <v>13</v>
      </c>
      <c r="G9" s="32">
        <v>21.362300000000001</v>
      </c>
      <c r="H9" s="32">
        <v>22</v>
      </c>
      <c r="I9" s="32">
        <v>23.2</v>
      </c>
      <c r="J9" s="32">
        <v>26</v>
      </c>
      <c r="K9" s="32">
        <v>29</v>
      </c>
      <c r="L9" s="32">
        <v>32.129399999999997</v>
      </c>
      <c r="M9" s="32">
        <v>36.634700000000002</v>
      </c>
      <c r="N9" s="32">
        <v>39.387599999999999</v>
      </c>
      <c r="O9" s="32">
        <v>42.071899999999999</v>
      </c>
      <c r="P9" s="56">
        <v>44.758099999999999</v>
      </c>
      <c r="Q9" s="32">
        <f>_xlfn.RANK.EQ(Table11[[#This Row],[2023]], Table11[2023], 0)</f>
        <v>108</v>
      </c>
      <c r="R9" s="32" t="str">
        <f>IF(Table11[[#This Row],[2023]]&gt;=80,"4",
 IF(Table11[[#This Row],[2023]]&gt;=70,"3",
 IF(Table11[[#This Row],[2023]]&gt;=50,"2","1")))</f>
        <v>1</v>
      </c>
      <c r="S9" s="32">
        <f>Table11[[#This Row],[2023]] - Table11[[#This Row],[2010]]</f>
        <v>41.958100000000002</v>
      </c>
      <c r="U9" s="74" t="s">
        <v>103</v>
      </c>
      <c r="V9" s="117">
        <v>61</v>
      </c>
      <c r="W9" s="117">
        <v>66</v>
      </c>
      <c r="X9" s="117">
        <v>70</v>
      </c>
      <c r="Y9" s="117">
        <v>75</v>
      </c>
      <c r="Z9" s="117">
        <v>79</v>
      </c>
      <c r="AA9" s="117">
        <v>82</v>
      </c>
      <c r="AB9" s="117">
        <v>86</v>
      </c>
      <c r="AC9" s="117">
        <v>98</v>
      </c>
      <c r="AD9" s="117">
        <v>100</v>
      </c>
      <c r="AE9" s="117">
        <v>100</v>
      </c>
      <c r="AF9" s="117">
        <v>99</v>
      </c>
      <c r="AG9" s="117">
        <v>100</v>
      </c>
      <c r="AH9" s="117">
        <v>100</v>
      </c>
      <c r="AI9" s="118">
        <v>100</v>
      </c>
      <c r="AJ9" s="119">
        <v>4</v>
      </c>
      <c r="AK9" s="120">
        <v>4</v>
      </c>
    </row>
    <row r="10" spans="2:37" x14ac:dyDescent="0.3">
      <c r="B10" s="38" t="s">
        <v>15</v>
      </c>
      <c r="C10" s="32">
        <v>47</v>
      </c>
      <c r="D10" s="32">
        <v>52</v>
      </c>
      <c r="E10" s="32">
        <v>58</v>
      </c>
      <c r="F10" s="32">
        <v>63.4</v>
      </c>
      <c r="G10" s="32">
        <v>67.78</v>
      </c>
      <c r="H10" s="32">
        <v>70</v>
      </c>
      <c r="I10" s="32">
        <v>70.974299999999999</v>
      </c>
      <c r="J10" s="32">
        <v>71.962100000000007</v>
      </c>
      <c r="K10" s="32">
        <v>72.963700000000003</v>
      </c>
      <c r="L10" s="32">
        <v>73.979200000000006</v>
      </c>
      <c r="M10" s="32">
        <v>75.008899999999997</v>
      </c>
      <c r="N10" s="32">
        <v>76.052800000000005</v>
      </c>
      <c r="O10" s="32">
        <v>77.1648</v>
      </c>
      <c r="P10" s="56">
        <v>77.575599999999994</v>
      </c>
      <c r="Q10" s="32">
        <f>_xlfn.RANK.EQ(Table11[[#This Row],[2023]], Table11[2023], 0)</f>
        <v>86</v>
      </c>
      <c r="R10" s="32" t="str">
        <f>IF(Table11[[#This Row],[2023]]&gt;=80,"4",
 IF(Table11[[#This Row],[2023]]&gt;=70,"3",
 IF(Table11[[#This Row],[2023]]&gt;=50,"2","1")))</f>
        <v>3</v>
      </c>
      <c r="S10" s="32">
        <f>Table11[[#This Row],[2023]] - Table11[[#This Row],[2010]]</f>
        <v>30.575599999999994</v>
      </c>
      <c r="U10" s="112" t="s">
        <v>152</v>
      </c>
      <c r="V10" s="113">
        <v>69</v>
      </c>
      <c r="W10" s="113">
        <v>69</v>
      </c>
      <c r="X10" s="113">
        <v>69</v>
      </c>
      <c r="Y10" s="113">
        <v>85</v>
      </c>
      <c r="Z10" s="113">
        <v>91</v>
      </c>
      <c r="AA10" s="113">
        <v>93</v>
      </c>
      <c r="AB10" s="113">
        <v>95</v>
      </c>
      <c r="AC10" s="113">
        <v>97</v>
      </c>
      <c r="AD10" s="113">
        <v>100</v>
      </c>
      <c r="AE10" s="113">
        <v>100</v>
      </c>
      <c r="AF10" s="113">
        <v>100</v>
      </c>
      <c r="AG10" s="113">
        <v>100</v>
      </c>
      <c r="AH10" s="113">
        <v>100</v>
      </c>
      <c r="AI10" s="114">
        <v>100</v>
      </c>
      <c r="AJ10" s="115">
        <v>5</v>
      </c>
      <c r="AK10" s="116">
        <v>4</v>
      </c>
    </row>
    <row r="11" spans="2:37" x14ac:dyDescent="0.3">
      <c r="B11" s="38" t="s">
        <v>13</v>
      </c>
      <c r="C11" s="32">
        <v>45</v>
      </c>
      <c r="D11" s="32">
        <v>51</v>
      </c>
      <c r="E11" s="32">
        <v>55.8</v>
      </c>
      <c r="F11" s="32">
        <v>59.9</v>
      </c>
      <c r="G11" s="32">
        <v>64.7</v>
      </c>
      <c r="H11" s="32">
        <v>68.043099999999995</v>
      </c>
      <c r="I11" s="32">
        <v>70.968999999999994</v>
      </c>
      <c r="J11" s="32">
        <v>74.294899999999998</v>
      </c>
      <c r="K11" s="32">
        <v>77.7</v>
      </c>
      <c r="L11" s="32">
        <v>79.947000000000003</v>
      </c>
      <c r="M11" s="32">
        <v>85.514399999999995</v>
      </c>
      <c r="N11" s="32">
        <v>87.150700000000001</v>
      </c>
      <c r="O11" s="32">
        <v>88.375399999999999</v>
      </c>
      <c r="P11" s="56">
        <v>89.228999999999999</v>
      </c>
      <c r="Q11" s="32">
        <f>_xlfn.RANK.EQ(Table11[[#This Row],[2023]], Table11[2023], 0)</f>
        <v>44</v>
      </c>
      <c r="R11" s="32" t="str">
        <f>IF(Table11[[#This Row],[2023]]&gt;=80,"4",
 IF(Table11[[#This Row],[2023]]&gt;=70,"3",
 IF(Table11[[#This Row],[2023]]&gt;=50,"2","1")))</f>
        <v>4</v>
      </c>
      <c r="S11" s="32">
        <f>Table11[[#This Row],[2023]] - Table11[[#This Row],[2010]]</f>
        <v>44.228999999999999</v>
      </c>
      <c r="U11" s="74" t="s">
        <v>113</v>
      </c>
      <c r="V11" s="117">
        <v>91</v>
      </c>
      <c r="W11" s="117">
        <v>90</v>
      </c>
      <c r="X11" s="117">
        <v>92</v>
      </c>
      <c r="Y11" s="117">
        <v>94</v>
      </c>
      <c r="Z11" s="117">
        <v>95</v>
      </c>
      <c r="AA11" s="117">
        <v>96</v>
      </c>
      <c r="AB11" s="117">
        <v>98</v>
      </c>
      <c r="AC11" s="117">
        <v>97</v>
      </c>
      <c r="AD11" s="117">
        <v>97</v>
      </c>
      <c r="AE11" s="117">
        <v>97</v>
      </c>
      <c r="AF11" s="117">
        <v>98</v>
      </c>
      <c r="AG11" s="117">
        <v>99</v>
      </c>
      <c r="AH11" s="117">
        <v>98</v>
      </c>
      <c r="AI11" s="118">
        <v>99</v>
      </c>
      <c r="AJ11" s="119">
        <v>6</v>
      </c>
      <c r="AK11" s="120">
        <v>4</v>
      </c>
    </row>
    <row r="12" spans="2:37" x14ac:dyDescent="0.3">
      <c r="B12" s="38" t="s">
        <v>14</v>
      </c>
      <c r="C12" s="32">
        <v>25</v>
      </c>
      <c r="D12" s="32">
        <v>32</v>
      </c>
      <c r="E12" s="32">
        <v>37.5</v>
      </c>
      <c r="F12" s="32">
        <v>41.9</v>
      </c>
      <c r="G12" s="32">
        <v>54.622799999999998</v>
      </c>
      <c r="H12" s="32">
        <v>59.1008</v>
      </c>
      <c r="I12" s="32">
        <v>64.346000000000004</v>
      </c>
      <c r="J12" s="32">
        <v>64.744900000000001</v>
      </c>
      <c r="K12" s="32">
        <v>68.245099999999994</v>
      </c>
      <c r="L12" s="32">
        <v>66.543899999999994</v>
      </c>
      <c r="M12" s="32">
        <v>76.5077</v>
      </c>
      <c r="N12" s="32">
        <v>78.612300000000005</v>
      </c>
      <c r="O12" s="32">
        <v>77.027699999999996</v>
      </c>
      <c r="P12" s="56">
        <v>79.996600000000001</v>
      </c>
      <c r="Q12" s="32">
        <f>_xlfn.RANK.EQ(Table11[[#This Row],[2023]], Table11[2023], 0)</f>
        <v>79</v>
      </c>
      <c r="R12" s="32" t="str">
        <f>IF(Table11[[#This Row],[2023]]&gt;=80,"4",
 IF(Table11[[#This Row],[2023]]&gt;=70,"3",
 IF(Table11[[#This Row],[2023]]&gt;=50,"2","1")))</f>
        <v>3</v>
      </c>
      <c r="S12" s="32">
        <f>Table11[[#This Row],[2023]] - Table11[[#This Row],[2010]]</f>
        <v>54.996600000000001</v>
      </c>
      <c r="U12" s="112" t="s">
        <v>33</v>
      </c>
      <c r="V12" s="113">
        <v>53</v>
      </c>
      <c r="W12" s="113">
        <v>56</v>
      </c>
      <c r="X12" s="113">
        <v>60</v>
      </c>
      <c r="Y12" s="113">
        <v>65</v>
      </c>
      <c r="Z12" s="113">
        <v>69</v>
      </c>
      <c r="AA12" s="113">
        <v>71</v>
      </c>
      <c r="AB12" s="113">
        <v>90</v>
      </c>
      <c r="AC12" s="113">
        <v>95</v>
      </c>
      <c r="AD12" s="113">
        <v>95</v>
      </c>
      <c r="AE12" s="113">
        <v>95</v>
      </c>
      <c r="AF12" s="113">
        <v>96</v>
      </c>
      <c r="AG12" s="113">
        <v>98</v>
      </c>
      <c r="AH12" s="113">
        <v>99</v>
      </c>
      <c r="AI12" s="114">
        <v>99</v>
      </c>
      <c r="AJ12" s="115">
        <v>7</v>
      </c>
      <c r="AK12" s="116">
        <v>4</v>
      </c>
    </row>
    <row r="13" spans="2:37" x14ac:dyDescent="0.3">
      <c r="B13" s="38" t="s">
        <v>16</v>
      </c>
      <c r="C13" s="32">
        <v>76</v>
      </c>
      <c r="D13" s="32">
        <v>79.487700000000004</v>
      </c>
      <c r="E13" s="32">
        <v>79</v>
      </c>
      <c r="F13" s="32">
        <v>83.453500000000005</v>
      </c>
      <c r="G13" s="32">
        <v>84</v>
      </c>
      <c r="H13" s="32">
        <v>84.560500000000005</v>
      </c>
      <c r="I13" s="32">
        <v>86.54</v>
      </c>
      <c r="J13" s="32">
        <v>86.545000000000002</v>
      </c>
      <c r="K13" s="32">
        <v>90</v>
      </c>
      <c r="L13" s="32">
        <v>93.609899999999996</v>
      </c>
      <c r="M13" s="32">
        <v>94.6935</v>
      </c>
      <c r="N13" s="32">
        <v>96.972200000000001</v>
      </c>
      <c r="O13" s="32">
        <v>97.042400000000001</v>
      </c>
      <c r="P13" s="56">
        <v>97.063100000000006</v>
      </c>
      <c r="Q13" s="32">
        <f>_xlfn.RANK.EQ(Table11[[#This Row],[2023]], Table11[2023], 0)</f>
        <v>12</v>
      </c>
      <c r="R13" s="32" t="str">
        <f>IF(Table11[[#This Row],[2023]]&gt;=80,"4",
 IF(Table11[[#This Row],[2023]]&gt;=70,"3",
 IF(Table11[[#This Row],[2023]]&gt;=50,"2","1")))</f>
        <v>4</v>
      </c>
      <c r="S13" s="32">
        <f>Table11[[#This Row],[2023]] - Table11[[#This Row],[2010]]</f>
        <v>21.063100000000006</v>
      </c>
      <c r="U13" s="74" t="s">
        <v>137</v>
      </c>
      <c r="V13" s="117">
        <v>93</v>
      </c>
      <c r="W13" s="117">
        <v>93</v>
      </c>
      <c r="X13" s="117">
        <v>95</v>
      </c>
      <c r="Y13" s="117">
        <v>95</v>
      </c>
      <c r="Z13" s="117">
        <v>96</v>
      </c>
      <c r="AA13" s="117">
        <v>97</v>
      </c>
      <c r="AB13" s="117">
        <v>97</v>
      </c>
      <c r="AC13" s="117">
        <v>96</v>
      </c>
      <c r="AD13" s="117">
        <v>96</v>
      </c>
      <c r="AE13" s="117">
        <v>98</v>
      </c>
      <c r="AF13" s="117">
        <v>95</v>
      </c>
      <c r="AG13" s="117">
        <v>99</v>
      </c>
      <c r="AH13" s="117">
        <v>99</v>
      </c>
      <c r="AI13" s="118">
        <v>99</v>
      </c>
      <c r="AJ13" s="119">
        <v>8</v>
      </c>
      <c r="AK13" s="120">
        <v>4</v>
      </c>
    </row>
    <row r="14" spans="2:37" x14ac:dyDescent="0.3">
      <c r="B14" s="38" t="s">
        <v>17</v>
      </c>
      <c r="C14" s="32">
        <v>75.17</v>
      </c>
      <c r="D14" s="32">
        <v>78.739999999999995</v>
      </c>
      <c r="E14" s="32">
        <v>80.03</v>
      </c>
      <c r="F14" s="32">
        <v>80.618799999999993</v>
      </c>
      <c r="G14" s="32">
        <v>80.995800000000003</v>
      </c>
      <c r="H14" s="32">
        <v>83.940100000000001</v>
      </c>
      <c r="I14" s="32">
        <v>84.323700000000002</v>
      </c>
      <c r="J14" s="32">
        <v>87.935599999999994</v>
      </c>
      <c r="K14" s="32">
        <v>87.479100000000003</v>
      </c>
      <c r="L14" s="32">
        <v>87.752200000000002</v>
      </c>
      <c r="M14" s="32">
        <v>87.529399999999995</v>
      </c>
      <c r="N14" s="32">
        <v>92.529200000000003</v>
      </c>
      <c r="O14" s="32">
        <v>93.614099999999993</v>
      </c>
      <c r="P14" s="56">
        <v>95.334699999999998</v>
      </c>
      <c r="Q14" s="32">
        <f>_xlfn.RANK.EQ(Table11[[#This Row],[2023]], Table11[2023], 0)</f>
        <v>19</v>
      </c>
      <c r="R14" s="32" t="str">
        <f>IF(Table11[[#This Row],[2023]]&gt;=80,"4",
 IF(Table11[[#This Row],[2023]]&gt;=70,"3",
 IF(Table11[[#This Row],[2023]]&gt;=50,"2","1")))</f>
        <v>4</v>
      </c>
      <c r="S14" s="32">
        <f>Table11[[#This Row],[2023]] - Table11[[#This Row],[2010]]</f>
        <v>20.164699999999996</v>
      </c>
      <c r="U14" s="112" t="s">
        <v>55</v>
      </c>
      <c r="V14" s="113">
        <v>89</v>
      </c>
      <c r="W14" s="113">
        <v>90</v>
      </c>
      <c r="X14" s="113">
        <v>92</v>
      </c>
      <c r="Y14" s="113">
        <v>95</v>
      </c>
      <c r="Z14" s="113">
        <v>96</v>
      </c>
      <c r="AA14" s="113">
        <v>96</v>
      </c>
      <c r="AB14" s="113">
        <v>97</v>
      </c>
      <c r="AC14" s="113">
        <v>97</v>
      </c>
      <c r="AD14" s="113">
        <v>97</v>
      </c>
      <c r="AE14" s="113">
        <v>98</v>
      </c>
      <c r="AF14" s="113">
        <v>97</v>
      </c>
      <c r="AG14" s="113">
        <v>99</v>
      </c>
      <c r="AH14" s="113">
        <v>98</v>
      </c>
      <c r="AI14" s="114">
        <v>99</v>
      </c>
      <c r="AJ14" s="115">
        <v>9</v>
      </c>
      <c r="AK14" s="116">
        <v>4</v>
      </c>
    </row>
    <row r="15" spans="2:37" x14ac:dyDescent="0.3">
      <c r="B15" s="38" t="s">
        <v>18</v>
      </c>
      <c r="C15" s="32">
        <v>46</v>
      </c>
      <c r="D15" s="32">
        <v>50</v>
      </c>
      <c r="E15" s="32">
        <v>54.2</v>
      </c>
      <c r="F15" s="32">
        <v>73</v>
      </c>
      <c r="G15" s="32">
        <v>75</v>
      </c>
      <c r="H15" s="32">
        <v>77</v>
      </c>
      <c r="I15" s="32">
        <v>78.2</v>
      </c>
      <c r="J15" s="32">
        <v>79</v>
      </c>
      <c r="K15" s="32">
        <v>79.8</v>
      </c>
      <c r="L15" s="32">
        <v>81.099999999999994</v>
      </c>
      <c r="M15" s="32">
        <v>84.6</v>
      </c>
      <c r="N15" s="32">
        <v>86</v>
      </c>
      <c r="O15" s="32">
        <v>88</v>
      </c>
      <c r="P15" s="56">
        <v>89</v>
      </c>
      <c r="Q15" s="32">
        <f>_xlfn.RANK.EQ(Table11[[#This Row],[2023]], Table11[2023], 0)</f>
        <v>47</v>
      </c>
      <c r="R15" s="32" t="str">
        <f>IF(Table11[[#This Row],[2023]]&gt;=80,"4",
 IF(Table11[[#This Row],[2023]]&gt;=70,"3",
 IF(Table11[[#This Row],[2023]]&gt;=50,"2","1")))</f>
        <v>4</v>
      </c>
      <c r="S15" s="32">
        <f>Table11[[#This Row],[2023]] - Table11[[#This Row],[2010]]</f>
        <v>43</v>
      </c>
      <c r="U15" s="74" t="s">
        <v>456</v>
      </c>
      <c r="V15" s="117">
        <v>84</v>
      </c>
      <c r="W15" s="117">
        <v>84</v>
      </c>
      <c r="X15" s="117">
        <v>84</v>
      </c>
      <c r="Y15" s="117">
        <v>85</v>
      </c>
      <c r="Z15" s="117">
        <v>88</v>
      </c>
      <c r="AA15" s="117">
        <v>90</v>
      </c>
      <c r="AB15" s="117">
        <v>93</v>
      </c>
      <c r="AC15" s="117">
        <v>95</v>
      </c>
      <c r="AD15" s="117">
        <v>96</v>
      </c>
      <c r="AE15" s="117">
        <v>96</v>
      </c>
      <c r="AF15" s="117">
        <v>97</v>
      </c>
      <c r="AG15" s="117">
        <v>98</v>
      </c>
      <c r="AH15" s="117">
        <v>97</v>
      </c>
      <c r="AI15" s="118">
        <v>97</v>
      </c>
      <c r="AJ15" s="119">
        <v>10</v>
      </c>
      <c r="AK15" s="120">
        <v>4</v>
      </c>
    </row>
    <row r="16" spans="2:37" x14ac:dyDescent="0.3">
      <c r="B16" s="38" t="s">
        <v>26</v>
      </c>
      <c r="C16" s="32">
        <v>43</v>
      </c>
      <c r="D16" s="32">
        <v>65</v>
      </c>
      <c r="E16" s="32">
        <v>71.748199999999997</v>
      </c>
      <c r="F16" s="32">
        <v>72</v>
      </c>
      <c r="G16" s="32">
        <v>76.92</v>
      </c>
      <c r="H16" s="32">
        <v>78</v>
      </c>
      <c r="I16" s="32">
        <v>80</v>
      </c>
      <c r="J16" s="32">
        <v>80.599999999999994</v>
      </c>
      <c r="K16" s="32">
        <v>83</v>
      </c>
      <c r="L16" s="32">
        <v>90.693299999999994</v>
      </c>
      <c r="M16" s="32">
        <v>92.443700000000007</v>
      </c>
      <c r="N16" s="32">
        <v>94.347899999999996</v>
      </c>
      <c r="O16" s="32">
        <v>94.732600000000005</v>
      </c>
      <c r="P16" s="56">
        <v>94.818600000000004</v>
      </c>
      <c r="Q16" s="32">
        <f>_xlfn.RANK.EQ(Table11[[#This Row],[2023]], Table11[2023], 0)</f>
        <v>21</v>
      </c>
      <c r="R16" s="32" t="str">
        <f>IF(Table11[[#This Row],[2023]]&gt;=80,"4",
 IF(Table11[[#This Row],[2023]]&gt;=70,"3",
 IF(Table11[[#This Row],[2023]]&gt;=50,"2","1")))</f>
        <v>4</v>
      </c>
      <c r="S16" s="32">
        <f>Table11[[#This Row],[2023]] - Table11[[#This Row],[2010]]</f>
        <v>51.818600000000004</v>
      </c>
    </row>
    <row r="17" spans="2:37" x14ac:dyDescent="0.3">
      <c r="B17" s="38" t="s">
        <v>25</v>
      </c>
      <c r="C17" s="32">
        <v>55</v>
      </c>
      <c r="D17" s="32">
        <v>77</v>
      </c>
      <c r="E17" s="32">
        <v>88</v>
      </c>
      <c r="F17" s="32">
        <v>90</v>
      </c>
      <c r="G17" s="32">
        <v>90.503100000000003</v>
      </c>
      <c r="H17" s="32">
        <v>93.478300000000004</v>
      </c>
      <c r="I17" s="32">
        <v>98</v>
      </c>
      <c r="J17" s="32">
        <v>95.878100000000003</v>
      </c>
      <c r="K17" s="32">
        <v>98.6447</v>
      </c>
      <c r="L17" s="32">
        <v>99.701499999999996</v>
      </c>
      <c r="M17" s="32">
        <v>99.671000000000006</v>
      </c>
      <c r="N17" s="32">
        <v>100</v>
      </c>
      <c r="O17" s="32">
        <v>100</v>
      </c>
      <c r="P17" s="56">
        <v>100</v>
      </c>
      <c r="Q17" s="32">
        <f>_xlfn.RANK.EQ(Table11[[#This Row],[2023]], Table11[2023], 0)</f>
        <v>1</v>
      </c>
      <c r="R17" s="32" t="str">
        <f>IF(Table11[[#This Row],[2023]]&gt;=80,"4",
 IF(Table11[[#This Row],[2023]]&gt;=70,"3",
 IF(Table11[[#This Row],[2023]]&gt;=50,"2","1")))</f>
        <v>4</v>
      </c>
      <c r="S17" s="32">
        <f>Table11[[#This Row],[2023]] - Table11[[#This Row],[2010]]</f>
        <v>45</v>
      </c>
      <c r="U17" s="108" t="s">
        <v>787</v>
      </c>
    </row>
    <row r="18" spans="2:37" x14ac:dyDescent="0.3">
      <c r="B18" s="38" t="s">
        <v>23</v>
      </c>
      <c r="C18" s="32">
        <v>3.7</v>
      </c>
      <c r="D18" s="32">
        <v>4.5</v>
      </c>
      <c r="E18" s="32">
        <v>5</v>
      </c>
      <c r="F18" s="32">
        <v>6.63</v>
      </c>
      <c r="G18" s="32">
        <v>11.9</v>
      </c>
      <c r="H18" s="32">
        <v>12.9</v>
      </c>
      <c r="I18" s="32">
        <v>18.100000000000001</v>
      </c>
      <c r="J18" s="32">
        <v>21.5</v>
      </c>
      <c r="K18" s="32">
        <v>25.6</v>
      </c>
      <c r="L18" s="32">
        <v>30.4</v>
      </c>
      <c r="M18" s="32">
        <v>36.109099999999998</v>
      </c>
      <c r="N18" s="32">
        <v>38.917400000000001</v>
      </c>
      <c r="O18" s="32">
        <v>41.616500000000002</v>
      </c>
      <c r="P18" s="56">
        <v>44.502699999999997</v>
      </c>
      <c r="Q18" s="32">
        <f>_xlfn.RANK.EQ(Table11[[#This Row],[2023]], Table11[2023], 0)</f>
        <v>109</v>
      </c>
      <c r="R18" s="32" t="str">
        <f>IF(Table11[[#This Row],[2023]]&gt;=80,"4",
 IF(Table11[[#This Row],[2023]]&gt;=70,"3",
 IF(Table11[[#This Row],[2023]]&gt;=50,"2","1")))</f>
        <v>1</v>
      </c>
      <c r="S18" s="32">
        <f>Table11[[#This Row],[2023]] - Table11[[#This Row],[2010]]</f>
        <v>40.802699999999994</v>
      </c>
      <c r="U18" s="102" t="s">
        <v>215</v>
      </c>
      <c r="V18" s="102" t="s">
        <v>269</v>
      </c>
      <c r="W18" s="102" t="s">
        <v>270</v>
      </c>
      <c r="X18" s="102" t="s">
        <v>271</v>
      </c>
      <c r="Y18" s="102" t="s">
        <v>272</v>
      </c>
      <c r="Z18" s="102" t="s">
        <v>273</v>
      </c>
      <c r="AA18" s="102" t="s">
        <v>274</v>
      </c>
      <c r="AB18" s="102" t="s">
        <v>275</v>
      </c>
      <c r="AC18" s="102" t="s">
        <v>276</v>
      </c>
      <c r="AD18" s="102" t="s">
        <v>277</v>
      </c>
      <c r="AE18" s="102" t="s">
        <v>278</v>
      </c>
      <c r="AF18" s="102" t="s">
        <v>279</v>
      </c>
      <c r="AG18" s="102" t="s">
        <v>280</v>
      </c>
      <c r="AH18" s="102" t="s">
        <v>281</v>
      </c>
      <c r="AI18" s="103" t="s">
        <v>282</v>
      </c>
      <c r="AJ18" s="102" t="s">
        <v>785</v>
      </c>
      <c r="AK18" s="102" t="s">
        <v>763</v>
      </c>
    </row>
    <row r="19" spans="2:37" x14ac:dyDescent="0.3">
      <c r="B19" s="38" t="s">
        <v>28</v>
      </c>
      <c r="C19" s="32">
        <v>31.8</v>
      </c>
      <c r="D19" s="32">
        <v>39.648899999999998</v>
      </c>
      <c r="E19" s="32">
        <v>46.91</v>
      </c>
      <c r="F19" s="32">
        <v>54.17</v>
      </c>
      <c r="G19" s="32">
        <v>59.016300000000001</v>
      </c>
      <c r="H19" s="32">
        <v>62.230400000000003</v>
      </c>
      <c r="I19" s="32">
        <v>71.113</v>
      </c>
      <c r="J19" s="32">
        <v>74.436400000000006</v>
      </c>
      <c r="K19" s="32">
        <v>79.129900000000006</v>
      </c>
      <c r="L19" s="32">
        <v>82.789199999999994</v>
      </c>
      <c r="M19" s="32">
        <v>85.087900000000005</v>
      </c>
      <c r="N19" s="32">
        <v>86.888400000000004</v>
      </c>
      <c r="O19" s="32">
        <v>89.507300000000001</v>
      </c>
      <c r="P19" s="56">
        <v>91.512500000000003</v>
      </c>
      <c r="Q19" s="32">
        <f>_xlfn.RANK.EQ(Table11[[#This Row],[2023]], Table11[2023], 0)</f>
        <v>33</v>
      </c>
      <c r="R19" s="32" t="str">
        <f>IF(Table11[[#This Row],[2023]]&gt;=80,"4",
 IF(Table11[[#This Row],[2023]]&gt;=70,"3",
 IF(Table11[[#This Row],[2023]]&gt;=50,"2","1")))</f>
        <v>4</v>
      </c>
      <c r="S19" s="32">
        <f>Table11[[#This Row],[2023]] - Table11[[#This Row],[2010]]</f>
        <v>59.712500000000006</v>
      </c>
      <c r="U19" s="104" t="s">
        <v>19</v>
      </c>
      <c r="V19" s="105">
        <v>1</v>
      </c>
      <c r="W19" s="105">
        <v>1.1100000000000001</v>
      </c>
      <c r="X19" s="105">
        <v>1.22</v>
      </c>
      <c r="Y19" s="105">
        <v>1.2642199999999999</v>
      </c>
      <c r="Z19" s="105">
        <v>1.0423899999999999</v>
      </c>
      <c r="AA19" s="105">
        <v>2</v>
      </c>
      <c r="AB19" s="105">
        <v>2.2000000000000002</v>
      </c>
      <c r="AC19" s="105">
        <v>2.6607500000000002</v>
      </c>
      <c r="AD19" s="105">
        <v>4</v>
      </c>
      <c r="AE19" s="105">
        <v>6.1</v>
      </c>
      <c r="AF19" s="105">
        <v>9.1730199999999993</v>
      </c>
      <c r="AG19" s="105">
        <v>10.9847</v>
      </c>
      <c r="AH19" s="105">
        <v>11.0009</v>
      </c>
      <c r="AI19" s="106">
        <v>11.0784</v>
      </c>
      <c r="AJ19" s="107">
        <v>132</v>
      </c>
      <c r="AK19" s="107">
        <v>1</v>
      </c>
    </row>
    <row r="20" spans="2:37" x14ac:dyDescent="0.3">
      <c r="B20" s="38" t="s">
        <v>28</v>
      </c>
      <c r="C20" s="32">
        <v>31.8</v>
      </c>
      <c r="D20" s="32">
        <v>39.648899999999998</v>
      </c>
      <c r="E20" s="32">
        <v>46.91</v>
      </c>
      <c r="F20" s="32">
        <v>54.17</v>
      </c>
      <c r="G20" s="32">
        <v>59.016300000000001</v>
      </c>
      <c r="H20" s="32">
        <v>62.230400000000003</v>
      </c>
      <c r="I20" s="32">
        <v>71.113</v>
      </c>
      <c r="J20" s="32">
        <v>74.436400000000006</v>
      </c>
      <c r="K20" s="32">
        <v>79.129900000000006</v>
      </c>
      <c r="L20" s="32">
        <v>82.789199999999994</v>
      </c>
      <c r="M20" s="32">
        <v>85.087900000000005</v>
      </c>
      <c r="N20" s="32">
        <v>86.888400000000004</v>
      </c>
      <c r="O20" s="32">
        <v>89.507300000000001</v>
      </c>
      <c r="P20" s="56">
        <v>91.512500000000003</v>
      </c>
      <c r="Q20" s="32">
        <f>_xlfn.RANK.EQ(Table11[[#This Row],[2023]], Table11[2023], 0)</f>
        <v>33</v>
      </c>
      <c r="R20" s="32" t="str">
        <f>IF(Table11[[#This Row],[2023]]&gt;=80,"4",
 IF(Table11[[#This Row],[2023]]&gt;=70,"3",
 IF(Table11[[#This Row],[2023]]&gt;=50,"2","1")))</f>
        <v>4</v>
      </c>
      <c r="S20" s="32">
        <f>Table11[[#This Row],[2023]] - Table11[[#This Row],[2010]]</f>
        <v>59.712500000000006</v>
      </c>
      <c r="U20" s="29" t="s">
        <v>175</v>
      </c>
      <c r="V20" s="32">
        <v>1.7</v>
      </c>
      <c r="W20" s="32">
        <v>1.9</v>
      </c>
      <c r="X20" s="32">
        <v>2.1</v>
      </c>
      <c r="Y20" s="32">
        <v>2.5</v>
      </c>
      <c r="Z20" s="32">
        <v>2.9</v>
      </c>
      <c r="AA20" s="32">
        <v>3.5</v>
      </c>
      <c r="AB20" s="32">
        <v>5.8</v>
      </c>
      <c r="AC20" s="32">
        <v>6.4</v>
      </c>
      <c r="AD20" s="32">
        <v>7</v>
      </c>
      <c r="AE20" s="32">
        <v>7.6</v>
      </c>
      <c r="AF20" s="32">
        <v>8.3431099999999994</v>
      </c>
      <c r="AG20" s="32">
        <v>13.128299999999999</v>
      </c>
      <c r="AH20" s="32">
        <v>12.486499999999999</v>
      </c>
      <c r="AI20" s="56">
        <v>13.183199999999999</v>
      </c>
      <c r="AJ20" s="107">
        <v>131</v>
      </c>
      <c r="AK20" s="107">
        <v>1</v>
      </c>
    </row>
    <row r="21" spans="2:37" x14ac:dyDescent="0.3">
      <c r="B21" s="38" t="s">
        <v>21</v>
      </c>
      <c r="C21" s="32">
        <v>3.13</v>
      </c>
      <c r="D21" s="32">
        <v>4.14832</v>
      </c>
      <c r="E21" s="32">
        <v>4.5</v>
      </c>
      <c r="F21" s="32">
        <v>4.9000000000000004</v>
      </c>
      <c r="G21" s="32">
        <v>6</v>
      </c>
      <c r="H21" s="32">
        <v>11.255000000000001</v>
      </c>
      <c r="I21" s="32">
        <v>14.5</v>
      </c>
      <c r="J21" s="32">
        <v>18.7</v>
      </c>
      <c r="K21" s="32">
        <v>19</v>
      </c>
      <c r="L21" s="32">
        <v>20.5</v>
      </c>
      <c r="M21" s="32">
        <v>22.1206</v>
      </c>
      <c r="N21" s="32">
        <v>28.204699999999999</v>
      </c>
      <c r="O21" s="32">
        <v>30.013400000000001</v>
      </c>
      <c r="P21" s="56">
        <v>32.208300000000001</v>
      </c>
      <c r="Q21" s="32">
        <f>_xlfn.RANK.EQ(Table11[[#This Row],[2023]], Table11[2023], 0)</f>
        <v>120</v>
      </c>
      <c r="R21" s="32" t="str">
        <f>IF(Table11[[#This Row],[2023]]&gt;=80,"4",
 IF(Table11[[#This Row],[2023]]&gt;=70,"3",
 IF(Table11[[#This Row],[2023]]&gt;=50,"2","1")))</f>
        <v>1</v>
      </c>
      <c r="S21" s="32">
        <f>Table11[[#This Row],[2023]] - Table11[[#This Row],[2010]]</f>
        <v>29.078300000000002</v>
      </c>
      <c r="U21" s="104" t="s">
        <v>22</v>
      </c>
      <c r="V21" s="105">
        <v>2.4</v>
      </c>
      <c r="W21" s="105">
        <v>3</v>
      </c>
      <c r="X21" s="105">
        <v>3.7250299999999998</v>
      </c>
      <c r="Y21" s="105">
        <v>5</v>
      </c>
      <c r="Z21" s="105">
        <v>6</v>
      </c>
      <c r="AA21" s="105">
        <v>6.55</v>
      </c>
      <c r="AB21" s="105">
        <v>7.14</v>
      </c>
      <c r="AC21" s="105">
        <v>7.79</v>
      </c>
      <c r="AD21" s="105">
        <v>8.5</v>
      </c>
      <c r="AE21" s="105">
        <v>9.2718100000000003</v>
      </c>
      <c r="AF21" s="105">
        <v>10.7927</v>
      </c>
      <c r="AG21" s="105">
        <v>12.5631</v>
      </c>
      <c r="AH21" s="105">
        <v>14.623799999999999</v>
      </c>
      <c r="AI21" s="106">
        <v>17.022600000000001</v>
      </c>
      <c r="AJ21" s="107">
        <v>130</v>
      </c>
      <c r="AK21" s="107">
        <v>1</v>
      </c>
    </row>
    <row r="22" spans="2:37" x14ac:dyDescent="0.3">
      <c r="B22" s="38" t="s">
        <v>34</v>
      </c>
      <c r="C22" s="32">
        <v>13.6</v>
      </c>
      <c r="D22" s="32">
        <v>14.4</v>
      </c>
      <c r="E22" s="32">
        <v>15.6</v>
      </c>
      <c r="F22" s="32">
        <v>22.4</v>
      </c>
      <c r="G22" s="32">
        <v>30.3</v>
      </c>
      <c r="H22" s="32">
        <v>39.799999999999997</v>
      </c>
      <c r="I22" s="32">
        <v>46.5</v>
      </c>
      <c r="J22" s="32">
        <v>54.3</v>
      </c>
      <c r="K22" s="32">
        <v>63.5</v>
      </c>
      <c r="L22" s="32">
        <v>74.179400000000001</v>
      </c>
      <c r="M22" s="32">
        <v>76.850800000000007</v>
      </c>
      <c r="N22" s="32">
        <v>85.636899999999997</v>
      </c>
      <c r="O22" s="32">
        <v>86.290300000000002</v>
      </c>
      <c r="P22" s="56">
        <v>88.426000000000002</v>
      </c>
      <c r="Q22" s="32">
        <f>_xlfn.RANK.EQ(Table11[[#This Row],[2023]], Table11[2023], 0)</f>
        <v>49</v>
      </c>
      <c r="R22" s="32" t="str">
        <f>IF(Table11[[#This Row],[2023]]&gt;=80,"4",
 IF(Table11[[#This Row],[2023]]&gt;=70,"3",
 IF(Table11[[#This Row],[2023]]&gt;=50,"2","1")))</f>
        <v>4</v>
      </c>
      <c r="S22" s="32">
        <f>Table11[[#This Row],[2023]] - Table11[[#This Row],[2010]]</f>
        <v>74.826000000000008</v>
      </c>
      <c r="U22" s="29" t="s">
        <v>5</v>
      </c>
      <c r="V22" s="32">
        <v>4</v>
      </c>
      <c r="W22" s="32">
        <v>5</v>
      </c>
      <c r="X22" s="32">
        <v>5.4545500000000002</v>
      </c>
      <c r="Y22" s="32">
        <v>5.9</v>
      </c>
      <c r="Z22" s="32">
        <v>7</v>
      </c>
      <c r="AA22" s="32">
        <v>8.26</v>
      </c>
      <c r="AB22" s="32">
        <v>11</v>
      </c>
      <c r="AC22" s="32">
        <v>13.5</v>
      </c>
      <c r="AD22" s="32">
        <v>16.8</v>
      </c>
      <c r="AE22" s="32">
        <v>17.600000000000001</v>
      </c>
      <c r="AF22" s="32">
        <v>17.048500000000001</v>
      </c>
      <c r="AG22" s="32">
        <v>16.514299999999999</v>
      </c>
      <c r="AH22" s="32">
        <v>17.191700000000001</v>
      </c>
      <c r="AI22" s="56">
        <v>17.7089</v>
      </c>
      <c r="AJ22" s="107">
        <v>129</v>
      </c>
      <c r="AK22" s="107">
        <v>1</v>
      </c>
    </row>
    <row r="23" spans="2:37" x14ac:dyDescent="0.3">
      <c r="B23" s="38" t="s">
        <v>321</v>
      </c>
      <c r="C23" s="32">
        <v>22.4</v>
      </c>
      <c r="D23" s="32">
        <v>30</v>
      </c>
      <c r="E23" s="32">
        <v>35.340000000000003</v>
      </c>
      <c r="F23" s="32">
        <v>36.99</v>
      </c>
      <c r="G23" s="32">
        <v>34.601599999999998</v>
      </c>
      <c r="H23" s="32">
        <v>37.486800000000002</v>
      </c>
      <c r="I23" s="32">
        <v>39.697499999999998</v>
      </c>
      <c r="J23" s="32">
        <v>43.832299999999996</v>
      </c>
      <c r="K23" s="32">
        <v>44.286099999999998</v>
      </c>
      <c r="L23" s="32">
        <v>47.474800000000002</v>
      </c>
      <c r="M23" s="32">
        <v>59.940100000000001</v>
      </c>
      <c r="N23" s="32">
        <v>65.977400000000003</v>
      </c>
      <c r="O23" s="32">
        <v>67.361199999999997</v>
      </c>
      <c r="P23" s="56">
        <v>70.236800000000002</v>
      </c>
      <c r="Q23" s="32">
        <f>_xlfn.RANK.EQ(Table11[[#This Row],[2023]], Table11[2023], 0)</f>
        <v>95</v>
      </c>
      <c r="R23" s="32" t="str">
        <f>IF(Table11[[#This Row],[2023]]&gt;=80,"4",
 IF(Table11[[#This Row],[2023]]&gt;=70,"3",
 IF(Table11[[#This Row],[2023]]&gt;=50,"2","1")))</f>
        <v>3</v>
      </c>
      <c r="S23" s="32">
        <f>Table11[[#This Row],[2023]] - Table11[[#This Row],[2010]]</f>
        <v>47.836800000000004</v>
      </c>
      <c r="U23" s="104" t="s">
        <v>127</v>
      </c>
      <c r="V23" s="105">
        <v>4.17</v>
      </c>
      <c r="W23" s="105">
        <v>4.5999999999999996</v>
      </c>
      <c r="X23" s="105">
        <v>5</v>
      </c>
      <c r="Y23" s="105">
        <v>5.5</v>
      </c>
      <c r="Z23" s="105">
        <v>6</v>
      </c>
      <c r="AA23" s="105">
        <v>6.5</v>
      </c>
      <c r="AB23" s="105">
        <v>7</v>
      </c>
      <c r="AC23" s="105">
        <v>7.7963300000000002</v>
      </c>
      <c r="AD23" s="105">
        <v>10.9</v>
      </c>
      <c r="AE23" s="105">
        <v>12.4793</v>
      </c>
      <c r="AF23" s="105">
        <v>14.2874</v>
      </c>
      <c r="AG23" s="105">
        <v>16.357600000000001</v>
      </c>
      <c r="AH23" s="105">
        <v>18.7913</v>
      </c>
      <c r="AI23" s="106">
        <v>19.843399999999999</v>
      </c>
      <c r="AJ23" s="107">
        <v>128</v>
      </c>
      <c r="AK23" s="107">
        <v>1</v>
      </c>
    </row>
    <row r="24" spans="2:37" x14ac:dyDescent="0.3">
      <c r="B24" s="38" t="s">
        <v>27</v>
      </c>
      <c r="C24" s="32">
        <v>42.75</v>
      </c>
      <c r="D24" s="32">
        <v>43.887700000000002</v>
      </c>
      <c r="E24" s="32">
        <v>45.064500000000002</v>
      </c>
      <c r="F24" s="32">
        <v>48.521299999999997</v>
      </c>
      <c r="G24" s="32">
        <v>49.917700000000004</v>
      </c>
      <c r="H24" s="32">
        <v>52.6</v>
      </c>
      <c r="I24" s="32">
        <v>60.256500000000003</v>
      </c>
      <c r="J24" s="32">
        <v>64.891999999999996</v>
      </c>
      <c r="K24" s="32">
        <v>70.120099999999994</v>
      </c>
      <c r="L24" s="32">
        <v>69.946299999999994</v>
      </c>
      <c r="M24" s="32">
        <v>73.211799999999997</v>
      </c>
      <c r="N24" s="32">
        <v>75.676199999999994</v>
      </c>
      <c r="O24" s="32">
        <v>78.845500000000001</v>
      </c>
      <c r="P24" s="56">
        <v>83.377200000000002</v>
      </c>
      <c r="Q24" s="32">
        <f>_xlfn.RANK.EQ(Table11[[#This Row],[2023]], Table11[2023], 0)</f>
        <v>68</v>
      </c>
      <c r="R24" s="32" t="str">
        <f>IF(Table11[[#This Row],[2023]]&gt;=80,"4",
 IF(Table11[[#This Row],[2023]]&gt;=70,"3",
 IF(Table11[[#This Row],[2023]]&gt;=50,"2","1")))</f>
        <v>4</v>
      </c>
      <c r="S24" s="32">
        <f>Table11[[#This Row],[2023]] - Table11[[#This Row],[2010]]</f>
        <v>40.627200000000002</v>
      </c>
      <c r="U24" s="29" t="s">
        <v>60</v>
      </c>
      <c r="V24" s="32">
        <v>0.61</v>
      </c>
      <c r="W24" s="32">
        <v>0.7</v>
      </c>
      <c r="X24" s="32">
        <v>0.8</v>
      </c>
      <c r="Y24" s="32">
        <v>0.9</v>
      </c>
      <c r="Z24" s="32">
        <v>0.99</v>
      </c>
      <c r="AA24" s="32">
        <v>1.0837300000000001</v>
      </c>
      <c r="AB24" s="32">
        <v>1.1771199999999999</v>
      </c>
      <c r="AC24" s="32">
        <v>2.5</v>
      </c>
      <c r="AD24" s="32">
        <v>5.3</v>
      </c>
      <c r="AE24" s="32">
        <v>11.2</v>
      </c>
      <c r="AF24" s="32">
        <v>14.349399999999999</v>
      </c>
      <c r="AG24" s="32">
        <v>18.384399999999999</v>
      </c>
      <c r="AH24" s="32">
        <v>18.709199999999999</v>
      </c>
      <c r="AI24" s="56">
        <v>20.010400000000001</v>
      </c>
      <c r="AJ24" s="107">
        <v>127</v>
      </c>
      <c r="AK24" s="107">
        <v>1</v>
      </c>
    </row>
    <row r="25" spans="2:37" x14ac:dyDescent="0.3">
      <c r="B25" s="38" t="s">
        <v>35</v>
      </c>
      <c r="C25" s="32">
        <v>6</v>
      </c>
      <c r="D25" s="32">
        <v>9</v>
      </c>
      <c r="E25" s="32">
        <v>16</v>
      </c>
      <c r="F25" s="32">
        <v>30</v>
      </c>
      <c r="G25" s="32">
        <v>36.744700000000002</v>
      </c>
      <c r="H25" s="32">
        <v>37.312100000000001</v>
      </c>
      <c r="I25" s="32">
        <v>42.257599999999996</v>
      </c>
      <c r="J25" s="32">
        <v>47.858699999999999</v>
      </c>
      <c r="K25" s="32">
        <v>54.202199999999998</v>
      </c>
      <c r="L25" s="32">
        <v>61.386499999999998</v>
      </c>
      <c r="M25" s="32">
        <v>69.522999999999996</v>
      </c>
      <c r="N25" s="32">
        <v>78.738</v>
      </c>
      <c r="O25" s="32">
        <v>80.369600000000005</v>
      </c>
      <c r="P25" s="56">
        <v>81.36</v>
      </c>
      <c r="Q25" s="32">
        <f>_xlfn.RANK.EQ(Table11[[#This Row],[2023]], Table11[2023], 0)</f>
        <v>75</v>
      </c>
      <c r="R25" s="32" t="str">
        <f>IF(Table11[[#This Row],[2023]]&gt;=80,"4",
 IF(Table11[[#This Row],[2023]]&gt;=70,"3",
 IF(Table11[[#This Row],[2023]]&gt;=50,"2","1")))</f>
        <v>4</v>
      </c>
      <c r="S25" s="32">
        <f>Table11[[#This Row],[2023]] - Table11[[#This Row],[2010]]</f>
        <v>75.36</v>
      </c>
      <c r="U25" s="104" t="s">
        <v>117</v>
      </c>
      <c r="V25" s="105">
        <v>1.7</v>
      </c>
      <c r="W25" s="105">
        <v>1.9</v>
      </c>
      <c r="X25" s="105">
        <v>2.2999999999999998</v>
      </c>
      <c r="Y25" s="105">
        <v>3</v>
      </c>
      <c r="Z25" s="105">
        <v>3.7</v>
      </c>
      <c r="AA25" s="105">
        <v>4.1739699999999997</v>
      </c>
      <c r="AB25" s="105">
        <v>4.71366</v>
      </c>
      <c r="AC25" s="105">
        <v>6.4</v>
      </c>
      <c r="AD25" s="105">
        <v>7.7477999999999998</v>
      </c>
      <c r="AE25" s="105">
        <v>9.3794400000000007</v>
      </c>
      <c r="AF25" s="105">
        <v>11.354699999999999</v>
      </c>
      <c r="AG25" s="105">
        <v>13.745900000000001</v>
      </c>
      <c r="AH25" s="105">
        <v>18.5532</v>
      </c>
      <c r="AI25" s="106">
        <v>20.367100000000001</v>
      </c>
      <c r="AJ25" s="107">
        <v>126</v>
      </c>
      <c r="AK25" s="107">
        <v>1</v>
      </c>
    </row>
    <row r="26" spans="2:37" x14ac:dyDescent="0.3">
      <c r="B26" s="38" t="s">
        <v>31</v>
      </c>
      <c r="C26" s="32">
        <v>40.65</v>
      </c>
      <c r="D26" s="32">
        <v>45.69</v>
      </c>
      <c r="E26" s="32">
        <v>48.56</v>
      </c>
      <c r="F26" s="32">
        <v>51.04</v>
      </c>
      <c r="G26" s="32">
        <v>54.551000000000002</v>
      </c>
      <c r="H26" s="32">
        <v>58.328000000000003</v>
      </c>
      <c r="I26" s="32">
        <v>60.872500000000002</v>
      </c>
      <c r="J26" s="32">
        <v>67.471299999999999</v>
      </c>
      <c r="K26" s="32">
        <v>70.434299999999993</v>
      </c>
      <c r="L26" s="32">
        <v>73.912400000000005</v>
      </c>
      <c r="M26" s="32">
        <v>81.342699999999994</v>
      </c>
      <c r="N26" s="32">
        <v>80.689899999999994</v>
      </c>
      <c r="O26" s="32">
        <v>80.527799999999999</v>
      </c>
      <c r="P26" s="56">
        <v>84.150599999999997</v>
      </c>
      <c r="Q26" s="32">
        <f>_xlfn.RANK.EQ(Table11[[#This Row],[2023]], Table11[2023], 0)</f>
        <v>65</v>
      </c>
      <c r="R26" s="32" t="str">
        <f>IF(Table11[[#This Row],[2023]]&gt;=80,"4",
 IF(Table11[[#This Row],[2023]]&gt;=70,"3",
 IF(Table11[[#This Row],[2023]]&gt;=50,"2","1")))</f>
        <v>4</v>
      </c>
      <c r="S26" s="32">
        <f>Table11[[#This Row],[2023]] - Table11[[#This Row],[2010]]</f>
        <v>43.500599999999999</v>
      </c>
      <c r="U26" s="29" t="s">
        <v>106</v>
      </c>
      <c r="V26" s="32">
        <v>2.2999999999999998</v>
      </c>
      <c r="W26" s="32">
        <v>2.5</v>
      </c>
      <c r="X26" s="32">
        <v>2.6</v>
      </c>
      <c r="Y26" s="32">
        <v>3.2</v>
      </c>
      <c r="Z26" s="32">
        <v>5.41</v>
      </c>
      <c r="AA26" s="32">
        <v>10</v>
      </c>
      <c r="AB26" s="32">
        <v>15.7</v>
      </c>
      <c r="AC26" s="32">
        <v>16.3</v>
      </c>
      <c r="AD26" s="32">
        <v>17.277699999999999</v>
      </c>
      <c r="AE26" s="32">
        <v>18.3141</v>
      </c>
      <c r="AF26" s="32">
        <v>19.412600000000001</v>
      </c>
      <c r="AG26" s="32">
        <v>20.577100000000002</v>
      </c>
      <c r="AH26" s="32">
        <v>21.896599999999999</v>
      </c>
      <c r="AI26" s="56">
        <v>23.497900000000001</v>
      </c>
      <c r="AJ26" s="107">
        <v>125</v>
      </c>
      <c r="AK26" s="107">
        <v>1</v>
      </c>
    </row>
    <row r="27" spans="2:37" x14ac:dyDescent="0.3">
      <c r="B27" s="38" t="s">
        <v>33</v>
      </c>
      <c r="C27" s="32">
        <v>53</v>
      </c>
      <c r="D27" s="32">
        <v>56</v>
      </c>
      <c r="E27" s="32">
        <v>60.273099999999999</v>
      </c>
      <c r="F27" s="32">
        <v>64.5</v>
      </c>
      <c r="G27" s="32">
        <v>68.77</v>
      </c>
      <c r="H27" s="32">
        <v>71.2</v>
      </c>
      <c r="I27" s="32">
        <v>90</v>
      </c>
      <c r="J27" s="32">
        <v>94.866699999999994</v>
      </c>
      <c r="K27" s="32">
        <v>95</v>
      </c>
      <c r="L27" s="32">
        <v>95</v>
      </c>
      <c r="M27" s="32">
        <v>96.305499999999995</v>
      </c>
      <c r="N27" s="32">
        <v>97.628799999999998</v>
      </c>
      <c r="O27" s="32">
        <v>98.970399999999998</v>
      </c>
      <c r="P27" s="56">
        <v>99.033600000000007</v>
      </c>
      <c r="Q27" s="32">
        <f>_xlfn.RANK.EQ(Table11[[#This Row],[2023]], Table11[2023], 0)</f>
        <v>7</v>
      </c>
      <c r="R27" s="32" t="str">
        <f>IF(Table11[[#This Row],[2023]]&gt;=80,"4",
 IF(Table11[[#This Row],[2023]]&gt;=70,"3",
 IF(Table11[[#This Row],[2023]]&gt;=50,"2","1")))</f>
        <v>4</v>
      </c>
      <c r="S27" s="32">
        <f>Table11[[#This Row],[2023]] - Table11[[#This Row],[2010]]</f>
        <v>46.033600000000007</v>
      </c>
      <c r="U27" s="104" t="s">
        <v>72</v>
      </c>
      <c r="V27" s="105">
        <v>1</v>
      </c>
      <c r="W27" s="105">
        <v>2</v>
      </c>
      <c r="X27" s="105">
        <v>3.1</v>
      </c>
      <c r="Y27" s="105">
        <v>4.5</v>
      </c>
      <c r="Z27" s="105">
        <v>6.4</v>
      </c>
      <c r="AA27" s="105">
        <v>9.1999999999999993</v>
      </c>
      <c r="AB27" s="105">
        <v>13.1</v>
      </c>
      <c r="AC27" s="105">
        <v>18.7</v>
      </c>
      <c r="AD27" s="105">
        <v>21.83</v>
      </c>
      <c r="AE27" s="105">
        <v>22.625499999999999</v>
      </c>
      <c r="AF27" s="105">
        <v>23.4499</v>
      </c>
      <c r="AG27" s="105">
        <v>24.304400000000001</v>
      </c>
      <c r="AH27" s="105">
        <v>24.695399999999999</v>
      </c>
      <c r="AI27" s="106">
        <v>26.5014</v>
      </c>
      <c r="AJ27" s="107">
        <v>124</v>
      </c>
      <c r="AK27" s="107">
        <v>1</v>
      </c>
    </row>
    <row r="28" spans="2:37" x14ac:dyDescent="0.3">
      <c r="B28" s="38" t="s">
        <v>24</v>
      </c>
      <c r="C28" s="32">
        <v>46.23</v>
      </c>
      <c r="D28" s="32">
        <v>47.98</v>
      </c>
      <c r="E28" s="32">
        <v>51.9</v>
      </c>
      <c r="F28" s="32">
        <v>53.061500000000002</v>
      </c>
      <c r="G28" s="32">
        <v>55.490400000000001</v>
      </c>
      <c r="H28" s="32">
        <v>56.656300000000002</v>
      </c>
      <c r="I28" s="32">
        <v>59.825499999999998</v>
      </c>
      <c r="J28" s="32">
        <v>63.4101</v>
      </c>
      <c r="K28" s="32">
        <v>64.781999999999996</v>
      </c>
      <c r="L28" s="32">
        <v>67.947000000000003</v>
      </c>
      <c r="M28" s="32">
        <v>70.162499999999994</v>
      </c>
      <c r="N28" s="32">
        <v>75.2714</v>
      </c>
      <c r="O28" s="32">
        <v>79.126900000000006</v>
      </c>
      <c r="P28" s="56">
        <v>80.389600000000002</v>
      </c>
      <c r="Q28" s="32">
        <f>_xlfn.RANK.EQ(Table11[[#This Row],[2023]], Table11[2023], 0)</f>
        <v>77</v>
      </c>
      <c r="R28" s="32" t="str">
        <f>IF(Table11[[#This Row],[2023]]&gt;=80,"4",
 IF(Table11[[#This Row],[2023]]&gt;=70,"3",
 IF(Table11[[#This Row],[2023]]&gt;=50,"2","1")))</f>
        <v>4</v>
      </c>
      <c r="S28" s="32">
        <f>Table11[[#This Row],[2023]] - Table11[[#This Row],[2010]]</f>
        <v>34.159600000000005</v>
      </c>
      <c r="U28" s="29" t="s">
        <v>142</v>
      </c>
      <c r="V28" s="32">
        <v>8</v>
      </c>
      <c r="W28" s="32">
        <v>8</v>
      </c>
      <c r="X28" s="32">
        <v>8.1</v>
      </c>
      <c r="Y28" s="32">
        <v>9</v>
      </c>
      <c r="Z28" s="32">
        <v>10</v>
      </c>
      <c r="AA28" s="32">
        <v>11</v>
      </c>
      <c r="AB28" s="32">
        <v>12.385400000000001</v>
      </c>
      <c r="AC28" s="32">
        <v>13.78</v>
      </c>
      <c r="AD28" s="32">
        <v>15.34</v>
      </c>
      <c r="AE28" s="32">
        <v>17.070900000000002</v>
      </c>
      <c r="AF28" s="32">
        <v>18.934799999999999</v>
      </c>
      <c r="AG28" s="32">
        <v>21.410699999999999</v>
      </c>
      <c r="AH28" s="32">
        <v>24.2103</v>
      </c>
      <c r="AI28" s="56">
        <v>27.375900000000001</v>
      </c>
      <c r="AJ28" s="107">
        <v>123</v>
      </c>
      <c r="AK28" s="107">
        <v>1</v>
      </c>
    </row>
    <row r="29" spans="2:37" x14ac:dyDescent="0.3">
      <c r="B29" s="38" t="s">
        <v>22</v>
      </c>
      <c r="C29" s="32">
        <v>2.4</v>
      </c>
      <c r="D29" s="32">
        <v>3</v>
      </c>
      <c r="E29" s="32">
        <v>3.7250299999999998</v>
      </c>
      <c r="F29" s="32">
        <v>5</v>
      </c>
      <c r="G29" s="32">
        <v>6</v>
      </c>
      <c r="H29" s="32">
        <v>6.55</v>
      </c>
      <c r="I29" s="32">
        <v>7.14</v>
      </c>
      <c r="J29" s="32">
        <v>7.79</v>
      </c>
      <c r="K29" s="32">
        <v>8.5</v>
      </c>
      <c r="L29" s="32">
        <v>9.2718100000000003</v>
      </c>
      <c r="M29" s="32">
        <v>10.7927</v>
      </c>
      <c r="N29" s="32">
        <v>12.5631</v>
      </c>
      <c r="O29" s="32">
        <v>14.623799999999999</v>
      </c>
      <c r="P29" s="56">
        <v>17.022600000000001</v>
      </c>
      <c r="Q29" s="32">
        <f>_xlfn.RANK.EQ(Table11[[#This Row],[2023]], Table11[2023], 0)</f>
        <v>130</v>
      </c>
      <c r="R29" s="32" t="str">
        <f>IF(Table11[[#This Row],[2023]]&gt;=80,"4",
 IF(Table11[[#This Row],[2023]]&gt;=70,"3",
 IF(Table11[[#This Row],[2023]]&gt;=50,"2","1")))</f>
        <v>1</v>
      </c>
      <c r="S29" s="32">
        <f>Table11[[#This Row],[2023]] - Table11[[#This Row],[2010]]</f>
        <v>14.6226</v>
      </c>
    </row>
    <row r="30" spans="2:37" x14ac:dyDescent="0.3">
      <c r="B30" s="38" t="s">
        <v>19</v>
      </c>
      <c r="C30" s="32">
        <v>1</v>
      </c>
      <c r="D30" s="32">
        <v>1.1100000000000001</v>
      </c>
      <c r="E30" s="32">
        <v>1.22</v>
      </c>
      <c r="F30" s="32">
        <v>1.2642199999999999</v>
      </c>
      <c r="G30" s="32">
        <v>1.0423899999999999</v>
      </c>
      <c r="H30" s="32">
        <v>2</v>
      </c>
      <c r="I30" s="32">
        <v>2.2000000000000002</v>
      </c>
      <c r="J30" s="32">
        <v>2.6607500000000002</v>
      </c>
      <c r="K30" s="32">
        <v>4</v>
      </c>
      <c r="L30" s="32">
        <v>6.1</v>
      </c>
      <c r="M30" s="32">
        <v>9.1730199999999993</v>
      </c>
      <c r="N30" s="32">
        <v>10.9847</v>
      </c>
      <c r="O30" s="32">
        <v>11.0009</v>
      </c>
      <c r="P30" s="56">
        <v>11.0784</v>
      </c>
      <c r="Q30" s="32">
        <f>_xlfn.RANK.EQ(Table11[[#This Row],[2023]], Table11[2023], 0)</f>
        <v>132</v>
      </c>
      <c r="R30" s="32" t="str">
        <f>IF(Table11[[#This Row],[2023]]&gt;=80,"4",
 IF(Table11[[#This Row],[2023]]&gt;=70,"3",
 IF(Table11[[#This Row],[2023]]&gt;=50,"2","1")))</f>
        <v>1</v>
      </c>
      <c r="S30" s="32">
        <f>Table11[[#This Row],[2023]] - Table11[[#This Row],[2010]]</f>
        <v>10.0784</v>
      </c>
    </row>
    <row r="31" spans="2:37" x14ac:dyDescent="0.3">
      <c r="B31" s="38" t="s">
        <v>42</v>
      </c>
      <c r="C31" s="32">
        <v>4.3</v>
      </c>
      <c r="D31" s="32">
        <v>5</v>
      </c>
      <c r="E31" s="32">
        <v>7.5</v>
      </c>
      <c r="F31" s="32">
        <v>10</v>
      </c>
      <c r="G31" s="32">
        <v>16.2149</v>
      </c>
      <c r="H31" s="32">
        <v>18.3</v>
      </c>
      <c r="I31" s="32">
        <v>20.6</v>
      </c>
      <c r="J31" s="32">
        <v>23.202999999999999</v>
      </c>
      <c r="K31" s="32">
        <v>29.7</v>
      </c>
      <c r="L31" s="32">
        <v>36.539200000000001</v>
      </c>
      <c r="M31" s="32">
        <v>41.226399999999998</v>
      </c>
      <c r="N31" s="32">
        <v>42.040500000000002</v>
      </c>
      <c r="O31" s="32">
        <v>41.774999999999999</v>
      </c>
      <c r="P31" s="56">
        <v>41.908799999999999</v>
      </c>
      <c r="Q31" s="32">
        <f>_xlfn.RANK.EQ(Table11[[#This Row],[2023]], Table11[2023], 0)</f>
        <v>110</v>
      </c>
      <c r="R31" s="32" t="str">
        <f>IF(Table11[[#This Row],[2023]]&gt;=80,"4",
 IF(Table11[[#This Row],[2023]]&gt;=70,"3",
 IF(Table11[[#This Row],[2023]]&gt;=50,"2","1")))</f>
        <v>1</v>
      </c>
      <c r="S31" s="32">
        <f>Table11[[#This Row],[2023]] - Table11[[#This Row],[2010]]</f>
        <v>37.608800000000002</v>
      </c>
    </row>
    <row r="32" spans="2:37" x14ac:dyDescent="0.3">
      <c r="B32" s="38" t="s">
        <v>37</v>
      </c>
      <c r="C32" s="32">
        <v>80.3</v>
      </c>
      <c r="D32" s="32">
        <v>83</v>
      </c>
      <c r="E32" s="32">
        <v>83</v>
      </c>
      <c r="F32" s="32">
        <v>85.8</v>
      </c>
      <c r="G32" s="32">
        <v>87.12</v>
      </c>
      <c r="H32" s="32">
        <v>90</v>
      </c>
      <c r="I32" s="32">
        <v>91.16</v>
      </c>
      <c r="J32" s="32">
        <v>92.701400000000007</v>
      </c>
      <c r="K32" s="32">
        <v>94.64</v>
      </c>
      <c r="L32" s="32">
        <v>91.912899999999993</v>
      </c>
      <c r="M32" s="32">
        <v>92.3</v>
      </c>
      <c r="N32" s="32">
        <v>93.937100000000001</v>
      </c>
      <c r="O32" s="32">
        <v>94</v>
      </c>
      <c r="P32" s="56">
        <v>93.956400000000002</v>
      </c>
      <c r="Q32" s="32">
        <f>_xlfn.RANK.EQ(Table11[[#This Row],[2023]], Table11[2023], 0)</f>
        <v>24</v>
      </c>
      <c r="R32" s="32" t="str">
        <f>IF(Table11[[#This Row],[2023]]&gt;=80,"4",
 IF(Table11[[#This Row],[2023]]&gt;=70,"3",
 IF(Table11[[#This Row],[2023]]&gt;=50,"2","1")))</f>
        <v>4</v>
      </c>
      <c r="S32" s="32">
        <f>Table11[[#This Row],[2023]] - Table11[[#This Row],[2010]]</f>
        <v>13.656400000000005</v>
      </c>
    </row>
    <row r="33" spans="2:19" x14ac:dyDescent="0.3">
      <c r="B33" s="38" t="s">
        <v>175</v>
      </c>
      <c r="C33" s="32">
        <v>1.7</v>
      </c>
      <c r="D33" s="32">
        <v>1.9</v>
      </c>
      <c r="E33" s="32">
        <v>2.1</v>
      </c>
      <c r="F33" s="32">
        <v>2.5</v>
      </c>
      <c r="G33" s="32">
        <v>2.9</v>
      </c>
      <c r="H33" s="32">
        <v>3.5</v>
      </c>
      <c r="I33" s="32">
        <v>5.8</v>
      </c>
      <c r="J33" s="32">
        <v>6.4</v>
      </c>
      <c r="K33" s="32">
        <v>7</v>
      </c>
      <c r="L33" s="32">
        <v>7.6</v>
      </c>
      <c r="M33" s="32">
        <v>8.3431099999999994</v>
      </c>
      <c r="N33" s="32">
        <v>13.128299999999999</v>
      </c>
      <c r="O33" s="32">
        <v>12.486499999999999</v>
      </c>
      <c r="P33" s="56">
        <v>13.183199999999999</v>
      </c>
      <c r="Q33" s="32">
        <f>_xlfn.RANK.EQ(Table11[[#This Row],[2023]], Table11[2023], 0)</f>
        <v>131</v>
      </c>
      <c r="R33" s="32" t="str">
        <f>IF(Table11[[#This Row],[2023]]&gt;=80,"4",
 IF(Table11[[#This Row],[2023]]&gt;=70,"3",
 IF(Table11[[#This Row],[2023]]&gt;=50,"2","1")))</f>
        <v>1</v>
      </c>
      <c r="S33" s="32">
        <f>Table11[[#This Row],[2023]] - Table11[[#This Row],[2010]]</f>
        <v>11.4832</v>
      </c>
    </row>
    <row r="34" spans="2:19" x14ac:dyDescent="0.3">
      <c r="B34" s="38" t="s">
        <v>39</v>
      </c>
      <c r="C34" s="32">
        <v>45</v>
      </c>
      <c r="D34" s="32">
        <v>52.249600000000001</v>
      </c>
      <c r="E34" s="32">
        <v>55.05</v>
      </c>
      <c r="F34" s="32">
        <v>58</v>
      </c>
      <c r="G34" s="32">
        <v>61.11</v>
      </c>
      <c r="H34" s="32">
        <v>76.629599999999996</v>
      </c>
      <c r="I34" s="32">
        <v>83.558599999999998</v>
      </c>
      <c r="J34" s="32">
        <v>82.327500000000001</v>
      </c>
      <c r="K34" s="32">
        <v>84.9</v>
      </c>
      <c r="L34" s="32">
        <v>85.017600000000002</v>
      </c>
      <c r="M34" s="32">
        <v>87.459299999999999</v>
      </c>
      <c r="N34" s="32">
        <v>90.232799999999997</v>
      </c>
      <c r="O34" s="32">
        <v>93.537700000000001</v>
      </c>
      <c r="P34" s="56">
        <v>94.457400000000007</v>
      </c>
      <c r="Q34" s="32">
        <f>_xlfn.RANK.EQ(Table11[[#This Row],[2023]], Table11[2023], 0)</f>
        <v>22</v>
      </c>
      <c r="R34" s="32" t="str">
        <f>IF(Table11[[#This Row],[2023]]&gt;=80,"4",
 IF(Table11[[#This Row],[2023]]&gt;=70,"3",
 IF(Table11[[#This Row],[2023]]&gt;=50,"2","1")))</f>
        <v>4</v>
      </c>
      <c r="S34" s="32">
        <f>Table11[[#This Row],[2023]] - Table11[[#This Row],[2010]]</f>
        <v>49.457400000000007</v>
      </c>
    </row>
    <row r="35" spans="2:19" x14ac:dyDescent="0.3">
      <c r="B35" s="38" t="s">
        <v>40</v>
      </c>
      <c r="C35" s="32">
        <v>34.299999999999997</v>
      </c>
      <c r="D35" s="32">
        <v>38.299999999999997</v>
      </c>
      <c r="E35" s="32">
        <v>42.3001</v>
      </c>
      <c r="F35" s="32">
        <v>45.8</v>
      </c>
      <c r="G35" s="32">
        <v>47.9</v>
      </c>
      <c r="H35" s="32">
        <v>50.3</v>
      </c>
      <c r="I35" s="32">
        <v>53.2</v>
      </c>
      <c r="J35" s="32">
        <v>54.3</v>
      </c>
      <c r="K35" s="32">
        <v>59.2</v>
      </c>
      <c r="L35" s="32">
        <v>64.0809</v>
      </c>
      <c r="M35" s="32">
        <v>70.052800000000005</v>
      </c>
      <c r="N35" s="32">
        <v>73.053200000000004</v>
      </c>
      <c r="O35" s="32">
        <v>75.6113</v>
      </c>
      <c r="P35" s="56">
        <v>90.6</v>
      </c>
      <c r="Q35" s="32">
        <f>_xlfn.RANK.EQ(Table11[[#This Row],[2023]], Table11[2023], 0)</f>
        <v>38</v>
      </c>
      <c r="R35" s="32" t="str">
        <f>IF(Table11[[#This Row],[2023]]&gt;=80,"4",
 IF(Table11[[#This Row],[2023]]&gt;=70,"3",
 IF(Table11[[#This Row],[2023]]&gt;=50,"2","1")))</f>
        <v>4</v>
      </c>
      <c r="S35" s="32">
        <f>Table11[[#This Row],[2023]] - Table11[[#This Row],[2010]]</f>
        <v>56.3</v>
      </c>
    </row>
    <row r="36" spans="2:19" x14ac:dyDescent="0.3">
      <c r="B36" s="38" t="s">
        <v>45</v>
      </c>
      <c r="C36" s="32">
        <v>36.5</v>
      </c>
      <c r="D36" s="32">
        <v>40.350900000000003</v>
      </c>
      <c r="E36" s="32">
        <v>48.98</v>
      </c>
      <c r="F36" s="32">
        <v>51.7</v>
      </c>
      <c r="G36" s="32">
        <v>52.568100000000001</v>
      </c>
      <c r="H36" s="32">
        <v>55.905000000000001</v>
      </c>
      <c r="I36" s="32">
        <v>58.136499999999998</v>
      </c>
      <c r="J36" s="32">
        <v>62.259900000000002</v>
      </c>
      <c r="K36" s="32">
        <v>64.126400000000004</v>
      </c>
      <c r="L36" s="32">
        <v>65.006900000000002</v>
      </c>
      <c r="M36" s="32">
        <v>69.795299999999997</v>
      </c>
      <c r="N36" s="32">
        <v>73.028400000000005</v>
      </c>
      <c r="O36" s="32">
        <v>72.796400000000006</v>
      </c>
      <c r="P36" s="56">
        <v>77.3369</v>
      </c>
      <c r="Q36" s="32">
        <f>_xlfn.RANK.EQ(Table11[[#This Row],[2023]], Table11[2023], 0)</f>
        <v>87</v>
      </c>
      <c r="R36" s="32" t="str">
        <f>IF(Table11[[#This Row],[2023]]&gt;=80,"4",
 IF(Table11[[#This Row],[2023]]&gt;=70,"3",
 IF(Table11[[#This Row],[2023]]&gt;=50,"2","1")))</f>
        <v>3</v>
      </c>
      <c r="S36" s="32">
        <f>Table11[[#This Row],[2023]] - Table11[[#This Row],[2010]]</f>
        <v>40.8369</v>
      </c>
    </row>
    <row r="37" spans="2:19" x14ac:dyDescent="0.3">
      <c r="B37" s="38" t="s">
        <v>340</v>
      </c>
      <c r="C37" s="32">
        <v>0.72</v>
      </c>
      <c r="D37" s="32">
        <v>1.2</v>
      </c>
      <c r="E37" s="32">
        <v>1.6799599999999999</v>
      </c>
      <c r="F37" s="32">
        <v>2.2000000000000002</v>
      </c>
      <c r="G37" s="32">
        <v>3</v>
      </c>
      <c r="H37" s="32">
        <v>3.8</v>
      </c>
      <c r="I37" s="32">
        <v>10.1</v>
      </c>
      <c r="J37" s="32">
        <v>8.6198999999999995</v>
      </c>
      <c r="K37" s="32">
        <v>11.7</v>
      </c>
      <c r="L37" s="32">
        <v>16.481200000000001</v>
      </c>
      <c r="M37" s="32">
        <v>21.642199999999999</v>
      </c>
      <c r="N37" s="32">
        <v>28.4193</v>
      </c>
      <c r="O37" s="32">
        <v>29.499600000000001</v>
      </c>
      <c r="P37" s="56">
        <v>30.547999999999998</v>
      </c>
      <c r="Q37" s="32">
        <f>_xlfn.RANK.EQ(Table11[[#This Row],[2023]], Table11[2023], 0)</f>
        <v>121</v>
      </c>
      <c r="R37" s="32" t="str">
        <f>IF(Table11[[#This Row],[2023]]&gt;=80,"4",
 IF(Table11[[#This Row],[2023]]&gt;=70,"3",
 IF(Table11[[#This Row],[2023]]&gt;=50,"2","1")))</f>
        <v>1</v>
      </c>
      <c r="S37" s="32">
        <f>Table11[[#This Row],[2023]] - Table11[[#This Row],[2010]]</f>
        <v>29.827999999999999</v>
      </c>
    </row>
    <row r="38" spans="2:19" x14ac:dyDescent="0.3">
      <c r="B38" s="38" t="s">
        <v>340</v>
      </c>
      <c r="C38" s="32">
        <v>0.72</v>
      </c>
      <c r="D38" s="32">
        <v>1.2</v>
      </c>
      <c r="E38" s="32">
        <v>1.6799599999999999</v>
      </c>
      <c r="F38" s="32">
        <v>2.2000000000000002</v>
      </c>
      <c r="G38" s="32">
        <v>3</v>
      </c>
      <c r="H38" s="32">
        <v>3.8</v>
      </c>
      <c r="I38" s="32">
        <v>10.1</v>
      </c>
      <c r="J38" s="32">
        <v>8.6198999999999995</v>
      </c>
      <c r="K38" s="32">
        <v>11.7</v>
      </c>
      <c r="L38" s="32">
        <v>16.481200000000001</v>
      </c>
      <c r="M38" s="32">
        <v>21.642199999999999</v>
      </c>
      <c r="N38" s="32">
        <v>28.4193</v>
      </c>
      <c r="O38" s="32">
        <v>29.499600000000001</v>
      </c>
      <c r="P38" s="56">
        <v>30.547999999999998</v>
      </c>
      <c r="Q38" s="32">
        <f>_xlfn.RANK.EQ(Table11[[#This Row],[2023]], Table11[2023], 0)</f>
        <v>121</v>
      </c>
      <c r="R38" s="32" t="str">
        <f>IF(Table11[[#This Row],[2023]]&gt;=80,"4",
 IF(Table11[[#This Row],[2023]]&gt;=70,"3",
 IF(Table11[[#This Row],[2023]]&gt;=50,"2","1")))</f>
        <v>1</v>
      </c>
      <c r="S38" s="32">
        <f>Table11[[#This Row],[2023]] - Table11[[#This Row],[2010]]</f>
        <v>29.827999999999999</v>
      </c>
    </row>
    <row r="39" spans="2:19" x14ac:dyDescent="0.3">
      <c r="B39" s="38" t="s">
        <v>337</v>
      </c>
      <c r="C39" s="32">
        <v>2.7</v>
      </c>
      <c r="D39" s="32">
        <v>2.9</v>
      </c>
      <c r="E39" s="32">
        <v>4.4000000000000004</v>
      </c>
      <c r="F39" s="32">
        <v>6.6</v>
      </c>
      <c r="G39" s="32">
        <v>10</v>
      </c>
      <c r="H39" s="32">
        <v>38.44</v>
      </c>
      <c r="I39" s="32">
        <v>41.207799999999999</v>
      </c>
      <c r="J39" s="32">
        <v>43.8399</v>
      </c>
      <c r="K39" s="32">
        <v>37.546500000000002</v>
      </c>
      <c r="L39" s="32">
        <v>36.289000000000001</v>
      </c>
      <c r="M39" s="32">
        <v>36.016599999999997</v>
      </c>
      <c r="N39" s="32">
        <v>35.950699999999998</v>
      </c>
      <c r="O39" s="32">
        <v>38.4133</v>
      </c>
      <c r="P39" s="56">
        <v>40.652799999999999</v>
      </c>
      <c r="Q39" s="32">
        <f>_xlfn.RANK.EQ(Table11[[#This Row],[2023]], Table11[2023], 0)</f>
        <v>111</v>
      </c>
      <c r="R39" s="32" t="str">
        <f>IF(Table11[[#This Row],[2023]]&gt;=80,"4",
 IF(Table11[[#This Row],[2023]]&gt;=70,"3",
 IF(Table11[[#This Row],[2023]]&gt;=50,"2","1")))</f>
        <v>1</v>
      </c>
      <c r="S39" s="32">
        <f>Table11[[#This Row],[2023]] - Table11[[#This Row],[2010]]</f>
        <v>37.952799999999996</v>
      </c>
    </row>
    <row r="40" spans="2:19" x14ac:dyDescent="0.3">
      <c r="B40" s="38" t="s">
        <v>49</v>
      </c>
      <c r="C40" s="32">
        <v>15.9</v>
      </c>
      <c r="D40" s="32">
        <v>16.017299999999999</v>
      </c>
      <c r="E40" s="32">
        <v>21.2</v>
      </c>
      <c r="F40" s="32">
        <v>27.93</v>
      </c>
      <c r="G40" s="32">
        <v>29.0702</v>
      </c>
      <c r="H40" s="32">
        <v>37.305100000000003</v>
      </c>
      <c r="I40" s="32">
        <v>42.978700000000003</v>
      </c>
      <c r="J40" s="32">
        <v>57.148400000000002</v>
      </c>
      <c r="K40" s="32">
        <v>62.678899999999999</v>
      </c>
      <c r="L40" s="32">
        <v>67.970799999999997</v>
      </c>
      <c r="M40" s="32">
        <v>71.119100000000003</v>
      </c>
      <c r="N40" s="32">
        <v>67.643500000000003</v>
      </c>
      <c r="O40" s="32">
        <v>68.25</v>
      </c>
      <c r="P40" s="56">
        <v>71.275000000000006</v>
      </c>
      <c r="Q40" s="32">
        <f>_xlfn.RANK.EQ(Table11[[#This Row],[2023]], Table11[2023], 0)</f>
        <v>94</v>
      </c>
      <c r="R40" s="32" t="str">
        <f>IF(Table11[[#This Row],[2023]]&gt;=80,"4",
 IF(Table11[[#This Row],[2023]]&gt;=70,"3",
 IF(Table11[[#This Row],[2023]]&gt;=50,"2","1")))</f>
        <v>3</v>
      </c>
      <c r="S40" s="32">
        <f>Table11[[#This Row],[2023]] - Table11[[#This Row],[2010]]</f>
        <v>55.375000000000007</v>
      </c>
    </row>
    <row r="41" spans="2:19" x14ac:dyDescent="0.3">
      <c r="B41" s="55" t="s">
        <v>50</v>
      </c>
      <c r="C41" s="33">
        <v>52.99</v>
      </c>
      <c r="D41" s="33">
        <v>56.86</v>
      </c>
      <c r="E41" s="33">
        <v>60.69</v>
      </c>
      <c r="F41" s="33">
        <v>65.454999999999998</v>
      </c>
      <c r="G41" s="33">
        <v>69.328999999999994</v>
      </c>
      <c r="H41" s="33">
        <v>71.715999999999994</v>
      </c>
      <c r="I41" s="33">
        <v>75.900000000000006</v>
      </c>
      <c r="J41" s="33">
        <v>80.742999999999995</v>
      </c>
      <c r="K41" s="33">
        <v>84.433999999999997</v>
      </c>
      <c r="L41" s="33">
        <v>86.063999999999993</v>
      </c>
      <c r="M41" s="33">
        <v>90.802000000000007</v>
      </c>
      <c r="N41" s="33">
        <v>90.76</v>
      </c>
      <c r="O41" s="33">
        <v>89.600999999999999</v>
      </c>
      <c r="P41" s="57">
        <v>91.221000000000004</v>
      </c>
      <c r="Q41" s="32">
        <f>_xlfn.RANK.EQ(Table11[[#This Row],[2023]], Table11[2023], 0)</f>
        <v>36</v>
      </c>
      <c r="R41" s="32" t="str">
        <f>IF(Table11[[#This Row],[2023]]&gt;=80,"4",
 IF(Table11[[#This Row],[2023]]&gt;=70,"3",
 IF(Table11[[#This Row],[2023]]&gt;=50,"2","1")))</f>
        <v>4</v>
      </c>
      <c r="S41" s="32">
        <f>Table11[[#This Row],[2023]] - Table11[[#This Row],[2010]]</f>
        <v>38.231000000000002</v>
      </c>
    </row>
    <row r="42" spans="2:19" x14ac:dyDescent="0.3">
      <c r="B42" s="55" t="s">
        <v>51</v>
      </c>
      <c r="C42" s="33">
        <v>68.819999999999993</v>
      </c>
      <c r="D42" s="33">
        <v>70.489999999999995</v>
      </c>
      <c r="E42" s="33">
        <v>73.430000000000007</v>
      </c>
      <c r="F42" s="33">
        <v>74.11</v>
      </c>
      <c r="G42" s="33">
        <v>74.231999999999999</v>
      </c>
      <c r="H42" s="33">
        <v>75.668999999999997</v>
      </c>
      <c r="I42" s="33">
        <v>76.480999999999995</v>
      </c>
      <c r="J42" s="33">
        <v>78.718999999999994</v>
      </c>
      <c r="K42" s="33">
        <v>80.688000000000002</v>
      </c>
      <c r="L42" s="33">
        <v>80.867000000000004</v>
      </c>
      <c r="M42" s="33">
        <v>81.338999999999999</v>
      </c>
      <c r="N42" s="33">
        <v>82.671000000000006</v>
      </c>
      <c r="O42" s="33">
        <v>84.54</v>
      </c>
      <c r="P42" s="57">
        <v>85.994</v>
      </c>
      <c r="Q42" s="32">
        <f>_xlfn.RANK.EQ(Table11[[#This Row],[2023]], Table11[2023], 0)</f>
        <v>57</v>
      </c>
      <c r="R42" s="32" t="str">
        <f>IF(Table11[[#This Row],[2023]]&gt;=80,"4",
 IF(Table11[[#This Row],[2023]]&gt;=70,"3",
 IF(Table11[[#This Row],[2023]]&gt;=50,"2","1")))</f>
        <v>4</v>
      </c>
      <c r="S42" s="32">
        <f>Table11[[#This Row],[2023]] - Table11[[#This Row],[2010]]</f>
        <v>17.174000000000007</v>
      </c>
    </row>
    <row r="43" spans="2:19" x14ac:dyDescent="0.3">
      <c r="B43" s="38" t="s">
        <v>55</v>
      </c>
      <c r="C43" s="32">
        <v>88.72</v>
      </c>
      <c r="D43" s="32">
        <v>89.81</v>
      </c>
      <c r="E43" s="32">
        <v>92.26</v>
      </c>
      <c r="F43" s="32">
        <v>94.6297</v>
      </c>
      <c r="G43" s="32">
        <v>95.993499999999997</v>
      </c>
      <c r="H43" s="32">
        <v>96.330500000000001</v>
      </c>
      <c r="I43" s="32">
        <v>96.967799999999997</v>
      </c>
      <c r="J43" s="32">
        <v>97.099400000000003</v>
      </c>
      <c r="K43" s="32">
        <v>97.319199999999995</v>
      </c>
      <c r="L43" s="32">
        <v>98.046400000000006</v>
      </c>
      <c r="M43" s="32">
        <v>96.549099999999996</v>
      </c>
      <c r="N43" s="32">
        <v>98.865899999999996</v>
      </c>
      <c r="O43" s="32">
        <v>97.860100000000003</v>
      </c>
      <c r="P43" s="56">
        <v>98.775599999999997</v>
      </c>
      <c r="Q43" s="32">
        <f>_xlfn.RANK.EQ(Table11[[#This Row],[2023]], Table11[2023], 0)</f>
        <v>9</v>
      </c>
      <c r="R43" s="32" t="str">
        <f>IF(Table11[[#This Row],[2023]]&gt;=80,"4",
 IF(Table11[[#This Row],[2023]]&gt;=70,"3",
 IF(Table11[[#This Row],[2023]]&gt;=50,"2","1")))</f>
        <v>4</v>
      </c>
      <c r="S43" s="32">
        <f>Table11[[#This Row],[2023]] - Table11[[#This Row],[2010]]</f>
        <v>10.055599999999998</v>
      </c>
    </row>
    <row r="44" spans="2:19" x14ac:dyDescent="0.3">
      <c r="B44" s="38" t="s">
        <v>53</v>
      </c>
      <c r="C44" s="32">
        <v>6.5</v>
      </c>
      <c r="D44" s="32">
        <v>7</v>
      </c>
      <c r="E44" s="32">
        <v>9.4</v>
      </c>
      <c r="F44" s="32">
        <v>12.7</v>
      </c>
      <c r="G44" s="32">
        <v>17</v>
      </c>
      <c r="H44" s="32">
        <v>22.9</v>
      </c>
      <c r="I44" s="32">
        <v>30.8</v>
      </c>
      <c r="J44" s="32">
        <v>55.681399999999996</v>
      </c>
      <c r="K44" s="32">
        <v>57.061700000000002</v>
      </c>
      <c r="L44" s="32">
        <v>58.476199999999999</v>
      </c>
      <c r="M44" s="32">
        <v>59.925699999999999</v>
      </c>
      <c r="N44" s="32">
        <v>61.411200000000001</v>
      </c>
      <c r="O44" s="32">
        <v>63.257300000000001</v>
      </c>
      <c r="P44" s="56">
        <v>65.024799999999999</v>
      </c>
      <c r="Q44" s="32">
        <f>_xlfn.RANK.EQ(Table11[[#This Row],[2023]], Table11[2023], 0)</f>
        <v>99</v>
      </c>
      <c r="R44" s="32" t="str">
        <f>IF(Table11[[#This Row],[2023]]&gt;=80,"4",
 IF(Table11[[#This Row],[2023]]&gt;=70,"3",
 IF(Table11[[#This Row],[2023]]&gt;=50,"2","1")))</f>
        <v>2</v>
      </c>
      <c r="S44" s="32">
        <f>Table11[[#This Row],[2023]] - Table11[[#This Row],[2010]]</f>
        <v>58.524799999999999</v>
      </c>
    </row>
    <row r="45" spans="2:19" x14ac:dyDescent="0.3">
      <c r="B45" s="38" t="s">
        <v>56</v>
      </c>
      <c r="C45" s="32">
        <v>31.4</v>
      </c>
      <c r="D45" s="32">
        <v>38</v>
      </c>
      <c r="E45" s="32">
        <v>42.32</v>
      </c>
      <c r="F45" s="32">
        <v>45.9</v>
      </c>
      <c r="G45" s="32">
        <v>49.58</v>
      </c>
      <c r="H45" s="32">
        <v>54.215800000000002</v>
      </c>
      <c r="I45" s="32">
        <v>63.870899999999999</v>
      </c>
      <c r="J45" s="32">
        <v>67.571200000000005</v>
      </c>
      <c r="K45" s="32">
        <v>74.822000000000003</v>
      </c>
      <c r="L45" s="32">
        <v>79.715500000000006</v>
      </c>
      <c r="M45" s="32">
        <v>81.6173</v>
      </c>
      <c r="N45" s="32">
        <v>85.242999999999995</v>
      </c>
      <c r="O45" s="32">
        <v>81.512699999999995</v>
      </c>
      <c r="P45" s="56">
        <v>84.616100000000003</v>
      </c>
      <c r="Q45" s="32">
        <f>_xlfn.RANK.EQ(Table11[[#This Row],[2023]], Table11[2023], 0)</f>
        <v>64</v>
      </c>
      <c r="R45" s="32" t="str">
        <f>IF(Table11[[#This Row],[2023]]&gt;=80,"4",
 IF(Table11[[#This Row],[2023]]&gt;=70,"3",
 IF(Table11[[#This Row],[2023]]&gt;=50,"2","1")))</f>
        <v>4</v>
      </c>
      <c r="S45" s="32">
        <f>Table11[[#This Row],[2023]] - Table11[[#This Row],[2010]]</f>
        <v>53.216100000000004</v>
      </c>
    </row>
    <row r="46" spans="2:19" x14ac:dyDescent="0.3">
      <c r="B46" s="38" t="s">
        <v>58</v>
      </c>
      <c r="C46" s="32">
        <v>29.03</v>
      </c>
      <c r="D46" s="32">
        <v>31.366800000000001</v>
      </c>
      <c r="E46" s="32">
        <v>35.135100000000001</v>
      </c>
      <c r="F46" s="32">
        <v>40.2791</v>
      </c>
      <c r="G46" s="32">
        <v>45.590400000000002</v>
      </c>
      <c r="H46" s="32">
        <v>48.940399999999997</v>
      </c>
      <c r="I46" s="32">
        <v>54.062899999999999</v>
      </c>
      <c r="J46" s="32">
        <v>55.8</v>
      </c>
      <c r="K46" s="32">
        <v>57.5</v>
      </c>
      <c r="L46" s="32">
        <v>59.2</v>
      </c>
      <c r="M46" s="32">
        <v>70.7</v>
      </c>
      <c r="N46" s="32">
        <v>69.114800000000002</v>
      </c>
      <c r="O46" s="32">
        <v>69.718100000000007</v>
      </c>
      <c r="P46" s="56">
        <v>72.694299999999998</v>
      </c>
      <c r="Q46" s="32">
        <f>_xlfn.RANK.EQ(Table11[[#This Row],[2023]], Table11[2023], 0)</f>
        <v>90</v>
      </c>
      <c r="R46" s="32" t="str">
        <f>IF(Table11[[#This Row],[2023]]&gt;=80,"4",
 IF(Table11[[#This Row],[2023]]&gt;=70,"3",
 IF(Table11[[#This Row],[2023]]&gt;=50,"2","1")))</f>
        <v>3</v>
      </c>
      <c r="S46" s="32">
        <f>Table11[[#This Row],[2023]] - Table11[[#This Row],[2010]]</f>
        <v>43.664299999999997</v>
      </c>
    </row>
    <row r="47" spans="2:19" x14ac:dyDescent="0.3">
      <c r="B47" s="38" t="s">
        <v>59</v>
      </c>
      <c r="C47" s="32">
        <v>21.6</v>
      </c>
      <c r="D47" s="32">
        <v>25.6</v>
      </c>
      <c r="E47" s="32">
        <v>26.4</v>
      </c>
      <c r="F47" s="32">
        <v>29.4</v>
      </c>
      <c r="G47" s="32">
        <v>33.894599999999997</v>
      </c>
      <c r="H47" s="32">
        <v>37.819400000000002</v>
      </c>
      <c r="I47" s="32">
        <v>41.248100000000001</v>
      </c>
      <c r="J47" s="32">
        <v>44.950200000000002</v>
      </c>
      <c r="K47" s="32">
        <v>46.924300000000002</v>
      </c>
      <c r="L47" s="32">
        <v>57.282899999999998</v>
      </c>
      <c r="M47" s="32">
        <v>71.914199999999994</v>
      </c>
      <c r="N47" s="32">
        <v>72.055999999999997</v>
      </c>
      <c r="O47" s="32">
        <v>72.198099999999997</v>
      </c>
      <c r="P47" s="56">
        <v>72.689899999999994</v>
      </c>
      <c r="Q47" s="32">
        <f>_xlfn.RANK.EQ(Table11[[#This Row],[2023]], Table11[2023], 0)</f>
        <v>91</v>
      </c>
      <c r="R47" s="32" t="str">
        <f>IF(Table11[[#This Row],[2023]]&gt;=80,"4",
 IF(Table11[[#This Row],[2023]]&gt;=70,"3",
 IF(Table11[[#This Row],[2023]]&gt;=50,"2","1")))</f>
        <v>3</v>
      </c>
      <c r="S47" s="32">
        <f>Table11[[#This Row],[2023]] - Table11[[#This Row],[2010]]</f>
        <v>51.089899999999993</v>
      </c>
    </row>
    <row r="48" spans="2:19" x14ac:dyDescent="0.3">
      <c r="B48" s="38" t="s">
        <v>60</v>
      </c>
      <c r="C48" s="32">
        <v>0.61</v>
      </c>
      <c r="D48" s="32">
        <v>0.7</v>
      </c>
      <c r="E48" s="32">
        <v>0.8</v>
      </c>
      <c r="F48" s="32">
        <v>0.9</v>
      </c>
      <c r="G48" s="32">
        <v>0.99</v>
      </c>
      <c r="H48" s="32">
        <v>1.0837300000000001</v>
      </c>
      <c r="I48" s="32">
        <v>1.1771199999999999</v>
      </c>
      <c r="J48" s="32">
        <v>2.5</v>
      </c>
      <c r="K48" s="32">
        <v>5.3</v>
      </c>
      <c r="L48" s="32">
        <v>11.2</v>
      </c>
      <c r="M48" s="32">
        <v>14.349399999999999</v>
      </c>
      <c r="N48" s="32">
        <v>18.384399999999999</v>
      </c>
      <c r="O48" s="32">
        <v>18.709199999999999</v>
      </c>
      <c r="P48" s="56">
        <v>20.010400000000001</v>
      </c>
      <c r="Q48" s="32">
        <f>_xlfn.RANK.EQ(Table11[[#This Row],[2023]], Table11[2023], 0)</f>
        <v>127</v>
      </c>
      <c r="R48" s="32" t="str">
        <f>IF(Table11[[#This Row],[2023]]&gt;=80,"4",
 IF(Table11[[#This Row],[2023]]&gt;=70,"3",
 IF(Table11[[#This Row],[2023]]&gt;=50,"2","1")))</f>
        <v>1</v>
      </c>
      <c r="S48" s="32">
        <f>Table11[[#This Row],[2023]] - Table11[[#This Row],[2010]]</f>
        <v>19.400400000000001</v>
      </c>
    </row>
    <row r="49" spans="2:19" x14ac:dyDescent="0.3">
      <c r="B49" s="38" t="s">
        <v>62</v>
      </c>
      <c r="C49" s="32">
        <v>74.099999999999994</v>
      </c>
      <c r="D49" s="32">
        <v>76.5</v>
      </c>
      <c r="E49" s="32">
        <v>78.389899999999997</v>
      </c>
      <c r="F49" s="32">
        <v>80.004300000000001</v>
      </c>
      <c r="G49" s="32">
        <v>84.241500000000002</v>
      </c>
      <c r="H49" s="32">
        <v>88.409700000000001</v>
      </c>
      <c r="I49" s="32">
        <v>87.240200000000002</v>
      </c>
      <c r="J49" s="32">
        <v>88.102500000000006</v>
      </c>
      <c r="K49" s="32">
        <v>89.356999999999999</v>
      </c>
      <c r="L49" s="32">
        <v>90.228899999999996</v>
      </c>
      <c r="M49" s="32">
        <v>89.058300000000003</v>
      </c>
      <c r="N49" s="32">
        <v>90.979699999999994</v>
      </c>
      <c r="O49" s="32">
        <v>91.520200000000003</v>
      </c>
      <c r="P49" s="56">
        <v>93.183400000000006</v>
      </c>
      <c r="Q49" s="32">
        <f>_xlfn.RANK.EQ(Table11[[#This Row],[2023]], Table11[2023], 0)</f>
        <v>26</v>
      </c>
      <c r="R49" s="32" t="str">
        <f>IF(Table11[[#This Row],[2023]]&gt;=80,"4",
 IF(Table11[[#This Row],[2023]]&gt;=70,"3",
 IF(Table11[[#This Row],[2023]]&gt;=50,"2","1")))</f>
        <v>4</v>
      </c>
      <c r="S49" s="32">
        <f>Table11[[#This Row],[2023]] - Table11[[#This Row],[2010]]</f>
        <v>19.083400000000012</v>
      </c>
    </row>
    <row r="50" spans="2:19" x14ac:dyDescent="0.3">
      <c r="B50" s="55" t="s">
        <v>65</v>
      </c>
      <c r="C50" s="33">
        <v>20</v>
      </c>
      <c r="D50" s="33">
        <v>28</v>
      </c>
      <c r="E50" s="33">
        <v>33.741999999999997</v>
      </c>
      <c r="F50" s="33">
        <v>35.200000000000003</v>
      </c>
      <c r="G50" s="33">
        <v>37.4</v>
      </c>
      <c r="H50" s="33">
        <v>42.5</v>
      </c>
      <c r="I50" s="33">
        <v>49.42</v>
      </c>
      <c r="J50" s="33">
        <v>53.646999999999998</v>
      </c>
      <c r="K50" s="33">
        <v>58.235999999999997</v>
      </c>
      <c r="L50" s="33">
        <v>63.218000000000004</v>
      </c>
      <c r="M50" s="33">
        <v>68.626000000000005</v>
      </c>
      <c r="N50" s="33">
        <v>74.495999999999995</v>
      </c>
      <c r="O50" s="33">
        <v>78.242999999999995</v>
      </c>
      <c r="P50" s="57">
        <v>79.349000000000004</v>
      </c>
      <c r="Q50" s="32">
        <f>_xlfn.RANK.EQ(Table11[[#This Row],[2023]], Table11[2023], 0)</f>
        <v>82</v>
      </c>
      <c r="R50" s="32" t="str">
        <f>IF(Table11[[#This Row],[2023]]&gt;=80,"4",
 IF(Table11[[#This Row],[2023]]&gt;=70,"3",
 IF(Table11[[#This Row],[2023]]&gt;=50,"2","1")))</f>
        <v>3</v>
      </c>
      <c r="S50" s="32">
        <f>Table11[[#This Row],[2023]] - Table11[[#This Row],[2010]]</f>
        <v>59.349000000000004</v>
      </c>
    </row>
    <row r="51" spans="2:19" x14ac:dyDescent="0.3">
      <c r="B51" s="55" t="s">
        <v>64</v>
      </c>
      <c r="C51" s="33">
        <v>86.89</v>
      </c>
      <c r="D51" s="33">
        <v>88.71</v>
      </c>
      <c r="E51" s="33">
        <v>89.88</v>
      </c>
      <c r="F51" s="33">
        <v>91.513999999999996</v>
      </c>
      <c r="G51" s="33">
        <v>86.53</v>
      </c>
      <c r="H51" s="33">
        <v>86.421999999999997</v>
      </c>
      <c r="I51" s="33">
        <v>87.703999999999994</v>
      </c>
      <c r="J51" s="33">
        <v>87.468999999999994</v>
      </c>
      <c r="K51" s="33">
        <v>88.89</v>
      </c>
      <c r="L51" s="33">
        <v>89.606999999999999</v>
      </c>
      <c r="M51" s="33">
        <v>92.17</v>
      </c>
      <c r="N51" s="33">
        <v>92.808000000000007</v>
      </c>
      <c r="O51" s="33">
        <v>92.989000000000004</v>
      </c>
      <c r="P51" s="57">
        <v>93.513999999999996</v>
      </c>
      <c r="Q51" s="32">
        <f>_xlfn.RANK.EQ(Table11[[#This Row],[2023]], Table11[2023], 0)</f>
        <v>25</v>
      </c>
      <c r="R51" s="32" t="str">
        <f>IF(Table11[[#This Row],[2023]]&gt;=80,"4",
 IF(Table11[[#This Row],[2023]]&gt;=70,"3",
 IF(Table11[[#This Row],[2023]]&gt;=50,"2","1")))</f>
        <v>4</v>
      </c>
      <c r="S51" s="32">
        <f>Table11[[#This Row],[2023]] - Table11[[#This Row],[2010]]</f>
        <v>6.6239999999999952</v>
      </c>
    </row>
    <row r="52" spans="2:19" x14ac:dyDescent="0.3">
      <c r="B52" s="38" t="s">
        <v>66</v>
      </c>
      <c r="C52" s="32">
        <v>77.28</v>
      </c>
      <c r="D52" s="32">
        <v>77.819999999999993</v>
      </c>
      <c r="E52" s="32">
        <v>81.44</v>
      </c>
      <c r="F52" s="32">
        <v>81.919799999999995</v>
      </c>
      <c r="G52" s="32">
        <v>83.751099999999994</v>
      </c>
      <c r="H52" s="32">
        <v>78.006</v>
      </c>
      <c r="I52" s="32">
        <v>79.269800000000004</v>
      </c>
      <c r="J52" s="32">
        <v>80.502499999999998</v>
      </c>
      <c r="K52" s="32">
        <v>82.043199999999999</v>
      </c>
      <c r="L52" s="32">
        <v>83.339699999999993</v>
      </c>
      <c r="M52" s="32">
        <v>84.706400000000002</v>
      </c>
      <c r="N52" s="32">
        <v>86.095500000000001</v>
      </c>
      <c r="O52" s="32">
        <v>85.333299999999994</v>
      </c>
      <c r="P52" s="56">
        <v>86.836399999999998</v>
      </c>
      <c r="Q52" s="32">
        <f>_xlfn.RANK.EQ(Table11[[#This Row],[2023]], Table11[2023], 0)</f>
        <v>55</v>
      </c>
      <c r="R52" s="32" t="str">
        <f>IF(Table11[[#This Row],[2023]]&gt;=80,"4",
 IF(Table11[[#This Row],[2023]]&gt;=70,"3",
 IF(Table11[[#This Row],[2023]]&gt;=50,"2","1")))</f>
        <v>4</v>
      </c>
      <c r="S52" s="32">
        <f>Table11[[#This Row],[2023]] - Table11[[#This Row],[2010]]</f>
        <v>9.5563999999999965</v>
      </c>
    </row>
    <row r="53" spans="2:19" x14ac:dyDescent="0.3">
      <c r="B53" s="38" t="s">
        <v>68</v>
      </c>
      <c r="C53" s="32">
        <v>13</v>
      </c>
      <c r="D53" s="32">
        <v>18</v>
      </c>
      <c r="E53" s="32">
        <v>24</v>
      </c>
      <c r="F53" s="32">
        <v>30.538</v>
      </c>
      <c r="G53" s="32">
        <v>38.071199999999997</v>
      </c>
      <c r="H53" s="32">
        <v>45.784500000000001</v>
      </c>
      <c r="I53" s="32">
        <v>48.052300000000002</v>
      </c>
      <c r="J53" s="32">
        <v>51.604900000000001</v>
      </c>
      <c r="K53" s="32">
        <v>55.420200000000001</v>
      </c>
      <c r="L53" s="32">
        <v>59.517600000000002</v>
      </c>
      <c r="M53" s="32">
        <v>63.917900000000003</v>
      </c>
      <c r="N53" s="32">
        <v>68.643600000000006</v>
      </c>
      <c r="O53" s="32">
        <v>70.706900000000005</v>
      </c>
      <c r="P53" s="56">
        <v>71.925600000000003</v>
      </c>
      <c r="Q53" s="32">
        <f>_xlfn.RANK.EQ(Table11[[#This Row],[2023]], Table11[2023], 0)</f>
        <v>93</v>
      </c>
      <c r="R53" s="32" t="str">
        <f>IF(Table11[[#This Row],[2023]]&gt;=80,"4",
 IF(Table11[[#This Row],[2023]]&gt;=70,"3",
 IF(Table11[[#This Row],[2023]]&gt;=50,"2","1")))</f>
        <v>3</v>
      </c>
      <c r="S53" s="32">
        <f>Table11[[#This Row],[2023]] - Table11[[#This Row],[2010]]</f>
        <v>58.925600000000003</v>
      </c>
    </row>
    <row r="54" spans="2:19" x14ac:dyDescent="0.3">
      <c r="B54" s="38" t="s">
        <v>73</v>
      </c>
      <c r="C54" s="32">
        <v>9.1999999999999993</v>
      </c>
      <c r="D54" s="32">
        <v>10.8703</v>
      </c>
      <c r="E54" s="32">
        <v>12.449199999999999</v>
      </c>
      <c r="F54" s="32">
        <v>14</v>
      </c>
      <c r="G54" s="32">
        <v>15.56</v>
      </c>
      <c r="H54" s="32">
        <v>17.600000000000001</v>
      </c>
      <c r="I54" s="32">
        <v>19.899999999999999</v>
      </c>
      <c r="J54" s="32">
        <v>22.5</v>
      </c>
      <c r="K54" s="32">
        <v>28.3</v>
      </c>
      <c r="L54" s="32">
        <v>31.118300000000001</v>
      </c>
      <c r="M54" s="32">
        <v>34.217199999999998</v>
      </c>
      <c r="N54" s="32">
        <v>37.624699999999997</v>
      </c>
      <c r="O54" s="32">
        <v>44.038899999999998</v>
      </c>
      <c r="P54" s="56">
        <v>45.913699999999999</v>
      </c>
      <c r="Q54" s="32">
        <f>_xlfn.RANK.EQ(Table11[[#This Row],[2023]], Table11[2023], 0)</f>
        <v>106</v>
      </c>
      <c r="R54" s="32" t="str">
        <f>IF(Table11[[#This Row],[2023]]&gt;=80,"4",
 IF(Table11[[#This Row],[2023]]&gt;=70,"3",
 IF(Table11[[#This Row],[2023]]&gt;=50,"2","1")))</f>
        <v>1</v>
      </c>
      <c r="S54" s="32">
        <f>Table11[[#This Row],[2023]] - Table11[[#This Row],[2010]]</f>
        <v>36.713700000000003</v>
      </c>
    </row>
    <row r="55" spans="2:19" x14ac:dyDescent="0.3">
      <c r="B55" s="38" t="s">
        <v>70</v>
      </c>
      <c r="C55" s="32">
        <v>26.9</v>
      </c>
      <c r="D55" s="32">
        <v>31.52</v>
      </c>
      <c r="E55" s="32">
        <v>36.94</v>
      </c>
      <c r="F55" s="32">
        <v>43.3</v>
      </c>
      <c r="G55" s="32">
        <v>49.102499999999999</v>
      </c>
      <c r="H55" s="32">
        <v>47.569800000000001</v>
      </c>
      <c r="I55" s="32">
        <v>58.459299999999999</v>
      </c>
      <c r="J55" s="32">
        <v>59.705500000000001</v>
      </c>
      <c r="K55" s="32">
        <v>62.7179</v>
      </c>
      <c r="L55" s="32">
        <v>68.846699999999998</v>
      </c>
      <c r="M55" s="32">
        <v>72.531599999999997</v>
      </c>
      <c r="N55" s="32">
        <v>76.442700000000002</v>
      </c>
      <c r="O55" s="32">
        <v>78.711299999999994</v>
      </c>
      <c r="P55" s="56">
        <v>81.884299999999996</v>
      </c>
      <c r="Q55" s="32">
        <f>_xlfn.RANK.EQ(Table11[[#This Row],[2023]], Table11[2023], 0)</f>
        <v>72</v>
      </c>
      <c r="R55" s="32" t="str">
        <f>IF(Table11[[#This Row],[2023]]&gt;=80,"4",
 IF(Table11[[#This Row],[2023]]&gt;=70,"3",
 IF(Table11[[#This Row],[2023]]&gt;=50,"2","1")))</f>
        <v>4</v>
      </c>
      <c r="S55" s="32">
        <f>Table11[[#This Row],[2023]] - Table11[[#This Row],[2010]]</f>
        <v>54.984299999999998</v>
      </c>
    </row>
    <row r="56" spans="2:19" x14ac:dyDescent="0.3">
      <c r="B56" s="38" t="s">
        <v>52</v>
      </c>
      <c r="C56" s="32">
        <v>82</v>
      </c>
      <c r="D56" s="32">
        <v>81.27</v>
      </c>
      <c r="E56" s="32">
        <v>82.35</v>
      </c>
      <c r="F56" s="32">
        <v>84.17</v>
      </c>
      <c r="G56" s="32">
        <v>86.193700000000007</v>
      </c>
      <c r="H56" s="32">
        <v>87.589799999999997</v>
      </c>
      <c r="I56" s="32">
        <v>84.165199999999999</v>
      </c>
      <c r="J56" s="32">
        <v>84.394199999999998</v>
      </c>
      <c r="K56" s="32">
        <v>87.037099999999995</v>
      </c>
      <c r="L56" s="32">
        <v>88.134500000000003</v>
      </c>
      <c r="M56" s="32">
        <v>89.812899999999999</v>
      </c>
      <c r="N56" s="32">
        <v>91.430599999999998</v>
      </c>
      <c r="O56" s="32">
        <v>91.629800000000003</v>
      </c>
      <c r="P56" s="56">
        <v>92.476399999999998</v>
      </c>
      <c r="Q56" s="32">
        <f>_xlfn.RANK.EQ(Table11[[#This Row],[2023]], Table11[2023], 0)</f>
        <v>30</v>
      </c>
      <c r="R56" s="32" t="str">
        <f>IF(Table11[[#This Row],[2023]]&gt;=80,"4",
 IF(Table11[[#This Row],[2023]]&gt;=70,"3",
 IF(Table11[[#This Row],[2023]]&gt;=50,"2","1")))</f>
        <v>4</v>
      </c>
      <c r="S56" s="32">
        <f>Table11[[#This Row],[2023]] - Table11[[#This Row],[2010]]</f>
        <v>10.476399999999998</v>
      </c>
    </row>
    <row r="57" spans="2:19" x14ac:dyDescent="0.3">
      <c r="B57" s="38" t="s">
        <v>71</v>
      </c>
      <c r="C57" s="32">
        <v>7.8</v>
      </c>
      <c r="D57" s="32">
        <v>9</v>
      </c>
      <c r="E57" s="32">
        <v>10.6</v>
      </c>
      <c r="F57" s="32">
        <v>15</v>
      </c>
      <c r="G57" s="32">
        <v>19</v>
      </c>
      <c r="H57" s="32">
        <v>23</v>
      </c>
      <c r="I57" s="32">
        <v>28</v>
      </c>
      <c r="J57" s="32">
        <v>37.8842</v>
      </c>
      <c r="K57" s="32">
        <v>43</v>
      </c>
      <c r="L57" s="32">
        <v>22.0732</v>
      </c>
      <c r="M57" s="32">
        <v>62.517600000000002</v>
      </c>
      <c r="N57" s="32">
        <v>68.599999999999994</v>
      </c>
      <c r="O57" s="32">
        <v>69.360699999999994</v>
      </c>
      <c r="P57" s="56">
        <v>69.944500000000005</v>
      </c>
      <c r="Q57" s="32">
        <f>_xlfn.RANK.EQ(Table11[[#This Row],[2023]], Table11[2023], 0)</f>
        <v>96</v>
      </c>
      <c r="R57" s="32" t="str">
        <f>IF(Table11[[#This Row],[2023]]&gt;=80,"4",
 IF(Table11[[#This Row],[2023]]&gt;=70,"3",
 IF(Table11[[#This Row],[2023]]&gt;=50,"2","1")))</f>
        <v>2</v>
      </c>
      <c r="S57" s="32">
        <f>Table11[[#This Row],[2023]] - Table11[[#This Row],[2010]]</f>
        <v>62.144500000000008</v>
      </c>
    </row>
    <row r="58" spans="2:19" x14ac:dyDescent="0.3">
      <c r="B58" s="38" t="s">
        <v>76</v>
      </c>
      <c r="C58" s="32">
        <v>44.4</v>
      </c>
      <c r="D58" s="32">
        <v>51.65</v>
      </c>
      <c r="E58" s="32">
        <v>55.07</v>
      </c>
      <c r="F58" s="32">
        <v>59.866300000000003</v>
      </c>
      <c r="G58" s="32">
        <v>63.207299999999996</v>
      </c>
      <c r="H58" s="32">
        <v>66.834999999999994</v>
      </c>
      <c r="I58" s="32">
        <v>69.087900000000005</v>
      </c>
      <c r="J58" s="32">
        <v>69.893000000000001</v>
      </c>
      <c r="K58" s="32">
        <v>72.238399999999999</v>
      </c>
      <c r="L58" s="32">
        <v>75.671199999999999</v>
      </c>
      <c r="M58" s="32">
        <v>78.115799999999993</v>
      </c>
      <c r="N58" s="32">
        <v>78.494299999999996</v>
      </c>
      <c r="O58" s="32">
        <v>83.170699999999997</v>
      </c>
      <c r="P58" s="56">
        <v>85.010199999999998</v>
      </c>
      <c r="Q58" s="32">
        <f>_xlfn.RANK.EQ(Table11[[#This Row],[2023]], Table11[2023], 0)</f>
        <v>61</v>
      </c>
      <c r="R58" s="32" t="str">
        <f>IF(Table11[[#This Row],[2023]]&gt;=80,"4",
 IF(Table11[[#This Row],[2023]]&gt;=70,"3",
 IF(Table11[[#This Row],[2023]]&gt;=50,"2","1")))</f>
        <v>4</v>
      </c>
      <c r="S58" s="32">
        <f>Table11[[#This Row],[2023]] - Table11[[#This Row],[2010]]</f>
        <v>40.610199999999999</v>
      </c>
    </row>
    <row r="59" spans="2:19" x14ac:dyDescent="0.3">
      <c r="B59" s="38" t="s">
        <v>77</v>
      </c>
      <c r="C59" s="32">
        <v>27</v>
      </c>
      <c r="D59" s="32">
        <v>30</v>
      </c>
      <c r="E59" s="32">
        <v>32</v>
      </c>
      <c r="F59" s="32">
        <v>35</v>
      </c>
      <c r="G59" s="32">
        <v>51.6</v>
      </c>
      <c r="H59" s="32">
        <v>52.5</v>
      </c>
      <c r="I59" s="32">
        <v>53.3</v>
      </c>
      <c r="J59" s="32">
        <v>54.2</v>
      </c>
      <c r="K59" s="32">
        <v>61.4</v>
      </c>
      <c r="L59" s="32">
        <v>64.312799999999996</v>
      </c>
      <c r="M59" s="32">
        <v>67.363699999999994</v>
      </c>
      <c r="N59" s="32">
        <v>70.559399999999997</v>
      </c>
      <c r="O59" s="32">
        <v>74.268900000000002</v>
      </c>
      <c r="P59" s="56">
        <v>74.120099999999994</v>
      </c>
      <c r="Q59" s="32">
        <f>_xlfn.RANK.EQ(Table11[[#This Row],[2023]], Table11[2023], 0)</f>
        <v>89</v>
      </c>
      <c r="R59" s="32" t="str">
        <f>IF(Table11[[#This Row],[2023]]&gt;=80,"4",
 IF(Table11[[#This Row],[2023]]&gt;=70,"3",
 IF(Table11[[#This Row],[2023]]&gt;=50,"2","1")))</f>
        <v>3</v>
      </c>
      <c r="S59" s="32">
        <f>Table11[[#This Row],[2023]] - Table11[[#This Row],[2010]]</f>
        <v>47.120099999999994</v>
      </c>
    </row>
    <row r="60" spans="2:19" x14ac:dyDescent="0.3">
      <c r="B60" s="38" t="s">
        <v>78</v>
      </c>
      <c r="C60" s="32">
        <v>10.5</v>
      </c>
      <c r="D60" s="32">
        <v>12.3</v>
      </c>
      <c r="E60" s="32">
        <v>16</v>
      </c>
      <c r="F60" s="32">
        <v>19.7</v>
      </c>
      <c r="G60" s="32">
        <v>23.4</v>
      </c>
      <c r="H60" s="32">
        <v>28.805900000000001</v>
      </c>
      <c r="I60" s="32">
        <v>34.509300000000003</v>
      </c>
      <c r="J60" s="32">
        <v>37.9</v>
      </c>
      <c r="K60" s="32">
        <v>41.5</v>
      </c>
      <c r="L60" s="32">
        <v>44.401000000000003</v>
      </c>
      <c r="M60" s="32">
        <v>47.512300000000003</v>
      </c>
      <c r="N60" s="32">
        <v>50.8416</v>
      </c>
      <c r="O60" s="32">
        <v>55.4086</v>
      </c>
      <c r="P60" s="56">
        <v>56.0535</v>
      </c>
      <c r="Q60" s="32">
        <f>_xlfn.RANK.EQ(Table11[[#This Row],[2023]], Table11[2023], 0)</f>
        <v>104</v>
      </c>
      <c r="R60" s="32" t="str">
        <f>IF(Table11[[#This Row],[2023]]&gt;=80,"4",
 IF(Table11[[#This Row],[2023]]&gt;=70,"3",
 IF(Table11[[#This Row],[2023]]&gt;=50,"2","1")))</f>
        <v>2</v>
      </c>
      <c r="S60" s="32">
        <f>Table11[[#This Row],[2023]] - Table11[[#This Row],[2010]]</f>
        <v>45.5535</v>
      </c>
    </row>
    <row r="61" spans="2:19" x14ac:dyDescent="0.3">
      <c r="B61" s="38" t="s">
        <v>72</v>
      </c>
      <c r="C61" s="32">
        <v>1</v>
      </c>
      <c r="D61" s="32">
        <v>2</v>
      </c>
      <c r="E61" s="32">
        <v>3.1</v>
      </c>
      <c r="F61" s="32">
        <v>4.5</v>
      </c>
      <c r="G61" s="32">
        <v>6.4</v>
      </c>
      <c r="H61" s="32">
        <v>9.1999999999999993</v>
      </c>
      <c r="I61" s="32">
        <v>13.1</v>
      </c>
      <c r="J61" s="32">
        <v>18.7</v>
      </c>
      <c r="K61" s="32">
        <v>21.83</v>
      </c>
      <c r="L61" s="32">
        <v>22.625499999999999</v>
      </c>
      <c r="M61" s="32">
        <v>23.4499</v>
      </c>
      <c r="N61" s="32">
        <v>24.304400000000001</v>
      </c>
      <c r="O61" s="32">
        <v>24.695399999999999</v>
      </c>
      <c r="P61" s="56">
        <v>26.5014</v>
      </c>
      <c r="Q61" s="32">
        <f>_xlfn.RANK.EQ(Table11[[#This Row],[2023]], Table11[2023], 0)</f>
        <v>124</v>
      </c>
      <c r="R61" s="32" t="str">
        <f>IF(Table11[[#This Row],[2023]]&gt;=80,"4",
 IF(Table11[[#This Row],[2023]]&gt;=70,"3",
 IF(Table11[[#This Row],[2023]]&gt;=50,"2","1")))</f>
        <v>1</v>
      </c>
      <c r="S61" s="32">
        <f>Table11[[#This Row],[2023]] - Table11[[#This Row],[2010]]</f>
        <v>25.5014</v>
      </c>
    </row>
    <row r="62" spans="2:19" x14ac:dyDescent="0.3">
      <c r="B62" s="38" t="s">
        <v>74</v>
      </c>
      <c r="C62" s="32">
        <v>2.4500000000000002</v>
      </c>
      <c r="D62" s="32">
        <v>2.6720000000000002</v>
      </c>
      <c r="E62" s="32">
        <v>2.8939900000000001</v>
      </c>
      <c r="F62" s="32">
        <v>3.1</v>
      </c>
      <c r="G62" s="32">
        <v>3.32</v>
      </c>
      <c r="H62" s="32">
        <v>6.1</v>
      </c>
      <c r="I62" s="32">
        <v>13.8</v>
      </c>
      <c r="J62" s="32">
        <v>14.8</v>
      </c>
      <c r="K62" s="32">
        <v>15.7</v>
      </c>
      <c r="L62" s="32">
        <v>17.921500000000002</v>
      </c>
      <c r="M62" s="32">
        <v>20.4573</v>
      </c>
      <c r="N62" s="32">
        <v>23.351900000000001</v>
      </c>
      <c r="O62" s="32">
        <v>27.5672</v>
      </c>
      <c r="P62" s="56">
        <v>32.466099999999997</v>
      </c>
      <c r="Q62" s="32">
        <f>_xlfn.RANK.EQ(Table11[[#This Row],[2023]], Table11[2023], 0)</f>
        <v>119</v>
      </c>
      <c r="R62" s="32" t="str">
        <f>IF(Table11[[#This Row],[2023]]&gt;=80,"4",
 IF(Table11[[#This Row],[2023]]&gt;=70,"3",
 IF(Table11[[#This Row],[2023]]&gt;=50,"2","1")))</f>
        <v>1</v>
      </c>
      <c r="S62" s="32">
        <f>Table11[[#This Row],[2023]] - Table11[[#This Row],[2010]]</f>
        <v>30.016099999999998</v>
      </c>
    </row>
    <row r="63" spans="2:19" x14ac:dyDescent="0.3">
      <c r="B63" s="38" t="s">
        <v>79</v>
      </c>
      <c r="C63" s="32">
        <v>29.9</v>
      </c>
      <c r="D63" s="32">
        <v>30</v>
      </c>
      <c r="E63" s="32">
        <v>30.5</v>
      </c>
      <c r="F63" s="32">
        <v>31</v>
      </c>
      <c r="G63" s="32">
        <v>32</v>
      </c>
      <c r="H63" s="32">
        <v>34</v>
      </c>
      <c r="I63" s="32">
        <v>35.659999999999997</v>
      </c>
      <c r="J63" s="32">
        <v>42.7</v>
      </c>
      <c r="K63" s="32">
        <v>48.5989</v>
      </c>
      <c r="L63" s="32">
        <v>55.3127</v>
      </c>
      <c r="M63" s="32">
        <v>62.954000000000001</v>
      </c>
      <c r="N63" s="32">
        <v>71.650899999999993</v>
      </c>
      <c r="O63" s="32">
        <v>78.392399999999995</v>
      </c>
      <c r="P63" s="56">
        <v>81.722099999999998</v>
      </c>
      <c r="Q63" s="32">
        <f>_xlfn.RANK.EQ(Table11[[#This Row],[2023]], Table11[2023], 0)</f>
        <v>74</v>
      </c>
      <c r="R63" s="32" t="str">
        <f>IF(Table11[[#This Row],[2023]]&gt;=80,"4",
 IF(Table11[[#This Row],[2023]]&gt;=70,"3",
 IF(Table11[[#This Row],[2023]]&gt;=50,"2","1")))</f>
        <v>4</v>
      </c>
      <c r="S63" s="32">
        <f>Table11[[#This Row],[2023]] - Table11[[#This Row],[2010]]</f>
        <v>51.822099999999999</v>
      </c>
    </row>
    <row r="64" spans="2:19" x14ac:dyDescent="0.3">
      <c r="B64" s="38" t="s">
        <v>81</v>
      </c>
      <c r="C64" s="32">
        <v>11.09</v>
      </c>
      <c r="D64" s="32">
        <v>15.9</v>
      </c>
      <c r="E64" s="32">
        <v>18.12</v>
      </c>
      <c r="F64" s="32">
        <v>17.8</v>
      </c>
      <c r="G64" s="32">
        <v>23</v>
      </c>
      <c r="H64" s="32">
        <v>27.139500000000002</v>
      </c>
      <c r="I64" s="32">
        <v>29.528199999999998</v>
      </c>
      <c r="J64" s="32">
        <v>31.735800000000001</v>
      </c>
      <c r="K64" s="32">
        <v>36.040100000000002</v>
      </c>
      <c r="L64" s="32">
        <v>39.388399999999997</v>
      </c>
      <c r="M64" s="32">
        <v>45.2483</v>
      </c>
      <c r="N64" s="32">
        <v>51.951599999999999</v>
      </c>
      <c r="O64" s="32">
        <v>56.389600000000002</v>
      </c>
      <c r="P64" s="56">
        <v>58.2789</v>
      </c>
      <c r="Q64" s="32">
        <f>_xlfn.RANK.EQ(Table11[[#This Row],[2023]], Table11[2023], 0)</f>
        <v>102</v>
      </c>
      <c r="R64" s="32" t="str">
        <f>IF(Table11[[#This Row],[2023]]&gt;=80,"4",
 IF(Table11[[#This Row],[2023]]&gt;=70,"3",
 IF(Table11[[#This Row],[2023]]&gt;=50,"2","1")))</f>
        <v>2</v>
      </c>
      <c r="S64" s="32">
        <f>Table11[[#This Row],[2023]] - Table11[[#This Row],[2010]]</f>
        <v>47.188900000000004</v>
      </c>
    </row>
    <row r="65" spans="2:19" x14ac:dyDescent="0.3">
      <c r="B65" s="38" t="s">
        <v>414</v>
      </c>
      <c r="C65" s="32">
        <v>72</v>
      </c>
      <c r="D65" s="32">
        <v>72.2</v>
      </c>
      <c r="E65" s="32">
        <v>72.900000000000006</v>
      </c>
      <c r="F65" s="32">
        <v>74.2</v>
      </c>
      <c r="G65" s="32">
        <v>79.866299999999995</v>
      </c>
      <c r="H65" s="32">
        <v>84.948400000000007</v>
      </c>
      <c r="I65" s="32">
        <v>87.479399999999998</v>
      </c>
      <c r="J65" s="32">
        <v>89.415899999999993</v>
      </c>
      <c r="K65" s="32">
        <v>90.507400000000004</v>
      </c>
      <c r="L65" s="32">
        <v>91.743399999999994</v>
      </c>
      <c r="M65" s="32">
        <v>92.4131</v>
      </c>
      <c r="N65" s="32">
        <v>93.087199999999996</v>
      </c>
      <c r="O65" s="32">
        <v>95.613600000000005</v>
      </c>
      <c r="P65" s="56">
        <v>95.977800000000002</v>
      </c>
      <c r="Q65" s="32">
        <f>_xlfn.RANK.EQ(Table11[[#This Row],[2023]], Table11[2023], 0)</f>
        <v>16</v>
      </c>
      <c r="R65" s="32" t="str">
        <f>IF(Table11[[#This Row],[2023]]&gt;=80,"4",
 IF(Table11[[#This Row],[2023]]&gt;=70,"3",
 IF(Table11[[#This Row],[2023]]&gt;=50,"2","1")))</f>
        <v>4</v>
      </c>
      <c r="S65" s="32">
        <f>Table11[[#This Row],[2023]] - Table11[[#This Row],[2010]]</f>
        <v>23.977800000000002</v>
      </c>
    </row>
    <row r="66" spans="2:19" x14ac:dyDescent="0.3">
      <c r="B66" s="38" t="s">
        <v>84</v>
      </c>
      <c r="C66" s="32">
        <v>65</v>
      </c>
      <c r="D66" s="32">
        <v>68.02</v>
      </c>
      <c r="E66" s="32">
        <v>70.58</v>
      </c>
      <c r="F66" s="32">
        <v>72.643900000000002</v>
      </c>
      <c r="G66" s="32">
        <v>75.653199999999998</v>
      </c>
      <c r="H66" s="32">
        <v>72.834699999999998</v>
      </c>
      <c r="I66" s="32">
        <v>79.259399999999999</v>
      </c>
      <c r="J66" s="32">
        <v>76.750500000000002</v>
      </c>
      <c r="K66" s="32">
        <v>76.074399999999997</v>
      </c>
      <c r="L66" s="32">
        <v>80.371700000000004</v>
      </c>
      <c r="M66" s="32">
        <v>84.771199999999993</v>
      </c>
      <c r="N66" s="32">
        <v>88.640799999999999</v>
      </c>
      <c r="O66" s="32">
        <v>89.142799999999994</v>
      </c>
      <c r="P66" s="56">
        <v>91.450100000000006</v>
      </c>
      <c r="Q66" s="32">
        <f>_xlfn.RANK.EQ(Table11[[#This Row],[2023]], Table11[2023], 0)</f>
        <v>35</v>
      </c>
      <c r="R66" s="32" t="str">
        <f>IF(Table11[[#This Row],[2023]]&gt;=80,"4",
 IF(Table11[[#This Row],[2023]]&gt;=70,"3",
 IF(Table11[[#This Row],[2023]]&gt;=50,"2","1")))</f>
        <v>4</v>
      </c>
      <c r="S66" s="32">
        <f>Table11[[#This Row],[2023]] - Table11[[#This Row],[2010]]</f>
        <v>26.450100000000006</v>
      </c>
    </row>
    <row r="67" spans="2:19" x14ac:dyDescent="0.3">
      <c r="B67" s="38" t="s">
        <v>90</v>
      </c>
      <c r="C67" s="32">
        <v>93.39</v>
      </c>
      <c r="D67" s="32">
        <v>94.819699999999997</v>
      </c>
      <c r="E67" s="32">
        <v>96.209800000000001</v>
      </c>
      <c r="F67" s="32">
        <v>96.546800000000005</v>
      </c>
      <c r="G67" s="32">
        <v>98.158000000000001</v>
      </c>
      <c r="H67" s="32">
        <v>98.2</v>
      </c>
      <c r="I67" s="32">
        <v>98.24</v>
      </c>
      <c r="J67" s="32">
        <v>98.255200000000002</v>
      </c>
      <c r="K67" s="32">
        <v>99.010999999999996</v>
      </c>
      <c r="L67" s="32">
        <v>99.504900000000006</v>
      </c>
      <c r="M67" s="32">
        <v>99.532799999999995</v>
      </c>
      <c r="N67" s="32">
        <v>99.686999999999998</v>
      </c>
      <c r="O67" s="32">
        <v>99.808199999999999</v>
      </c>
      <c r="P67" s="56">
        <v>99.830100000000002</v>
      </c>
      <c r="Q67" s="32">
        <f>_xlfn.RANK.EQ(Table11[[#This Row],[2023]], Table11[2023], 0)</f>
        <v>3</v>
      </c>
      <c r="R67" s="32" t="str">
        <f>IF(Table11[[#This Row],[2023]]&gt;=80,"4",
 IF(Table11[[#This Row],[2023]]&gt;=70,"3",
 IF(Table11[[#This Row],[2023]]&gt;=50,"2","1")))</f>
        <v>4</v>
      </c>
      <c r="S67" s="32">
        <f>Table11[[#This Row],[2023]] - Table11[[#This Row],[2010]]</f>
        <v>6.440100000000001</v>
      </c>
    </row>
    <row r="68" spans="2:19" x14ac:dyDescent="0.3">
      <c r="B68" s="38" t="s">
        <v>85</v>
      </c>
      <c r="C68" s="32">
        <v>10.92</v>
      </c>
      <c r="D68" s="32">
        <v>12.28</v>
      </c>
      <c r="E68" s="32">
        <v>14.52</v>
      </c>
      <c r="F68" s="32">
        <v>14.94</v>
      </c>
      <c r="G68" s="32">
        <v>17.1432</v>
      </c>
      <c r="H68" s="32">
        <v>22.0627</v>
      </c>
      <c r="I68" s="32">
        <v>25.447399999999998</v>
      </c>
      <c r="J68" s="32">
        <v>32.335799999999999</v>
      </c>
      <c r="K68" s="32">
        <v>39.904600000000002</v>
      </c>
      <c r="L68" s="32">
        <v>47.690600000000003</v>
      </c>
      <c r="M68" s="32">
        <v>53.726500000000001</v>
      </c>
      <c r="N68" s="32">
        <v>62.104500000000002</v>
      </c>
      <c r="O68" s="32">
        <v>66.4846</v>
      </c>
      <c r="P68" s="56">
        <v>69.208399999999997</v>
      </c>
      <c r="Q68" s="32">
        <f>_xlfn.RANK.EQ(Table11[[#This Row],[2023]], Table11[2023], 0)</f>
        <v>97</v>
      </c>
      <c r="R68" s="32" t="str">
        <f>IF(Table11[[#This Row],[2023]]&gt;=80,"4",
 IF(Table11[[#This Row],[2023]]&gt;=70,"3",
 IF(Table11[[#This Row],[2023]]&gt;=50,"2","1")))</f>
        <v>2</v>
      </c>
      <c r="S68" s="32">
        <f>Table11[[#This Row],[2023]] - Table11[[#This Row],[2010]]</f>
        <v>58.288399999999996</v>
      </c>
    </row>
    <row r="69" spans="2:19" x14ac:dyDescent="0.3">
      <c r="B69" s="38" t="s">
        <v>439</v>
      </c>
      <c r="C69" s="32">
        <v>15.9</v>
      </c>
      <c r="D69" s="32">
        <v>19</v>
      </c>
      <c r="E69" s="32">
        <v>22.73</v>
      </c>
      <c r="F69" s="32">
        <v>29.95</v>
      </c>
      <c r="G69" s="32">
        <v>39.3536</v>
      </c>
      <c r="H69" s="32">
        <v>45.335000000000001</v>
      </c>
      <c r="I69" s="32">
        <v>53.226799999999997</v>
      </c>
      <c r="J69" s="32">
        <v>64.043999999999997</v>
      </c>
      <c r="K69" s="32">
        <v>70.200599999999994</v>
      </c>
      <c r="L69" s="32">
        <v>72.450900000000004</v>
      </c>
      <c r="M69" s="32">
        <v>75.569900000000004</v>
      </c>
      <c r="N69" s="32">
        <v>78.595699999999994</v>
      </c>
      <c r="O69" s="32">
        <v>79.061000000000007</v>
      </c>
      <c r="P69" s="56">
        <v>79.630899999999997</v>
      </c>
      <c r="Q69" s="32">
        <f>_xlfn.RANK.EQ(Table11[[#This Row],[2023]], Table11[2023], 0)</f>
        <v>80</v>
      </c>
      <c r="R69" s="32" t="str">
        <f>IF(Table11[[#This Row],[2023]]&gt;=80,"4",
 IF(Table11[[#This Row],[2023]]&gt;=70,"3",
 IF(Table11[[#This Row],[2023]]&gt;=50,"2","1")))</f>
        <v>3</v>
      </c>
      <c r="S69" s="32">
        <f>Table11[[#This Row],[2023]] - Table11[[#This Row],[2010]]</f>
        <v>63.730899999999998</v>
      </c>
    </row>
    <row r="70" spans="2:19" x14ac:dyDescent="0.3">
      <c r="B70" s="38" t="s">
        <v>89</v>
      </c>
      <c r="C70" s="32">
        <v>2.5</v>
      </c>
      <c r="D70" s="32">
        <v>5</v>
      </c>
      <c r="E70" s="32">
        <v>7.1</v>
      </c>
      <c r="F70" s="32">
        <v>9.1999999999999993</v>
      </c>
      <c r="G70" s="32">
        <v>11.645300000000001</v>
      </c>
      <c r="H70" s="32">
        <v>15.2</v>
      </c>
      <c r="I70" s="32">
        <v>19.899999999999999</v>
      </c>
      <c r="J70" s="32">
        <v>49.36</v>
      </c>
      <c r="K70" s="32">
        <v>33.9</v>
      </c>
      <c r="L70" s="32">
        <v>44.326300000000003</v>
      </c>
      <c r="M70" s="32">
        <v>53.677799999999998</v>
      </c>
      <c r="N70" s="32">
        <v>65.002200000000002</v>
      </c>
      <c r="O70" s="32">
        <v>78.715599999999995</v>
      </c>
      <c r="P70" s="56">
        <v>81.729100000000003</v>
      </c>
      <c r="Q70" s="32">
        <f>_xlfn.RANK.EQ(Table11[[#This Row],[2023]], Table11[2023], 0)</f>
        <v>73</v>
      </c>
      <c r="R70" s="32" t="str">
        <f>IF(Table11[[#This Row],[2023]]&gt;=80,"4",
 IF(Table11[[#This Row],[2023]]&gt;=70,"3",
 IF(Table11[[#This Row],[2023]]&gt;=50,"2","1")))</f>
        <v>4</v>
      </c>
      <c r="S70" s="32">
        <f>Table11[[#This Row],[2023]] - Table11[[#This Row],[2010]]</f>
        <v>79.229100000000003</v>
      </c>
    </row>
    <row r="71" spans="2:19" x14ac:dyDescent="0.3">
      <c r="B71" s="38" t="s">
        <v>87</v>
      </c>
      <c r="C71" s="32">
        <v>69.849999999999994</v>
      </c>
      <c r="D71" s="32">
        <v>74.89</v>
      </c>
      <c r="E71" s="32">
        <v>76.92</v>
      </c>
      <c r="F71" s="32">
        <v>78.247699999999995</v>
      </c>
      <c r="G71" s="32">
        <v>83.491699999999994</v>
      </c>
      <c r="H71" s="32">
        <v>83.494799999999998</v>
      </c>
      <c r="I71" s="32">
        <v>83.5</v>
      </c>
      <c r="J71" s="32">
        <v>84.114000000000004</v>
      </c>
      <c r="K71" s="32">
        <v>87.000100000000003</v>
      </c>
      <c r="L71" s="32">
        <v>87.000100000000003</v>
      </c>
      <c r="M71" s="32">
        <v>91.999899999999997</v>
      </c>
      <c r="N71" s="32">
        <v>96.423500000000004</v>
      </c>
      <c r="O71" s="32">
        <v>96.620599999999996</v>
      </c>
      <c r="P71" s="56">
        <v>96.497399999999999</v>
      </c>
      <c r="Q71" s="32">
        <f>_xlfn.RANK.EQ(Table11[[#This Row],[2023]], Table11[2023], 0)</f>
        <v>14</v>
      </c>
      <c r="R71" s="32" t="str">
        <f>IF(Table11[[#This Row],[2023]]&gt;=80,"4",
 IF(Table11[[#This Row],[2023]]&gt;=70,"3",
 IF(Table11[[#This Row],[2023]]&gt;=50,"2","1")))</f>
        <v>4</v>
      </c>
      <c r="S71" s="32">
        <f>Table11[[#This Row],[2023]] - Table11[[#This Row],[2010]]</f>
        <v>26.647400000000005</v>
      </c>
    </row>
    <row r="72" spans="2:19" x14ac:dyDescent="0.3">
      <c r="B72" s="38" t="s">
        <v>91</v>
      </c>
      <c r="C72" s="32">
        <v>67.5</v>
      </c>
      <c r="D72" s="32">
        <v>68.873900000000006</v>
      </c>
      <c r="E72" s="32">
        <v>70.8</v>
      </c>
      <c r="F72" s="32">
        <v>70.250299999999996</v>
      </c>
      <c r="G72" s="32">
        <v>75.017799999999994</v>
      </c>
      <c r="H72" s="32">
        <v>77.352099999999993</v>
      </c>
      <c r="I72" s="32">
        <v>79.653099999999995</v>
      </c>
      <c r="J72" s="32">
        <v>81.581199999999995</v>
      </c>
      <c r="K72" s="32">
        <v>83.733199999999997</v>
      </c>
      <c r="L72" s="32">
        <v>86.787899999999993</v>
      </c>
      <c r="M72" s="32">
        <v>90.127300000000005</v>
      </c>
      <c r="N72" s="32">
        <v>90.296899999999994</v>
      </c>
      <c r="O72" s="32">
        <v>91.850800000000007</v>
      </c>
      <c r="P72" s="56">
        <v>87.038399999999996</v>
      </c>
      <c r="Q72" s="32">
        <f>_xlfn.RANK.EQ(Table11[[#This Row],[2023]], Table11[2023], 0)</f>
        <v>52</v>
      </c>
      <c r="R72" s="32" t="str">
        <f>IF(Table11[[#This Row],[2023]]&gt;=80,"4",
 IF(Table11[[#This Row],[2023]]&gt;=70,"3",
 IF(Table11[[#This Row],[2023]]&gt;=50,"2","1")))</f>
        <v>4</v>
      </c>
      <c r="S72" s="32">
        <f>Table11[[#This Row],[2023]] - Table11[[#This Row],[2010]]</f>
        <v>19.538399999999996</v>
      </c>
    </row>
    <row r="73" spans="2:19" x14ac:dyDescent="0.3">
      <c r="B73" s="38" t="s">
        <v>92</v>
      </c>
      <c r="C73" s="32">
        <v>53.68</v>
      </c>
      <c r="D73" s="32">
        <v>54.39</v>
      </c>
      <c r="E73" s="32">
        <v>55.83</v>
      </c>
      <c r="F73" s="32">
        <v>58.459299999999999</v>
      </c>
      <c r="G73" s="32">
        <v>55.638500000000001</v>
      </c>
      <c r="H73" s="32">
        <v>58.1417</v>
      </c>
      <c r="I73" s="32">
        <v>61.324300000000001</v>
      </c>
      <c r="J73" s="32">
        <v>63.077300000000001</v>
      </c>
      <c r="K73" s="32">
        <v>74.387200000000007</v>
      </c>
      <c r="L73" s="32">
        <v>67.850700000000003</v>
      </c>
      <c r="M73" s="32">
        <v>70.483400000000003</v>
      </c>
      <c r="N73" s="32">
        <v>74.862300000000005</v>
      </c>
      <c r="O73" s="32">
        <v>85.060699999999997</v>
      </c>
      <c r="P73" s="56">
        <v>87.027799999999999</v>
      </c>
      <c r="Q73" s="32">
        <f>_xlfn.RANK.EQ(Table11[[#This Row],[2023]], Table11[2023], 0)</f>
        <v>53</v>
      </c>
      <c r="R73" s="32" t="str">
        <f>IF(Table11[[#This Row],[2023]]&gt;=80,"4",
 IF(Table11[[#This Row],[2023]]&gt;=70,"3",
 IF(Table11[[#This Row],[2023]]&gt;=50,"2","1")))</f>
        <v>4</v>
      </c>
      <c r="S73" s="32">
        <f>Table11[[#This Row],[2023]] - Table11[[#This Row],[2010]]</f>
        <v>33.347799999999999</v>
      </c>
    </row>
    <row r="74" spans="2:19" x14ac:dyDescent="0.3">
      <c r="B74" s="38" t="s">
        <v>93</v>
      </c>
      <c r="C74" s="32">
        <v>27.67</v>
      </c>
      <c r="D74" s="32">
        <v>37.438600000000001</v>
      </c>
      <c r="E74" s="32">
        <v>33.79</v>
      </c>
      <c r="F74" s="32">
        <v>37.1</v>
      </c>
      <c r="G74" s="32">
        <v>40.402700000000003</v>
      </c>
      <c r="H74" s="32">
        <v>42.221200000000003</v>
      </c>
      <c r="I74" s="32">
        <v>44.366900000000001</v>
      </c>
      <c r="J74" s="32">
        <v>55.072099999999999</v>
      </c>
      <c r="K74" s="32">
        <v>68.214500000000001</v>
      </c>
      <c r="L74" s="32">
        <v>70.840999999999994</v>
      </c>
      <c r="M74" s="32">
        <v>76.384</v>
      </c>
      <c r="N74" s="32">
        <v>82.360699999999994</v>
      </c>
      <c r="O74" s="32">
        <v>82.445300000000003</v>
      </c>
      <c r="P74" s="56">
        <v>89.472999999999999</v>
      </c>
      <c r="Q74" s="32">
        <f>_xlfn.RANK.EQ(Table11[[#This Row],[2023]], Table11[2023], 0)</f>
        <v>43</v>
      </c>
      <c r="R74" s="32" t="str">
        <f>IF(Table11[[#This Row],[2023]]&gt;=80,"4",
 IF(Table11[[#This Row],[2023]]&gt;=70,"3",
 IF(Table11[[#This Row],[2023]]&gt;=50,"2","1")))</f>
        <v>4</v>
      </c>
      <c r="S74" s="32">
        <f>Table11[[#This Row],[2023]] - Table11[[#This Row],[2010]]</f>
        <v>61.802999999999997</v>
      </c>
    </row>
    <row r="75" spans="2:19" x14ac:dyDescent="0.3">
      <c r="B75" s="38" t="s">
        <v>95</v>
      </c>
      <c r="C75" s="32">
        <v>78.209999999999994</v>
      </c>
      <c r="D75" s="32">
        <v>79.054100000000005</v>
      </c>
      <c r="E75" s="32">
        <v>79.496399999999994</v>
      </c>
      <c r="F75" s="32">
        <v>88.219399999999993</v>
      </c>
      <c r="G75" s="32">
        <v>89.106800000000007</v>
      </c>
      <c r="H75" s="32">
        <v>91.058000000000007</v>
      </c>
      <c r="I75" s="32">
        <v>93.182699999999997</v>
      </c>
      <c r="J75" s="32">
        <v>91.726500000000001</v>
      </c>
      <c r="K75" s="32">
        <v>88.746399999999994</v>
      </c>
      <c r="L75" s="32">
        <v>92.730400000000003</v>
      </c>
      <c r="M75" s="32">
        <v>90.219499999999996</v>
      </c>
      <c r="N75" s="32">
        <v>82.914100000000005</v>
      </c>
      <c r="O75" s="32">
        <v>84.923400000000001</v>
      </c>
      <c r="P75" s="56">
        <v>86.981499999999997</v>
      </c>
      <c r="Q75" s="32">
        <f>_xlfn.RANK.EQ(Table11[[#This Row],[2023]], Table11[2023], 0)</f>
        <v>54</v>
      </c>
      <c r="R75" s="32" t="str">
        <f>IF(Table11[[#This Row],[2023]]&gt;=80,"4",
 IF(Table11[[#This Row],[2023]]&gt;=70,"3",
 IF(Table11[[#This Row],[2023]]&gt;=50,"2","1")))</f>
        <v>4</v>
      </c>
      <c r="S75" s="32">
        <f>Table11[[#This Row],[2023]] - Table11[[#This Row],[2010]]</f>
        <v>8.7715000000000032</v>
      </c>
    </row>
    <row r="76" spans="2:19" x14ac:dyDescent="0.3">
      <c r="B76" s="38" t="s">
        <v>94</v>
      </c>
      <c r="C76" s="32">
        <v>27.2</v>
      </c>
      <c r="D76" s="32">
        <v>34.9</v>
      </c>
      <c r="E76" s="32">
        <v>37</v>
      </c>
      <c r="F76" s="32">
        <v>41.4</v>
      </c>
      <c r="G76" s="32">
        <v>46.2</v>
      </c>
      <c r="H76" s="32">
        <v>54.22</v>
      </c>
      <c r="I76" s="32">
        <v>56.15</v>
      </c>
      <c r="J76" s="32">
        <v>64.5</v>
      </c>
      <c r="K76" s="32">
        <v>65.2</v>
      </c>
      <c r="L76" s="32">
        <v>70.084699999999998</v>
      </c>
      <c r="M76" s="32">
        <v>78.4178</v>
      </c>
      <c r="N76" s="32">
        <v>86</v>
      </c>
      <c r="O76" s="32">
        <v>90.5</v>
      </c>
      <c r="P76" s="56">
        <v>92.534400000000005</v>
      </c>
      <c r="Q76" s="32">
        <f>_xlfn.RANK.EQ(Table11[[#This Row],[2023]], Table11[2023], 0)</f>
        <v>29</v>
      </c>
      <c r="R76" s="32" t="str">
        <f>IF(Table11[[#This Row],[2023]]&gt;=80,"4",
 IF(Table11[[#This Row],[2023]]&gt;=70,"3",
 IF(Table11[[#This Row],[2023]]&gt;=50,"2","1")))</f>
        <v>4</v>
      </c>
      <c r="S76" s="32">
        <f>Table11[[#This Row],[2023]] - Table11[[#This Row],[2010]]</f>
        <v>65.334400000000002</v>
      </c>
    </row>
    <row r="77" spans="2:19" x14ac:dyDescent="0.3">
      <c r="B77" s="38" t="s">
        <v>96</v>
      </c>
      <c r="C77" s="32">
        <v>31.6</v>
      </c>
      <c r="D77" s="32">
        <v>50.6</v>
      </c>
      <c r="E77" s="32">
        <v>61.906599999999997</v>
      </c>
      <c r="F77" s="32">
        <v>63.304200000000002</v>
      </c>
      <c r="G77" s="32">
        <v>66</v>
      </c>
      <c r="H77" s="32">
        <v>70.829899999999995</v>
      </c>
      <c r="I77" s="32">
        <v>74.587699999999998</v>
      </c>
      <c r="J77" s="32">
        <v>76.426699999999997</v>
      </c>
      <c r="K77" s="32">
        <v>78.903899999999993</v>
      </c>
      <c r="L77" s="32">
        <v>81.877600000000001</v>
      </c>
      <c r="M77" s="32">
        <v>85.942599999999999</v>
      </c>
      <c r="N77" s="32">
        <v>90.924000000000007</v>
      </c>
      <c r="O77" s="32">
        <v>92.296899999999994</v>
      </c>
      <c r="P77" s="56">
        <v>92.878500000000003</v>
      </c>
      <c r="Q77" s="32">
        <f>_xlfn.RANK.EQ(Table11[[#This Row],[2023]], Table11[2023], 0)</f>
        <v>28</v>
      </c>
      <c r="R77" s="32" t="str">
        <f>IF(Table11[[#This Row],[2023]]&gt;=80,"4",
 IF(Table11[[#This Row],[2023]]&gt;=70,"3",
 IF(Table11[[#This Row],[2023]]&gt;=50,"2","1")))</f>
        <v>4</v>
      </c>
      <c r="S77" s="32">
        <f>Table11[[#This Row],[2023]] - Table11[[#This Row],[2010]]</f>
        <v>61.278500000000001</v>
      </c>
    </row>
    <row r="78" spans="2:19" x14ac:dyDescent="0.3">
      <c r="B78" s="38" t="s">
        <v>456</v>
      </c>
      <c r="C78" s="32">
        <v>83.7</v>
      </c>
      <c r="D78" s="32">
        <v>83.759100000000004</v>
      </c>
      <c r="E78" s="32">
        <v>84.07</v>
      </c>
      <c r="F78" s="32">
        <v>84.77</v>
      </c>
      <c r="G78" s="32">
        <v>87.556799999999996</v>
      </c>
      <c r="H78" s="32">
        <v>89.896299999999997</v>
      </c>
      <c r="I78" s="32">
        <v>92.843000000000004</v>
      </c>
      <c r="J78" s="32">
        <v>95.069400000000002</v>
      </c>
      <c r="K78" s="32">
        <v>96.022900000000007</v>
      </c>
      <c r="L78" s="32">
        <v>96.157600000000002</v>
      </c>
      <c r="M78" s="32">
        <v>96.505099999999999</v>
      </c>
      <c r="N78" s="32">
        <v>97.571299999999994</v>
      </c>
      <c r="O78" s="32">
        <v>97.168599999999998</v>
      </c>
      <c r="P78" s="56">
        <v>97.415999999999997</v>
      </c>
      <c r="Q78" s="32">
        <f>_xlfn.RANK.EQ(Table11[[#This Row],[2023]], Table11[2023], 0)</f>
        <v>10</v>
      </c>
      <c r="R78" s="32" t="str">
        <f>IF(Table11[[#This Row],[2023]]&gt;=80,"4",
 IF(Table11[[#This Row],[2023]]&gt;=70,"3",
 IF(Table11[[#This Row],[2023]]&gt;=50,"2","1")))</f>
        <v>4</v>
      </c>
      <c r="S78" s="32">
        <f>Table11[[#This Row],[2023]] - Table11[[#This Row],[2010]]</f>
        <v>13.715999999999994</v>
      </c>
    </row>
    <row r="79" spans="2:19" x14ac:dyDescent="0.3">
      <c r="B79" s="38" t="s">
        <v>103</v>
      </c>
      <c r="C79" s="32">
        <v>61.4</v>
      </c>
      <c r="D79" s="32">
        <v>65.769099999999995</v>
      </c>
      <c r="E79" s="32">
        <v>70.45</v>
      </c>
      <c r="F79" s="32">
        <v>75.459999999999994</v>
      </c>
      <c r="G79" s="32">
        <v>78.7</v>
      </c>
      <c r="H79" s="32">
        <v>82</v>
      </c>
      <c r="I79" s="32">
        <v>85.6</v>
      </c>
      <c r="J79" s="32">
        <v>98</v>
      </c>
      <c r="K79" s="32">
        <v>99.598799999999997</v>
      </c>
      <c r="L79" s="32">
        <v>99.542699999999996</v>
      </c>
      <c r="M79" s="32">
        <v>99.105900000000005</v>
      </c>
      <c r="N79" s="32">
        <v>99.7</v>
      </c>
      <c r="O79" s="32">
        <v>99.723699999999994</v>
      </c>
      <c r="P79" s="56">
        <v>99.747299999999996</v>
      </c>
      <c r="Q79" s="32">
        <f>_xlfn.RANK.EQ(Table11[[#This Row],[2023]], Table11[2023], 0)</f>
        <v>4</v>
      </c>
      <c r="R79" s="32" t="str">
        <f>IF(Table11[[#This Row],[2023]]&gt;=80,"4",
 IF(Table11[[#This Row],[2023]]&gt;=70,"3",
 IF(Table11[[#This Row],[2023]]&gt;=50,"2","1")))</f>
        <v>4</v>
      </c>
      <c r="S79" s="32">
        <f>Table11[[#This Row],[2023]] - Table11[[#This Row],[2010]]</f>
        <v>38.347299999999997</v>
      </c>
    </row>
    <row r="80" spans="2:19" x14ac:dyDescent="0.3">
      <c r="B80" s="38" t="s">
        <v>105</v>
      </c>
      <c r="C80" s="32">
        <v>43.68</v>
      </c>
      <c r="D80" s="32">
        <v>52</v>
      </c>
      <c r="E80" s="32">
        <v>61.2498</v>
      </c>
      <c r="F80" s="32">
        <v>70.5</v>
      </c>
      <c r="G80" s="32">
        <v>73</v>
      </c>
      <c r="H80" s="32">
        <v>74</v>
      </c>
      <c r="I80" s="32">
        <v>76.11</v>
      </c>
      <c r="J80" s="32">
        <v>78.180800000000005</v>
      </c>
      <c r="K80" s="32">
        <v>80.900000000000006</v>
      </c>
      <c r="L80" s="32">
        <v>81.481200000000001</v>
      </c>
      <c r="M80" s="32">
        <v>82.066500000000005</v>
      </c>
      <c r="N80" s="32">
        <v>82.656000000000006</v>
      </c>
      <c r="O80" s="32">
        <v>82.798000000000002</v>
      </c>
      <c r="P80" s="56">
        <v>83.493300000000005</v>
      </c>
      <c r="Q80" s="32">
        <f>_xlfn.RANK.EQ(Table11[[#This Row],[2023]], Table11[2023], 0)</f>
        <v>67</v>
      </c>
      <c r="R80" s="32" t="str">
        <f>IF(Table11[[#This Row],[2023]]&gt;=80,"4",
 IF(Table11[[#This Row],[2023]]&gt;=70,"3",
 IF(Table11[[#This Row],[2023]]&gt;=50,"2","1")))</f>
        <v>4</v>
      </c>
      <c r="S80" s="32">
        <f>Table11[[#This Row],[2023]] - Table11[[#This Row],[2010]]</f>
        <v>39.813300000000005</v>
      </c>
    </row>
    <row r="81" spans="2:19" x14ac:dyDescent="0.3">
      <c r="B81" s="38" t="s">
        <v>106</v>
      </c>
      <c r="C81" s="32">
        <v>2.2999999999999998</v>
      </c>
      <c r="D81" s="32">
        <v>2.5</v>
      </c>
      <c r="E81" s="32">
        <v>2.6</v>
      </c>
      <c r="F81" s="32">
        <v>3.2</v>
      </c>
      <c r="G81" s="32">
        <v>5.41</v>
      </c>
      <c r="H81" s="32">
        <v>10</v>
      </c>
      <c r="I81" s="32">
        <v>15.7</v>
      </c>
      <c r="J81" s="32">
        <v>16.3</v>
      </c>
      <c r="K81" s="32">
        <v>17.277699999999999</v>
      </c>
      <c r="L81" s="32">
        <v>18.3141</v>
      </c>
      <c r="M81" s="32">
        <v>19.412600000000001</v>
      </c>
      <c r="N81" s="32">
        <v>20.577100000000002</v>
      </c>
      <c r="O81" s="32">
        <v>21.896599999999999</v>
      </c>
      <c r="P81" s="56">
        <v>23.497900000000001</v>
      </c>
      <c r="Q81" s="32">
        <f>_xlfn.RANK.EQ(Table11[[#This Row],[2023]], Table11[2023], 0)</f>
        <v>125</v>
      </c>
      <c r="R81" s="32" t="str">
        <f>IF(Table11[[#This Row],[2023]]&gt;=80,"4",
 IF(Table11[[#This Row],[2023]]&gt;=70,"3",
 IF(Table11[[#This Row],[2023]]&gt;=50,"2","1")))</f>
        <v>1</v>
      </c>
      <c r="S81" s="32">
        <f>Table11[[#This Row],[2023]] - Table11[[#This Row],[2010]]</f>
        <v>21.197900000000001</v>
      </c>
    </row>
    <row r="82" spans="2:19" x14ac:dyDescent="0.3">
      <c r="B82" s="38" t="s">
        <v>112</v>
      </c>
      <c r="C82" s="32">
        <v>62.12</v>
      </c>
      <c r="D82" s="32">
        <v>63.64</v>
      </c>
      <c r="E82" s="32">
        <v>67.23</v>
      </c>
      <c r="F82" s="32">
        <v>68.4529</v>
      </c>
      <c r="G82" s="32">
        <v>72.133499999999998</v>
      </c>
      <c r="H82" s="32">
        <v>71.378100000000003</v>
      </c>
      <c r="I82" s="32">
        <v>74.376599999999996</v>
      </c>
      <c r="J82" s="32">
        <v>77.615300000000005</v>
      </c>
      <c r="K82" s="32">
        <v>79.7226</v>
      </c>
      <c r="L82" s="32">
        <v>81.581900000000005</v>
      </c>
      <c r="M82" s="32">
        <v>83.055499999999995</v>
      </c>
      <c r="N82" s="32">
        <v>86.930499999999995</v>
      </c>
      <c r="O82" s="32">
        <v>87.724199999999996</v>
      </c>
      <c r="P82" s="56">
        <v>88.502899999999997</v>
      </c>
      <c r="Q82" s="32">
        <f>_xlfn.RANK.EQ(Table11[[#This Row],[2023]], Table11[2023], 0)</f>
        <v>48</v>
      </c>
      <c r="R82" s="32" t="str">
        <f>IF(Table11[[#This Row],[2023]]&gt;=80,"4",
 IF(Table11[[#This Row],[2023]]&gt;=70,"3",
 IF(Table11[[#This Row],[2023]]&gt;=50,"2","1")))</f>
        <v>4</v>
      </c>
      <c r="S82" s="32">
        <f>Table11[[#This Row],[2023]] - Table11[[#This Row],[2010]]</f>
        <v>26.382899999999999</v>
      </c>
    </row>
    <row r="83" spans="2:19" x14ac:dyDescent="0.3">
      <c r="B83" s="55" t="s">
        <v>113</v>
      </c>
      <c r="C83" s="33">
        <v>90.62</v>
      </c>
      <c r="D83" s="33">
        <v>90.03</v>
      </c>
      <c r="E83" s="33">
        <v>91.95</v>
      </c>
      <c r="F83" s="33">
        <v>93.777000000000001</v>
      </c>
      <c r="G83" s="33">
        <v>94.67</v>
      </c>
      <c r="H83" s="33">
        <v>96.376999999999995</v>
      </c>
      <c r="I83" s="33">
        <v>98.137</v>
      </c>
      <c r="J83" s="33">
        <v>97.363</v>
      </c>
      <c r="K83" s="33">
        <v>97.061000000000007</v>
      </c>
      <c r="L83" s="33">
        <v>97.120999999999995</v>
      </c>
      <c r="M83" s="33">
        <v>98.46</v>
      </c>
      <c r="N83" s="33">
        <v>98.661000000000001</v>
      </c>
      <c r="O83" s="33">
        <v>98.242000000000004</v>
      </c>
      <c r="P83" s="57">
        <v>99.347999999999999</v>
      </c>
      <c r="Q83" s="32">
        <f>_xlfn.RANK.EQ(Table11[[#This Row],[2023]], Table11[2023], 0)</f>
        <v>6</v>
      </c>
      <c r="R83" s="32" t="str">
        <f>IF(Table11[[#This Row],[2023]]&gt;=80,"4",
 IF(Table11[[#This Row],[2023]]&gt;=70,"3",
 IF(Table11[[#This Row],[2023]]&gt;=50,"2","1")))</f>
        <v>4</v>
      </c>
      <c r="S83" s="32">
        <f>Table11[[#This Row],[2023]] - Table11[[#This Row],[2010]]</f>
        <v>8.7279999999999944</v>
      </c>
    </row>
    <row r="84" spans="2:19" x14ac:dyDescent="0.3">
      <c r="B84" s="38" t="s">
        <v>117</v>
      </c>
      <c r="C84" s="32">
        <v>1.7</v>
      </c>
      <c r="D84" s="32">
        <v>1.9</v>
      </c>
      <c r="E84" s="32">
        <v>2.2999999999999998</v>
      </c>
      <c r="F84" s="32">
        <v>3</v>
      </c>
      <c r="G84" s="32">
        <v>3.7</v>
      </c>
      <c r="H84" s="32">
        <v>4.1739699999999997</v>
      </c>
      <c r="I84" s="32">
        <v>4.71366</v>
      </c>
      <c r="J84" s="32">
        <v>6.4</v>
      </c>
      <c r="K84" s="32">
        <v>7.7477999999999998</v>
      </c>
      <c r="L84" s="32">
        <v>9.3794400000000007</v>
      </c>
      <c r="M84" s="32">
        <v>11.354699999999999</v>
      </c>
      <c r="N84" s="32">
        <v>13.745900000000001</v>
      </c>
      <c r="O84" s="32">
        <v>18.5532</v>
      </c>
      <c r="P84" s="56">
        <v>20.367100000000001</v>
      </c>
      <c r="Q84" s="32">
        <f>_xlfn.RANK.EQ(Table11[[#This Row],[2023]], Table11[2023], 0)</f>
        <v>126</v>
      </c>
      <c r="R84" s="32" t="str">
        <f>IF(Table11[[#This Row],[2023]]&gt;=80,"4",
 IF(Table11[[#This Row],[2023]]&gt;=70,"3",
 IF(Table11[[#This Row],[2023]]&gt;=50,"2","1")))</f>
        <v>1</v>
      </c>
      <c r="S84" s="32">
        <f>Table11[[#This Row],[2023]] - Table11[[#This Row],[2010]]</f>
        <v>18.667100000000001</v>
      </c>
    </row>
    <row r="85" spans="2:19" x14ac:dyDescent="0.3">
      <c r="B85" s="38" t="s">
        <v>118</v>
      </c>
      <c r="C85" s="32">
        <v>26.53</v>
      </c>
      <c r="D85" s="32">
        <v>34</v>
      </c>
      <c r="E85" s="32">
        <v>38.930100000000003</v>
      </c>
      <c r="F85" s="32">
        <v>44.1</v>
      </c>
      <c r="G85" s="32">
        <v>49.28</v>
      </c>
      <c r="H85" s="32">
        <v>54.462000000000003</v>
      </c>
      <c r="I85" s="32">
        <v>59.5</v>
      </c>
      <c r="J85" s="32">
        <v>65</v>
      </c>
      <c r="K85" s="32">
        <v>70.900000000000006</v>
      </c>
      <c r="L85" s="32">
        <v>77.469700000000003</v>
      </c>
      <c r="M85" s="32">
        <v>79.097800000000007</v>
      </c>
      <c r="N85" s="32">
        <v>81.957599999999999</v>
      </c>
      <c r="O85" s="32">
        <v>83.911900000000003</v>
      </c>
      <c r="P85" s="56">
        <v>84.685100000000006</v>
      </c>
      <c r="Q85" s="32">
        <f>_xlfn.RANK.EQ(Table11[[#This Row],[2023]], Table11[2023], 0)</f>
        <v>63</v>
      </c>
      <c r="R85" s="32" t="str">
        <f>IF(Table11[[#This Row],[2023]]&gt;=80,"4",
 IF(Table11[[#This Row],[2023]]&gt;=70,"3",
 IF(Table11[[#This Row],[2023]]&gt;=50,"2","1")))</f>
        <v>4</v>
      </c>
      <c r="S85" s="32">
        <f>Table11[[#This Row],[2023]] - Table11[[#This Row],[2010]]</f>
        <v>58.155100000000004</v>
      </c>
    </row>
    <row r="86" spans="2:19" x14ac:dyDescent="0.3">
      <c r="B86" s="38" t="s">
        <v>122</v>
      </c>
      <c r="C86" s="32">
        <v>2</v>
      </c>
      <c r="D86" s="32">
        <v>2.2000000000000002</v>
      </c>
      <c r="E86" s="32">
        <v>2.8</v>
      </c>
      <c r="F86" s="32">
        <v>3.5</v>
      </c>
      <c r="G86" s="32">
        <v>7</v>
      </c>
      <c r="H86" s="32">
        <v>10.33</v>
      </c>
      <c r="I86" s="32">
        <v>14</v>
      </c>
      <c r="J86" s="32">
        <v>18.899999999999999</v>
      </c>
      <c r="K86" s="32">
        <v>21.4</v>
      </c>
      <c r="L86" s="32">
        <v>24.9603</v>
      </c>
      <c r="M86" s="32">
        <v>29.113</v>
      </c>
      <c r="N86" s="32">
        <v>33.956499999999998</v>
      </c>
      <c r="O86" s="32">
        <v>34.3797</v>
      </c>
      <c r="P86" s="56">
        <v>35.092100000000002</v>
      </c>
      <c r="Q86" s="32">
        <f>_xlfn.RANK.EQ(Table11[[#This Row],[2023]], Table11[2023], 0)</f>
        <v>115</v>
      </c>
      <c r="R86" s="32" t="str">
        <f>IF(Table11[[#This Row],[2023]]&gt;=80,"4",
 IF(Table11[[#This Row],[2023]]&gt;=70,"3",
 IF(Table11[[#This Row],[2023]]&gt;=50,"2","1")))</f>
        <v>1</v>
      </c>
      <c r="S86" s="32">
        <f>Table11[[#This Row],[2023]] - Table11[[#This Row],[2010]]</f>
        <v>33.092100000000002</v>
      </c>
    </row>
    <row r="87" spans="2:19" x14ac:dyDescent="0.3">
      <c r="B87" s="38" t="s">
        <v>123</v>
      </c>
      <c r="C87" s="32">
        <v>63</v>
      </c>
      <c r="D87" s="32">
        <v>68.019800000000004</v>
      </c>
      <c r="E87" s="32">
        <v>68.1999</v>
      </c>
      <c r="F87" s="32">
        <v>68.913799999999995</v>
      </c>
      <c r="G87" s="32">
        <v>73.114099999999993</v>
      </c>
      <c r="H87" s="32">
        <v>75.959999999999994</v>
      </c>
      <c r="I87" s="32">
        <v>78.075100000000006</v>
      </c>
      <c r="J87" s="32">
        <v>81.011899999999997</v>
      </c>
      <c r="K87" s="32">
        <v>81.658000000000001</v>
      </c>
      <c r="L87" s="32">
        <v>85.778599999999997</v>
      </c>
      <c r="M87" s="32">
        <v>86.858800000000002</v>
      </c>
      <c r="N87" s="32">
        <v>87.469800000000006</v>
      </c>
      <c r="O87" s="32">
        <v>91.540599999999998</v>
      </c>
      <c r="P87" s="56">
        <v>92.072699999999998</v>
      </c>
      <c r="Q87" s="32">
        <f>_xlfn.RANK.EQ(Table11[[#This Row],[2023]], Table11[2023], 0)</f>
        <v>32</v>
      </c>
      <c r="R87" s="32" t="str">
        <f>IF(Table11[[#This Row],[2023]]&gt;=80,"4",
 IF(Table11[[#This Row],[2023]]&gt;=70,"3",
 IF(Table11[[#This Row],[2023]]&gt;=50,"2","1")))</f>
        <v>4</v>
      </c>
      <c r="S87" s="32">
        <f>Table11[[#This Row],[2023]] - Table11[[#This Row],[2010]]</f>
        <v>29.072699999999998</v>
      </c>
    </row>
    <row r="88" spans="2:19" x14ac:dyDescent="0.3">
      <c r="B88" s="38" t="s">
        <v>119</v>
      </c>
      <c r="C88" s="32">
        <v>31.05</v>
      </c>
      <c r="D88" s="32">
        <v>37.176299999999998</v>
      </c>
      <c r="E88" s="32">
        <v>39.75</v>
      </c>
      <c r="F88" s="32">
        <v>43.46</v>
      </c>
      <c r="G88" s="32">
        <v>44.3857</v>
      </c>
      <c r="H88" s="32">
        <v>57.430999999999997</v>
      </c>
      <c r="I88" s="32">
        <v>59.540399999999998</v>
      </c>
      <c r="J88" s="32">
        <v>53.031799999999997</v>
      </c>
      <c r="K88" s="32">
        <v>56.659599999999998</v>
      </c>
      <c r="L88" s="32">
        <v>69.632099999999994</v>
      </c>
      <c r="M88" s="32">
        <v>71.490200000000002</v>
      </c>
      <c r="N88" s="32">
        <v>75.626499999999993</v>
      </c>
      <c r="O88" s="32">
        <v>78.632199999999997</v>
      </c>
      <c r="P88" s="56">
        <v>81.183199999999999</v>
      </c>
      <c r="Q88" s="32">
        <f>_xlfn.RANK.EQ(Table11[[#This Row],[2023]], Table11[2023], 0)</f>
        <v>76</v>
      </c>
      <c r="R88" s="32" t="str">
        <f>IF(Table11[[#This Row],[2023]]&gt;=80,"4",
 IF(Table11[[#This Row],[2023]]&gt;=70,"3",
 IF(Table11[[#This Row],[2023]]&gt;=50,"2","1")))</f>
        <v>4</v>
      </c>
      <c r="S88" s="32">
        <f>Table11[[#This Row],[2023]] - Table11[[#This Row],[2010]]</f>
        <v>50.133200000000002</v>
      </c>
    </row>
    <row r="89" spans="2:19" x14ac:dyDescent="0.3">
      <c r="B89" s="38" t="s">
        <v>493</v>
      </c>
      <c r="C89" s="32">
        <v>29.68</v>
      </c>
      <c r="D89" s="32">
        <v>32.07</v>
      </c>
      <c r="E89" s="32">
        <v>34.65</v>
      </c>
      <c r="F89" s="32">
        <v>37.44</v>
      </c>
      <c r="G89" s="32">
        <v>67</v>
      </c>
      <c r="H89" s="32">
        <v>69</v>
      </c>
      <c r="I89" s="32">
        <v>71</v>
      </c>
      <c r="J89" s="32">
        <v>49.9</v>
      </c>
      <c r="K89" s="32">
        <v>50.3</v>
      </c>
      <c r="L89" s="32">
        <v>57.7605</v>
      </c>
      <c r="M89" s="32">
        <v>58.215299999999999</v>
      </c>
      <c r="N89" s="32">
        <v>74.495000000000005</v>
      </c>
      <c r="O89" s="32">
        <v>76.741200000000006</v>
      </c>
      <c r="P89" s="56">
        <v>80.212599999999995</v>
      </c>
      <c r="Q89" s="32">
        <f>_xlfn.RANK.EQ(Table11[[#This Row],[2023]], Table11[2023], 0)</f>
        <v>78</v>
      </c>
      <c r="R89" s="32" t="str">
        <f>IF(Table11[[#This Row],[2023]]&gt;=80,"4",
 IF(Table11[[#This Row],[2023]]&gt;=70,"3",
 IF(Table11[[#This Row],[2023]]&gt;=50,"2","1")))</f>
        <v>4</v>
      </c>
      <c r="S89" s="32">
        <f>Table11[[#This Row],[2023]] - Table11[[#This Row],[2010]]</f>
        <v>50.532599999999995</v>
      </c>
    </row>
    <row r="90" spans="2:19" x14ac:dyDescent="0.3">
      <c r="B90" s="55" t="s">
        <v>126</v>
      </c>
      <c r="C90" s="33">
        <v>10.199999999999999</v>
      </c>
      <c r="D90" s="33">
        <v>12.5</v>
      </c>
      <c r="E90" s="33">
        <v>16.399999999999999</v>
      </c>
      <c r="F90" s="33">
        <v>17.7</v>
      </c>
      <c r="G90" s="33">
        <v>19.942399999999999</v>
      </c>
      <c r="H90" s="33">
        <v>22.5</v>
      </c>
      <c r="I90" s="33">
        <v>22.265799999999999</v>
      </c>
      <c r="J90" s="33">
        <v>23.714300000000001</v>
      </c>
      <c r="K90" s="33">
        <v>47.13</v>
      </c>
      <c r="L90" s="33">
        <v>51.08</v>
      </c>
      <c r="M90" s="33">
        <v>62.5</v>
      </c>
      <c r="N90" s="33">
        <v>81.606800000000007</v>
      </c>
      <c r="O90" s="33">
        <v>82.172499999999999</v>
      </c>
      <c r="P90" s="57">
        <v>83.016199999999998</v>
      </c>
      <c r="Q90" s="32">
        <f>_xlfn.RANK.EQ(Table11[[#This Row],[2023]], Table11[2023], 0)</f>
        <v>70</v>
      </c>
      <c r="R90" s="32" t="str">
        <f>IF(Table11[[#This Row],[2023]]&gt;=80,"4",
 IF(Table11[[#This Row],[2023]]&gt;=70,"3",
 IF(Table11[[#This Row],[2023]]&gt;=50,"2","1")))</f>
        <v>4</v>
      </c>
      <c r="S90" s="32">
        <f>Table11[[#This Row],[2023]] - Table11[[#This Row],[2010]]</f>
        <v>72.816199999999995</v>
      </c>
    </row>
    <row r="91" spans="2:19" x14ac:dyDescent="0.3">
      <c r="B91" s="55" t="s">
        <v>125</v>
      </c>
      <c r="C91" s="33">
        <v>37.5</v>
      </c>
      <c r="D91" s="33">
        <v>35.611499999999999</v>
      </c>
      <c r="E91" s="33">
        <v>56.838799999999999</v>
      </c>
      <c r="F91" s="33">
        <v>60.31</v>
      </c>
      <c r="G91" s="33">
        <v>63.886899999999997</v>
      </c>
      <c r="H91" s="33">
        <v>68.119799999999998</v>
      </c>
      <c r="I91" s="33">
        <v>69.881600000000006</v>
      </c>
      <c r="J91" s="33">
        <v>71.272300000000001</v>
      </c>
      <c r="K91" s="33">
        <v>71.517099999999999</v>
      </c>
      <c r="L91" s="33">
        <v>73.476699999999994</v>
      </c>
      <c r="M91" s="33">
        <v>77.608800000000002</v>
      </c>
      <c r="N91" s="33">
        <v>82.219700000000003</v>
      </c>
      <c r="O91" s="33">
        <v>88.221900000000005</v>
      </c>
      <c r="P91" s="57">
        <v>89.805199999999999</v>
      </c>
      <c r="Q91" s="32">
        <f>_xlfn.RANK.EQ(Table11[[#This Row],[2023]], Table11[2023], 0)</f>
        <v>41</v>
      </c>
      <c r="R91" s="32" t="str">
        <f>IF(Table11[[#This Row],[2023]]&gt;=80,"4",
 IF(Table11[[#This Row],[2023]]&gt;=70,"3",
 IF(Table11[[#This Row],[2023]]&gt;=50,"2","1")))</f>
        <v>4</v>
      </c>
      <c r="S91" s="32">
        <f>Table11[[#This Row],[2023]] - Table11[[#This Row],[2010]]</f>
        <v>52.305199999999999</v>
      </c>
    </row>
    <row r="92" spans="2:19" x14ac:dyDescent="0.3">
      <c r="B92" s="38" t="s">
        <v>115</v>
      </c>
      <c r="C92" s="32">
        <v>52</v>
      </c>
      <c r="D92" s="32">
        <v>46.107500000000002</v>
      </c>
      <c r="E92" s="32">
        <v>55.4161</v>
      </c>
      <c r="F92" s="32">
        <v>56</v>
      </c>
      <c r="G92" s="32">
        <v>56.7746</v>
      </c>
      <c r="H92" s="32">
        <v>57.08</v>
      </c>
      <c r="I92" s="32">
        <v>58.2712</v>
      </c>
      <c r="J92" s="32">
        <v>61.7622</v>
      </c>
      <c r="K92" s="32">
        <v>64.803899999999999</v>
      </c>
      <c r="L92" s="32">
        <v>84.120400000000004</v>
      </c>
      <c r="M92" s="32">
        <v>84.120400000000004</v>
      </c>
      <c r="N92" s="32">
        <v>88.130300000000005</v>
      </c>
      <c r="O92" s="32">
        <v>89.9</v>
      </c>
      <c r="P92" s="56">
        <v>91</v>
      </c>
      <c r="Q92" s="32">
        <f>_xlfn.RANK.EQ(Table11[[#This Row],[2023]], Table11[2023], 0)</f>
        <v>37</v>
      </c>
      <c r="R92" s="32" t="str">
        <f>IF(Table11[[#This Row],[2023]]&gt;=80,"4",
 IF(Table11[[#This Row],[2023]]&gt;=70,"3",
 IF(Table11[[#This Row],[2023]]&gt;=50,"2","1")))</f>
        <v>4</v>
      </c>
      <c r="S92" s="32">
        <f>Table11[[#This Row],[2023]] - Table11[[#This Row],[2010]]</f>
        <v>39</v>
      </c>
    </row>
    <row r="93" spans="2:19" x14ac:dyDescent="0.3">
      <c r="B93" s="38" t="s">
        <v>127</v>
      </c>
      <c r="C93" s="32">
        <v>4.17</v>
      </c>
      <c r="D93" s="32">
        <v>4.5999999999999996</v>
      </c>
      <c r="E93" s="32">
        <v>5</v>
      </c>
      <c r="F93" s="32">
        <v>5.5</v>
      </c>
      <c r="G93" s="32">
        <v>6</v>
      </c>
      <c r="H93" s="32">
        <v>6.5</v>
      </c>
      <c r="I93" s="32">
        <v>7</v>
      </c>
      <c r="J93" s="32">
        <v>7.7963300000000002</v>
      </c>
      <c r="K93" s="32">
        <v>10.9</v>
      </c>
      <c r="L93" s="32">
        <v>12.4793</v>
      </c>
      <c r="M93" s="32">
        <v>14.2874</v>
      </c>
      <c r="N93" s="32">
        <v>16.357600000000001</v>
      </c>
      <c r="O93" s="32">
        <v>18.7913</v>
      </c>
      <c r="P93" s="56">
        <v>19.843399999999999</v>
      </c>
      <c r="Q93" s="32">
        <f>_xlfn.RANK.EQ(Table11[[#This Row],[2023]], Table11[2023], 0)</f>
        <v>128</v>
      </c>
      <c r="R93" s="32" t="str">
        <f>IF(Table11[[#This Row],[2023]]&gt;=80,"4",
 IF(Table11[[#This Row],[2023]]&gt;=70,"3",
 IF(Table11[[#This Row],[2023]]&gt;=50,"2","1")))</f>
        <v>1</v>
      </c>
      <c r="S93" s="32">
        <f>Table11[[#This Row],[2023]] - Table11[[#This Row],[2010]]</f>
        <v>15.673399999999999</v>
      </c>
    </row>
    <row r="94" spans="2:19" x14ac:dyDescent="0.3">
      <c r="B94" s="38" t="s">
        <v>124</v>
      </c>
      <c r="C94" s="32">
        <v>0.25</v>
      </c>
      <c r="D94" s="32">
        <v>0.98</v>
      </c>
      <c r="E94" s="32">
        <v>1.4</v>
      </c>
      <c r="F94" s="32">
        <v>1.8</v>
      </c>
      <c r="G94" s="32">
        <v>7.4</v>
      </c>
      <c r="H94" s="32">
        <v>10.9</v>
      </c>
      <c r="I94" s="32">
        <v>16</v>
      </c>
      <c r="J94" s="32">
        <v>23.621099999999998</v>
      </c>
      <c r="K94" s="32">
        <v>29.379000000000001</v>
      </c>
      <c r="L94" s="32">
        <v>36.540500000000002</v>
      </c>
      <c r="M94" s="32">
        <v>45.447699999999998</v>
      </c>
      <c r="N94" s="32">
        <v>56.5261</v>
      </c>
      <c r="O94" s="32">
        <v>58.011200000000002</v>
      </c>
      <c r="P94" s="56">
        <v>58.535699999999999</v>
      </c>
      <c r="Q94" s="32">
        <f>_xlfn.RANK.EQ(Table11[[#This Row],[2023]], Table11[2023], 0)</f>
        <v>101</v>
      </c>
      <c r="R94" s="32" t="str">
        <f>IF(Table11[[#This Row],[2023]]&gt;=80,"4",
 IF(Table11[[#This Row],[2023]]&gt;=70,"3",
 IF(Table11[[#This Row],[2023]]&gt;=50,"2","1")))</f>
        <v>2</v>
      </c>
      <c r="S94" s="32">
        <f>Table11[[#This Row],[2023]] - Table11[[#This Row],[2010]]</f>
        <v>58.285699999999999</v>
      </c>
    </row>
    <row r="95" spans="2:19" x14ac:dyDescent="0.3">
      <c r="B95" s="38" t="s">
        <v>132</v>
      </c>
      <c r="C95" s="32">
        <v>11.6</v>
      </c>
      <c r="D95" s="32">
        <v>12</v>
      </c>
      <c r="E95" s="32">
        <v>12.9414</v>
      </c>
      <c r="F95" s="32">
        <v>13.9</v>
      </c>
      <c r="G95" s="32">
        <v>14.84</v>
      </c>
      <c r="H95" s="32">
        <v>25.687899999999999</v>
      </c>
      <c r="I95" s="32">
        <v>31.033300000000001</v>
      </c>
      <c r="J95" s="32">
        <v>36.837400000000002</v>
      </c>
      <c r="K95" s="32">
        <v>42.8</v>
      </c>
      <c r="L95" s="32">
        <v>49.8</v>
      </c>
      <c r="M95" s="32">
        <v>57.860799999999998</v>
      </c>
      <c r="N95" s="32">
        <v>60.26</v>
      </c>
      <c r="O95" s="32">
        <v>61.148499999999999</v>
      </c>
      <c r="P95" s="56">
        <v>64.406099999999995</v>
      </c>
      <c r="Q95" s="32">
        <f>_xlfn.RANK.EQ(Table11[[#This Row],[2023]], Table11[2023], 0)</f>
        <v>100</v>
      </c>
      <c r="R95" s="32" t="str">
        <f>IF(Table11[[#This Row],[2023]]&gt;=80,"4",
 IF(Table11[[#This Row],[2023]]&gt;=70,"3",
 IF(Table11[[#This Row],[2023]]&gt;=50,"2","1")))</f>
        <v>2</v>
      </c>
      <c r="S95" s="32">
        <f>Table11[[#This Row],[2023]] - Table11[[#This Row],[2010]]</f>
        <v>52.806099999999994</v>
      </c>
    </row>
    <row r="96" spans="2:19" x14ac:dyDescent="0.3">
      <c r="B96" s="38" t="s">
        <v>138</v>
      </c>
      <c r="C96" s="32">
        <v>7.93</v>
      </c>
      <c r="D96" s="32">
        <v>9</v>
      </c>
      <c r="E96" s="32">
        <v>11.1493</v>
      </c>
      <c r="F96" s="32">
        <v>13.3</v>
      </c>
      <c r="G96" s="32">
        <v>15.44</v>
      </c>
      <c r="H96" s="32">
        <v>17.581600000000002</v>
      </c>
      <c r="I96" s="32">
        <v>20.7</v>
      </c>
      <c r="J96" s="32">
        <v>24.3</v>
      </c>
      <c r="K96" s="32">
        <v>28.6</v>
      </c>
      <c r="L96" s="32">
        <v>33.336599999999997</v>
      </c>
      <c r="M96" s="32">
        <v>38.857599999999998</v>
      </c>
      <c r="N96" s="32">
        <v>45.292999999999999</v>
      </c>
      <c r="O96" s="32">
        <v>53.887799999999999</v>
      </c>
      <c r="P96" s="56">
        <v>55.771599999999999</v>
      </c>
      <c r="Q96" s="32">
        <f>_xlfn.RANK.EQ(Table11[[#This Row],[2023]], Table11[2023], 0)</f>
        <v>105</v>
      </c>
      <c r="R96" s="32" t="str">
        <f>IF(Table11[[#This Row],[2023]]&gt;=80,"4",
 IF(Table11[[#This Row],[2023]]&gt;=70,"3",
 IF(Table11[[#This Row],[2023]]&gt;=50,"2","1")))</f>
        <v>2</v>
      </c>
      <c r="S96" s="32">
        <f>Table11[[#This Row],[2023]] - Table11[[#This Row],[2010]]</f>
        <v>47.8416</v>
      </c>
    </row>
    <row r="97" spans="2:19" x14ac:dyDescent="0.3">
      <c r="B97" s="38" t="s">
        <v>136</v>
      </c>
      <c r="C97" s="32">
        <v>90.72</v>
      </c>
      <c r="D97" s="32">
        <v>91.42</v>
      </c>
      <c r="E97" s="32">
        <v>92.86</v>
      </c>
      <c r="F97" s="32">
        <v>93.956400000000002</v>
      </c>
      <c r="G97" s="32">
        <v>91.666700000000006</v>
      </c>
      <c r="H97" s="32">
        <v>91.724100000000007</v>
      </c>
      <c r="I97" s="32">
        <v>90.411000000000001</v>
      </c>
      <c r="J97" s="32">
        <v>93.197299999999998</v>
      </c>
      <c r="K97" s="32">
        <v>91.891900000000007</v>
      </c>
      <c r="L97" s="32">
        <v>93.288600000000002</v>
      </c>
      <c r="M97" s="32">
        <v>91.333299999999994</v>
      </c>
      <c r="N97" s="32">
        <v>92.052999999999997</v>
      </c>
      <c r="O97" s="32">
        <v>92.5197</v>
      </c>
      <c r="P97" s="56">
        <v>97.006799999999998</v>
      </c>
      <c r="Q97" s="32">
        <f>_xlfn.RANK.EQ(Table11[[#This Row],[2023]], Table11[2023], 0)</f>
        <v>13</v>
      </c>
      <c r="R97" s="32" t="str">
        <f>IF(Table11[[#This Row],[2023]]&gt;=80,"4",
 IF(Table11[[#This Row],[2023]]&gt;=70,"3",
 IF(Table11[[#This Row],[2023]]&gt;=50,"2","1")))</f>
        <v>4</v>
      </c>
      <c r="S97" s="32">
        <f>Table11[[#This Row],[2023]] - Table11[[#This Row],[2010]]</f>
        <v>6.2867999999999995</v>
      </c>
    </row>
    <row r="98" spans="2:19" x14ac:dyDescent="0.3">
      <c r="B98" s="38" t="s">
        <v>140</v>
      </c>
      <c r="C98" s="32">
        <v>80.459999999999994</v>
      </c>
      <c r="D98" s="32">
        <v>81.23</v>
      </c>
      <c r="E98" s="32">
        <v>81.644499999999994</v>
      </c>
      <c r="F98" s="32">
        <v>82.78</v>
      </c>
      <c r="G98" s="32">
        <v>84</v>
      </c>
      <c r="H98" s="32">
        <v>85.2</v>
      </c>
      <c r="I98" s="32">
        <v>86.5</v>
      </c>
      <c r="J98" s="32">
        <v>87.7</v>
      </c>
      <c r="K98" s="32">
        <v>89</v>
      </c>
      <c r="L98" s="32">
        <v>89.863699999999994</v>
      </c>
      <c r="M98" s="32">
        <v>95.234200000000001</v>
      </c>
      <c r="N98" s="32">
        <v>96.115099999999998</v>
      </c>
      <c r="O98" s="32">
        <v>96.194199999999995</v>
      </c>
      <c r="P98" s="56">
        <v>96.163799999999995</v>
      </c>
      <c r="Q98" s="32">
        <f>_xlfn.RANK.EQ(Table11[[#This Row],[2023]], Table11[2023], 0)</f>
        <v>15</v>
      </c>
      <c r="R98" s="32" t="str">
        <f>IF(Table11[[#This Row],[2023]]&gt;=80,"4",
 IF(Table11[[#This Row],[2023]]&gt;=70,"3",
 IF(Table11[[#This Row],[2023]]&gt;=50,"2","1")))</f>
        <v>4</v>
      </c>
      <c r="S98" s="32">
        <f>Table11[[#This Row],[2023]] - Table11[[#This Row],[2010]]</f>
        <v>15.703800000000001</v>
      </c>
    </row>
    <row r="99" spans="2:19" x14ac:dyDescent="0.3">
      <c r="B99" s="38" t="s">
        <v>135</v>
      </c>
      <c r="C99" s="32">
        <v>10</v>
      </c>
      <c r="D99" s="32">
        <v>10.6</v>
      </c>
      <c r="E99" s="32">
        <v>13.5</v>
      </c>
      <c r="F99" s="32">
        <v>15.5</v>
      </c>
      <c r="G99" s="32">
        <v>17.600000000000001</v>
      </c>
      <c r="H99" s="32">
        <v>19.7043</v>
      </c>
      <c r="I99" s="32">
        <v>24.5718</v>
      </c>
      <c r="J99" s="32">
        <v>30.4</v>
      </c>
      <c r="K99" s="32">
        <v>33.912999999999997</v>
      </c>
      <c r="L99" s="32">
        <v>37.831899999999997</v>
      </c>
      <c r="M99" s="32">
        <v>42.203699999999998</v>
      </c>
      <c r="N99" s="32">
        <v>47.080599999999997</v>
      </c>
      <c r="O99" s="32">
        <v>49.130699999999997</v>
      </c>
      <c r="P99" s="56">
        <v>58.231400000000001</v>
      </c>
      <c r="Q99" s="32">
        <f>_xlfn.RANK.EQ(Table11[[#This Row],[2023]], Table11[2023], 0)</f>
        <v>103</v>
      </c>
      <c r="R99" s="32" t="str">
        <f>IF(Table11[[#This Row],[2023]]&gt;=80,"4",
 IF(Table11[[#This Row],[2023]]&gt;=70,"3",
 IF(Table11[[#This Row],[2023]]&gt;=50,"2","1")))</f>
        <v>2</v>
      </c>
      <c r="S99" s="32">
        <f>Table11[[#This Row],[2023]] - Table11[[#This Row],[2010]]</f>
        <v>48.231400000000001</v>
      </c>
    </row>
    <row r="100" spans="2:19" x14ac:dyDescent="0.3">
      <c r="B100" s="38" t="s">
        <v>134</v>
      </c>
      <c r="C100" s="32">
        <v>11.5</v>
      </c>
      <c r="D100" s="32">
        <v>13.8</v>
      </c>
      <c r="E100" s="32">
        <v>16.100000000000001</v>
      </c>
      <c r="F100" s="32">
        <v>19.100000000000001</v>
      </c>
      <c r="G100" s="32">
        <v>21</v>
      </c>
      <c r="H100" s="32">
        <v>22.5</v>
      </c>
      <c r="I100" s="32">
        <v>24.1</v>
      </c>
      <c r="J100" s="32">
        <v>25.9</v>
      </c>
      <c r="K100" s="32">
        <v>27.7</v>
      </c>
      <c r="L100" s="32">
        <v>29.7</v>
      </c>
      <c r="M100" s="32">
        <v>31.8888</v>
      </c>
      <c r="N100" s="32">
        <v>35.509799999999998</v>
      </c>
      <c r="O100" s="32">
        <v>37.697499999999998</v>
      </c>
      <c r="P100" s="56">
        <v>39.2136</v>
      </c>
      <c r="Q100" s="32">
        <f>_xlfn.RANK.EQ(Table11[[#This Row],[2023]], Table11[2023], 0)</f>
        <v>112</v>
      </c>
      <c r="R100" s="32" t="str">
        <f>IF(Table11[[#This Row],[2023]]&gt;=80,"4",
 IF(Table11[[#This Row],[2023]]&gt;=70,"3",
 IF(Table11[[#This Row],[2023]]&gt;=50,"2","1")))</f>
        <v>1</v>
      </c>
      <c r="S100" s="32">
        <f>Table11[[#This Row],[2023]] - Table11[[#This Row],[2010]]</f>
        <v>27.7136</v>
      </c>
    </row>
    <row r="101" spans="2:19" x14ac:dyDescent="0.3">
      <c r="B101" s="38" t="s">
        <v>137</v>
      </c>
      <c r="C101" s="32">
        <v>93.39</v>
      </c>
      <c r="D101" s="32">
        <v>93.49</v>
      </c>
      <c r="E101" s="32">
        <v>94.65</v>
      </c>
      <c r="F101" s="32">
        <v>95.053399999999996</v>
      </c>
      <c r="G101" s="32">
        <v>96.3005</v>
      </c>
      <c r="H101" s="32">
        <v>96.810299999999998</v>
      </c>
      <c r="I101" s="32">
        <v>97.298199999999994</v>
      </c>
      <c r="J101" s="32">
        <v>96.357600000000005</v>
      </c>
      <c r="K101" s="32">
        <v>96.491699999999994</v>
      </c>
      <c r="L101" s="32">
        <v>98</v>
      </c>
      <c r="M101" s="32">
        <v>94.607600000000005</v>
      </c>
      <c r="N101" s="32">
        <v>99</v>
      </c>
      <c r="O101" s="32">
        <v>99</v>
      </c>
      <c r="P101" s="56">
        <v>99</v>
      </c>
      <c r="Q101" s="32">
        <f>_xlfn.RANK.EQ(Table11[[#This Row],[2023]], Table11[2023], 0)</f>
        <v>8</v>
      </c>
      <c r="R101" s="32" t="str">
        <f>IF(Table11[[#This Row],[2023]]&gt;=80,"4",
 IF(Table11[[#This Row],[2023]]&gt;=70,"3",
 IF(Table11[[#This Row],[2023]]&gt;=50,"2","1")))</f>
        <v>4</v>
      </c>
      <c r="S101" s="32">
        <f>Table11[[#This Row],[2023]] - Table11[[#This Row],[2010]]</f>
        <v>5.6099999999999994</v>
      </c>
    </row>
    <row r="102" spans="2:19" x14ac:dyDescent="0.3">
      <c r="B102" s="38" t="s">
        <v>141</v>
      </c>
      <c r="C102" s="32">
        <v>35.827800000000003</v>
      </c>
      <c r="D102" s="32">
        <v>48</v>
      </c>
      <c r="E102" s="32">
        <v>60</v>
      </c>
      <c r="F102" s="32">
        <v>66.45</v>
      </c>
      <c r="G102" s="32">
        <v>70.22</v>
      </c>
      <c r="H102" s="32">
        <v>73.53</v>
      </c>
      <c r="I102" s="32">
        <v>76.845399999999998</v>
      </c>
      <c r="J102" s="32">
        <v>80.185599999999994</v>
      </c>
      <c r="K102" s="32">
        <v>85.5</v>
      </c>
      <c r="L102" s="32">
        <v>90.259399999999999</v>
      </c>
      <c r="M102" s="32">
        <v>95.232299999999995</v>
      </c>
      <c r="N102" s="32">
        <v>95.238799999999998</v>
      </c>
      <c r="O102" s="32">
        <v>95.2453</v>
      </c>
      <c r="P102" s="56">
        <v>95.2517</v>
      </c>
      <c r="Q102" s="32">
        <f>_xlfn.RANK.EQ(Table11[[#This Row],[2023]], Table11[2023], 0)</f>
        <v>20</v>
      </c>
      <c r="R102" s="32" t="str">
        <f>IF(Table11[[#This Row],[2023]]&gt;=80,"4",
 IF(Table11[[#This Row],[2023]]&gt;=70,"3",
 IF(Table11[[#This Row],[2023]]&gt;=50,"2","1")))</f>
        <v>4</v>
      </c>
      <c r="S102" s="32">
        <f>Table11[[#This Row],[2023]] - Table11[[#This Row],[2010]]</f>
        <v>59.423899999999996</v>
      </c>
    </row>
    <row r="103" spans="2:19" x14ac:dyDescent="0.3">
      <c r="B103" s="38" t="s">
        <v>142</v>
      </c>
      <c r="C103" s="32">
        <v>8</v>
      </c>
      <c r="D103" s="32">
        <v>8</v>
      </c>
      <c r="E103" s="32">
        <v>8.1</v>
      </c>
      <c r="F103" s="32">
        <v>9</v>
      </c>
      <c r="G103" s="32">
        <v>10</v>
      </c>
      <c r="H103" s="32">
        <v>11</v>
      </c>
      <c r="I103" s="32">
        <v>12.385400000000001</v>
      </c>
      <c r="J103" s="32">
        <v>13.78</v>
      </c>
      <c r="K103" s="32">
        <v>15.34</v>
      </c>
      <c r="L103" s="32">
        <v>17.070900000000002</v>
      </c>
      <c r="M103" s="32">
        <v>18.934799999999999</v>
      </c>
      <c r="N103" s="32">
        <v>21.410699999999999</v>
      </c>
      <c r="O103" s="32">
        <v>24.2103</v>
      </c>
      <c r="P103" s="56">
        <v>27.375900000000001</v>
      </c>
      <c r="Q103" s="32">
        <f>_xlfn.RANK.EQ(Table11[[#This Row],[2023]], Table11[2023], 0)</f>
        <v>123</v>
      </c>
      <c r="R103" s="32" t="str">
        <f>IF(Table11[[#This Row],[2023]]&gt;=80,"4",
 IF(Table11[[#This Row],[2023]]&gt;=70,"3",
 IF(Table11[[#This Row],[2023]]&gt;=50,"2","1")))</f>
        <v>1</v>
      </c>
      <c r="S103" s="32">
        <f>Table11[[#This Row],[2023]] - Table11[[#This Row],[2010]]</f>
        <v>19.375900000000001</v>
      </c>
    </row>
    <row r="104" spans="2:19" x14ac:dyDescent="0.3">
      <c r="B104" s="38" t="s">
        <v>143</v>
      </c>
      <c r="C104" s="32">
        <v>40.1</v>
      </c>
      <c r="D104" s="32">
        <v>42.7</v>
      </c>
      <c r="E104" s="32">
        <v>40.301900000000003</v>
      </c>
      <c r="F104" s="32">
        <v>44.03</v>
      </c>
      <c r="G104" s="32">
        <v>44.9238</v>
      </c>
      <c r="H104" s="32">
        <v>51.205399999999997</v>
      </c>
      <c r="I104" s="32">
        <v>54</v>
      </c>
      <c r="J104" s="32">
        <v>59.950600000000001</v>
      </c>
      <c r="K104" s="32">
        <v>61.805500000000002</v>
      </c>
      <c r="L104" s="32">
        <v>63.628399999999999</v>
      </c>
      <c r="M104" s="32">
        <v>70.009699999999995</v>
      </c>
      <c r="N104" s="32">
        <v>77.031000000000006</v>
      </c>
      <c r="O104" s="32">
        <v>77.704099999999997</v>
      </c>
      <c r="P104" s="56">
        <v>68.548500000000004</v>
      </c>
      <c r="Q104" s="32">
        <f>_xlfn.RANK.EQ(Table11[[#This Row],[2023]], Table11[2023], 0)</f>
        <v>98</v>
      </c>
      <c r="R104" s="32" t="str">
        <f>IF(Table11[[#This Row],[2023]]&gt;=80,"4",
 IF(Table11[[#This Row],[2023]]&gt;=70,"3",
 IF(Table11[[#This Row],[2023]]&gt;=50,"2","1")))</f>
        <v>2</v>
      </c>
      <c r="S104" s="32">
        <f>Table11[[#This Row],[2023]] - Table11[[#This Row],[2010]]</f>
        <v>28.448500000000003</v>
      </c>
    </row>
    <row r="105" spans="2:19" x14ac:dyDescent="0.3">
      <c r="B105" s="38" t="s">
        <v>150</v>
      </c>
      <c r="C105" s="32">
        <v>19.8</v>
      </c>
      <c r="D105" s="32">
        <v>24.763500000000001</v>
      </c>
      <c r="E105" s="32">
        <v>29.34</v>
      </c>
      <c r="F105" s="32">
        <v>36.9</v>
      </c>
      <c r="G105" s="32">
        <v>43.007399999999997</v>
      </c>
      <c r="H105" s="32">
        <v>49.716299999999997</v>
      </c>
      <c r="I105" s="32">
        <v>53.4041</v>
      </c>
      <c r="J105" s="32">
        <v>61.075800000000001</v>
      </c>
      <c r="K105" s="32">
        <v>64.993499999999997</v>
      </c>
      <c r="L105" s="32">
        <v>68.517600000000002</v>
      </c>
      <c r="M105" s="32">
        <v>73.957499999999996</v>
      </c>
      <c r="N105" s="32">
        <v>77.0184</v>
      </c>
      <c r="O105" s="32">
        <v>76.259200000000007</v>
      </c>
      <c r="P105" s="56">
        <v>78.094800000000006</v>
      </c>
      <c r="Q105" s="32">
        <f>_xlfn.RANK.EQ(Table11[[#This Row],[2023]], Table11[2023], 0)</f>
        <v>84</v>
      </c>
      <c r="R105" s="32" t="str">
        <f>IF(Table11[[#This Row],[2023]]&gt;=80,"4",
 IF(Table11[[#This Row],[2023]]&gt;=70,"3",
 IF(Table11[[#This Row],[2023]]&gt;=50,"2","1")))</f>
        <v>3</v>
      </c>
      <c r="S105" s="32">
        <f>Table11[[#This Row],[2023]] - Table11[[#This Row],[2010]]</f>
        <v>58.294800000000009</v>
      </c>
    </row>
    <row r="106" spans="2:19" x14ac:dyDescent="0.3">
      <c r="B106" s="38" t="s">
        <v>144</v>
      </c>
      <c r="C106" s="32">
        <v>34.770000000000003</v>
      </c>
      <c r="D106" s="32">
        <v>36.01</v>
      </c>
      <c r="E106" s="32">
        <v>38.200000000000003</v>
      </c>
      <c r="F106" s="32">
        <v>39.200000000000003</v>
      </c>
      <c r="G106" s="32">
        <v>40.244700000000002</v>
      </c>
      <c r="H106" s="32">
        <v>40.852600000000002</v>
      </c>
      <c r="I106" s="32">
        <v>45.4617</v>
      </c>
      <c r="J106" s="32">
        <v>50.450400000000002</v>
      </c>
      <c r="K106" s="32">
        <v>55.054299999999998</v>
      </c>
      <c r="L106" s="32">
        <v>59.950499999999998</v>
      </c>
      <c r="M106" s="32">
        <v>65.251800000000003</v>
      </c>
      <c r="N106" s="32">
        <v>71.107799999999997</v>
      </c>
      <c r="O106" s="32">
        <v>74.674999999999997</v>
      </c>
      <c r="P106" s="56">
        <v>79.484800000000007</v>
      </c>
      <c r="Q106" s="32">
        <f>_xlfn.RANK.EQ(Table11[[#This Row],[2023]], Table11[2023], 0)</f>
        <v>81</v>
      </c>
      <c r="R106" s="32" t="str">
        <f>IF(Table11[[#This Row],[2023]]&gt;=80,"4",
 IF(Table11[[#This Row],[2023]]&gt;=70,"3",
 IF(Table11[[#This Row],[2023]]&gt;=50,"2","1")))</f>
        <v>3</v>
      </c>
      <c r="S106" s="32">
        <f>Table11[[#This Row],[2023]] - Table11[[#This Row],[2010]]</f>
        <v>44.714800000000004</v>
      </c>
    </row>
    <row r="107" spans="2:19" x14ac:dyDescent="0.3">
      <c r="B107" s="38" t="s">
        <v>145</v>
      </c>
      <c r="C107" s="32">
        <v>25</v>
      </c>
      <c r="D107" s="32">
        <v>29</v>
      </c>
      <c r="E107" s="32">
        <v>30.8</v>
      </c>
      <c r="F107" s="32">
        <v>32.700000000000003</v>
      </c>
      <c r="G107" s="32">
        <v>34.700000000000003</v>
      </c>
      <c r="H107" s="32">
        <v>36.9</v>
      </c>
      <c r="I107" s="32">
        <v>39.200000000000003</v>
      </c>
      <c r="J107" s="32">
        <v>41.6</v>
      </c>
      <c r="K107" s="32">
        <v>44.1</v>
      </c>
      <c r="L107" s="32">
        <v>43.026600000000002</v>
      </c>
      <c r="M107" s="32">
        <v>53.764899999999997</v>
      </c>
      <c r="N107" s="32">
        <v>66.907799999999995</v>
      </c>
      <c r="O107" s="32">
        <v>75.211100000000002</v>
      </c>
      <c r="P107" s="56">
        <v>83.766099999999994</v>
      </c>
      <c r="Q107" s="32">
        <f>_xlfn.RANK.EQ(Table11[[#This Row],[2023]], Table11[2023], 0)</f>
        <v>66</v>
      </c>
      <c r="R107" s="32" t="str">
        <f>IF(Table11[[#This Row],[2023]]&gt;=80,"4",
 IF(Table11[[#This Row],[2023]]&gt;=70,"3",
 IF(Table11[[#This Row],[2023]]&gt;=50,"2","1")))</f>
        <v>4</v>
      </c>
      <c r="S107" s="32">
        <f>Table11[[#This Row],[2023]] - Table11[[#This Row],[2010]]</f>
        <v>58.766099999999994</v>
      </c>
    </row>
    <row r="108" spans="2:19" x14ac:dyDescent="0.3">
      <c r="B108" s="38" t="s">
        <v>148</v>
      </c>
      <c r="C108" s="32">
        <v>62.32</v>
      </c>
      <c r="D108" s="32">
        <v>61.95</v>
      </c>
      <c r="E108" s="32">
        <v>62.31</v>
      </c>
      <c r="F108" s="32">
        <v>62.849200000000003</v>
      </c>
      <c r="G108" s="32">
        <v>66.598699999999994</v>
      </c>
      <c r="H108" s="32">
        <v>67.997</v>
      </c>
      <c r="I108" s="32">
        <v>73.300700000000006</v>
      </c>
      <c r="J108" s="32">
        <v>75.985399999999998</v>
      </c>
      <c r="K108" s="32">
        <v>77.541700000000006</v>
      </c>
      <c r="L108" s="32">
        <v>80.435900000000004</v>
      </c>
      <c r="M108" s="32">
        <v>83.184899999999999</v>
      </c>
      <c r="N108" s="32">
        <v>85.374899999999997</v>
      </c>
      <c r="O108" s="32">
        <v>86.941100000000006</v>
      </c>
      <c r="P108" s="56">
        <v>86.414699999999996</v>
      </c>
      <c r="Q108" s="32">
        <f>_xlfn.RANK.EQ(Table11[[#This Row],[2023]], Table11[2023], 0)</f>
        <v>56</v>
      </c>
      <c r="R108" s="32" t="str">
        <f>IF(Table11[[#This Row],[2023]]&gt;=80,"4",
 IF(Table11[[#This Row],[2023]]&gt;=70,"3",
 IF(Table11[[#This Row],[2023]]&gt;=50,"2","1")))</f>
        <v>4</v>
      </c>
      <c r="S108" s="32">
        <f>Table11[[#This Row],[2023]] - Table11[[#This Row],[2010]]</f>
        <v>24.094699999999996</v>
      </c>
    </row>
    <row r="109" spans="2:19" x14ac:dyDescent="0.3">
      <c r="B109" s="38" t="s">
        <v>149</v>
      </c>
      <c r="C109" s="32">
        <v>53.3</v>
      </c>
      <c r="D109" s="32">
        <v>55.25</v>
      </c>
      <c r="E109" s="32">
        <v>60.34</v>
      </c>
      <c r="F109" s="32">
        <v>62.095599999999997</v>
      </c>
      <c r="G109" s="32">
        <v>64.592399999999998</v>
      </c>
      <c r="H109" s="32">
        <v>68.632900000000006</v>
      </c>
      <c r="I109" s="32">
        <v>70.423599999999993</v>
      </c>
      <c r="J109" s="32">
        <v>73.791200000000003</v>
      </c>
      <c r="K109" s="32">
        <v>74.661000000000001</v>
      </c>
      <c r="L109" s="32">
        <v>75.346400000000003</v>
      </c>
      <c r="M109" s="32">
        <v>78.261700000000005</v>
      </c>
      <c r="N109" s="32">
        <v>82.308999999999997</v>
      </c>
      <c r="O109" s="32">
        <v>84.496899999999997</v>
      </c>
      <c r="P109" s="56">
        <v>85.790099999999995</v>
      </c>
      <c r="Q109" s="32">
        <f>_xlfn.RANK.EQ(Table11[[#This Row],[2023]], Table11[2023], 0)</f>
        <v>59</v>
      </c>
      <c r="R109" s="32" t="str">
        <f>IF(Table11[[#This Row],[2023]]&gt;=80,"4",
 IF(Table11[[#This Row],[2023]]&gt;=70,"3",
 IF(Table11[[#This Row],[2023]]&gt;=50,"2","1")))</f>
        <v>4</v>
      </c>
      <c r="S109" s="32">
        <f>Table11[[#This Row],[2023]] - Table11[[#This Row],[2010]]</f>
        <v>32.490099999999998</v>
      </c>
    </row>
    <row r="110" spans="2:19" x14ac:dyDescent="0.3">
      <c r="B110" s="38" t="s">
        <v>152</v>
      </c>
      <c r="C110" s="32">
        <v>69</v>
      </c>
      <c r="D110" s="32">
        <v>69</v>
      </c>
      <c r="E110" s="32">
        <v>69.3</v>
      </c>
      <c r="F110" s="32">
        <v>85.3</v>
      </c>
      <c r="G110" s="32">
        <v>91.49</v>
      </c>
      <c r="H110" s="32">
        <v>92.884799999999998</v>
      </c>
      <c r="I110" s="32">
        <v>95.124700000000004</v>
      </c>
      <c r="J110" s="32">
        <v>97.388800000000003</v>
      </c>
      <c r="K110" s="32">
        <v>99.652799999999999</v>
      </c>
      <c r="L110" s="32">
        <v>99.652799999999999</v>
      </c>
      <c r="M110" s="32">
        <v>99.652799999999999</v>
      </c>
      <c r="N110" s="32">
        <v>99.652799999999999</v>
      </c>
      <c r="O110" s="32">
        <v>99.652799999999999</v>
      </c>
      <c r="P110" s="56">
        <v>99.652799999999999</v>
      </c>
      <c r="Q110" s="32">
        <f>_xlfn.RANK.EQ(Table11[[#This Row],[2023]], Table11[2023], 0)</f>
        <v>5</v>
      </c>
      <c r="R110" s="32" t="str">
        <f>IF(Table11[[#This Row],[2023]]&gt;=80,"4",
 IF(Table11[[#This Row],[2023]]&gt;=70,"3",
 IF(Table11[[#This Row],[2023]]&gt;=50,"2","1")))</f>
        <v>4</v>
      </c>
      <c r="S110" s="32">
        <f>Table11[[#This Row],[2023]] - Table11[[#This Row],[2010]]</f>
        <v>30.652799999999999</v>
      </c>
    </row>
    <row r="111" spans="2:19" x14ac:dyDescent="0.3">
      <c r="B111" s="38" t="s">
        <v>153</v>
      </c>
      <c r="C111" s="32">
        <v>39.93</v>
      </c>
      <c r="D111" s="32">
        <v>40.01</v>
      </c>
      <c r="E111" s="32">
        <v>45.88</v>
      </c>
      <c r="F111" s="32">
        <v>49.764499999999998</v>
      </c>
      <c r="G111" s="32">
        <v>54.078299999999999</v>
      </c>
      <c r="H111" s="32">
        <v>55.763199999999998</v>
      </c>
      <c r="I111" s="32">
        <v>59.503999999999998</v>
      </c>
      <c r="J111" s="32">
        <v>63.747300000000003</v>
      </c>
      <c r="K111" s="32">
        <v>70.681299999999993</v>
      </c>
      <c r="L111" s="32">
        <v>73.657499999999999</v>
      </c>
      <c r="M111" s="32">
        <v>78.455299999999994</v>
      </c>
      <c r="N111" s="32">
        <v>83.590400000000002</v>
      </c>
      <c r="O111" s="32">
        <v>85.503100000000003</v>
      </c>
      <c r="P111" s="56">
        <v>89.203400000000002</v>
      </c>
      <c r="Q111" s="32">
        <f>_xlfn.RANK.EQ(Table11[[#This Row],[2023]], Table11[2023], 0)</f>
        <v>45</v>
      </c>
      <c r="R111" s="32" t="str">
        <f>IF(Table11[[#This Row],[2023]]&gt;=80,"4",
 IF(Table11[[#This Row],[2023]]&gt;=70,"3",
 IF(Table11[[#This Row],[2023]]&gt;=50,"2","1")))</f>
        <v>4</v>
      </c>
      <c r="S111" s="32">
        <f>Table11[[#This Row],[2023]] - Table11[[#This Row],[2010]]</f>
        <v>49.273400000000002</v>
      </c>
    </row>
    <row r="112" spans="2:19" x14ac:dyDescent="0.3">
      <c r="B112" s="38" t="s">
        <v>154</v>
      </c>
      <c r="C112" s="32">
        <v>49</v>
      </c>
      <c r="D112" s="32">
        <v>58</v>
      </c>
      <c r="E112" s="32">
        <v>66</v>
      </c>
      <c r="F112" s="32">
        <v>67.97</v>
      </c>
      <c r="G112" s="32">
        <v>70.517600000000002</v>
      </c>
      <c r="H112" s="32">
        <v>70.099199999999996</v>
      </c>
      <c r="I112" s="32">
        <v>73.091399999999993</v>
      </c>
      <c r="J112" s="32">
        <v>76.008099999999999</v>
      </c>
      <c r="K112" s="32">
        <v>80.864699999999999</v>
      </c>
      <c r="L112" s="32">
        <v>82.642200000000003</v>
      </c>
      <c r="M112" s="32">
        <v>84.994699999999995</v>
      </c>
      <c r="N112" s="32">
        <v>88.213800000000006</v>
      </c>
      <c r="O112" s="32">
        <v>90.418000000000006</v>
      </c>
      <c r="P112" s="56">
        <v>92.245000000000005</v>
      </c>
      <c r="Q112" s="32">
        <f>_xlfn.RANK.EQ(Table11[[#This Row],[2023]], Table11[2023], 0)</f>
        <v>31</v>
      </c>
      <c r="R112" s="32" t="str">
        <f>IF(Table11[[#This Row],[2023]]&gt;=80,"4",
 IF(Table11[[#This Row],[2023]]&gt;=70,"3",
 IF(Table11[[#This Row],[2023]]&gt;=50,"2","1")))</f>
        <v>4</v>
      </c>
      <c r="S112" s="32">
        <f>Table11[[#This Row],[2023]] - Table11[[#This Row],[2010]]</f>
        <v>43.245000000000005</v>
      </c>
    </row>
    <row r="113" spans="2:19" x14ac:dyDescent="0.3">
      <c r="B113" s="38" t="s">
        <v>155</v>
      </c>
      <c r="C113" s="32">
        <v>8</v>
      </c>
      <c r="D113" s="32">
        <v>7</v>
      </c>
      <c r="E113" s="32">
        <v>8.0238499999999995</v>
      </c>
      <c r="F113" s="32">
        <v>9</v>
      </c>
      <c r="G113" s="32">
        <v>10.6</v>
      </c>
      <c r="H113" s="32">
        <v>12.5</v>
      </c>
      <c r="I113" s="32">
        <v>14.6</v>
      </c>
      <c r="J113" s="32">
        <v>17.2</v>
      </c>
      <c r="K113" s="32">
        <v>19.2</v>
      </c>
      <c r="L113" s="32">
        <v>21.358000000000001</v>
      </c>
      <c r="M113" s="32">
        <v>23.8</v>
      </c>
      <c r="N113" s="32">
        <v>24.441600000000001</v>
      </c>
      <c r="O113" s="32">
        <v>31.225200000000001</v>
      </c>
      <c r="P113" s="56">
        <v>34.200499999999998</v>
      </c>
      <c r="Q113" s="32">
        <f>_xlfn.RANK.EQ(Table11[[#This Row],[2023]], Table11[2023], 0)</f>
        <v>116</v>
      </c>
      <c r="R113" s="32" t="str">
        <f>IF(Table11[[#This Row],[2023]]&gt;=80,"4",
 IF(Table11[[#This Row],[2023]]&gt;=70,"3",
 IF(Table11[[#This Row],[2023]]&gt;=50,"2","1")))</f>
        <v>1</v>
      </c>
      <c r="S113" s="32">
        <f>Table11[[#This Row],[2023]] - Table11[[#This Row],[2010]]</f>
        <v>26.200499999999998</v>
      </c>
    </row>
    <row r="114" spans="2:19" x14ac:dyDescent="0.3">
      <c r="B114" s="38" t="s">
        <v>156</v>
      </c>
      <c r="C114" s="32">
        <v>41</v>
      </c>
      <c r="D114" s="32">
        <v>47.5</v>
      </c>
      <c r="E114" s="32">
        <v>54</v>
      </c>
      <c r="F114" s="32">
        <v>60.5</v>
      </c>
      <c r="G114" s="32">
        <v>64.713700000000003</v>
      </c>
      <c r="H114" s="32">
        <v>69.616200000000006</v>
      </c>
      <c r="I114" s="32">
        <v>74.879300000000001</v>
      </c>
      <c r="J114" s="32">
        <v>94.175600000000003</v>
      </c>
      <c r="K114" s="32">
        <v>93.31</v>
      </c>
      <c r="L114" s="32">
        <v>95.724699999999999</v>
      </c>
      <c r="M114" s="32">
        <v>97.862300000000005</v>
      </c>
      <c r="N114" s="32">
        <v>100</v>
      </c>
      <c r="O114" s="32">
        <v>100</v>
      </c>
      <c r="P114" s="56">
        <v>100</v>
      </c>
      <c r="Q114" s="32">
        <f>_xlfn.RANK.EQ(Table11[[#This Row],[2023]], Table11[2023], 0)</f>
        <v>1</v>
      </c>
      <c r="R114" s="32" t="str">
        <f>IF(Table11[[#This Row],[2023]]&gt;=80,"4",
 IF(Table11[[#This Row],[2023]]&gt;=70,"3",
 IF(Table11[[#This Row],[2023]]&gt;=50,"2","1")))</f>
        <v>4</v>
      </c>
      <c r="S114" s="32">
        <f>Table11[[#This Row],[2023]] - Table11[[#This Row],[2010]]</f>
        <v>59</v>
      </c>
    </row>
    <row r="115" spans="2:19" x14ac:dyDescent="0.3">
      <c r="B115" s="38" t="s">
        <v>165</v>
      </c>
      <c r="C115" s="32">
        <v>40.9</v>
      </c>
      <c r="D115" s="32">
        <v>42.2</v>
      </c>
      <c r="E115" s="32">
        <v>48.1</v>
      </c>
      <c r="F115" s="32">
        <v>53.450400000000002</v>
      </c>
      <c r="G115" s="32">
        <v>62.075099999999999</v>
      </c>
      <c r="H115" s="32">
        <v>65.316999999999993</v>
      </c>
      <c r="I115" s="32">
        <v>67.056799999999996</v>
      </c>
      <c r="J115" s="32">
        <v>70.330799999999996</v>
      </c>
      <c r="K115" s="32">
        <v>73.360699999999994</v>
      </c>
      <c r="L115" s="32">
        <v>77.416799999999995</v>
      </c>
      <c r="M115" s="32">
        <v>78.367999999999995</v>
      </c>
      <c r="N115" s="32">
        <v>81.165899999999993</v>
      </c>
      <c r="O115" s="32">
        <v>83.538300000000007</v>
      </c>
      <c r="P115" s="56">
        <v>85.357500000000002</v>
      </c>
      <c r="Q115" s="32">
        <f>_xlfn.RANK.EQ(Table11[[#This Row],[2023]], Table11[2023], 0)</f>
        <v>60</v>
      </c>
      <c r="R115" s="32" t="str">
        <f>IF(Table11[[#This Row],[2023]]&gt;=80,"4",
 IF(Table11[[#This Row],[2023]]&gt;=70,"3",
 IF(Table11[[#This Row],[2023]]&gt;=50,"2","1")))</f>
        <v>4</v>
      </c>
      <c r="S115" s="32">
        <f>Table11[[#This Row],[2023]] - Table11[[#This Row],[2010]]</f>
        <v>44.457500000000003</v>
      </c>
    </row>
    <row r="116" spans="2:19" x14ac:dyDescent="0.3">
      <c r="B116" s="38" t="s">
        <v>173</v>
      </c>
      <c r="C116" s="32">
        <v>41</v>
      </c>
      <c r="D116" s="32">
        <v>43.164000000000001</v>
      </c>
      <c r="E116" s="32">
        <v>47.076000000000001</v>
      </c>
      <c r="F116" s="32">
        <v>50.4</v>
      </c>
      <c r="G116" s="32">
        <v>51.2547</v>
      </c>
      <c r="H116" s="32">
        <v>54.259599999999999</v>
      </c>
      <c r="I116" s="32">
        <v>56.514699999999998</v>
      </c>
      <c r="J116" s="32">
        <v>62.6</v>
      </c>
      <c r="K116" s="32">
        <v>69.2</v>
      </c>
      <c r="L116" s="32">
        <v>76.599999999999994</v>
      </c>
      <c r="M116" s="32">
        <v>84.822299999999998</v>
      </c>
      <c r="N116" s="32">
        <v>87.338300000000004</v>
      </c>
      <c r="O116" s="32">
        <v>87.035300000000007</v>
      </c>
      <c r="P116" s="56">
        <v>87.400899999999993</v>
      </c>
      <c r="Q116" s="32">
        <f>_xlfn.RANK.EQ(Table11[[#This Row],[2023]], Table11[2023], 0)</f>
        <v>50</v>
      </c>
      <c r="R116" s="32" t="str">
        <f>IF(Table11[[#This Row],[2023]]&gt;=80,"4",
 IF(Table11[[#This Row],[2023]]&gt;=70,"3",
 IF(Table11[[#This Row],[2023]]&gt;=50,"2","1")))</f>
        <v>4</v>
      </c>
      <c r="S116" s="32">
        <f>Table11[[#This Row],[2023]] - Table11[[#This Row],[2010]]</f>
        <v>46.400899999999993</v>
      </c>
    </row>
    <row r="117" spans="2:19" x14ac:dyDescent="0.3">
      <c r="B117" s="38" t="s">
        <v>159</v>
      </c>
      <c r="C117" s="32">
        <v>71</v>
      </c>
      <c r="D117" s="32">
        <v>71</v>
      </c>
      <c r="E117" s="32">
        <v>72</v>
      </c>
      <c r="F117" s="32">
        <v>80.902100000000004</v>
      </c>
      <c r="G117" s="32">
        <v>79.029200000000003</v>
      </c>
      <c r="H117" s="32">
        <v>79.013000000000005</v>
      </c>
      <c r="I117" s="32">
        <v>84.452299999999994</v>
      </c>
      <c r="J117" s="32">
        <v>84.452299999999994</v>
      </c>
      <c r="K117" s="32">
        <v>88.165599999999998</v>
      </c>
      <c r="L117" s="32">
        <v>88.949299999999994</v>
      </c>
      <c r="M117" s="32">
        <v>92.004300000000001</v>
      </c>
      <c r="N117" s="32">
        <v>96.924700000000001</v>
      </c>
      <c r="O117" s="32">
        <v>95.953900000000004</v>
      </c>
      <c r="P117" s="56">
        <v>94.285200000000003</v>
      </c>
      <c r="Q117" s="32">
        <f>_xlfn.RANK.EQ(Table11[[#This Row],[2023]], Table11[2023], 0)</f>
        <v>23</v>
      </c>
      <c r="R117" s="32" t="str">
        <f>IF(Table11[[#This Row],[2023]]&gt;=80,"4",
 IF(Table11[[#This Row],[2023]]&gt;=70,"3",
 IF(Table11[[#This Row],[2023]]&gt;=50,"2","1")))</f>
        <v>4</v>
      </c>
      <c r="S117" s="32">
        <f>Table11[[#This Row],[2023]] - Table11[[#This Row],[2010]]</f>
        <v>23.285200000000003</v>
      </c>
    </row>
    <row r="118" spans="2:19" x14ac:dyDescent="0.3">
      <c r="B118" s="38" t="s">
        <v>583</v>
      </c>
      <c r="C118" s="32">
        <v>75.709999999999994</v>
      </c>
      <c r="D118" s="32">
        <v>74.44</v>
      </c>
      <c r="E118" s="32">
        <v>76.709999999999994</v>
      </c>
      <c r="F118" s="32">
        <v>77.882599999999996</v>
      </c>
      <c r="G118" s="32">
        <v>79.984300000000005</v>
      </c>
      <c r="H118" s="32">
        <v>77.634699999999995</v>
      </c>
      <c r="I118" s="32">
        <v>80.475899999999996</v>
      </c>
      <c r="J118" s="32">
        <v>81.625699999999995</v>
      </c>
      <c r="K118" s="32">
        <v>80.448899999999995</v>
      </c>
      <c r="L118" s="32">
        <v>82.853700000000003</v>
      </c>
      <c r="M118" s="32">
        <v>89.920900000000003</v>
      </c>
      <c r="N118" s="32">
        <v>88.925600000000003</v>
      </c>
      <c r="O118" s="32">
        <v>89.067700000000002</v>
      </c>
      <c r="P118" s="56">
        <v>87.213099999999997</v>
      </c>
      <c r="Q118" s="32">
        <f>_xlfn.RANK.EQ(Table11[[#This Row],[2023]], Table11[2023], 0)</f>
        <v>51</v>
      </c>
      <c r="R118" s="32" t="str">
        <f>IF(Table11[[#This Row],[2023]]&gt;=80,"4",
 IF(Table11[[#This Row],[2023]]&gt;=70,"3",
 IF(Table11[[#This Row],[2023]]&gt;=50,"2","1")))</f>
        <v>4</v>
      </c>
      <c r="S118" s="32">
        <f>Table11[[#This Row],[2023]] - Table11[[#This Row],[2010]]</f>
        <v>11.503100000000003</v>
      </c>
    </row>
    <row r="119" spans="2:19" x14ac:dyDescent="0.3">
      <c r="B119" s="38" t="s">
        <v>170</v>
      </c>
      <c r="C119" s="32">
        <v>70</v>
      </c>
      <c r="D119" s="32">
        <v>67.34</v>
      </c>
      <c r="E119" s="32">
        <v>68.349999999999994</v>
      </c>
      <c r="F119" s="32">
        <v>72.675600000000003</v>
      </c>
      <c r="G119" s="32">
        <v>71.586299999999994</v>
      </c>
      <c r="H119" s="32">
        <v>73.098699999999994</v>
      </c>
      <c r="I119" s="32">
        <v>75.498500000000007</v>
      </c>
      <c r="J119" s="32">
        <v>78.885400000000004</v>
      </c>
      <c r="K119" s="32">
        <v>79.75</v>
      </c>
      <c r="L119" s="32">
        <v>83.108400000000003</v>
      </c>
      <c r="M119" s="32">
        <v>86.601299999999995</v>
      </c>
      <c r="N119" s="32">
        <v>89.004000000000005</v>
      </c>
      <c r="O119" s="32">
        <v>88.912499999999994</v>
      </c>
      <c r="P119" s="56">
        <v>90.377899999999997</v>
      </c>
      <c r="Q119" s="32">
        <f>_xlfn.RANK.EQ(Table11[[#This Row],[2023]], Table11[2023], 0)</f>
        <v>39</v>
      </c>
      <c r="R119" s="32" t="str">
        <f>IF(Table11[[#This Row],[2023]]&gt;=80,"4",
 IF(Table11[[#This Row],[2023]]&gt;=70,"3",
 IF(Table11[[#This Row],[2023]]&gt;=50,"2","1")))</f>
        <v>4</v>
      </c>
      <c r="S119" s="32">
        <f>Table11[[#This Row],[2023]] - Table11[[#This Row],[2010]]</f>
        <v>20.377899999999997</v>
      </c>
    </row>
    <row r="120" spans="2:19" x14ac:dyDescent="0.3">
      <c r="B120" s="38" t="s">
        <v>168</v>
      </c>
      <c r="C120" s="32">
        <v>31.59</v>
      </c>
      <c r="D120" s="32">
        <v>32</v>
      </c>
      <c r="E120" s="32">
        <v>34.681199999999997</v>
      </c>
      <c r="F120" s="32">
        <v>37.4</v>
      </c>
      <c r="G120" s="32">
        <v>40.08</v>
      </c>
      <c r="H120" s="32">
        <v>42.763800000000003</v>
      </c>
      <c r="I120" s="32">
        <v>45.4</v>
      </c>
      <c r="J120" s="32">
        <v>48.9452</v>
      </c>
      <c r="K120" s="32">
        <v>55.1</v>
      </c>
      <c r="L120" s="32">
        <v>62</v>
      </c>
      <c r="M120" s="32">
        <v>69.8369</v>
      </c>
      <c r="N120" s="32">
        <v>76.572000000000003</v>
      </c>
      <c r="O120" s="32">
        <v>77.6494</v>
      </c>
      <c r="P120" s="56">
        <v>78.395799999999994</v>
      </c>
      <c r="Q120" s="32">
        <f>_xlfn.RANK.EQ(Table11[[#This Row],[2023]], Table11[2023], 0)</f>
        <v>83</v>
      </c>
      <c r="R120" s="32" t="str">
        <f>IF(Table11[[#This Row],[2023]]&gt;=80,"4",
 IF(Table11[[#This Row],[2023]]&gt;=70,"3",
 IF(Table11[[#This Row],[2023]]&gt;=50,"2","1")))</f>
        <v>3</v>
      </c>
      <c r="S120" s="32">
        <f>Table11[[#This Row],[2023]] - Table11[[#This Row],[2010]]</f>
        <v>46.805799999999991</v>
      </c>
    </row>
    <row r="121" spans="2:19" x14ac:dyDescent="0.3">
      <c r="B121" s="38" t="s">
        <v>171</v>
      </c>
      <c r="C121" s="32">
        <v>90</v>
      </c>
      <c r="D121" s="32">
        <v>92.77</v>
      </c>
      <c r="E121" s="32">
        <v>93.18</v>
      </c>
      <c r="F121" s="32">
        <v>94.783600000000007</v>
      </c>
      <c r="G121" s="32">
        <v>92.523600000000002</v>
      </c>
      <c r="H121" s="32">
        <v>90.610200000000006</v>
      </c>
      <c r="I121" s="32">
        <v>89.650899999999993</v>
      </c>
      <c r="J121" s="32">
        <v>93.006299999999996</v>
      </c>
      <c r="K121" s="32">
        <v>89.247</v>
      </c>
      <c r="L121" s="32">
        <v>94.493399999999994</v>
      </c>
      <c r="M121" s="32">
        <v>94.539400000000001</v>
      </c>
      <c r="N121" s="32">
        <v>94.670299999999997</v>
      </c>
      <c r="O121" s="32">
        <v>95.009699999999995</v>
      </c>
      <c r="P121" s="56">
        <v>95.703299999999999</v>
      </c>
      <c r="Q121" s="32">
        <f>_xlfn.RANK.EQ(Table11[[#This Row],[2023]], Table11[2023], 0)</f>
        <v>17</v>
      </c>
      <c r="R121" s="32" t="str">
        <f>IF(Table11[[#This Row],[2023]]&gt;=80,"4",
 IF(Table11[[#This Row],[2023]]&gt;=70,"3",
 IF(Table11[[#This Row],[2023]]&gt;=50,"2","1")))</f>
        <v>4</v>
      </c>
      <c r="S121" s="32">
        <f>Table11[[#This Row],[2023]] - Table11[[#This Row],[2010]]</f>
        <v>5.7032999999999987</v>
      </c>
    </row>
    <row r="122" spans="2:19" x14ac:dyDescent="0.3">
      <c r="B122" s="34" t="s">
        <v>38</v>
      </c>
      <c r="C122" s="32">
        <v>83.9</v>
      </c>
      <c r="D122" s="32">
        <v>85.192999999999998</v>
      </c>
      <c r="E122" s="32">
        <v>85.2</v>
      </c>
      <c r="F122" s="32">
        <v>86.34</v>
      </c>
      <c r="G122" s="32">
        <v>83.6173</v>
      </c>
      <c r="H122" s="32">
        <v>87.479100000000003</v>
      </c>
      <c r="I122" s="32">
        <v>89.134699999999995</v>
      </c>
      <c r="J122" s="32">
        <v>89.686099999999996</v>
      </c>
      <c r="K122" s="32">
        <v>91.8</v>
      </c>
      <c r="L122" s="32">
        <v>93.146100000000004</v>
      </c>
      <c r="M122" s="32">
        <v>94.349900000000005</v>
      </c>
      <c r="N122" s="32">
        <v>95.569400000000002</v>
      </c>
      <c r="O122" s="32">
        <v>96.452799999999996</v>
      </c>
      <c r="P122" s="56">
        <v>97.344399999999993</v>
      </c>
      <c r="Q122" s="32">
        <f>_xlfn.RANK.EQ(Table11[[#This Row],[2023]], Table11[2023], 0)</f>
        <v>11</v>
      </c>
      <c r="R122" s="32" t="str">
        <f>IF(Table11[[#This Row],[2023]]&gt;=80,"4",
 IF(Table11[[#This Row],[2023]]&gt;=70,"3",
 IF(Table11[[#This Row],[2023]]&gt;=50,"2","1")))</f>
        <v>4</v>
      </c>
      <c r="S122" s="32">
        <f>Table11[[#This Row],[2023]] - Table11[[#This Row],[2010]]</f>
        <v>13.444399999999987</v>
      </c>
    </row>
    <row r="123" spans="2:19" x14ac:dyDescent="0.3">
      <c r="B123" s="38" t="s">
        <v>177</v>
      </c>
      <c r="C123" s="32">
        <v>22.4</v>
      </c>
      <c r="D123" s="32">
        <v>23.669899999999998</v>
      </c>
      <c r="E123" s="32">
        <v>26.46</v>
      </c>
      <c r="F123" s="32">
        <v>28.94</v>
      </c>
      <c r="G123" s="32">
        <v>34.886099999999999</v>
      </c>
      <c r="H123" s="32">
        <v>39.316099999999999</v>
      </c>
      <c r="I123" s="32">
        <v>47.505000000000003</v>
      </c>
      <c r="J123" s="32">
        <v>52.8919</v>
      </c>
      <c r="K123" s="32">
        <v>56.817500000000003</v>
      </c>
      <c r="L123" s="32">
        <v>66.6524</v>
      </c>
      <c r="M123" s="32">
        <v>77.843699999999998</v>
      </c>
      <c r="N123" s="32">
        <v>85.269599999999997</v>
      </c>
      <c r="O123" s="32">
        <v>87.977199999999996</v>
      </c>
      <c r="P123" s="56">
        <v>89.535300000000007</v>
      </c>
      <c r="Q123" s="32">
        <f>_xlfn.RANK.EQ(Table11[[#This Row],[2023]], Table11[2023], 0)</f>
        <v>42</v>
      </c>
      <c r="R123" s="32" t="str">
        <f>IF(Table11[[#This Row],[2023]]&gt;=80,"4",
 IF(Table11[[#This Row],[2023]]&gt;=70,"3",
 IF(Table11[[#This Row],[2023]]&gt;=50,"2","1")))</f>
        <v>4</v>
      </c>
      <c r="S123" s="32">
        <f>Table11[[#This Row],[2023]] - Table11[[#This Row],[2010]]</f>
        <v>67.135300000000001</v>
      </c>
    </row>
    <row r="124" spans="2:19" x14ac:dyDescent="0.3">
      <c r="B124" s="38" t="s">
        <v>180</v>
      </c>
      <c r="C124" s="32">
        <v>3</v>
      </c>
      <c r="D124" s="32">
        <v>4</v>
      </c>
      <c r="E124" s="32">
        <v>7</v>
      </c>
      <c r="F124" s="32">
        <v>11</v>
      </c>
      <c r="G124" s="32">
        <v>17.5</v>
      </c>
      <c r="H124" s="32">
        <v>18.600000000000001</v>
      </c>
      <c r="I124" s="32">
        <v>21.2</v>
      </c>
      <c r="J124" s="32">
        <v>24.2</v>
      </c>
      <c r="K124" s="32">
        <v>27.6</v>
      </c>
      <c r="L124" s="32">
        <v>28.0046</v>
      </c>
      <c r="M124" s="32">
        <v>32.012700000000002</v>
      </c>
      <c r="N124" s="32">
        <v>35.042000000000002</v>
      </c>
      <c r="O124" s="32">
        <v>34.510199999999998</v>
      </c>
      <c r="P124" s="56">
        <v>34.020699999999998</v>
      </c>
      <c r="Q124" s="32">
        <f>_xlfn.RANK.EQ(Table11[[#This Row],[2023]], Table11[2023], 0)</f>
        <v>117</v>
      </c>
      <c r="R124" s="32" t="str">
        <f>IF(Table11[[#This Row],[2023]]&gt;=80,"4",
 IF(Table11[[#This Row],[2023]]&gt;=70,"3",
 IF(Table11[[#This Row],[2023]]&gt;=50,"2","1")))</f>
        <v>1</v>
      </c>
      <c r="S124" s="32">
        <f>Table11[[#This Row],[2023]] - Table11[[#This Row],[2010]]</f>
        <v>31.020699999999998</v>
      </c>
    </row>
    <row r="125" spans="2:19" x14ac:dyDescent="0.3">
      <c r="B125" s="38" t="s">
        <v>176</v>
      </c>
      <c r="C125" s="32">
        <v>3</v>
      </c>
      <c r="D125" s="32">
        <v>3.5</v>
      </c>
      <c r="E125" s="32">
        <v>4</v>
      </c>
      <c r="F125" s="32">
        <v>4.5</v>
      </c>
      <c r="G125" s="32">
        <v>5.7</v>
      </c>
      <c r="H125" s="32">
        <v>7.12</v>
      </c>
      <c r="I125" s="32">
        <v>11.31</v>
      </c>
      <c r="J125" s="32">
        <v>12.360200000000001</v>
      </c>
      <c r="K125" s="32">
        <v>15.5</v>
      </c>
      <c r="L125" s="32">
        <v>20.7273</v>
      </c>
      <c r="M125" s="32">
        <v>29.023700000000002</v>
      </c>
      <c r="N125" s="32">
        <v>30.3384</v>
      </c>
      <c r="O125" s="32">
        <v>35.5105</v>
      </c>
      <c r="P125" s="56">
        <v>37.022300000000001</v>
      </c>
      <c r="Q125" s="32">
        <f>_xlfn.RANK.EQ(Table11[[#This Row],[2023]], Table11[2023], 0)</f>
        <v>114</v>
      </c>
      <c r="R125" s="32" t="str">
        <f>IF(Table11[[#This Row],[2023]]&gt;=80,"4",
 IF(Table11[[#This Row],[2023]]&gt;=70,"3",
 IF(Table11[[#This Row],[2023]]&gt;=50,"2","1")))</f>
        <v>1</v>
      </c>
      <c r="S125" s="32">
        <f>Table11[[#This Row],[2023]] - Table11[[#This Row],[2010]]</f>
        <v>34.022300000000001</v>
      </c>
    </row>
    <row r="126" spans="2:19" x14ac:dyDescent="0.3">
      <c r="B126" s="38" t="s">
        <v>182</v>
      </c>
      <c r="C126" s="32">
        <v>48.5</v>
      </c>
      <c r="D126" s="32">
        <v>55.2</v>
      </c>
      <c r="E126" s="32">
        <v>57.5</v>
      </c>
      <c r="F126" s="32">
        <v>59.9</v>
      </c>
      <c r="G126" s="32">
        <v>62.4</v>
      </c>
      <c r="H126" s="32">
        <v>65.099999999999994</v>
      </c>
      <c r="I126" s="32">
        <v>67.8</v>
      </c>
      <c r="J126" s="32">
        <v>70.599999999999994</v>
      </c>
      <c r="K126" s="32">
        <v>72.8</v>
      </c>
      <c r="L126" s="32">
        <v>75</v>
      </c>
      <c r="M126" s="32">
        <v>77.281300000000002</v>
      </c>
      <c r="N126" s="32">
        <v>84.365799999999993</v>
      </c>
      <c r="O126" s="32">
        <v>84.495699999999999</v>
      </c>
      <c r="P126" s="56">
        <v>84.699399999999997</v>
      </c>
      <c r="Q126" s="32">
        <f>_xlfn.RANK.EQ(Table11[[#This Row],[2023]], Table11[2023], 0)</f>
        <v>62</v>
      </c>
      <c r="R126" s="32" t="str">
        <f>IF(Table11[[#This Row],[2023]]&gt;=80,"4",
 IF(Table11[[#This Row],[2023]]&gt;=70,"3",
 IF(Table11[[#This Row],[2023]]&gt;=50,"2","1")))</f>
        <v>4</v>
      </c>
      <c r="S126" s="32">
        <f>Table11[[#This Row],[2023]] - Table11[[#This Row],[2010]]</f>
        <v>36.199399999999997</v>
      </c>
    </row>
    <row r="127" spans="2:19" x14ac:dyDescent="0.3">
      <c r="B127" s="38" t="s">
        <v>183</v>
      </c>
      <c r="C127" s="32">
        <v>36.799999999999997</v>
      </c>
      <c r="D127" s="32">
        <v>39.1</v>
      </c>
      <c r="E127" s="32">
        <v>41.441600000000001</v>
      </c>
      <c r="F127" s="32">
        <v>43.8</v>
      </c>
      <c r="G127" s="32">
        <v>46.16</v>
      </c>
      <c r="H127" s="32">
        <v>46.5</v>
      </c>
      <c r="I127" s="32">
        <v>49.6</v>
      </c>
      <c r="J127" s="32">
        <v>55.5002</v>
      </c>
      <c r="K127" s="32">
        <v>64.190799999999996</v>
      </c>
      <c r="L127" s="32">
        <v>66.7</v>
      </c>
      <c r="M127" s="32">
        <v>68.556399999999996</v>
      </c>
      <c r="N127" s="32">
        <v>68.3155</v>
      </c>
      <c r="O127" s="32">
        <v>70.553200000000004</v>
      </c>
      <c r="P127" s="56">
        <v>72.354200000000006</v>
      </c>
      <c r="Q127" s="32">
        <f>_xlfn.RANK.EQ(Table11[[#This Row],[2023]], Table11[2023], 0)</f>
        <v>92</v>
      </c>
      <c r="R127" s="32" t="str">
        <f>IF(Table11[[#This Row],[2023]]&gt;=80,"4",
 IF(Table11[[#This Row],[2023]]&gt;=70,"3",
 IF(Table11[[#This Row],[2023]]&gt;=50,"2","1")))</f>
        <v>3</v>
      </c>
      <c r="S127" s="32">
        <f>Table11[[#This Row],[2023]] - Table11[[#This Row],[2010]]</f>
        <v>35.554200000000009</v>
      </c>
    </row>
    <row r="128" spans="2:19" x14ac:dyDescent="0.3">
      <c r="B128" s="38" t="s">
        <v>616</v>
      </c>
      <c r="C128" s="32">
        <v>39.82</v>
      </c>
      <c r="D128" s="32">
        <v>43.0657</v>
      </c>
      <c r="E128" s="32">
        <v>45.13</v>
      </c>
      <c r="F128" s="32">
        <v>46.25</v>
      </c>
      <c r="G128" s="32">
        <v>51.037399999999998</v>
      </c>
      <c r="H128" s="32">
        <v>53.744999999999997</v>
      </c>
      <c r="I128" s="32">
        <v>58.347700000000003</v>
      </c>
      <c r="J128" s="32">
        <v>64.684600000000003</v>
      </c>
      <c r="K128" s="32">
        <v>71.0428</v>
      </c>
      <c r="L128" s="32">
        <v>73.976699999999994</v>
      </c>
      <c r="M128" s="32">
        <v>77.669600000000003</v>
      </c>
      <c r="N128" s="32">
        <v>81.4084</v>
      </c>
      <c r="O128" s="32">
        <v>83.437200000000004</v>
      </c>
      <c r="P128" s="56">
        <v>85.960700000000003</v>
      </c>
      <c r="Q128" s="32">
        <f>_xlfn.RANK.EQ(Table11[[#This Row],[2023]], Table11[2023], 0)</f>
        <v>58</v>
      </c>
      <c r="R128" s="32" t="str">
        <f>IF(Table11[[#This Row],[2023]]&gt;=80,"4",
 IF(Table11[[#This Row],[2023]]&gt;=70,"3",
 IF(Table11[[#This Row],[2023]]&gt;=50,"2","1")))</f>
        <v>4</v>
      </c>
      <c r="S128" s="32">
        <f>Table11[[#This Row],[2023]] - Table11[[#This Row],[2010]]</f>
        <v>46.140700000000002</v>
      </c>
    </row>
    <row r="129" spans="2:19" x14ac:dyDescent="0.3">
      <c r="B129" s="38" t="s">
        <v>185</v>
      </c>
      <c r="C129" s="32">
        <v>14.6</v>
      </c>
      <c r="D129" s="32">
        <v>16.5</v>
      </c>
      <c r="E129" s="32">
        <v>18.7</v>
      </c>
      <c r="F129" s="32">
        <v>21.2</v>
      </c>
      <c r="G129" s="32">
        <v>24.1</v>
      </c>
      <c r="H129" s="32">
        <v>27.3</v>
      </c>
      <c r="I129" s="32">
        <v>31</v>
      </c>
      <c r="J129" s="32">
        <v>35.200000000000003</v>
      </c>
      <c r="K129" s="32">
        <v>42.286499999999997</v>
      </c>
      <c r="L129" s="32">
        <v>50.799599999999998</v>
      </c>
      <c r="M129" s="32">
        <v>61.026499999999999</v>
      </c>
      <c r="N129" s="32">
        <v>73.312399999999997</v>
      </c>
      <c r="O129" s="32">
        <v>73.584599999999995</v>
      </c>
      <c r="P129" s="56">
        <v>74.314599999999999</v>
      </c>
      <c r="Q129" s="32">
        <f>_xlfn.RANK.EQ(Table11[[#This Row],[2023]], Table11[2023], 0)</f>
        <v>88</v>
      </c>
      <c r="R129" s="32" t="str">
        <f>IF(Table11[[#This Row],[2023]]&gt;=80,"4",
 IF(Table11[[#This Row],[2023]]&gt;=70,"3",
 IF(Table11[[#This Row],[2023]]&gt;=50,"2","1")))</f>
        <v>3</v>
      </c>
      <c r="S129" s="32">
        <f>Table11[[#This Row],[2023]] - Table11[[#This Row],[2010]]</f>
        <v>59.714599999999997</v>
      </c>
    </row>
    <row r="130" spans="2:19" x14ac:dyDescent="0.3">
      <c r="B130" s="38" t="s">
        <v>188</v>
      </c>
      <c r="C130" s="32">
        <v>23.3</v>
      </c>
      <c r="D130" s="32">
        <v>28.708300000000001</v>
      </c>
      <c r="E130" s="32">
        <v>35.270000000000003</v>
      </c>
      <c r="F130" s="32">
        <v>40.954099999999997</v>
      </c>
      <c r="G130" s="32">
        <v>46.235999999999997</v>
      </c>
      <c r="H130" s="32">
        <v>48.884599999999999</v>
      </c>
      <c r="I130" s="32">
        <v>53.000999999999998</v>
      </c>
      <c r="J130" s="32">
        <v>58.889499999999998</v>
      </c>
      <c r="K130" s="32">
        <v>62.553199999999997</v>
      </c>
      <c r="L130" s="32">
        <v>70.124799999999993</v>
      </c>
      <c r="M130" s="32">
        <v>75.037899999999993</v>
      </c>
      <c r="N130" s="32">
        <v>79.218299999999999</v>
      </c>
      <c r="O130" s="32">
        <v>82.675299999999993</v>
      </c>
      <c r="P130" s="56">
        <v>82.375500000000002</v>
      </c>
      <c r="Q130" s="32">
        <f>_xlfn.RANK.EQ(Table11[[#This Row],[2023]], Table11[2023], 0)</f>
        <v>71</v>
      </c>
      <c r="R130" s="32" t="str">
        <f>IF(Table11[[#This Row],[2023]]&gt;=80,"4",
 IF(Table11[[#This Row],[2023]]&gt;=70,"3",
 IF(Table11[[#This Row],[2023]]&gt;=50,"2","1")))</f>
        <v>4</v>
      </c>
      <c r="S130" s="32">
        <f>Table11[[#This Row],[2023]] - Table11[[#This Row],[2010]]</f>
        <v>59.075500000000005</v>
      </c>
    </row>
    <row r="131" spans="2:19" x14ac:dyDescent="0.3">
      <c r="B131" s="38" t="s">
        <v>190</v>
      </c>
      <c r="C131" s="32">
        <v>71.69</v>
      </c>
      <c r="D131" s="32">
        <v>69.729500000000002</v>
      </c>
      <c r="E131" s="32">
        <v>74.7</v>
      </c>
      <c r="F131" s="32">
        <v>71.400000000000006</v>
      </c>
      <c r="G131" s="32">
        <v>73</v>
      </c>
      <c r="H131" s="32">
        <v>74.554199999999994</v>
      </c>
      <c r="I131" s="32">
        <v>85.544399999999996</v>
      </c>
      <c r="J131" s="32">
        <v>87.274900000000002</v>
      </c>
      <c r="K131" s="32">
        <v>88.498900000000006</v>
      </c>
      <c r="L131" s="32">
        <v>89.430300000000003</v>
      </c>
      <c r="M131" s="32">
        <v>90.344700000000003</v>
      </c>
      <c r="N131" s="32">
        <v>91.2684</v>
      </c>
      <c r="O131" s="32">
        <v>92.201599999999999</v>
      </c>
      <c r="P131" s="56">
        <v>93.144400000000005</v>
      </c>
      <c r="Q131" s="32">
        <f>_xlfn.RANK.EQ(Table11[[#This Row],[2023]], Table11[2023], 0)</f>
        <v>27</v>
      </c>
      <c r="R131" s="32" t="str">
        <f>IF(Table11[[#This Row],[2023]]&gt;=80,"4",
 IF(Table11[[#This Row],[2023]]&gt;=70,"3",
 IF(Table11[[#This Row],[2023]]&gt;=50,"2","1")))</f>
        <v>4</v>
      </c>
      <c r="S131" s="32">
        <f>Table11[[#This Row],[2023]] - Table11[[#This Row],[2010]]</f>
        <v>21.454400000000007</v>
      </c>
    </row>
    <row r="132" spans="2:19" x14ac:dyDescent="0.3">
      <c r="B132" s="38" t="s">
        <v>189</v>
      </c>
      <c r="C132" s="32">
        <v>46.4</v>
      </c>
      <c r="D132" s="32">
        <v>51.404699999999998</v>
      </c>
      <c r="E132" s="32">
        <v>54.453800000000001</v>
      </c>
      <c r="F132" s="32">
        <v>57.69</v>
      </c>
      <c r="G132" s="32">
        <v>61.462499999999999</v>
      </c>
      <c r="H132" s="32">
        <v>64.570800000000006</v>
      </c>
      <c r="I132" s="32">
        <v>66.400000000000006</v>
      </c>
      <c r="J132" s="32">
        <v>70.322400000000002</v>
      </c>
      <c r="K132" s="32">
        <v>80.726799999999997</v>
      </c>
      <c r="L132" s="32">
        <v>83.351500000000001</v>
      </c>
      <c r="M132" s="32">
        <v>85.471000000000004</v>
      </c>
      <c r="N132" s="32">
        <v>87.644400000000005</v>
      </c>
      <c r="O132" s="32">
        <v>89.873000000000005</v>
      </c>
      <c r="P132" s="56">
        <v>89.896000000000001</v>
      </c>
      <c r="Q132" s="32">
        <f>_xlfn.RANK.EQ(Table11[[#This Row],[2023]], Table11[2023], 0)</f>
        <v>40</v>
      </c>
      <c r="R132" s="32" t="str">
        <f>IF(Table11[[#This Row],[2023]]&gt;=80,"4",
 IF(Table11[[#This Row],[2023]]&gt;=70,"3",
 IF(Table11[[#This Row],[2023]]&gt;=50,"2","1")))</f>
        <v>4</v>
      </c>
      <c r="S132" s="32">
        <f>Table11[[#This Row],[2023]] - Table11[[#This Row],[2010]]</f>
        <v>43.496000000000002</v>
      </c>
    </row>
    <row r="133" spans="2:19" x14ac:dyDescent="0.3">
      <c r="B133" s="38" t="s">
        <v>191</v>
      </c>
      <c r="C133" s="32">
        <v>15.9</v>
      </c>
      <c r="D133" s="32">
        <v>18.600000000000001</v>
      </c>
      <c r="E133" s="32">
        <v>23.6</v>
      </c>
      <c r="F133" s="32">
        <v>26.8</v>
      </c>
      <c r="G133" s="32">
        <v>35.5</v>
      </c>
      <c r="H133" s="32">
        <v>42.8</v>
      </c>
      <c r="I133" s="32">
        <v>46.7913</v>
      </c>
      <c r="J133" s="32">
        <v>48.7</v>
      </c>
      <c r="K133" s="32">
        <v>55.2</v>
      </c>
      <c r="L133" s="32">
        <v>70.400000000000006</v>
      </c>
      <c r="M133" s="32">
        <v>71.099999999999994</v>
      </c>
      <c r="N133" s="32">
        <v>76.590400000000002</v>
      </c>
      <c r="O133" s="32">
        <v>83.9</v>
      </c>
      <c r="P133" s="56">
        <v>89.013599999999997</v>
      </c>
      <c r="Q133" s="32">
        <f>_xlfn.RANK.EQ(Table11[[#This Row],[2023]], Table11[2023], 0)</f>
        <v>46</v>
      </c>
      <c r="R133" s="32" t="str">
        <f>IF(Table11[[#This Row],[2023]]&gt;=80,"4",
 IF(Table11[[#This Row],[2023]]&gt;=70,"3",
 IF(Table11[[#This Row],[2023]]&gt;=50,"2","1")))</f>
        <v>4</v>
      </c>
      <c r="S133" s="32">
        <f>Table11[[#This Row],[2023]] - Table11[[#This Row],[2010]]</f>
        <v>73.113599999999991</v>
      </c>
    </row>
    <row r="134" spans="2:19" x14ac:dyDescent="0.3">
      <c r="B134" s="38" t="s">
        <v>195</v>
      </c>
      <c r="C134" s="32">
        <v>8</v>
      </c>
      <c r="D134" s="32">
        <v>9.1999999999999993</v>
      </c>
      <c r="E134" s="32">
        <v>10.598000000000001</v>
      </c>
      <c r="F134" s="32">
        <v>11.3</v>
      </c>
      <c r="G134" s="32">
        <v>18.8</v>
      </c>
      <c r="H134" s="32">
        <v>22.351400000000002</v>
      </c>
      <c r="I134" s="32">
        <v>24</v>
      </c>
      <c r="J134" s="32">
        <v>30.8</v>
      </c>
      <c r="K134" s="32">
        <v>33.988999999999997</v>
      </c>
      <c r="L134" s="32">
        <v>37.508099999999999</v>
      </c>
      <c r="M134" s="32">
        <v>41.391599999999997</v>
      </c>
      <c r="N134" s="32">
        <v>45.677199999999999</v>
      </c>
      <c r="O134" s="32">
        <v>45.674700000000001</v>
      </c>
      <c r="P134" s="56">
        <v>45.731299999999997</v>
      </c>
      <c r="Q134" s="32">
        <f>_xlfn.RANK.EQ(Table11[[#This Row],[2023]], Table11[2023], 0)</f>
        <v>107</v>
      </c>
      <c r="R134" s="32" t="str">
        <f>IF(Table11[[#This Row],[2023]]&gt;=80,"4",
 IF(Table11[[#This Row],[2023]]&gt;=70,"3",
 IF(Table11[[#This Row],[2023]]&gt;=50,"2","1")))</f>
        <v>1</v>
      </c>
      <c r="S134" s="32">
        <f>Table11[[#This Row],[2023]] - Table11[[#This Row],[2010]]</f>
        <v>37.731299999999997</v>
      </c>
    </row>
    <row r="135" spans="2:19" x14ac:dyDescent="0.3">
      <c r="B135" s="38" t="s">
        <v>194</v>
      </c>
      <c r="C135" s="32">
        <v>30.65</v>
      </c>
      <c r="D135" s="32">
        <v>35.07</v>
      </c>
      <c r="E135" s="32">
        <v>36.799999999999997</v>
      </c>
      <c r="F135" s="32">
        <v>38.5</v>
      </c>
      <c r="G135" s="32">
        <v>41</v>
      </c>
      <c r="H135" s="32">
        <v>45</v>
      </c>
      <c r="I135" s="32">
        <v>53</v>
      </c>
      <c r="J135" s="32">
        <v>58.14</v>
      </c>
      <c r="K135" s="32">
        <v>69.847899999999996</v>
      </c>
      <c r="L135" s="32">
        <v>68.661600000000007</v>
      </c>
      <c r="M135" s="32">
        <v>70.3</v>
      </c>
      <c r="N135" s="32">
        <v>74.209999999999994</v>
      </c>
      <c r="O135" s="32">
        <v>78.59</v>
      </c>
      <c r="P135" s="56">
        <v>78.08</v>
      </c>
      <c r="Q135" s="32">
        <f>_xlfn.RANK.EQ(Table11[[#This Row],[2023]], Table11[2023], 0)</f>
        <v>85</v>
      </c>
      <c r="R135" s="32" t="str">
        <f>IF(Table11[[#This Row],[2023]]&gt;=80,"4",
 IF(Table11[[#This Row],[2023]]&gt;=70,"3",
 IF(Table11[[#This Row],[2023]]&gt;=50,"2","1")))</f>
        <v>3</v>
      </c>
      <c r="S135" s="32">
        <f>Table11[[#This Row],[2023]] - Table11[[#This Row],[2010]]</f>
        <v>47.43</v>
      </c>
    </row>
    <row r="136" spans="2:19" x14ac:dyDescent="0.3">
      <c r="B136" s="38" t="s">
        <v>199</v>
      </c>
      <c r="C136" s="32">
        <v>3</v>
      </c>
      <c r="D136" s="32">
        <v>3.5</v>
      </c>
      <c r="E136" s="32">
        <v>4.0999999999999996</v>
      </c>
      <c r="F136" s="32">
        <v>4.8</v>
      </c>
      <c r="G136" s="32">
        <v>6.5</v>
      </c>
      <c r="H136" s="32">
        <v>8.8000000000000007</v>
      </c>
      <c r="I136" s="32">
        <v>10.3</v>
      </c>
      <c r="J136" s="32">
        <v>12.2</v>
      </c>
      <c r="K136" s="32">
        <v>14.3</v>
      </c>
      <c r="L136" s="32">
        <v>18.7</v>
      </c>
      <c r="M136" s="32">
        <v>24.5</v>
      </c>
      <c r="N136" s="32">
        <v>32.5</v>
      </c>
      <c r="O136" s="32">
        <v>15</v>
      </c>
      <c r="P136" s="56">
        <v>33</v>
      </c>
      <c r="Q136" s="32">
        <f>_xlfn.RANK.EQ(Table11[[#This Row],[2023]], Table11[2023], 0)</f>
        <v>118</v>
      </c>
      <c r="R136" s="32" t="str">
        <f>IF(Table11[[#This Row],[2023]]&gt;=80,"4",
 IF(Table11[[#This Row],[2023]]&gt;=70,"3",
 IF(Table11[[#This Row],[2023]]&gt;=50,"2","1")))</f>
        <v>1</v>
      </c>
      <c r="S136" s="32">
        <f>Table11[[#This Row],[2023]] - Table11[[#This Row],[2010]]</f>
        <v>30</v>
      </c>
    </row>
    <row r="137" spans="2:19" x14ac:dyDescent="0.3">
      <c r="B137" s="35" t="s">
        <v>200</v>
      </c>
      <c r="C137" s="37">
        <v>6.4</v>
      </c>
      <c r="D137" s="37">
        <v>8.4</v>
      </c>
      <c r="E137" s="37">
        <v>12</v>
      </c>
      <c r="F137" s="37">
        <v>15.5</v>
      </c>
      <c r="G137" s="37">
        <v>16.364699999999999</v>
      </c>
      <c r="H137" s="37">
        <v>22.742799999999999</v>
      </c>
      <c r="I137" s="37">
        <v>23.12</v>
      </c>
      <c r="J137" s="37">
        <v>24.4</v>
      </c>
      <c r="K137" s="37">
        <v>25</v>
      </c>
      <c r="L137" s="37">
        <v>26.5883</v>
      </c>
      <c r="M137" s="37">
        <v>29.2986</v>
      </c>
      <c r="N137" s="37">
        <v>37.096699999999998</v>
      </c>
      <c r="O137" s="37">
        <v>37.886099999999999</v>
      </c>
      <c r="P137" s="58">
        <v>38.426600000000001</v>
      </c>
      <c r="Q137" s="37">
        <f>_xlfn.RANK.EQ(Table11[[#This Row],[2023]], Table11[2023], 0)</f>
        <v>113</v>
      </c>
      <c r="R137" s="37" t="str">
        <f>IF(Table11[[#This Row],[2023]]&gt;=80,"4",
 IF(Table11[[#This Row],[2023]]&gt;=70,"3",
 IF(Table11[[#This Row],[2023]]&gt;=50,"2","1")))</f>
        <v>1</v>
      </c>
      <c r="S137" s="37">
        <f>Table11[[#This Row],[2023]] - Table11[[#This Row],[2010]]</f>
        <v>32.026600000000002</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13FA-2BD1-4324-911F-9F3DA839DB79}">
  <dimension ref="B4:AM137"/>
  <sheetViews>
    <sheetView zoomScale="51" workbookViewId="0"/>
  </sheetViews>
  <sheetFormatPr defaultRowHeight="14.4" x14ac:dyDescent="0.3"/>
  <cols>
    <col min="2" max="2" width="28.88671875" bestFit="1" customWidth="1"/>
    <col min="3" max="16" width="8.6640625" customWidth="1"/>
    <col min="17" max="17" width="12.44140625" customWidth="1"/>
    <col min="18" max="18" width="11.33203125" customWidth="1"/>
    <col min="19" max="19" width="14.88671875" bestFit="1" customWidth="1"/>
    <col min="20" max="20" width="19.44140625" bestFit="1" customWidth="1"/>
    <col min="22" max="22" width="19.88671875" bestFit="1" customWidth="1"/>
    <col min="39" max="39" width="12.6640625" bestFit="1" customWidth="1"/>
  </cols>
  <sheetData>
    <row r="4" spans="2:39" x14ac:dyDescent="0.3">
      <c r="C4">
        <v>0</v>
      </c>
      <c r="D4">
        <v>0</v>
      </c>
      <c r="E4">
        <v>0</v>
      </c>
      <c r="F4">
        <v>0</v>
      </c>
      <c r="G4">
        <v>0</v>
      </c>
      <c r="H4">
        <v>0</v>
      </c>
      <c r="I4">
        <v>0</v>
      </c>
      <c r="J4">
        <v>0</v>
      </c>
      <c r="K4">
        <v>0</v>
      </c>
      <c r="L4">
        <v>0</v>
      </c>
      <c r="M4">
        <v>0</v>
      </c>
      <c r="N4">
        <v>0</v>
      </c>
      <c r="O4">
        <v>0</v>
      </c>
      <c r="P4">
        <v>0</v>
      </c>
      <c r="V4" s="128" t="s">
        <v>784</v>
      </c>
    </row>
    <row r="5" spans="2:39" s="20" customFormat="1" ht="14.4" customHeight="1" x14ac:dyDescent="0.3">
      <c r="B5" s="135" t="s">
        <v>660</v>
      </c>
      <c r="C5" s="121" t="s">
        <v>269</v>
      </c>
      <c r="D5" s="121" t="s">
        <v>270</v>
      </c>
      <c r="E5" s="121" t="s">
        <v>271</v>
      </c>
      <c r="F5" s="121" t="s">
        <v>272</v>
      </c>
      <c r="G5" s="121" t="s">
        <v>273</v>
      </c>
      <c r="H5" s="121" t="s">
        <v>274</v>
      </c>
      <c r="I5" s="121" t="s">
        <v>275</v>
      </c>
      <c r="J5" s="121" t="s">
        <v>276</v>
      </c>
      <c r="K5" s="121" t="s">
        <v>277</v>
      </c>
      <c r="L5" s="121" t="s">
        <v>278</v>
      </c>
      <c r="M5" s="121" t="s">
        <v>279</v>
      </c>
      <c r="N5" s="121" t="s">
        <v>280</v>
      </c>
      <c r="O5" s="121" t="s">
        <v>281</v>
      </c>
      <c r="P5" s="136" t="s">
        <v>282</v>
      </c>
      <c r="Q5" s="121" t="s">
        <v>759</v>
      </c>
      <c r="R5" s="121" t="s">
        <v>763</v>
      </c>
      <c r="S5" s="133" t="s">
        <v>761</v>
      </c>
      <c r="T5" s="133" t="s">
        <v>762</v>
      </c>
      <c r="V5" s="122" t="s">
        <v>660</v>
      </c>
      <c r="W5" s="122" t="s">
        <v>269</v>
      </c>
      <c r="X5" s="122" t="s">
        <v>270</v>
      </c>
      <c r="Y5" s="122" t="s">
        <v>271</v>
      </c>
      <c r="Z5" s="122" t="s">
        <v>272</v>
      </c>
      <c r="AA5" s="122" t="s">
        <v>273</v>
      </c>
      <c r="AB5" s="122" t="s">
        <v>274</v>
      </c>
      <c r="AC5" s="122" t="s">
        <v>275</v>
      </c>
      <c r="AD5" s="122" t="s">
        <v>276</v>
      </c>
      <c r="AE5" s="122" t="s">
        <v>277</v>
      </c>
      <c r="AF5" s="122" t="s">
        <v>278</v>
      </c>
      <c r="AG5" s="122" t="s">
        <v>279</v>
      </c>
      <c r="AH5" s="122" t="s">
        <v>280</v>
      </c>
      <c r="AI5" s="122" t="s">
        <v>281</v>
      </c>
      <c r="AJ5" s="123" t="s">
        <v>282</v>
      </c>
      <c r="AK5" s="122" t="s">
        <v>759</v>
      </c>
      <c r="AL5" s="122" t="s">
        <v>763</v>
      </c>
      <c r="AM5" s="122" t="s">
        <v>761</v>
      </c>
    </row>
    <row r="6" spans="2:39" ht="14.4" customHeight="1" x14ac:dyDescent="0.3">
      <c r="B6" s="137" t="s">
        <v>5</v>
      </c>
      <c r="C6" s="125">
        <v>0.44900000000000001</v>
      </c>
      <c r="D6" s="125">
        <v>0.47699999999999998</v>
      </c>
      <c r="E6" s="125">
        <v>0.48899999999999999</v>
      </c>
      <c r="F6" s="125">
        <v>0.496</v>
      </c>
      <c r="G6" s="125">
        <v>0.5</v>
      </c>
      <c r="H6" s="125">
        <v>0.47899999999999998</v>
      </c>
      <c r="I6" s="125">
        <v>0.502</v>
      </c>
      <c r="J6" s="125">
        <v>0.50600000000000001</v>
      </c>
      <c r="K6" s="125">
        <v>0.48299999999999998</v>
      </c>
      <c r="L6" s="125">
        <v>0.49199999999999999</v>
      </c>
      <c r="M6" s="125">
        <v>0.48799999999999999</v>
      </c>
      <c r="N6" s="125">
        <v>0.47299999999999998</v>
      </c>
      <c r="O6" s="125">
        <v>0.46200000000000002</v>
      </c>
      <c r="P6" s="126">
        <v>0.496</v>
      </c>
      <c r="Q6" s="138">
        <f>_xlfn.RANK.EQ(Table14[[#This Row],[2023]], Table14[2023], 0)</f>
        <v>126</v>
      </c>
      <c r="R6" s="138" t="str">
        <f>IF(Table14[[#This Row],[2023]]&gt;=0.8,"4",
 IF(Table14[[#This Row],[2023]]&gt;=0.7,"3",
 IF(Table14[[#This Row],[2023]]&gt;=0.5,"2","1")))</f>
        <v>1</v>
      </c>
      <c r="S6" s="125">
        <f>Table14[[#This Row],[2023]] - Table14[[#This Row],[2010]]</f>
        <v>4.6999999999999986E-2</v>
      </c>
      <c r="T6" s="125">
        <f>_xlfn.RANK.EQ(Table14[[#This Row],[Improvement]], Table14[Improvement], 0)</f>
        <v>76</v>
      </c>
      <c r="V6" s="124" t="s">
        <v>90</v>
      </c>
      <c r="W6" s="125">
        <v>0.92700000000000005</v>
      </c>
      <c r="X6" s="125">
        <v>0.90700000000000003</v>
      </c>
      <c r="Y6" s="125">
        <v>0.91500000000000004</v>
      </c>
      <c r="Z6" s="125">
        <v>0.92700000000000005</v>
      </c>
      <c r="AA6" s="125">
        <v>0.93100000000000005</v>
      </c>
      <c r="AB6" s="125">
        <v>0.94799999999999995</v>
      </c>
      <c r="AC6" s="125">
        <v>0.94099999999999995</v>
      </c>
      <c r="AD6" s="125">
        <v>0.94299999999999995</v>
      </c>
      <c r="AE6" s="125">
        <v>0.95899999999999996</v>
      </c>
      <c r="AF6" s="125">
        <v>0.95799999999999996</v>
      </c>
      <c r="AG6" s="125">
        <v>0.95499999999999996</v>
      </c>
      <c r="AH6" s="125">
        <v>0.95699999999999996</v>
      </c>
      <c r="AI6" s="125">
        <v>0.95899999999999996</v>
      </c>
      <c r="AJ6" s="126">
        <v>0.97199999999999998</v>
      </c>
      <c r="AK6" s="127">
        <v>1</v>
      </c>
      <c r="AL6" s="127">
        <v>4</v>
      </c>
      <c r="AM6" s="125">
        <v>4.4999999999999929E-2</v>
      </c>
    </row>
    <row r="7" spans="2:39" ht="14.4" customHeight="1" x14ac:dyDescent="0.3">
      <c r="B7" s="137" t="s">
        <v>10</v>
      </c>
      <c r="C7" s="125">
        <v>0.76600000000000001</v>
      </c>
      <c r="D7" s="125">
        <v>0.76400000000000001</v>
      </c>
      <c r="E7" s="125">
        <v>0.77500000000000002</v>
      </c>
      <c r="F7" s="125">
        <v>0.78200000000000003</v>
      </c>
      <c r="G7" s="125">
        <v>0.78700000000000003</v>
      </c>
      <c r="H7" s="125">
        <v>0.79700000000000004</v>
      </c>
      <c r="I7" s="125">
        <v>0.78800000000000003</v>
      </c>
      <c r="J7" s="125">
        <v>0.79</v>
      </c>
      <c r="K7" s="125">
        <v>0.80600000000000005</v>
      </c>
      <c r="L7" s="125">
        <v>0.8</v>
      </c>
      <c r="M7" s="125">
        <v>0.78400000000000003</v>
      </c>
      <c r="N7" s="125">
        <v>0.78500000000000003</v>
      </c>
      <c r="O7" s="125">
        <v>0.78900000000000003</v>
      </c>
      <c r="P7" s="126">
        <v>0.81</v>
      </c>
      <c r="Q7" s="125">
        <f>_xlfn.RANK.EQ(Table14[[#This Row],[2023]], Table14[2023], 0)</f>
        <v>60</v>
      </c>
      <c r="R7" s="125" t="str">
        <f>IF(Table14[[#This Row],[2023]]&gt;=0.8,"4",
 IF(Table14[[#This Row],[2023]]&gt;=0.7,"3",
 IF(Table14[[#This Row],[2023]]&gt;=0.5,"2","1")))</f>
        <v>4</v>
      </c>
      <c r="S7" s="125">
        <f>Table14[[#This Row],[2023]] - Table14[[#This Row],[2010]]</f>
        <v>4.4000000000000039E-2</v>
      </c>
      <c r="T7" s="125">
        <f>_xlfn.RANK.EQ(Table14[[#This Row],[Improvement]], Table14[Improvement], 0)</f>
        <v>80</v>
      </c>
      <c r="V7" s="124" t="s">
        <v>137</v>
      </c>
      <c r="W7" s="125">
        <v>0.93799999999999994</v>
      </c>
      <c r="X7" s="125">
        <v>0.94199999999999995</v>
      </c>
      <c r="Y7" s="125">
        <v>0.94099999999999995</v>
      </c>
      <c r="Z7" s="125">
        <v>0.94399999999999995</v>
      </c>
      <c r="AA7" s="125">
        <v>0.94399999999999995</v>
      </c>
      <c r="AB7" s="125">
        <v>0.95199999999999996</v>
      </c>
      <c r="AC7" s="125">
        <v>0.95</v>
      </c>
      <c r="AD7" s="125">
        <v>0.95399999999999996</v>
      </c>
      <c r="AE7" s="125">
        <v>0.96199999999999997</v>
      </c>
      <c r="AF7" s="125">
        <v>0.96099999999999997</v>
      </c>
      <c r="AG7" s="125">
        <v>0.96299999999999997</v>
      </c>
      <c r="AH7" s="125">
        <v>0.96399999999999997</v>
      </c>
      <c r="AI7" s="125">
        <v>0.96599999999999997</v>
      </c>
      <c r="AJ7" s="126">
        <v>0.97</v>
      </c>
      <c r="AK7" s="125">
        <v>2</v>
      </c>
      <c r="AL7" s="127">
        <v>4</v>
      </c>
      <c r="AM7" s="125">
        <v>3.2000000000000028E-2</v>
      </c>
    </row>
    <row r="8" spans="2:39" ht="14.4" customHeight="1" x14ac:dyDescent="0.3">
      <c r="B8" s="137" t="s">
        <v>11</v>
      </c>
      <c r="C8" s="125">
        <v>0.86299999999999999</v>
      </c>
      <c r="D8" s="125">
        <v>0.83599999999999997</v>
      </c>
      <c r="E8" s="125">
        <v>0.85799999999999998</v>
      </c>
      <c r="F8" s="125">
        <v>0.85599999999999998</v>
      </c>
      <c r="G8" s="125">
        <v>0.86299999999999999</v>
      </c>
      <c r="H8" s="125">
        <v>0.85599999999999998</v>
      </c>
      <c r="I8" s="125">
        <v>0.86599999999999999</v>
      </c>
      <c r="J8" s="125">
        <v>0.86299999999999999</v>
      </c>
      <c r="K8" s="125">
        <v>0.872</v>
      </c>
      <c r="L8" s="125">
        <v>0.86499999999999999</v>
      </c>
      <c r="M8" s="125">
        <v>0.84299999999999997</v>
      </c>
      <c r="N8" s="125">
        <v>0.85499999999999998</v>
      </c>
      <c r="O8" s="125">
        <v>0.88400000000000001</v>
      </c>
      <c r="P8" s="126">
        <v>0.91300000000000003</v>
      </c>
      <c r="Q8" s="125">
        <f>_xlfn.RANK.EQ(Table14[[#This Row],[2023]], Table14[2023], 0)</f>
        <v>27</v>
      </c>
      <c r="R8" s="125" t="str">
        <f>IF(Table14[[#This Row],[2023]]&gt;=0.8,"4",
 IF(Table14[[#This Row],[2023]]&gt;=0.7,"3",
 IF(Table14[[#This Row],[2023]]&gt;=0.5,"2","1")))</f>
        <v>4</v>
      </c>
      <c r="S8" s="125">
        <f>Table14[[#This Row],[2023]] - Table14[[#This Row],[2010]]</f>
        <v>5.0000000000000044E-2</v>
      </c>
      <c r="T8" s="125">
        <f>_xlfn.RANK.EQ(Table14[[#This Row],[Improvement]], Table14[Improvement], 0)</f>
        <v>66</v>
      </c>
      <c r="V8" s="124" t="s">
        <v>38</v>
      </c>
      <c r="W8" s="125">
        <v>0.94</v>
      </c>
      <c r="X8" s="125">
        <v>0.94099999999999995</v>
      </c>
      <c r="Y8" s="125">
        <v>0.94399999999999995</v>
      </c>
      <c r="Z8" s="125">
        <v>0.94599999999999995</v>
      </c>
      <c r="AA8" s="125">
        <v>0.94199999999999995</v>
      </c>
      <c r="AB8" s="125">
        <v>0.95199999999999996</v>
      </c>
      <c r="AC8" s="125">
        <v>0.94699999999999995</v>
      </c>
      <c r="AD8" s="125">
        <v>0.94899999999999995</v>
      </c>
      <c r="AE8" s="125">
        <v>0.95899999999999996</v>
      </c>
      <c r="AF8" s="125">
        <v>0.96</v>
      </c>
      <c r="AG8" s="125">
        <v>0.95699999999999996</v>
      </c>
      <c r="AH8" s="125">
        <v>0.96499999999999997</v>
      </c>
      <c r="AI8" s="125">
        <v>0.96699999999999997</v>
      </c>
      <c r="AJ8" s="126">
        <v>0.97</v>
      </c>
      <c r="AK8" s="127">
        <v>2</v>
      </c>
      <c r="AL8" s="127">
        <v>4</v>
      </c>
      <c r="AM8" s="125">
        <v>3.0000000000000027E-2</v>
      </c>
    </row>
    <row r="9" spans="2:39" ht="14.4" customHeight="1" x14ac:dyDescent="0.3">
      <c r="B9" s="137" t="s">
        <v>9</v>
      </c>
      <c r="C9" s="125">
        <v>0.51600000000000001</v>
      </c>
      <c r="D9" s="125">
        <v>0.53300000000000003</v>
      </c>
      <c r="E9" s="125">
        <v>0.54400000000000004</v>
      </c>
      <c r="F9" s="125">
        <v>0.55500000000000005</v>
      </c>
      <c r="G9" s="125">
        <v>0.56499999999999995</v>
      </c>
      <c r="H9" s="125">
        <v>0.59099999999999997</v>
      </c>
      <c r="I9" s="125">
        <v>0.57799999999999996</v>
      </c>
      <c r="J9" s="125">
        <v>0.58199999999999996</v>
      </c>
      <c r="K9" s="125">
        <v>0.59499999999999997</v>
      </c>
      <c r="L9" s="125">
        <v>0.59699999999999998</v>
      </c>
      <c r="M9" s="125">
        <v>0.59399999999999997</v>
      </c>
      <c r="N9" s="125">
        <v>0.59</v>
      </c>
      <c r="O9" s="125">
        <v>0.59099999999999997</v>
      </c>
      <c r="P9" s="126">
        <v>0.61599999999999999</v>
      </c>
      <c r="Q9" s="125">
        <f>_xlfn.RANK.EQ(Table14[[#This Row],[2023]], Table14[2023], 0)</f>
        <v>108</v>
      </c>
      <c r="R9" s="125" t="str">
        <f>IF(Table14[[#This Row],[2023]]&gt;=0.8,"4",
 IF(Table14[[#This Row],[2023]]&gt;=0.7,"3",
 IF(Table14[[#This Row],[2023]]&gt;=0.5,"2","1")))</f>
        <v>2</v>
      </c>
      <c r="S9" s="125">
        <f>Table14[[#This Row],[2023]] - Table14[[#This Row],[2010]]</f>
        <v>9.9999999999999978E-2</v>
      </c>
      <c r="T9" s="125">
        <f>_xlfn.RANK.EQ(Table14[[#This Row],[Improvement]], Table14[Improvement], 0)</f>
        <v>10</v>
      </c>
      <c r="V9" s="124" t="s">
        <v>55</v>
      </c>
      <c r="W9" s="125">
        <v>0.91300000000000003</v>
      </c>
      <c r="X9" s="125">
        <v>0.93</v>
      </c>
      <c r="Y9" s="125">
        <v>0.93100000000000005</v>
      </c>
      <c r="Z9" s="125">
        <v>0.93300000000000005</v>
      </c>
      <c r="AA9" s="125">
        <v>0.93500000000000005</v>
      </c>
      <c r="AB9" s="125">
        <v>0.93600000000000005</v>
      </c>
      <c r="AC9" s="125">
        <v>0.93500000000000005</v>
      </c>
      <c r="AD9" s="125">
        <v>0.93600000000000005</v>
      </c>
      <c r="AE9" s="125">
        <v>0.94199999999999995</v>
      </c>
      <c r="AF9" s="125">
        <v>0.94599999999999995</v>
      </c>
      <c r="AG9" s="125">
        <v>0.94599999999999995</v>
      </c>
      <c r="AH9" s="125">
        <v>0.94699999999999995</v>
      </c>
      <c r="AI9" s="125">
        <v>0.95199999999999996</v>
      </c>
      <c r="AJ9" s="126">
        <v>0.96199999999999997</v>
      </c>
      <c r="AK9" s="125">
        <v>4</v>
      </c>
      <c r="AL9" s="127">
        <v>4</v>
      </c>
      <c r="AM9" s="125">
        <v>4.8999999999999932E-2</v>
      </c>
    </row>
    <row r="10" spans="2:39" ht="14.4" customHeight="1" x14ac:dyDescent="0.3">
      <c r="B10" s="137" t="s">
        <v>15</v>
      </c>
      <c r="C10" s="125">
        <v>0.80800000000000005</v>
      </c>
      <c r="D10" s="125">
        <v>0.755</v>
      </c>
      <c r="E10" s="125">
        <v>0.75900000000000001</v>
      </c>
      <c r="F10" s="125">
        <v>0.76</v>
      </c>
      <c r="G10" s="125">
        <v>0.76</v>
      </c>
      <c r="H10" s="125">
        <v>0.81799999999999995</v>
      </c>
      <c r="I10" s="125">
        <v>0.76500000000000001</v>
      </c>
      <c r="J10" s="125">
        <v>0.76800000000000002</v>
      </c>
      <c r="K10" s="125">
        <v>0.79800000000000004</v>
      </c>
      <c r="L10" s="125">
        <v>0.83099999999999996</v>
      </c>
      <c r="M10" s="125">
        <v>0.82</v>
      </c>
      <c r="N10" s="125">
        <v>0.81899999999999995</v>
      </c>
      <c r="O10" s="125">
        <v>0.82599999999999996</v>
      </c>
      <c r="P10" s="126">
        <v>0.85099999999999998</v>
      </c>
      <c r="Q10" s="125">
        <f>_xlfn.RANK.EQ(Table14[[#This Row],[2023]], Table14[2023], 0)</f>
        <v>46</v>
      </c>
      <c r="R10" s="125" t="str">
        <f>IF(Table14[[#This Row],[2023]]&gt;=0.8,"4",
 IF(Table14[[#This Row],[2023]]&gt;=0.7,"3",
 IF(Table14[[#This Row],[2023]]&gt;=0.5,"2","1")))</f>
        <v>4</v>
      </c>
      <c r="S10" s="125">
        <f>Table14[[#This Row],[2023]] - Table14[[#This Row],[2010]]</f>
        <v>4.2999999999999927E-2</v>
      </c>
      <c r="T10" s="125">
        <f>_xlfn.RANK.EQ(Table14[[#This Row],[Improvement]], Table14[Improvement], 0)</f>
        <v>84</v>
      </c>
      <c r="V10" s="124" t="s">
        <v>52</v>
      </c>
      <c r="W10" s="125">
        <v>0.92900000000000005</v>
      </c>
      <c r="X10" s="125">
        <v>0.93300000000000005</v>
      </c>
      <c r="Y10" s="125">
        <v>0.93400000000000005</v>
      </c>
      <c r="Z10" s="125">
        <v>0.93500000000000005</v>
      </c>
      <c r="AA10" s="125">
        <v>0.93700000000000006</v>
      </c>
      <c r="AB10" s="125">
        <v>0.94099999999999995</v>
      </c>
      <c r="AC10" s="125">
        <v>0.94099999999999995</v>
      </c>
      <c r="AD10" s="125">
        <v>0.94299999999999995</v>
      </c>
      <c r="AE10" s="125">
        <v>0.94499999999999995</v>
      </c>
      <c r="AF10" s="125">
        <v>0.95099999999999996</v>
      </c>
      <c r="AG10" s="125">
        <v>0.94799999999999995</v>
      </c>
      <c r="AH10" s="125">
        <v>0.94799999999999995</v>
      </c>
      <c r="AI10" s="125">
        <v>0.95</v>
      </c>
      <c r="AJ10" s="126">
        <v>0.95899999999999996</v>
      </c>
      <c r="AK10" s="127">
        <v>5</v>
      </c>
      <c r="AL10" s="127">
        <v>4</v>
      </c>
      <c r="AM10" s="125">
        <v>2.9999999999999916E-2</v>
      </c>
    </row>
    <row r="11" spans="2:39" ht="14.4" customHeight="1" x14ac:dyDescent="0.3">
      <c r="B11" s="137" t="s">
        <v>13</v>
      </c>
      <c r="C11" s="125">
        <v>0.83399999999999996</v>
      </c>
      <c r="D11" s="125">
        <v>0.83499999999999996</v>
      </c>
      <c r="E11" s="125">
        <v>0.83399999999999996</v>
      </c>
      <c r="F11" s="125">
        <v>0.83499999999999996</v>
      </c>
      <c r="G11" s="125">
        <v>0.83599999999999997</v>
      </c>
      <c r="H11" s="125">
        <v>0.85</v>
      </c>
      <c r="I11" s="125">
        <v>0.83899999999999997</v>
      </c>
      <c r="J11" s="125">
        <v>0.84299999999999997</v>
      </c>
      <c r="K11" s="125">
        <v>0.85</v>
      </c>
      <c r="L11" s="125">
        <v>0.85299999999999998</v>
      </c>
      <c r="M11" s="125">
        <v>0.84099999999999997</v>
      </c>
      <c r="N11" s="125">
        <v>0.84399999999999997</v>
      </c>
      <c r="O11" s="125">
        <v>0.84899999999999998</v>
      </c>
      <c r="P11" s="126">
        <v>0.86499999999999999</v>
      </c>
      <c r="Q11" s="125">
        <f>_xlfn.RANK.EQ(Table14[[#This Row],[2023]], Table14[2023], 0)</f>
        <v>40</v>
      </c>
      <c r="R11" s="125" t="str">
        <f>IF(Table14[[#This Row],[2023]]&gt;=0.8,"4",
 IF(Table14[[#This Row],[2023]]&gt;=0.7,"3",
 IF(Table14[[#This Row],[2023]]&gt;=0.5,"2","1")))</f>
        <v>4</v>
      </c>
      <c r="S11" s="125">
        <f>Table14[[#This Row],[2023]] - Table14[[#This Row],[2010]]</f>
        <v>3.1000000000000028E-2</v>
      </c>
      <c r="T11" s="125">
        <f>_xlfn.RANK.EQ(Table14[[#This Row],[Improvement]], Table14[Improvement], 0)</f>
        <v>110</v>
      </c>
      <c r="V11" s="124" t="s">
        <v>171</v>
      </c>
      <c r="W11" s="125">
        <v>0.91</v>
      </c>
      <c r="X11" s="125">
        <v>0.91200000000000003</v>
      </c>
      <c r="Y11" s="125">
        <v>0.91400000000000003</v>
      </c>
      <c r="Z11" s="125">
        <v>0.93300000000000005</v>
      </c>
      <c r="AA11" s="125">
        <v>0.93500000000000005</v>
      </c>
      <c r="AB11" s="125">
        <v>0.93700000000000006</v>
      </c>
      <c r="AC11" s="125">
        <v>0.94</v>
      </c>
      <c r="AD11" s="125">
        <v>0.94199999999999995</v>
      </c>
      <c r="AE11" s="125">
        <v>0.94199999999999995</v>
      </c>
      <c r="AF11" s="125">
        <v>0.94699999999999995</v>
      </c>
      <c r="AG11" s="125">
        <v>0.94399999999999995</v>
      </c>
      <c r="AH11" s="125">
        <v>0.94899999999999995</v>
      </c>
      <c r="AI11" s="125">
        <v>0.95199999999999996</v>
      </c>
      <c r="AJ11" s="126">
        <v>0.95899999999999996</v>
      </c>
      <c r="AK11" s="125">
        <v>5</v>
      </c>
      <c r="AL11" s="127">
        <v>4</v>
      </c>
      <c r="AM11" s="125">
        <v>4.8999999999999932E-2</v>
      </c>
    </row>
    <row r="12" spans="2:39" ht="14.4" customHeight="1" x14ac:dyDescent="0.3">
      <c r="B12" s="137" t="s">
        <v>14</v>
      </c>
      <c r="C12" s="125">
        <v>0.73899999999999999</v>
      </c>
      <c r="D12" s="125">
        <v>0.751</v>
      </c>
      <c r="E12" s="125">
        <v>0.75600000000000001</v>
      </c>
      <c r="F12" s="125">
        <v>0.76200000000000001</v>
      </c>
      <c r="G12" s="125">
        <v>0.76400000000000001</v>
      </c>
      <c r="H12" s="125">
        <v>0.76900000000000002</v>
      </c>
      <c r="I12" s="125">
        <v>0.76600000000000001</v>
      </c>
      <c r="J12" s="125">
        <v>0.76900000000000002</v>
      </c>
      <c r="K12" s="125">
        <v>0.77100000000000002</v>
      </c>
      <c r="L12" s="125">
        <v>0.78900000000000003</v>
      </c>
      <c r="M12" s="125">
        <v>0.76900000000000002</v>
      </c>
      <c r="N12" s="125">
        <v>0.77400000000000002</v>
      </c>
      <c r="O12" s="125">
        <v>0.78600000000000003</v>
      </c>
      <c r="P12" s="126">
        <v>0.81100000000000005</v>
      </c>
      <c r="Q12" s="125">
        <f>_xlfn.RANK.EQ(Table14[[#This Row],[2023]], Table14[2023], 0)</f>
        <v>59</v>
      </c>
      <c r="R12" s="125" t="str">
        <f>IF(Table14[[#This Row],[2023]]&gt;=0.8,"4",
 IF(Table14[[#This Row],[2023]]&gt;=0.7,"3",
 IF(Table14[[#This Row],[2023]]&gt;=0.5,"2","1")))</f>
        <v>4</v>
      </c>
      <c r="S12" s="125">
        <f>Table14[[#This Row],[2023]] - Table14[[#This Row],[2010]]</f>
        <v>7.2000000000000064E-2</v>
      </c>
      <c r="T12" s="125">
        <f>_xlfn.RANK.EQ(Table14[[#This Row],[Improvement]], Table14[Improvement], 0)</f>
        <v>35</v>
      </c>
      <c r="V12" s="124" t="s">
        <v>16</v>
      </c>
      <c r="W12" s="125">
        <v>0.92400000000000004</v>
      </c>
      <c r="X12" s="125">
        <v>0.93200000000000005</v>
      </c>
      <c r="Y12" s="125">
        <v>0.93700000000000006</v>
      </c>
      <c r="Z12" s="125">
        <v>0.93100000000000005</v>
      </c>
      <c r="AA12" s="125">
        <v>0.93300000000000005</v>
      </c>
      <c r="AB12" s="125">
        <v>0.93300000000000005</v>
      </c>
      <c r="AC12" s="125">
        <v>0.93899999999999995</v>
      </c>
      <c r="AD12" s="125">
        <v>0.94099999999999995</v>
      </c>
      <c r="AE12" s="125">
        <v>0.94099999999999995</v>
      </c>
      <c r="AF12" s="125">
        <v>0.94099999999999995</v>
      </c>
      <c r="AG12" s="125">
        <v>0.94799999999999995</v>
      </c>
      <c r="AH12" s="125">
        <v>0.94899999999999995</v>
      </c>
      <c r="AI12" s="125">
        <v>0.94599999999999995</v>
      </c>
      <c r="AJ12" s="126">
        <v>0.95799999999999996</v>
      </c>
      <c r="AK12" s="127">
        <v>7</v>
      </c>
      <c r="AL12" s="127">
        <v>4</v>
      </c>
      <c r="AM12" s="125">
        <v>3.3999999999999919E-2</v>
      </c>
    </row>
    <row r="13" spans="2:39" ht="14.4" customHeight="1" x14ac:dyDescent="0.3">
      <c r="B13" s="137" t="s">
        <v>16</v>
      </c>
      <c r="C13" s="125">
        <v>0.92400000000000004</v>
      </c>
      <c r="D13" s="125">
        <v>0.93200000000000005</v>
      </c>
      <c r="E13" s="125">
        <v>0.93700000000000006</v>
      </c>
      <c r="F13" s="125">
        <v>0.93100000000000005</v>
      </c>
      <c r="G13" s="125">
        <v>0.93300000000000005</v>
      </c>
      <c r="H13" s="125">
        <v>0.93300000000000005</v>
      </c>
      <c r="I13" s="125">
        <v>0.93899999999999995</v>
      </c>
      <c r="J13" s="125">
        <v>0.94099999999999995</v>
      </c>
      <c r="K13" s="125">
        <v>0.94099999999999995</v>
      </c>
      <c r="L13" s="125">
        <v>0.94099999999999995</v>
      </c>
      <c r="M13" s="125">
        <v>0.94799999999999995</v>
      </c>
      <c r="N13" s="125">
        <v>0.94899999999999995</v>
      </c>
      <c r="O13" s="125">
        <v>0.94599999999999995</v>
      </c>
      <c r="P13" s="126">
        <v>0.95799999999999996</v>
      </c>
      <c r="Q13" s="125">
        <f>_xlfn.RANK.EQ(Table14[[#This Row],[2023]], Table14[2023], 0)</f>
        <v>7</v>
      </c>
      <c r="R13" s="125" t="str">
        <f>IF(Table14[[#This Row],[2023]]&gt;=0.8,"4",
 IF(Table14[[#This Row],[2023]]&gt;=0.7,"3",
 IF(Table14[[#This Row],[2023]]&gt;=0.5,"2","1")))</f>
        <v>4</v>
      </c>
      <c r="S13" s="125">
        <f>Table14[[#This Row],[2023]] - Table14[[#This Row],[2010]]</f>
        <v>3.3999999999999919E-2</v>
      </c>
      <c r="T13" s="125">
        <f>_xlfn.RANK.EQ(Table14[[#This Row],[Improvement]], Table14[Improvement], 0)</f>
        <v>103</v>
      </c>
      <c r="V13" s="124" t="s">
        <v>80</v>
      </c>
      <c r="W13" s="125">
        <v>0.91400000000000003</v>
      </c>
      <c r="X13" s="125">
        <v>0.90700000000000003</v>
      </c>
      <c r="Y13" s="125">
        <v>0.91400000000000003</v>
      </c>
      <c r="Z13" s="125">
        <v>0.91800000000000004</v>
      </c>
      <c r="AA13" s="125">
        <v>0.92600000000000005</v>
      </c>
      <c r="AB13" s="125">
        <v>0.93600000000000005</v>
      </c>
      <c r="AC13" s="125">
        <v>0.93600000000000005</v>
      </c>
      <c r="AD13" s="125">
        <v>0.94099999999999995</v>
      </c>
      <c r="AE13" s="125">
        <v>0.94899999999999995</v>
      </c>
      <c r="AF13" s="125">
        <v>0.95299999999999996</v>
      </c>
      <c r="AG13" s="125">
        <v>0.95499999999999996</v>
      </c>
      <c r="AH13" s="125">
        <v>0.95899999999999996</v>
      </c>
      <c r="AI13" s="125">
        <v>0.95599999999999996</v>
      </c>
      <c r="AJ13" s="126">
        <v>0.95499999999999996</v>
      </c>
      <c r="AK13" s="125">
        <v>8</v>
      </c>
      <c r="AL13" s="127">
        <v>4</v>
      </c>
      <c r="AM13" s="125">
        <v>4.0999999999999925E-2</v>
      </c>
    </row>
    <row r="14" spans="2:39" ht="14.4" customHeight="1" x14ac:dyDescent="0.3">
      <c r="B14" s="137" t="s">
        <v>17</v>
      </c>
      <c r="C14" s="125">
        <v>0.90300000000000002</v>
      </c>
      <c r="D14" s="125">
        <v>0.90600000000000003</v>
      </c>
      <c r="E14" s="125">
        <v>0.90800000000000003</v>
      </c>
      <c r="F14" s="125">
        <v>0.90500000000000003</v>
      </c>
      <c r="G14" s="125">
        <v>0.91300000000000003</v>
      </c>
      <c r="H14" s="125">
        <v>0.91</v>
      </c>
      <c r="I14" s="125">
        <v>0.91700000000000004</v>
      </c>
      <c r="J14" s="125">
        <v>0.91900000000000004</v>
      </c>
      <c r="K14" s="125">
        <v>0.91700000000000004</v>
      </c>
      <c r="L14" s="125">
        <v>0.92</v>
      </c>
      <c r="M14" s="125">
        <v>0.91600000000000004</v>
      </c>
      <c r="N14" s="125">
        <v>0.92</v>
      </c>
      <c r="O14" s="125">
        <v>0.92600000000000005</v>
      </c>
      <c r="P14" s="126">
        <v>0.93</v>
      </c>
      <c r="Q14" s="125">
        <f>_xlfn.RANK.EQ(Table14[[#This Row],[2023]], Table14[2023], 0)</f>
        <v>19</v>
      </c>
      <c r="R14" s="125" t="str">
        <f>IF(Table14[[#This Row],[2023]]&gt;=0.8,"4",
 IF(Table14[[#This Row],[2023]]&gt;=0.7,"3",
 IF(Table14[[#This Row],[2023]]&gt;=0.5,"2","1")))</f>
        <v>4</v>
      </c>
      <c r="S14" s="125">
        <f>Table14[[#This Row],[2023]] - Table14[[#This Row],[2010]]</f>
        <v>2.7000000000000024E-2</v>
      </c>
      <c r="T14" s="125">
        <f>_xlfn.RANK.EQ(Table14[[#This Row],[Improvement]], Table14[Improvement], 0)</f>
        <v>114</v>
      </c>
      <c r="V14" s="124" t="s">
        <v>136</v>
      </c>
      <c r="W14" s="125">
        <v>0.91700000000000004</v>
      </c>
      <c r="X14" s="125">
        <v>0.92800000000000005</v>
      </c>
      <c r="Y14" s="125">
        <v>0.92800000000000005</v>
      </c>
      <c r="Z14" s="125">
        <v>0.93</v>
      </c>
      <c r="AA14" s="125">
        <v>0.93200000000000005</v>
      </c>
      <c r="AB14" s="125">
        <v>0.93200000000000005</v>
      </c>
      <c r="AC14" s="125">
        <v>0.93600000000000005</v>
      </c>
      <c r="AD14" s="125">
        <v>0.93899999999999995</v>
      </c>
      <c r="AE14" s="125">
        <v>0.93899999999999995</v>
      </c>
      <c r="AF14" s="125">
        <v>0.94099999999999995</v>
      </c>
      <c r="AG14" s="125">
        <v>0.93799999999999994</v>
      </c>
      <c r="AH14" s="125">
        <v>0.94099999999999995</v>
      </c>
      <c r="AI14" s="125">
        <v>0.94599999999999995</v>
      </c>
      <c r="AJ14" s="126">
        <v>0.95499999999999996</v>
      </c>
      <c r="AK14" s="127">
        <v>8</v>
      </c>
      <c r="AL14" s="127">
        <v>4</v>
      </c>
      <c r="AM14" s="125">
        <v>3.7999999999999923E-2</v>
      </c>
    </row>
    <row r="15" spans="2:39" ht="14.4" customHeight="1" x14ac:dyDescent="0.3">
      <c r="B15" s="137" t="s">
        <v>18</v>
      </c>
      <c r="C15" s="125">
        <v>0.73299999999999998</v>
      </c>
      <c r="D15" s="125">
        <v>0.72699999999999998</v>
      </c>
      <c r="E15" s="125">
        <v>0.73</v>
      </c>
      <c r="F15" s="125">
        <v>0.73499999999999999</v>
      </c>
      <c r="G15" s="125">
        <v>0.74</v>
      </c>
      <c r="H15" s="125">
        <v>0.751</v>
      </c>
      <c r="I15" s="125">
        <v>0.751</v>
      </c>
      <c r="J15" s="125">
        <v>0.754</v>
      </c>
      <c r="K15" s="125">
        <v>0.75700000000000001</v>
      </c>
      <c r="L15" s="125">
        <v>0.76200000000000001</v>
      </c>
      <c r="M15" s="125">
        <v>0.72199999999999998</v>
      </c>
      <c r="N15" s="125">
        <v>0.73799999999999999</v>
      </c>
      <c r="O15" s="125">
        <v>0.76</v>
      </c>
      <c r="P15" s="126">
        <v>0.78900000000000003</v>
      </c>
      <c r="Q15" s="125">
        <f>_xlfn.RANK.EQ(Table14[[#This Row],[2023]], Table14[2023], 0)</f>
        <v>68</v>
      </c>
      <c r="R15" s="125" t="str">
        <f>IF(Table14[[#This Row],[2023]]&gt;=0.8,"4",
 IF(Table14[[#This Row],[2023]]&gt;=0.7,"3",
 IF(Table14[[#This Row],[2023]]&gt;=0.5,"2","1")))</f>
        <v>3</v>
      </c>
      <c r="S15" s="125">
        <f>Table14[[#This Row],[2023]] - Table14[[#This Row],[2010]]</f>
        <v>5.600000000000005E-2</v>
      </c>
      <c r="T15" s="125">
        <f>_xlfn.RANK.EQ(Table14[[#This Row],[Improvement]], Table14[Improvement], 0)</f>
        <v>58</v>
      </c>
      <c r="V15" s="124" t="s">
        <v>20</v>
      </c>
      <c r="W15" s="125">
        <v>0.91300000000000003</v>
      </c>
      <c r="X15" s="125">
        <v>0.91100000000000003</v>
      </c>
      <c r="Y15" s="125">
        <v>0.91300000000000003</v>
      </c>
      <c r="Z15" s="125">
        <v>0.91600000000000004</v>
      </c>
      <c r="AA15" s="125">
        <v>0.91800000000000004</v>
      </c>
      <c r="AB15" s="125">
        <v>0.92400000000000004</v>
      </c>
      <c r="AC15" s="125">
        <v>0.92400000000000004</v>
      </c>
      <c r="AD15" s="125">
        <v>0.92900000000000005</v>
      </c>
      <c r="AE15" s="125">
        <v>0.93300000000000005</v>
      </c>
      <c r="AF15" s="125">
        <v>0.93600000000000005</v>
      </c>
      <c r="AG15" s="125">
        <v>0.93</v>
      </c>
      <c r="AH15" s="125">
        <v>0.93799999999999994</v>
      </c>
      <c r="AI15" s="125">
        <v>0.94199999999999995</v>
      </c>
      <c r="AJ15" s="126">
        <v>0.95099999999999996</v>
      </c>
      <c r="AK15" s="125">
        <v>10</v>
      </c>
      <c r="AL15" s="127">
        <v>4</v>
      </c>
      <c r="AM15" s="125">
        <v>3.7999999999999923E-2</v>
      </c>
    </row>
    <row r="16" spans="2:39" ht="14.4" customHeight="1" x14ac:dyDescent="0.3">
      <c r="B16" s="137" t="s">
        <v>26</v>
      </c>
      <c r="C16" s="125">
        <v>0.8</v>
      </c>
      <c r="D16" s="125">
        <v>0.80500000000000005</v>
      </c>
      <c r="E16" s="125">
        <v>0.80700000000000005</v>
      </c>
      <c r="F16" s="125">
        <v>0.80600000000000005</v>
      </c>
      <c r="G16" s="125">
        <v>0.80500000000000005</v>
      </c>
      <c r="H16" s="125">
        <v>0.80700000000000005</v>
      </c>
      <c r="I16" s="125">
        <v>0.81</v>
      </c>
      <c r="J16" s="125">
        <v>0.81200000000000006</v>
      </c>
      <c r="K16" s="125">
        <v>0.82699999999999996</v>
      </c>
      <c r="L16" s="125">
        <v>0.80200000000000005</v>
      </c>
      <c r="M16" s="125">
        <v>0.79800000000000004</v>
      </c>
      <c r="N16" s="125">
        <v>0.79900000000000004</v>
      </c>
      <c r="O16" s="125">
        <v>0.82</v>
      </c>
      <c r="P16" s="126">
        <v>0.82</v>
      </c>
      <c r="Q16" s="125">
        <f>_xlfn.RANK.EQ(Table14[[#This Row],[2023]], Table14[2023], 0)</f>
        <v>58</v>
      </c>
      <c r="R16" s="125" t="str">
        <f>IF(Table14[[#This Row],[2023]]&gt;=0.8,"4",
 IF(Table14[[#This Row],[2023]]&gt;=0.7,"3",
 IF(Table14[[#This Row],[2023]]&gt;=0.5,"2","1")))</f>
        <v>4</v>
      </c>
      <c r="S16" s="125">
        <f>Table14[[#This Row],[2023]] - Table14[[#This Row],[2010]]</f>
        <v>1.9999999999999907E-2</v>
      </c>
      <c r="T16" s="125">
        <f>_xlfn.RANK.EQ(Table14[[#This Row],[Improvement]], Table14[Improvement], 0)</f>
        <v>121</v>
      </c>
    </row>
    <row r="17" spans="2:39" ht="14.4" customHeight="1" x14ac:dyDescent="0.3">
      <c r="B17" s="137" t="s">
        <v>25</v>
      </c>
      <c r="C17" s="125">
        <v>0.80700000000000005</v>
      </c>
      <c r="D17" s="125">
        <v>0.80100000000000005</v>
      </c>
      <c r="E17" s="125">
        <v>0.80800000000000005</v>
      </c>
      <c r="F17" s="125">
        <v>0.81499999999999995</v>
      </c>
      <c r="G17" s="125">
        <v>0.82</v>
      </c>
      <c r="H17" s="125">
        <v>0.85899999999999999</v>
      </c>
      <c r="I17" s="125">
        <v>0.85299999999999998</v>
      </c>
      <c r="J17" s="125">
        <v>0.85399999999999998</v>
      </c>
      <c r="K17" s="125">
        <v>0.879</v>
      </c>
      <c r="L17" s="125">
        <v>0.88800000000000001</v>
      </c>
      <c r="M17" s="125">
        <v>0.88400000000000001</v>
      </c>
      <c r="N17" s="125">
        <v>0.88400000000000001</v>
      </c>
      <c r="O17" s="125">
        <v>0.88800000000000001</v>
      </c>
      <c r="P17" s="126">
        <v>0.89900000000000002</v>
      </c>
      <c r="Q17" s="125">
        <f>_xlfn.RANK.EQ(Table14[[#This Row],[2023]], Table14[2023], 0)</f>
        <v>33</v>
      </c>
      <c r="R17" s="125" t="str">
        <f>IF(Table14[[#This Row],[2023]]&gt;=0.8,"4",
 IF(Table14[[#This Row],[2023]]&gt;=0.7,"3",
 IF(Table14[[#This Row],[2023]]&gt;=0.5,"2","1")))</f>
        <v>4</v>
      </c>
      <c r="S17" s="125">
        <f>Table14[[#This Row],[2023]] - Table14[[#This Row],[2010]]</f>
        <v>9.1999999999999971E-2</v>
      </c>
      <c r="T17" s="125">
        <f>_xlfn.RANK.EQ(Table14[[#This Row],[Improvement]], Table14[Improvement], 0)</f>
        <v>16</v>
      </c>
      <c r="V17" s="129" t="s">
        <v>787</v>
      </c>
    </row>
    <row r="18" spans="2:39" ht="14.4" customHeight="1" x14ac:dyDescent="0.3">
      <c r="B18" s="137" t="s">
        <v>23</v>
      </c>
      <c r="C18" s="125">
        <v>0.55800000000000005</v>
      </c>
      <c r="D18" s="125">
        <v>0.56599999999999995</v>
      </c>
      <c r="E18" s="125">
        <v>0.57499999999999996</v>
      </c>
      <c r="F18" s="125">
        <v>0.57899999999999996</v>
      </c>
      <c r="G18" s="125">
        <v>0.57899999999999996</v>
      </c>
      <c r="H18" s="125">
        <v>0.60399999999999998</v>
      </c>
      <c r="I18" s="125">
        <v>0.60599999999999998</v>
      </c>
      <c r="J18" s="125">
        <v>0.61599999999999999</v>
      </c>
      <c r="K18" s="125">
        <v>0.63500000000000001</v>
      </c>
      <c r="L18" s="125">
        <v>0.64600000000000002</v>
      </c>
      <c r="M18" s="125">
        <v>0.65700000000000003</v>
      </c>
      <c r="N18" s="125">
        <v>0.66200000000000003</v>
      </c>
      <c r="O18" s="125">
        <v>0.67</v>
      </c>
      <c r="P18" s="126">
        <v>0.68500000000000005</v>
      </c>
      <c r="Q18" s="125">
        <f>_xlfn.RANK.EQ(Table14[[#This Row],[2023]], Table14[2023], 0)</f>
        <v>100</v>
      </c>
      <c r="R18" s="125" t="str">
        <f>IF(Table14[[#This Row],[2023]]&gt;=0.8,"4",
 IF(Table14[[#This Row],[2023]]&gt;=0.7,"3",
 IF(Table14[[#This Row],[2023]]&gt;=0.5,"2","1")))</f>
        <v>2</v>
      </c>
      <c r="S18" s="125">
        <f>Table14[[#This Row],[2023]] - Table14[[#This Row],[2010]]</f>
        <v>0.127</v>
      </c>
      <c r="T18" s="125">
        <f>_xlfn.RANK.EQ(Table14[[#This Row],[Improvement]], Table14[Improvement], 0)</f>
        <v>1</v>
      </c>
      <c r="V18" s="122" t="s">
        <v>660</v>
      </c>
      <c r="W18" s="122" t="s">
        <v>269</v>
      </c>
      <c r="X18" s="122" t="s">
        <v>270</v>
      </c>
      <c r="Y18" s="122" t="s">
        <v>271</v>
      </c>
      <c r="Z18" s="122" t="s">
        <v>272</v>
      </c>
      <c r="AA18" s="122" t="s">
        <v>273</v>
      </c>
      <c r="AB18" s="122" t="s">
        <v>274</v>
      </c>
      <c r="AC18" s="122" t="s">
        <v>275</v>
      </c>
      <c r="AD18" s="122" t="s">
        <v>276</v>
      </c>
      <c r="AE18" s="122" t="s">
        <v>277</v>
      </c>
      <c r="AF18" s="122" t="s">
        <v>278</v>
      </c>
      <c r="AG18" s="122" t="s">
        <v>279</v>
      </c>
      <c r="AH18" s="122" t="s">
        <v>280</v>
      </c>
      <c r="AI18" s="122" t="s">
        <v>281</v>
      </c>
      <c r="AJ18" s="123" t="s">
        <v>282</v>
      </c>
      <c r="AK18" s="122" t="s">
        <v>759</v>
      </c>
      <c r="AL18" s="122" t="s">
        <v>763</v>
      </c>
      <c r="AM18" s="122" t="s">
        <v>761</v>
      </c>
    </row>
    <row r="19" spans="2:39" ht="14.4" customHeight="1" x14ac:dyDescent="0.3">
      <c r="B19" s="137" t="s">
        <v>28</v>
      </c>
      <c r="C19" s="125">
        <v>0.79</v>
      </c>
      <c r="D19" s="125">
        <v>0.80100000000000005</v>
      </c>
      <c r="E19" s="125">
        <v>0.80600000000000005</v>
      </c>
      <c r="F19" s="125">
        <v>0.81100000000000005</v>
      </c>
      <c r="G19" s="125">
        <v>0.81399999999999995</v>
      </c>
      <c r="H19" s="125">
        <v>0.80900000000000005</v>
      </c>
      <c r="I19" s="125">
        <v>0.81499999999999995</v>
      </c>
      <c r="J19" s="125">
        <v>0.81899999999999995</v>
      </c>
      <c r="K19" s="125">
        <v>0.81799999999999995</v>
      </c>
      <c r="L19" s="125">
        <v>0.81</v>
      </c>
      <c r="M19" s="125">
        <v>0.8</v>
      </c>
      <c r="N19" s="125">
        <v>0.80100000000000005</v>
      </c>
      <c r="O19" s="125">
        <v>0.80100000000000005</v>
      </c>
      <c r="P19" s="126">
        <v>0.82399999999999995</v>
      </c>
      <c r="Q19" s="125">
        <f>_xlfn.RANK.EQ(Table14[[#This Row],[2023]], Table14[2023], 0)</f>
        <v>57</v>
      </c>
      <c r="R19" s="125" t="str">
        <f>IF(Table14[[#This Row],[2023]]&gt;=0.8,"4",
 IF(Table14[[#This Row],[2023]]&gt;=0.7,"3",
 IF(Table14[[#This Row],[2023]]&gt;=0.5,"2","1")))</f>
        <v>4</v>
      </c>
      <c r="S19" s="125">
        <f>Table14[[#This Row],[2023]] - Table14[[#This Row],[2010]]</f>
        <v>3.3999999999999919E-2</v>
      </c>
      <c r="T19" s="125">
        <f>_xlfn.RANK.EQ(Table14[[#This Row],[Improvement]], Table14[Improvement], 0)</f>
        <v>103</v>
      </c>
      <c r="V19" s="124" t="s">
        <v>175</v>
      </c>
      <c r="W19" s="125">
        <v>0.36399999999999999</v>
      </c>
      <c r="X19" s="125">
        <v>0.38</v>
      </c>
      <c r="Y19" s="125">
        <v>0.38800000000000001</v>
      </c>
      <c r="Z19" s="125">
        <v>0.39400000000000002</v>
      </c>
      <c r="AA19" s="125">
        <v>0.40100000000000002</v>
      </c>
      <c r="AB19" s="125">
        <v>0.38800000000000001</v>
      </c>
      <c r="AC19" s="125">
        <v>0.39300000000000002</v>
      </c>
      <c r="AD19" s="125">
        <v>0.39600000000000002</v>
      </c>
      <c r="AE19" s="125">
        <v>0.39800000000000002</v>
      </c>
      <c r="AF19" s="125">
        <v>0.39800000000000002</v>
      </c>
      <c r="AG19" s="125">
        <v>0.39600000000000002</v>
      </c>
      <c r="AH19" s="125">
        <v>0.39300000000000002</v>
      </c>
      <c r="AI19" s="125">
        <v>0.39400000000000002</v>
      </c>
      <c r="AJ19" s="126">
        <v>0.41599999999999998</v>
      </c>
      <c r="AK19" s="127">
        <v>132</v>
      </c>
      <c r="AL19" s="127">
        <v>1</v>
      </c>
      <c r="AM19" s="125">
        <v>5.1999999999999991E-2</v>
      </c>
    </row>
    <row r="20" spans="2:39" ht="14.4" customHeight="1" x14ac:dyDescent="0.3">
      <c r="B20" s="137" t="s">
        <v>20</v>
      </c>
      <c r="C20" s="125">
        <v>0.91300000000000003</v>
      </c>
      <c r="D20" s="125">
        <v>0.91100000000000003</v>
      </c>
      <c r="E20" s="125">
        <v>0.91300000000000003</v>
      </c>
      <c r="F20" s="125">
        <v>0.91600000000000004</v>
      </c>
      <c r="G20" s="125">
        <v>0.91800000000000004</v>
      </c>
      <c r="H20" s="125">
        <v>0.92400000000000004</v>
      </c>
      <c r="I20" s="125">
        <v>0.92400000000000004</v>
      </c>
      <c r="J20" s="125">
        <v>0.92900000000000005</v>
      </c>
      <c r="K20" s="125">
        <v>0.93300000000000005</v>
      </c>
      <c r="L20" s="125">
        <v>0.93600000000000005</v>
      </c>
      <c r="M20" s="125">
        <v>0.93</v>
      </c>
      <c r="N20" s="125">
        <v>0.93799999999999994</v>
      </c>
      <c r="O20" s="125">
        <v>0.94199999999999995</v>
      </c>
      <c r="P20" s="126">
        <v>0.95099999999999996</v>
      </c>
      <c r="Q20" s="125">
        <f>_xlfn.RANK.EQ(Table14[[#This Row],[2023]], Table14[2023], 0)</f>
        <v>10</v>
      </c>
      <c r="R20" s="125" t="str">
        <f>IF(Table14[[#This Row],[2023]]&gt;=0.8,"4",
 IF(Table14[[#This Row],[2023]]&gt;=0.7,"3",
 IF(Table14[[#This Row],[2023]]&gt;=0.5,"2","1")))</f>
        <v>4</v>
      </c>
      <c r="S20" s="125">
        <f>Table14[[#This Row],[2023]] - Table14[[#This Row],[2010]]</f>
        <v>3.7999999999999923E-2</v>
      </c>
      <c r="T20" s="125">
        <f>_xlfn.RANK.EQ(Table14[[#This Row],[Improvement]], Table14[Improvement], 0)</f>
        <v>95</v>
      </c>
      <c r="V20" s="124" t="s">
        <v>122</v>
      </c>
      <c r="W20" s="125">
        <v>0.40600000000000003</v>
      </c>
      <c r="X20" s="125">
        <v>0.41299999999999998</v>
      </c>
      <c r="Y20" s="125">
        <v>0.41299999999999998</v>
      </c>
      <c r="Z20" s="125">
        <v>0.41299999999999998</v>
      </c>
      <c r="AA20" s="125">
        <v>0.41899999999999998</v>
      </c>
      <c r="AB20" s="125">
        <v>0.40899999999999997</v>
      </c>
      <c r="AC20" s="125">
        <v>0.42199999999999999</v>
      </c>
      <c r="AD20" s="125">
        <v>0.42699999999999999</v>
      </c>
      <c r="AE20" s="125">
        <v>0.43</v>
      </c>
      <c r="AF20" s="125">
        <v>0.42099999999999999</v>
      </c>
      <c r="AG20" s="125">
        <v>0.40699999999999997</v>
      </c>
      <c r="AH20" s="125">
        <v>0.40799999999999997</v>
      </c>
      <c r="AI20" s="125">
        <v>0.41</v>
      </c>
      <c r="AJ20" s="126">
        <v>0.41899999999999998</v>
      </c>
      <c r="AK20" s="125">
        <v>131</v>
      </c>
      <c r="AL20" s="127">
        <v>1</v>
      </c>
      <c r="AM20" s="125">
        <v>1.2999999999999956E-2</v>
      </c>
    </row>
    <row r="21" spans="2:39" ht="14.4" customHeight="1" x14ac:dyDescent="0.3">
      <c r="B21" s="137" t="s">
        <v>21</v>
      </c>
      <c r="C21" s="125">
        <v>0.48099999999999998</v>
      </c>
      <c r="D21" s="125">
        <v>0.5</v>
      </c>
      <c r="E21" s="125">
        <v>0.51</v>
      </c>
      <c r="F21" s="125">
        <v>0.52200000000000002</v>
      </c>
      <c r="G21" s="125">
        <v>0.52700000000000002</v>
      </c>
      <c r="H21" s="125">
        <v>0.50900000000000001</v>
      </c>
      <c r="I21" s="125">
        <v>0.53300000000000003</v>
      </c>
      <c r="J21" s="125">
        <v>0.53600000000000003</v>
      </c>
      <c r="K21" s="125">
        <v>0.53</v>
      </c>
      <c r="L21" s="125">
        <v>0.50600000000000001</v>
      </c>
      <c r="M21" s="125">
        <v>0.501</v>
      </c>
      <c r="N21" s="125">
        <v>0.502</v>
      </c>
      <c r="O21" s="125">
        <v>0.504</v>
      </c>
      <c r="P21" s="126">
        <v>0.51500000000000001</v>
      </c>
      <c r="Q21" s="125">
        <f>_xlfn.RANK.EQ(Table14[[#This Row],[2023]], Table14[2023], 0)</f>
        <v>120</v>
      </c>
      <c r="R21" s="125" t="str">
        <f>IF(Table14[[#This Row],[2023]]&gt;=0.8,"4",
 IF(Table14[[#This Row],[2023]]&gt;=0.7,"3",
 IF(Table14[[#This Row],[2023]]&gt;=0.5,"2","1")))</f>
        <v>2</v>
      </c>
      <c r="S21" s="125">
        <f>Table14[[#This Row],[2023]] - Table14[[#This Row],[2010]]</f>
        <v>3.400000000000003E-2</v>
      </c>
      <c r="T21" s="125">
        <f>_xlfn.RANK.EQ(Table14[[#This Row],[Improvement]], Table14[Improvement], 0)</f>
        <v>101</v>
      </c>
      <c r="V21" s="124" t="s">
        <v>19</v>
      </c>
      <c r="W21" s="125">
        <v>0.40400000000000003</v>
      </c>
      <c r="X21" s="125">
        <v>0.41899999999999998</v>
      </c>
      <c r="Y21" s="125">
        <v>0.42599999999999999</v>
      </c>
      <c r="Z21" s="125">
        <v>0.432</v>
      </c>
      <c r="AA21" s="125">
        <v>0.438</v>
      </c>
      <c r="AB21" s="125">
        <v>0.42</v>
      </c>
      <c r="AC21" s="125">
        <v>0.438</v>
      </c>
      <c r="AD21" s="125">
        <v>0.434</v>
      </c>
      <c r="AE21" s="125">
        <v>0.42799999999999999</v>
      </c>
      <c r="AF21" s="125">
        <v>0.42299999999999999</v>
      </c>
      <c r="AG21" s="125">
        <v>0.41899999999999998</v>
      </c>
      <c r="AH21" s="125">
        <v>0.41899999999999998</v>
      </c>
      <c r="AI21" s="125">
        <v>0.42</v>
      </c>
      <c r="AJ21" s="126">
        <v>0.439</v>
      </c>
      <c r="AK21" s="127">
        <v>130</v>
      </c>
      <c r="AL21" s="127">
        <v>1</v>
      </c>
      <c r="AM21" s="125">
        <v>3.4999999999999976E-2</v>
      </c>
    </row>
    <row r="22" spans="2:39" ht="14.4" customHeight="1" x14ac:dyDescent="0.3">
      <c r="B22" s="137" t="s">
        <v>34</v>
      </c>
      <c r="C22" s="125">
        <v>0.58199999999999996</v>
      </c>
      <c r="D22" s="125">
        <v>0.58499999999999996</v>
      </c>
      <c r="E22" s="125">
        <v>0.59699999999999998</v>
      </c>
      <c r="F22" s="125">
        <v>0.61</v>
      </c>
      <c r="G22" s="125">
        <v>0.61799999999999999</v>
      </c>
      <c r="H22" s="125">
        <v>0.625</v>
      </c>
      <c r="I22" s="125">
        <v>0.63700000000000001</v>
      </c>
      <c r="J22" s="125">
        <v>0.64600000000000002</v>
      </c>
      <c r="K22" s="125">
        <v>0.65800000000000003</v>
      </c>
      <c r="L22" s="125">
        <v>0.66800000000000004</v>
      </c>
      <c r="M22" s="125">
        <v>0.67500000000000004</v>
      </c>
      <c r="N22" s="125">
        <v>0.67700000000000005</v>
      </c>
      <c r="O22" s="125">
        <v>0.68100000000000005</v>
      </c>
      <c r="P22" s="126">
        <v>0.69799999999999995</v>
      </c>
      <c r="Q22" s="125">
        <f>_xlfn.RANK.EQ(Table14[[#This Row],[2023]], Table14[2023], 0)</f>
        <v>97</v>
      </c>
      <c r="R22" s="125" t="str">
        <f>IF(Table14[[#This Row],[2023]]&gt;=0.8,"4",
 IF(Table14[[#This Row],[2023]]&gt;=0.7,"3",
 IF(Table14[[#This Row],[2023]]&gt;=0.5,"2","1")))</f>
        <v>2</v>
      </c>
      <c r="S22" s="125">
        <f>Table14[[#This Row],[2023]] - Table14[[#This Row],[2010]]</f>
        <v>0.11599999999999999</v>
      </c>
      <c r="T22" s="125">
        <f>_xlfn.RANK.EQ(Table14[[#This Row],[Improvement]], Table14[Improvement], 0)</f>
        <v>4</v>
      </c>
      <c r="V22" s="124" t="s">
        <v>22</v>
      </c>
      <c r="W22" s="125">
        <v>0.372</v>
      </c>
      <c r="X22" s="125">
        <v>0.39400000000000002</v>
      </c>
      <c r="Y22" s="125">
        <v>0.40300000000000002</v>
      </c>
      <c r="Z22" s="125">
        <v>0.41</v>
      </c>
      <c r="AA22" s="125">
        <v>0.41299999999999998</v>
      </c>
      <c r="AB22" s="125">
        <v>0.41299999999999998</v>
      </c>
      <c r="AC22" s="125">
        <v>0.42799999999999999</v>
      </c>
      <c r="AD22" s="125">
        <v>0.439</v>
      </c>
      <c r="AE22" s="125">
        <v>0.44900000000000001</v>
      </c>
      <c r="AF22" s="125">
        <v>0.44600000000000001</v>
      </c>
      <c r="AG22" s="125">
        <v>0.44600000000000001</v>
      </c>
      <c r="AH22" s="125">
        <v>0.44500000000000001</v>
      </c>
      <c r="AI22" s="125">
        <v>0.438</v>
      </c>
      <c r="AJ22" s="126">
        <v>0.45900000000000002</v>
      </c>
      <c r="AK22" s="125">
        <v>129</v>
      </c>
      <c r="AL22" s="127">
        <v>1</v>
      </c>
      <c r="AM22" s="125">
        <v>8.7000000000000022E-2</v>
      </c>
    </row>
    <row r="23" spans="2:39" ht="14.4" customHeight="1" x14ac:dyDescent="0.3">
      <c r="B23" s="137" t="s">
        <v>30</v>
      </c>
      <c r="C23" s="125">
        <v>0.66100000000000003</v>
      </c>
      <c r="D23" s="125">
        <v>0.67100000000000004</v>
      </c>
      <c r="E23" s="125">
        <v>0.67500000000000004</v>
      </c>
      <c r="F23" s="125">
        <v>0.68400000000000005</v>
      </c>
      <c r="G23" s="125">
        <v>0.69</v>
      </c>
      <c r="H23" s="125">
        <v>0.68799999999999994</v>
      </c>
      <c r="I23" s="125">
        <v>0.70199999999999996</v>
      </c>
      <c r="J23" s="125">
        <v>0.71</v>
      </c>
      <c r="K23" s="125">
        <v>0.71399999999999997</v>
      </c>
      <c r="L23" s="125">
        <v>0.71499999999999997</v>
      </c>
      <c r="M23" s="125">
        <v>0.69099999999999995</v>
      </c>
      <c r="N23" s="125">
        <v>0.69099999999999995</v>
      </c>
      <c r="O23" s="125">
        <v>0.69799999999999995</v>
      </c>
      <c r="P23" s="126">
        <v>0.73299999999999998</v>
      </c>
      <c r="Q23" s="125">
        <f>_xlfn.RANK.EQ(Table14[[#This Row],[2023]], Table14[2023], 0)</f>
        <v>87</v>
      </c>
      <c r="R23" s="125" t="str">
        <f>IF(Table14[[#This Row],[2023]]&gt;=0.8,"4",
 IF(Table14[[#This Row],[2023]]&gt;=0.7,"3",
 IF(Table14[[#This Row],[2023]]&gt;=0.5,"2","1")))</f>
        <v>3</v>
      </c>
      <c r="S23" s="125">
        <f>Table14[[#This Row],[2023]] - Table14[[#This Row],[2010]]</f>
        <v>7.1999999999999953E-2</v>
      </c>
      <c r="T23" s="125">
        <f>_xlfn.RANK.EQ(Table14[[#This Row],[Improvement]], Table14[Improvement], 0)</f>
        <v>37</v>
      </c>
      <c r="V23" s="124" t="s">
        <v>117</v>
      </c>
      <c r="W23" s="125">
        <v>0.48799999999999999</v>
      </c>
      <c r="X23" s="125">
        <v>0.51200000000000001</v>
      </c>
      <c r="Y23" s="125">
        <v>0.51400000000000001</v>
      </c>
      <c r="Z23" s="125">
        <v>0.51700000000000002</v>
      </c>
      <c r="AA23" s="125">
        <v>0.52</v>
      </c>
      <c r="AB23" s="125">
        <v>0.499</v>
      </c>
      <c r="AC23" s="125">
        <v>0.52300000000000002</v>
      </c>
      <c r="AD23" s="125">
        <v>0.52600000000000002</v>
      </c>
      <c r="AE23" s="125">
        <v>0.50700000000000001</v>
      </c>
      <c r="AF23" s="125">
        <v>0.498</v>
      </c>
      <c r="AG23" s="125">
        <v>0.48599999999999999</v>
      </c>
      <c r="AH23" s="125">
        <v>0.48399999999999999</v>
      </c>
      <c r="AI23" s="125">
        <v>0.48699999999999999</v>
      </c>
      <c r="AJ23" s="126">
        <v>0.48699999999999999</v>
      </c>
      <c r="AK23" s="127">
        <v>128</v>
      </c>
      <c r="AL23" s="127">
        <v>1</v>
      </c>
      <c r="AM23" s="125">
        <v>-1.0000000000000009E-3</v>
      </c>
    </row>
    <row r="24" spans="2:39" ht="14.4" customHeight="1" x14ac:dyDescent="0.3">
      <c r="B24" s="137" t="s">
        <v>27</v>
      </c>
      <c r="C24" s="125">
        <v>0.71799999999999997</v>
      </c>
      <c r="D24" s="125">
        <v>0.72899999999999998</v>
      </c>
      <c r="E24" s="125">
        <v>0.748</v>
      </c>
      <c r="F24" s="125">
        <v>0.755</v>
      </c>
      <c r="G24" s="125">
        <v>0.75800000000000001</v>
      </c>
      <c r="H24" s="125">
        <v>0.75700000000000001</v>
      </c>
      <c r="I24" s="125">
        <v>0.77200000000000002</v>
      </c>
      <c r="J24" s="125">
        <v>0.77400000000000002</v>
      </c>
      <c r="K24" s="125">
        <v>0.77600000000000002</v>
      </c>
      <c r="L24" s="125">
        <v>0.78</v>
      </c>
      <c r="M24" s="125">
        <v>0.77600000000000002</v>
      </c>
      <c r="N24" s="125">
        <v>0.77600000000000002</v>
      </c>
      <c r="O24" s="125">
        <v>0.77900000000000003</v>
      </c>
      <c r="P24" s="126">
        <v>0.80400000000000005</v>
      </c>
      <c r="Q24" s="125">
        <f>_xlfn.RANK.EQ(Table14[[#This Row],[2023]], Table14[2023], 0)</f>
        <v>62</v>
      </c>
      <c r="R24" s="125" t="str">
        <f>IF(Table14[[#This Row],[2023]]&gt;=0.8,"4",
 IF(Table14[[#This Row],[2023]]&gt;=0.7,"3",
 IF(Table14[[#This Row],[2023]]&gt;=0.5,"2","1")))</f>
        <v>4</v>
      </c>
      <c r="S24" s="125">
        <f>Table14[[#This Row],[2023]] - Table14[[#This Row],[2010]]</f>
        <v>8.6000000000000076E-2</v>
      </c>
      <c r="T24" s="125">
        <f>_xlfn.RANK.EQ(Table14[[#This Row],[Improvement]], Table14[Improvement], 0)</f>
        <v>21</v>
      </c>
      <c r="V24" s="124" t="s">
        <v>127</v>
      </c>
      <c r="W24" s="125">
        <v>0.40699999999999997</v>
      </c>
      <c r="X24" s="125">
        <v>0.39700000000000002</v>
      </c>
      <c r="Y24" s="125">
        <v>0.40300000000000002</v>
      </c>
      <c r="Z24" s="125">
        <v>0.41699999999999998</v>
      </c>
      <c r="AA24" s="125">
        <v>0.42499999999999999</v>
      </c>
      <c r="AB24" s="125">
        <v>0.44500000000000001</v>
      </c>
      <c r="AC24" s="125">
        <v>0.441</v>
      </c>
      <c r="AD24" s="125">
        <v>0.44600000000000001</v>
      </c>
      <c r="AE24" s="125">
        <v>0.45100000000000001</v>
      </c>
      <c r="AF24" s="125">
        <v>0.46500000000000002</v>
      </c>
      <c r="AG24" s="125">
        <v>0.46700000000000003</v>
      </c>
      <c r="AH24" s="125">
        <v>0.45900000000000002</v>
      </c>
      <c r="AI24" s="125">
        <v>0.46100000000000002</v>
      </c>
      <c r="AJ24" s="126">
        <v>0.49299999999999999</v>
      </c>
      <c r="AK24" s="125">
        <v>127</v>
      </c>
      <c r="AL24" s="127">
        <v>1</v>
      </c>
      <c r="AM24" s="125">
        <v>8.6000000000000021E-2</v>
      </c>
    </row>
    <row r="25" spans="2:39" ht="14.4" customHeight="1" x14ac:dyDescent="0.3">
      <c r="B25" s="137" t="s">
        <v>35</v>
      </c>
      <c r="C25" s="125">
        <v>0.65200000000000002</v>
      </c>
      <c r="D25" s="125">
        <v>0.67700000000000005</v>
      </c>
      <c r="E25" s="125">
        <v>0.68899999999999995</v>
      </c>
      <c r="F25" s="125">
        <v>0.70099999999999996</v>
      </c>
      <c r="G25" s="125">
        <v>0.71099999999999997</v>
      </c>
      <c r="H25" s="125">
        <v>0.68799999999999994</v>
      </c>
      <c r="I25" s="125">
        <v>0.72</v>
      </c>
      <c r="J25" s="125">
        <v>0.72599999999999998</v>
      </c>
      <c r="K25" s="125">
        <v>0.71599999999999997</v>
      </c>
      <c r="L25" s="125">
        <v>0.70299999999999996</v>
      </c>
      <c r="M25" s="125">
        <v>0.70099999999999996</v>
      </c>
      <c r="N25" s="125">
        <v>0.68</v>
      </c>
      <c r="O25" s="125">
        <v>0.70799999999999996</v>
      </c>
      <c r="P25" s="126">
        <v>0.73099999999999998</v>
      </c>
      <c r="Q25" s="125">
        <f>_xlfn.RANK.EQ(Table14[[#This Row],[2023]], Table14[2023], 0)</f>
        <v>89</v>
      </c>
      <c r="R25" s="125" t="str">
        <f>IF(Table14[[#This Row],[2023]]&gt;=0.8,"4",
 IF(Table14[[#This Row],[2023]]&gt;=0.7,"3",
 IF(Table14[[#This Row],[2023]]&gt;=0.5,"2","1")))</f>
        <v>3</v>
      </c>
      <c r="S25" s="125">
        <f>Table14[[#This Row],[2023]] - Table14[[#This Row],[2010]]</f>
        <v>7.8999999999999959E-2</v>
      </c>
      <c r="T25" s="125">
        <f>_xlfn.RANK.EQ(Table14[[#This Row],[Improvement]], Table14[Improvement], 0)</f>
        <v>26</v>
      </c>
      <c r="V25" s="124" t="s">
        <v>5</v>
      </c>
      <c r="W25" s="125">
        <v>0.44900000000000001</v>
      </c>
      <c r="X25" s="125">
        <v>0.47699999999999998</v>
      </c>
      <c r="Y25" s="125">
        <v>0.48899999999999999</v>
      </c>
      <c r="Z25" s="125">
        <v>0.496</v>
      </c>
      <c r="AA25" s="125">
        <v>0.5</v>
      </c>
      <c r="AB25" s="125">
        <v>0.47899999999999998</v>
      </c>
      <c r="AC25" s="125">
        <v>0.502</v>
      </c>
      <c r="AD25" s="125">
        <v>0.50600000000000001</v>
      </c>
      <c r="AE25" s="125">
        <v>0.48299999999999998</v>
      </c>
      <c r="AF25" s="125">
        <v>0.49199999999999999</v>
      </c>
      <c r="AG25" s="125">
        <v>0.48799999999999999</v>
      </c>
      <c r="AH25" s="125">
        <v>0.47299999999999998</v>
      </c>
      <c r="AI25" s="125">
        <v>0.46200000000000002</v>
      </c>
      <c r="AJ25" s="126">
        <v>0.496</v>
      </c>
      <c r="AK25" s="127">
        <v>126</v>
      </c>
      <c r="AL25" s="127">
        <v>1</v>
      </c>
      <c r="AM25" s="125">
        <v>4.6999999999999986E-2</v>
      </c>
    </row>
    <row r="26" spans="2:39" ht="14.4" customHeight="1" x14ac:dyDescent="0.3">
      <c r="B26" s="137" t="s">
        <v>31</v>
      </c>
      <c r="C26" s="125">
        <v>0.72199999999999998</v>
      </c>
      <c r="D26" s="125">
        <v>0.73099999999999998</v>
      </c>
      <c r="E26" s="125">
        <v>0.73499999999999999</v>
      </c>
      <c r="F26" s="125">
        <v>0.753</v>
      </c>
      <c r="G26" s="125">
        <v>0.75600000000000001</v>
      </c>
      <c r="H26" s="125">
        <v>0.752</v>
      </c>
      <c r="I26" s="125">
        <v>0.75800000000000001</v>
      </c>
      <c r="J26" s="125">
        <v>0.76100000000000001</v>
      </c>
      <c r="K26" s="125">
        <v>0.76400000000000001</v>
      </c>
      <c r="L26" s="125">
        <v>0.76400000000000001</v>
      </c>
      <c r="M26" s="125">
        <v>0.75800000000000001</v>
      </c>
      <c r="N26" s="125">
        <v>0.75600000000000001</v>
      </c>
      <c r="O26" s="125">
        <v>0.76</v>
      </c>
      <c r="P26" s="126">
        <v>0.78600000000000003</v>
      </c>
      <c r="Q26" s="125">
        <f>_xlfn.RANK.EQ(Table14[[#This Row],[2023]], Table14[2023], 0)</f>
        <v>71</v>
      </c>
      <c r="R26" s="125" t="str">
        <f>IF(Table14[[#This Row],[2023]]&gt;=0.8,"4",
 IF(Table14[[#This Row],[2023]]&gt;=0.7,"3",
 IF(Table14[[#This Row],[2023]]&gt;=0.5,"2","1")))</f>
        <v>3</v>
      </c>
      <c r="S26" s="125">
        <f>Table14[[#This Row],[2023]] - Table14[[#This Row],[2010]]</f>
        <v>6.4000000000000057E-2</v>
      </c>
      <c r="T26" s="125">
        <f>_xlfn.RANK.EQ(Table14[[#This Row],[Improvement]], Table14[Improvement], 0)</f>
        <v>48</v>
      </c>
      <c r="V26" s="124" t="s">
        <v>72</v>
      </c>
      <c r="W26" s="125">
        <v>0.41499999999999998</v>
      </c>
      <c r="X26" s="125">
        <v>0.42899999999999999</v>
      </c>
      <c r="Y26" s="125">
        <v>0.439</v>
      </c>
      <c r="Z26" s="125">
        <v>0.44500000000000001</v>
      </c>
      <c r="AA26" s="125">
        <v>0.45200000000000001</v>
      </c>
      <c r="AB26" s="125">
        <v>0.44900000000000001</v>
      </c>
      <c r="AC26" s="125">
        <v>0.46500000000000002</v>
      </c>
      <c r="AD26" s="125">
        <v>0.47099999999999997</v>
      </c>
      <c r="AE26" s="125">
        <v>0.46200000000000002</v>
      </c>
      <c r="AF26" s="125">
        <v>0.47</v>
      </c>
      <c r="AG26" s="125">
        <v>0.47099999999999997</v>
      </c>
      <c r="AH26" s="125">
        <v>0.46700000000000003</v>
      </c>
      <c r="AI26" s="125">
        <v>0.47099999999999997</v>
      </c>
      <c r="AJ26" s="126">
        <v>0.5</v>
      </c>
      <c r="AK26" s="125">
        <v>125</v>
      </c>
      <c r="AL26" s="125">
        <v>2</v>
      </c>
      <c r="AM26" s="125">
        <v>8.500000000000002E-2</v>
      </c>
    </row>
    <row r="27" spans="2:39" ht="14.4" customHeight="1" x14ac:dyDescent="0.3">
      <c r="B27" s="137" t="s">
        <v>33</v>
      </c>
      <c r="C27" s="125">
        <v>0.82499999999999996</v>
      </c>
      <c r="D27" s="125">
        <v>0.83099999999999996</v>
      </c>
      <c r="E27" s="125">
        <v>0.83899999999999997</v>
      </c>
      <c r="F27" s="125">
        <v>0.83899999999999997</v>
      </c>
      <c r="G27" s="125">
        <v>0.83799999999999997</v>
      </c>
      <c r="H27" s="125">
        <v>0.83199999999999996</v>
      </c>
      <c r="I27" s="125">
        <v>0.83899999999999997</v>
      </c>
      <c r="J27" s="125">
        <v>0.83799999999999997</v>
      </c>
      <c r="K27" s="125">
        <v>0.83</v>
      </c>
      <c r="L27" s="125">
        <v>0.82699999999999996</v>
      </c>
      <c r="M27" s="125">
        <v>0.82699999999999996</v>
      </c>
      <c r="N27" s="125">
        <v>0.82399999999999995</v>
      </c>
      <c r="O27" s="125">
        <v>0.82299999999999995</v>
      </c>
      <c r="P27" s="126">
        <v>0.83699999999999997</v>
      </c>
      <c r="Q27" s="125">
        <f>_xlfn.RANK.EQ(Table14[[#This Row],[2023]], Table14[2023], 0)</f>
        <v>52</v>
      </c>
      <c r="R27" s="125" t="str">
        <f>IF(Table14[[#This Row],[2023]]&gt;=0.8,"4",
 IF(Table14[[#This Row],[2023]]&gt;=0.7,"3",
 IF(Table14[[#This Row],[2023]]&gt;=0.5,"2","1")))</f>
        <v>4</v>
      </c>
      <c r="S27" s="125">
        <f>Table14[[#This Row],[2023]] - Table14[[#This Row],[2010]]</f>
        <v>1.2000000000000011E-2</v>
      </c>
      <c r="T27" s="125">
        <f>_xlfn.RANK.EQ(Table14[[#This Row],[Improvement]], Table14[Improvement], 0)</f>
        <v>125</v>
      </c>
      <c r="V27" s="124" t="s">
        <v>60</v>
      </c>
      <c r="W27" s="125">
        <v>0.45800000000000002</v>
      </c>
      <c r="X27" s="125">
        <v>0.436</v>
      </c>
      <c r="Y27" s="125">
        <v>0.441</v>
      </c>
      <c r="Z27" s="125">
        <v>0.44600000000000001</v>
      </c>
      <c r="AA27" s="125">
        <v>0.45700000000000002</v>
      </c>
      <c r="AB27" s="125">
        <v>0.47299999999999998</v>
      </c>
      <c r="AC27" s="125">
        <v>0.45600000000000002</v>
      </c>
      <c r="AD27" s="125">
        <v>0.45400000000000001</v>
      </c>
      <c r="AE27" s="125">
        <v>0.49299999999999999</v>
      </c>
      <c r="AF27" s="125">
        <v>0.48699999999999999</v>
      </c>
      <c r="AG27" s="125">
        <v>0.49</v>
      </c>
      <c r="AH27" s="125">
        <v>0.49</v>
      </c>
      <c r="AI27" s="125">
        <v>0.49299999999999999</v>
      </c>
      <c r="AJ27" s="126">
        <v>0.503</v>
      </c>
      <c r="AK27" s="127">
        <v>124</v>
      </c>
      <c r="AL27" s="125">
        <v>2</v>
      </c>
      <c r="AM27" s="125">
        <v>4.4999999999999984E-2</v>
      </c>
    </row>
    <row r="28" spans="2:39" ht="14.4" customHeight="1" x14ac:dyDescent="0.3">
      <c r="B28" s="137" t="s">
        <v>24</v>
      </c>
      <c r="C28" s="125">
        <v>0.79</v>
      </c>
      <c r="D28" s="125">
        <v>0.79100000000000004</v>
      </c>
      <c r="E28" s="125">
        <v>0.79500000000000004</v>
      </c>
      <c r="F28" s="125">
        <v>0.80100000000000005</v>
      </c>
      <c r="G28" s="125">
        <v>0.80600000000000005</v>
      </c>
      <c r="H28" s="125">
        <v>0.80900000000000005</v>
      </c>
      <c r="I28" s="125">
        <v>0.81100000000000005</v>
      </c>
      <c r="J28" s="125">
        <v>0.81100000000000005</v>
      </c>
      <c r="K28" s="125">
        <v>0.80900000000000005</v>
      </c>
      <c r="L28" s="125">
        <v>0.81299999999999994</v>
      </c>
      <c r="M28" s="125">
        <v>0.80200000000000005</v>
      </c>
      <c r="N28" s="125">
        <v>0.79600000000000004</v>
      </c>
      <c r="O28" s="125">
        <v>0.79900000000000004</v>
      </c>
      <c r="P28" s="126">
        <v>0.84499999999999997</v>
      </c>
      <c r="Q28" s="125">
        <f>_xlfn.RANK.EQ(Table14[[#This Row],[2023]], Table14[2023], 0)</f>
        <v>48</v>
      </c>
      <c r="R28" s="125" t="str">
        <f>IF(Table14[[#This Row],[2023]]&gt;=0.8,"4",
 IF(Table14[[#This Row],[2023]]&gt;=0.7,"3",
 IF(Table14[[#This Row],[2023]]&gt;=0.5,"2","1")))</f>
        <v>4</v>
      </c>
      <c r="S28" s="125">
        <f>Table14[[#This Row],[2023]] - Table14[[#This Row],[2010]]</f>
        <v>5.4999999999999938E-2</v>
      </c>
      <c r="T28" s="125">
        <f>_xlfn.RANK.EQ(Table14[[#This Row],[Improvement]], Table14[Improvement], 0)</f>
        <v>63</v>
      </c>
      <c r="V28" s="124" t="s">
        <v>106</v>
      </c>
      <c r="W28" s="125">
        <v>0.46</v>
      </c>
      <c r="X28" s="125">
        <v>0.47199999999999998</v>
      </c>
      <c r="Y28" s="125">
        <v>0.46899999999999997</v>
      </c>
      <c r="Z28" s="125">
        <v>0.47699999999999998</v>
      </c>
      <c r="AA28" s="125">
        <v>0.47799999999999998</v>
      </c>
      <c r="AB28" s="125">
        <v>0.47199999999999998</v>
      </c>
      <c r="AC28" s="125">
        <v>0.47799999999999998</v>
      </c>
      <c r="AD28" s="125">
        <v>0.48099999999999998</v>
      </c>
      <c r="AE28" s="125">
        <v>0.48299999999999998</v>
      </c>
      <c r="AF28" s="125">
        <v>0.48499999999999999</v>
      </c>
      <c r="AG28" s="125">
        <v>0.48299999999999998</v>
      </c>
      <c r="AH28" s="125">
        <v>0.48399999999999999</v>
      </c>
      <c r="AI28" s="125">
        <v>0.48699999999999999</v>
      </c>
      <c r="AJ28" s="126">
        <v>0.51</v>
      </c>
      <c r="AK28" s="125">
        <v>123</v>
      </c>
      <c r="AL28" s="125">
        <v>2</v>
      </c>
      <c r="AM28" s="125">
        <v>4.9999999999999989E-2</v>
      </c>
    </row>
    <row r="29" spans="2:39" ht="14.4" customHeight="1" x14ac:dyDescent="0.3">
      <c r="B29" s="137" t="s">
        <v>22</v>
      </c>
      <c r="C29" s="125">
        <v>0.372</v>
      </c>
      <c r="D29" s="125">
        <v>0.39400000000000002</v>
      </c>
      <c r="E29" s="125">
        <v>0.40300000000000002</v>
      </c>
      <c r="F29" s="125">
        <v>0.41</v>
      </c>
      <c r="G29" s="125">
        <v>0.41299999999999998</v>
      </c>
      <c r="H29" s="125">
        <v>0.41299999999999998</v>
      </c>
      <c r="I29" s="125">
        <v>0.42799999999999999</v>
      </c>
      <c r="J29" s="125">
        <v>0.439</v>
      </c>
      <c r="K29" s="125">
        <v>0.44900000000000001</v>
      </c>
      <c r="L29" s="125">
        <v>0.44600000000000001</v>
      </c>
      <c r="M29" s="125">
        <v>0.44600000000000001</v>
      </c>
      <c r="N29" s="125">
        <v>0.44500000000000001</v>
      </c>
      <c r="O29" s="125">
        <v>0.438</v>
      </c>
      <c r="P29" s="126">
        <v>0.45900000000000002</v>
      </c>
      <c r="Q29" s="125">
        <f>_xlfn.RANK.EQ(Table14[[#This Row],[2023]], Table14[2023], 0)</f>
        <v>129</v>
      </c>
      <c r="R29" s="125" t="str">
        <f>IF(Table14[[#This Row],[2023]]&gt;=0.8,"4",
 IF(Table14[[#This Row],[2023]]&gt;=0.7,"3",
 IF(Table14[[#This Row],[2023]]&gt;=0.5,"2","1")))</f>
        <v>1</v>
      </c>
      <c r="S29" s="125">
        <f>Table14[[#This Row],[2023]] - Table14[[#This Row],[2010]]</f>
        <v>8.7000000000000022E-2</v>
      </c>
      <c r="T29" s="125">
        <f>_xlfn.RANK.EQ(Table14[[#This Row],[Improvement]], Table14[Improvement], 0)</f>
        <v>19</v>
      </c>
    </row>
    <row r="30" spans="2:39" ht="14.4" customHeight="1" x14ac:dyDescent="0.3">
      <c r="B30" s="137" t="s">
        <v>19</v>
      </c>
      <c r="C30" s="125">
        <v>0.40400000000000003</v>
      </c>
      <c r="D30" s="125">
        <v>0.41899999999999998</v>
      </c>
      <c r="E30" s="125">
        <v>0.42599999999999999</v>
      </c>
      <c r="F30" s="125">
        <v>0.432</v>
      </c>
      <c r="G30" s="125">
        <v>0.438</v>
      </c>
      <c r="H30" s="125">
        <v>0.42</v>
      </c>
      <c r="I30" s="125">
        <v>0.438</v>
      </c>
      <c r="J30" s="125">
        <v>0.434</v>
      </c>
      <c r="K30" s="125">
        <v>0.42799999999999999</v>
      </c>
      <c r="L30" s="125">
        <v>0.42299999999999999</v>
      </c>
      <c r="M30" s="125">
        <v>0.41899999999999998</v>
      </c>
      <c r="N30" s="125">
        <v>0.41899999999999998</v>
      </c>
      <c r="O30" s="125">
        <v>0.42</v>
      </c>
      <c r="P30" s="126">
        <v>0.439</v>
      </c>
      <c r="Q30" s="125">
        <f>_xlfn.RANK.EQ(Table14[[#This Row],[2023]], Table14[2023], 0)</f>
        <v>130</v>
      </c>
      <c r="R30" s="125" t="str">
        <f>IF(Table14[[#This Row],[2023]]&gt;=0.8,"4",
 IF(Table14[[#This Row],[2023]]&gt;=0.7,"3",
 IF(Table14[[#This Row],[2023]]&gt;=0.5,"2","1")))</f>
        <v>1</v>
      </c>
      <c r="S30" s="125">
        <f>Table14[[#This Row],[2023]] - Table14[[#This Row],[2010]]</f>
        <v>3.4999999999999976E-2</v>
      </c>
      <c r="T30" s="125">
        <f>_xlfn.RANK.EQ(Table14[[#This Row],[Improvement]], Table14[Improvement], 0)</f>
        <v>99</v>
      </c>
    </row>
    <row r="31" spans="2:39" ht="14.4" customHeight="1" x14ac:dyDescent="0.3">
      <c r="B31" s="137" t="s">
        <v>42</v>
      </c>
      <c r="C31" s="125">
        <v>0.51500000000000001</v>
      </c>
      <c r="D31" s="125">
        <v>0.51400000000000001</v>
      </c>
      <c r="E31" s="125">
        <v>0.52500000000000002</v>
      </c>
      <c r="F31" s="125">
        <v>0.53400000000000003</v>
      </c>
      <c r="G31" s="125">
        <v>0.54</v>
      </c>
      <c r="H31" s="125">
        <v>0.56200000000000006</v>
      </c>
      <c r="I31" s="125">
        <v>0.55300000000000005</v>
      </c>
      <c r="J31" s="125">
        <v>0.55700000000000005</v>
      </c>
      <c r="K31" s="125">
        <v>0.57699999999999996</v>
      </c>
      <c r="L31" s="125">
        <v>0.58599999999999997</v>
      </c>
      <c r="M31" s="125">
        <v>0.58499999999999996</v>
      </c>
      <c r="N31" s="125">
        <v>0.58099999999999996</v>
      </c>
      <c r="O31" s="125">
        <v>0.58699999999999997</v>
      </c>
      <c r="P31" s="126">
        <v>0.58799999999999997</v>
      </c>
      <c r="Q31" s="125">
        <f>_xlfn.RANK.EQ(Table14[[#This Row],[2023]], Table14[2023], 0)</f>
        <v>112</v>
      </c>
      <c r="R31" s="125" t="str">
        <f>IF(Table14[[#This Row],[2023]]&gt;=0.8,"4",
 IF(Table14[[#This Row],[2023]]&gt;=0.7,"3",
 IF(Table14[[#This Row],[2023]]&gt;=0.5,"2","1")))</f>
        <v>2</v>
      </c>
      <c r="S31" s="125">
        <f>Table14[[#This Row],[2023]] - Table14[[#This Row],[2010]]</f>
        <v>7.2999999999999954E-2</v>
      </c>
      <c r="T31" s="125">
        <f>_xlfn.RANK.EQ(Table14[[#This Row],[Improvement]], Table14[Improvement], 0)</f>
        <v>34</v>
      </c>
    </row>
    <row r="32" spans="2:39" ht="14.4" customHeight="1" x14ac:dyDescent="0.3">
      <c r="B32" s="137" t="s">
        <v>37</v>
      </c>
      <c r="C32" s="125">
        <v>0.91100000000000003</v>
      </c>
      <c r="D32" s="125">
        <v>0.90300000000000002</v>
      </c>
      <c r="E32" s="125">
        <v>0.90600000000000003</v>
      </c>
      <c r="F32" s="125">
        <v>0.91300000000000003</v>
      </c>
      <c r="G32" s="125">
        <v>0.91800000000000004</v>
      </c>
      <c r="H32" s="125">
        <v>0.92700000000000005</v>
      </c>
      <c r="I32" s="125">
        <v>0.92300000000000004</v>
      </c>
      <c r="J32" s="125">
        <v>0.92600000000000005</v>
      </c>
      <c r="K32" s="125">
        <v>0.93300000000000005</v>
      </c>
      <c r="L32" s="125">
        <v>0.93200000000000005</v>
      </c>
      <c r="M32" s="125">
        <v>0.92800000000000005</v>
      </c>
      <c r="N32" s="125">
        <v>0.93400000000000005</v>
      </c>
      <c r="O32" s="125">
        <v>0.93500000000000005</v>
      </c>
      <c r="P32" s="126">
        <v>0.93899999999999995</v>
      </c>
      <c r="Q32" s="125">
        <f>_xlfn.RANK.EQ(Table14[[#This Row],[2023]], Table14[2023], 0)</f>
        <v>14</v>
      </c>
      <c r="R32" s="125" t="str">
        <f>IF(Table14[[#This Row],[2023]]&gt;=0.8,"4",
 IF(Table14[[#This Row],[2023]]&gt;=0.7,"3",
 IF(Table14[[#This Row],[2023]]&gt;=0.5,"2","1")))</f>
        <v>4</v>
      </c>
      <c r="S32" s="125">
        <f>Table14[[#This Row],[2023]] - Table14[[#This Row],[2010]]</f>
        <v>2.7999999999999914E-2</v>
      </c>
      <c r="T32" s="125">
        <f>_xlfn.RANK.EQ(Table14[[#This Row],[Improvement]], Table14[Improvement], 0)</f>
        <v>113</v>
      </c>
    </row>
    <row r="33" spans="2:20" ht="14.4" customHeight="1" x14ac:dyDescent="0.3">
      <c r="B33" s="137" t="s">
        <v>175</v>
      </c>
      <c r="C33" s="125">
        <v>0.36399999999999999</v>
      </c>
      <c r="D33" s="125">
        <v>0.38</v>
      </c>
      <c r="E33" s="125">
        <v>0.38800000000000001</v>
      </c>
      <c r="F33" s="125">
        <v>0.39400000000000002</v>
      </c>
      <c r="G33" s="125">
        <v>0.40100000000000002</v>
      </c>
      <c r="H33" s="125">
        <v>0.38800000000000001</v>
      </c>
      <c r="I33" s="125">
        <v>0.39300000000000002</v>
      </c>
      <c r="J33" s="125">
        <v>0.39600000000000002</v>
      </c>
      <c r="K33" s="125">
        <v>0.39800000000000002</v>
      </c>
      <c r="L33" s="125">
        <v>0.39800000000000002</v>
      </c>
      <c r="M33" s="125">
        <v>0.39600000000000002</v>
      </c>
      <c r="N33" s="125">
        <v>0.39300000000000002</v>
      </c>
      <c r="O33" s="125">
        <v>0.39400000000000002</v>
      </c>
      <c r="P33" s="126">
        <v>0.41599999999999998</v>
      </c>
      <c r="Q33" s="125">
        <f>_xlfn.RANK.EQ(Table14[[#This Row],[2023]], Table14[2023], 0)</f>
        <v>132</v>
      </c>
      <c r="R33" s="125" t="str">
        <f>IF(Table14[[#This Row],[2023]]&gt;=0.8,"4",
 IF(Table14[[#This Row],[2023]]&gt;=0.7,"3",
 IF(Table14[[#This Row],[2023]]&gt;=0.5,"2","1")))</f>
        <v>1</v>
      </c>
      <c r="S33" s="125">
        <f>Table14[[#This Row],[2023]] - Table14[[#This Row],[2010]]</f>
        <v>5.1999999999999991E-2</v>
      </c>
      <c r="T33" s="125">
        <f>_xlfn.RANK.EQ(Table14[[#This Row],[Improvement]], Table14[Improvement], 0)</f>
        <v>65</v>
      </c>
    </row>
    <row r="34" spans="2:20" ht="14.4" customHeight="1" x14ac:dyDescent="0.3">
      <c r="B34" s="137" t="s">
        <v>39</v>
      </c>
      <c r="C34" s="125">
        <v>0.81299999999999994</v>
      </c>
      <c r="D34" s="125">
        <v>0.81499999999999995</v>
      </c>
      <c r="E34" s="125">
        <v>0.82099999999999995</v>
      </c>
      <c r="F34" s="125">
        <v>0.82599999999999996</v>
      </c>
      <c r="G34" s="125">
        <v>0.83699999999999997</v>
      </c>
      <c r="H34" s="125">
        <v>0.84599999999999997</v>
      </c>
      <c r="I34" s="125">
        <v>0.84499999999999997</v>
      </c>
      <c r="J34" s="125">
        <v>0.84699999999999998</v>
      </c>
      <c r="K34" s="125">
        <v>0.85599999999999998</v>
      </c>
      <c r="L34" s="125">
        <v>0.85899999999999999</v>
      </c>
      <c r="M34" s="125">
        <v>0.84899999999999998</v>
      </c>
      <c r="N34" s="125">
        <v>0.85599999999999998</v>
      </c>
      <c r="O34" s="125">
        <v>0.86</v>
      </c>
      <c r="P34" s="126">
        <v>0.878</v>
      </c>
      <c r="Q34" s="125">
        <f>_xlfn.RANK.EQ(Table14[[#This Row],[2023]], Table14[2023], 0)</f>
        <v>38</v>
      </c>
      <c r="R34" s="125" t="str">
        <f>IF(Table14[[#This Row],[2023]]&gt;=0.8,"4",
 IF(Table14[[#This Row],[2023]]&gt;=0.7,"3",
 IF(Table14[[#This Row],[2023]]&gt;=0.5,"2","1")))</f>
        <v>4</v>
      </c>
      <c r="S34" s="125">
        <f>Table14[[#This Row],[2023]] - Table14[[#This Row],[2010]]</f>
        <v>6.5000000000000058E-2</v>
      </c>
      <c r="T34" s="125">
        <f>_xlfn.RANK.EQ(Table14[[#This Row],[Improvement]], Table14[Improvement], 0)</f>
        <v>45</v>
      </c>
    </row>
    <row r="35" spans="2:20" ht="14.4" customHeight="1" x14ac:dyDescent="0.3">
      <c r="B35" s="137" t="s">
        <v>40</v>
      </c>
      <c r="C35" s="125">
        <v>0.69799999999999995</v>
      </c>
      <c r="D35" s="125">
        <v>0.70699999999999996</v>
      </c>
      <c r="E35" s="125">
        <v>0.71599999999999997</v>
      </c>
      <c r="F35" s="125">
        <v>0.72399999999999998</v>
      </c>
      <c r="G35" s="125">
        <v>0.73099999999999998</v>
      </c>
      <c r="H35" s="125">
        <v>0.74099999999999999</v>
      </c>
      <c r="I35" s="125">
        <v>0.746</v>
      </c>
      <c r="J35" s="125">
        <v>0.75</v>
      </c>
      <c r="K35" s="125">
        <v>0.755</v>
      </c>
      <c r="L35" s="125">
        <v>0.77500000000000002</v>
      </c>
      <c r="M35" s="125">
        <v>0.78100000000000003</v>
      </c>
      <c r="N35" s="125">
        <v>0.78500000000000003</v>
      </c>
      <c r="O35" s="125">
        <v>0.78800000000000003</v>
      </c>
      <c r="P35" s="126">
        <v>0.79700000000000004</v>
      </c>
      <c r="Q35" s="125">
        <f>_xlfn.RANK.EQ(Table14[[#This Row],[2023]], Table14[2023], 0)</f>
        <v>65</v>
      </c>
      <c r="R35" s="125" t="str">
        <f>IF(Table14[[#This Row],[2023]]&gt;=0.8,"4",
 IF(Table14[[#This Row],[2023]]&gt;=0.7,"3",
 IF(Table14[[#This Row],[2023]]&gt;=0.5,"2","1")))</f>
        <v>3</v>
      </c>
      <c r="S35" s="125">
        <f>Table14[[#This Row],[2023]] - Table14[[#This Row],[2010]]</f>
        <v>9.9000000000000088E-2</v>
      </c>
      <c r="T35" s="125">
        <f>_xlfn.RANK.EQ(Table14[[#This Row],[Improvement]], Table14[Improvement], 0)</f>
        <v>11</v>
      </c>
    </row>
    <row r="36" spans="2:20" ht="14.4" customHeight="1" x14ac:dyDescent="0.3">
      <c r="B36" s="137" t="s">
        <v>45</v>
      </c>
      <c r="C36" s="125">
        <v>0.73199999999999998</v>
      </c>
      <c r="D36" s="125">
        <v>0.73399999999999999</v>
      </c>
      <c r="E36" s="125">
        <v>0.73899999999999999</v>
      </c>
      <c r="F36" s="125">
        <v>0.74199999999999999</v>
      </c>
      <c r="G36" s="125">
        <v>0.753</v>
      </c>
      <c r="H36" s="125">
        <v>0.75800000000000001</v>
      </c>
      <c r="I36" s="125">
        <v>0.76</v>
      </c>
      <c r="J36" s="125">
        <v>0.76300000000000001</v>
      </c>
      <c r="K36" s="125">
        <v>0.76300000000000001</v>
      </c>
      <c r="L36" s="125">
        <v>0.76800000000000002</v>
      </c>
      <c r="M36" s="125">
        <v>0.75600000000000001</v>
      </c>
      <c r="N36" s="125">
        <v>0.752</v>
      </c>
      <c r="O36" s="125">
        <v>0.75800000000000001</v>
      </c>
      <c r="P36" s="126">
        <v>0.78800000000000003</v>
      </c>
      <c r="Q36" s="125">
        <f>_xlfn.RANK.EQ(Table14[[#This Row],[2023]], Table14[2023], 0)</f>
        <v>70</v>
      </c>
      <c r="R36" s="125" t="str">
        <f>IF(Table14[[#This Row],[2023]]&gt;=0.8,"4",
 IF(Table14[[#This Row],[2023]]&gt;=0.7,"3",
 IF(Table14[[#This Row],[2023]]&gt;=0.5,"2","1")))</f>
        <v>3</v>
      </c>
      <c r="S36" s="125">
        <f>Table14[[#This Row],[2023]] - Table14[[#This Row],[2010]]</f>
        <v>5.600000000000005E-2</v>
      </c>
      <c r="T36" s="125">
        <f>_xlfn.RANK.EQ(Table14[[#This Row],[Improvement]], Table14[Improvement], 0)</f>
        <v>58</v>
      </c>
    </row>
    <row r="37" spans="2:20" ht="14.4" customHeight="1" x14ac:dyDescent="0.3">
      <c r="B37" s="137" t="s">
        <v>43</v>
      </c>
      <c r="C37" s="125">
        <v>0.42399999999999999</v>
      </c>
      <c r="D37" s="125">
        <v>0.438</v>
      </c>
      <c r="E37" s="125">
        <v>0.442</v>
      </c>
      <c r="F37" s="125">
        <v>0.44800000000000001</v>
      </c>
      <c r="G37" s="125">
        <v>0.46</v>
      </c>
      <c r="H37" s="125">
        <v>0.45700000000000002</v>
      </c>
      <c r="I37" s="125">
        <v>0.47099999999999997</v>
      </c>
      <c r="J37" s="125">
        <v>0.47499999999999998</v>
      </c>
      <c r="K37" s="125">
        <v>0.48</v>
      </c>
      <c r="L37" s="125">
        <v>0.47599999999999998</v>
      </c>
      <c r="M37" s="125">
        <v>0.47699999999999998</v>
      </c>
      <c r="N37" s="125">
        <v>0.47499999999999998</v>
      </c>
      <c r="O37" s="125">
        <v>0.48099999999999998</v>
      </c>
      <c r="P37" s="126">
        <v>0.52200000000000002</v>
      </c>
      <c r="Q37" s="125">
        <f>_xlfn.RANK.EQ(Table14[[#This Row],[2023]], Table14[2023], 0)</f>
        <v>119</v>
      </c>
      <c r="R37" s="125" t="str">
        <f>IF(Table14[[#This Row],[2023]]&gt;=0.8,"4",
 IF(Table14[[#This Row],[2023]]&gt;=0.7,"3",
 IF(Table14[[#This Row],[2023]]&gt;=0.5,"2","1")))</f>
        <v>2</v>
      </c>
      <c r="S37" s="125">
        <f>Table14[[#This Row],[2023]] - Table14[[#This Row],[2010]]</f>
        <v>9.8000000000000032E-2</v>
      </c>
      <c r="T37" s="125">
        <f>_xlfn.RANK.EQ(Table14[[#This Row],[Improvement]], Table14[Improvement], 0)</f>
        <v>12</v>
      </c>
    </row>
    <row r="38" spans="2:20" ht="14.4" customHeight="1" x14ac:dyDescent="0.3">
      <c r="B38" s="137" t="s">
        <v>48</v>
      </c>
      <c r="C38" s="125">
        <v>0.76900000000000002</v>
      </c>
      <c r="D38" s="125">
        <v>0.77800000000000002</v>
      </c>
      <c r="E38" s="125">
        <v>0.78300000000000003</v>
      </c>
      <c r="F38" s="125">
        <v>0.78800000000000003</v>
      </c>
      <c r="G38" s="125">
        <v>0.79600000000000004</v>
      </c>
      <c r="H38" s="125">
        <v>0.79200000000000004</v>
      </c>
      <c r="I38" s="125">
        <v>0.80100000000000005</v>
      </c>
      <c r="J38" s="125">
        <v>0.80400000000000005</v>
      </c>
      <c r="K38" s="125">
        <v>0.81100000000000005</v>
      </c>
      <c r="L38" s="125">
        <v>0.81100000000000005</v>
      </c>
      <c r="M38" s="125">
        <v>0.81100000000000005</v>
      </c>
      <c r="N38" s="125">
        <v>0.80400000000000005</v>
      </c>
      <c r="O38" s="125">
        <v>0.80600000000000005</v>
      </c>
      <c r="P38" s="126">
        <v>0.83299999999999996</v>
      </c>
      <c r="Q38" s="125">
        <f>_xlfn.RANK.EQ(Table14[[#This Row],[2023]], Table14[2023], 0)</f>
        <v>54</v>
      </c>
      <c r="R38" s="125" t="str">
        <f>IF(Table14[[#This Row],[2023]]&gt;=0.8,"4",
 IF(Table14[[#This Row],[2023]]&gt;=0.7,"3",
 IF(Table14[[#This Row],[2023]]&gt;=0.5,"2","1")))</f>
        <v>4</v>
      </c>
      <c r="S38" s="125">
        <f>Table14[[#This Row],[2023]] - Table14[[#This Row],[2010]]</f>
        <v>6.3999999999999946E-2</v>
      </c>
      <c r="T38" s="125">
        <f>_xlfn.RANK.EQ(Table14[[#This Row],[Improvement]], Table14[Improvement], 0)</f>
        <v>49</v>
      </c>
    </row>
    <row r="39" spans="2:20" ht="14.4" customHeight="1" x14ac:dyDescent="0.3">
      <c r="B39" s="137" t="s">
        <v>41</v>
      </c>
      <c r="C39" s="125">
        <v>0.47</v>
      </c>
      <c r="D39" s="125">
        <v>0.47199999999999998</v>
      </c>
      <c r="E39" s="125">
        <v>0.48199999999999998</v>
      </c>
      <c r="F39" s="125">
        <v>0.49</v>
      </c>
      <c r="G39" s="125">
        <v>0.49199999999999999</v>
      </c>
      <c r="H39" s="125">
        <v>0.501</v>
      </c>
      <c r="I39" s="125">
        <v>0.51300000000000001</v>
      </c>
      <c r="J39" s="125">
        <v>0.52500000000000002</v>
      </c>
      <c r="K39" s="125">
        <v>0.54200000000000004</v>
      </c>
      <c r="L39" s="125">
        <v>0.52900000000000003</v>
      </c>
      <c r="M39" s="125">
        <v>0.53</v>
      </c>
      <c r="N39" s="125">
        <v>0.53</v>
      </c>
      <c r="O39" s="125">
        <v>0.53400000000000003</v>
      </c>
      <c r="P39" s="126">
        <v>0.58199999999999996</v>
      </c>
      <c r="Q39" s="125">
        <f>_xlfn.RANK.EQ(Table14[[#This Row],[2023]], Table14[2023], 0)</f>
        <v>113</v>
      </c>
      <c r="R39" s="125" t="str">
        <f>IF(Table14[[#This Row],[2023]]&gt;=0.8,"4",
 IF(Table14[[#This Row],[2023]]&gt;=0.7,"3",
 IF(Table14[[#This Row],[2023]]&gt;=0.5,"2","1")))</f>
        <v>2</v>
      </c>
      <c r="S39" s="125">
        <f>Table14[[#This Row],[2023]] - Table14[[#This Row],[2010]]</f>
        <v>0.11199999999999999</v>
      </c>
      <c r="T39" s="125">
        <f>_xlfn.RANK.EQ(Table14[[#This Row],[Improvement]], Table14[Improvement], 0)</f>
        <v>5</v>
      </c>
    </row>
    <row r="40" spans="2:20" ht="14.4" customHeight="1" x14ac:dyDescent="0.3">
      <c r="B40" s="137" t="s">
        <v>49</v>
      </c>
      <c r="C40" s="125">
        <v>0.77900000000000003</v>
      </c>
      <c r="D40" s="125">
        <v>0.78</v>
      </c>
      <c r="E40" s="125">
        <v>0.76900000000000002</v>
      </c>
      <c r="F40" s="125">
        <v>0.76600000000000001</v>
      </c>
      <c r="G40" s="125">
        <v>0.76700000000000002</v>
      </c>
      <c r="H40" s="125">
        <v>0.76500000000000001</v>
      </c>
      <c r="I40" s="125">
        <v>0.77300000000000002</v>
      </c>
      <c r="J40" s="125">
        <v>0.77700000000000002</v>
      </c>
      <c r="K40" s="125">
        <v>0.78300000000000003</v>
      </c>
      <c r="L40" s="125">
        <v>0.76600000000000001</v>
      </c>
      <c r="M40" s="125">
        <v>0.75900000000000001</v>
      </c>
      <c r="N40" s="125">
        <v>0.74199999999999999</v>
      </c>
      <c r="O40" s="125">
        <v>0.76400000000000001</v>
      </c>
      <c r="P40" s="126">
        <v>0.76200000000000001</v>
      </c>
      <c r="Q40" s="125">
        <f>_xlfn.RANK.EQ(Table14[[#This Row],[2023]], Table14[2023], 0)</f>
        <v>79</v>
      </c>
      <c r="R40" s="125" t="str">
        <f>IF(Table14[[#This Row],[2023]]&gt;=0.8,"4",
 IF(Table14[[#This Row],[2023]]&gt;=0.7,"3",
 IF(Table14[[#This Row],[2023]]&gt;=0.5,"2","1")))</f>
        <v>3</v>
      </c>
      <c r="S40" s="125">
        <f>Table14[[#This Row],[2023]] - Table14[[#This Row],[2010]]</f>
        <v>-1.7000000000000015E-2</v>
      </c>
      <c r="T40" s="125">
        <f>_xlfn.RANK.EQ(Table14[[#This Row],[Improvement]], Table14[Improvement], 0)</f>
        <v>132</v>
      </c>
    </row>
    <row r="41" spans="2:20" ht="14.4" customHeight="1" x14ac:dyDescent="0.3">
      <c r="B41" s="137" t="s">
        <v>50</v>
      </c>
      <c r="C41" s="125">
        <v>0.85899999999999999</v>
      </c>
      <c r="D41" s="125">
        <v>0.86</v>
      </c>
      <c r="E41" s="125">
        <v>0.85899999999999999</v>
      </c>
      <c r="F41" s="125">
        <v>0.86</v>
      </c>
      <c r="G41" s="125">
        <v>0.86199999999999999</v>
      </c>
      <c r="H41" s="125">
        <v>0.874</v>
      </c>
      <c r="I41" s="125">
        <v>0.873</v>
      </c>
      <c r="J41" s="125">
        <v>0.878</v>
      </c>
      <c r="K41" s="125">
        <v>0.89200000000000002</v>
      </c>
      <c r="L41" s="125">
        <v>0.90100000000000002</v>
      </c>
      <c r="M41" s="125">
        <v>0.9</v>
      </c>
      <c r="N41" s="125">
        <v>0.90100000000000002</v>
      </c>
      <c r="O41" s="125">
        <v>0.90700000000000003</v>
      </c>
      <c r="P41" s="126">
        <v>0.91300000000000003</v>
      </c>
      <c r="Q41" s="125">
        <f>_xlfn.RANK.EQ(Table14[[#This Row],[2023]], Table14[2023], 0)</f>
        <v>27</v>
      </c>
      <c r="R41" s="125" t="str">
        <f>IF(Table14[[#This Row],[2023]]&gt;=0.8,"4",
 IF(Table14[[#This Row],[2023]]&gt;=0.7,"3",
 IF(Table14[[#This Row],[2023]]&gt;=0.5,"2","1")))</f>
        <v>4</v>
      </c>
      <c r="S41" s="125">
        <f>Table14[[#This Row],[2023]] - Table14[[#This Row],[2010]]</f>
        <v>5.4000000000000048E-2</v>
      </c>
      <c r="T41" s="125">
        <f>_xlfn.RANK.EQ(Table14[[#This Row],[Improvement]], Table14[Improvement], 0)</f>
        <v>64</v>
      </c>
    </row>
    <row r="42" spans="2:20" ht="14.4" customHeight="1" x14ac:dyDescent="0.3">
      <c r="B42" s="137" t="s">
        <v>51</v>
      </c>
      <c r="C42" s="125">
        <v>0.872</v>
      </c>
      <c r="D42" s="125">
        <v>0.874</v>
      </c>
      <c r="E42" s="125">
        <v>0.874</v>
      </c>
      <c r="F42" s="125">
        <v>0.88200000000000001</v>
      </c>
      <c r="G42" s="125">
        <v>0.88800000000000001</v>
      </c>
      <c r="H42" s="125">
        <v>0.89100000000000001</v>
      </c>
      <c r="I42" s="125">
        <v>0.89300000000000002</v>
      </c>
      <c r="J42" s="125">
        <v>0.89600000000000002</v>
      </c>
      <c r="K42" s="125">
        <v>0.89400000000000002</v>
      </c>
      <c r="L42" s="125">
        <v>0.89600000000000002</v>
      </c>
      <c r="M42" s="125">
        <v>0.89100000000000001</v>
      </c>
      <c r="N42" s="125">
        <v>0.89100000000000001</v>
      </c>
      <c r="O42" s="125">
        <v>0.89500000000000002</v>
      </c>
      <c r="P42" s="126">
        <v>0.91500000000000004</v>
      </c>
      <c r="Q42" s="125">
        <f>_xlfn.RANK.EQ(Table14[[#This Row],[2023]], Table14[2023], 0)</f>
        <v>25</v>
      </c>
      <c r="R42" s="125" t="str">
        <f>IF(Table14[[#This Row],[2023]]&gt;=0.8,"4",
 IF(Table14[[#This Row],[2023]]&gt;=0.7,"3",
 IF(Table14[[#This Row],[2023]]&gt;=0.5,"2","1")))</f>
        <v>4</v>
      </c>
      <c r="S42" s="125">
        <f>Table14[[#This Row],[2023]] - Table14[[#This Row],[2010]]</f>
        <v>4.3000000000000038E-2</v>
      </c>
      <c r="T42" s="125">
        <f>_xlfn.RANK.EQ(Table14[[#This Row],[Improvement]], Table14[Improvement], 0)</f>
        <v>81</v>
      </c>
    </row>
    <row r="43" spans="2:20" ht="14.4" customHeight="1" x14ac:dyDescent="0.3">
      <c r="B43" s="137" t="s">
        <v>55</v>
      </c>
      <c r="C43" s="125">
        <v>0.91300000000000003</v>
      </c>
      <c r="D43" s="125">
        <v>0.93</v>
      </c>
      <c r="E43" s="125">
        <v>0.93100000000000005</v>
      </c>
      <c r="F43" s="125">
        <v>0.93300000000000005</v>
      </c>
      <c r="G43" s="125">
        <v>0.93500000000000005</v>
      </c>
      <c r="H43" s="125">
        <v>0.93600000000000005</v>
      </c>
      <c r="I43" s="125">
        <v>0.93500000000000005</v>
      </c>
      <c r="J43" s="125">
        <v>0.93600000000000005</v>
      </c>
      <c r="K43" s="125">
        <v>0.94199999999999995</v>
      </c>
      <c r="L43" s="125">
        <v>0.94599999999999995</v>
      </c>
      <c r="M43" s="125">
        <v>0.94599999999999995</v>
      </c>
      <c r="N43" s="125">
        <v>0.94699999999999995</v>
      </c>
      <c r="O43" s="125">
        <v>0.95199999999999996</v>
      </c>
      <c r="P43" s="126">
        <v>0.96199999999999997</v>
      </c>
      <c r="Q43" s="125">
        <f>_xlfn.RANK.EQ(Table14[[#This Row],[2023]], Table14[2023], 0)</f>
        <v>4</v>
      </c>
      <c r="R43" s="125" t="str">
        <f>IF(Table14[[#This Row],[2023]]&gt;=0.8,"4",
 IF(Table14[[#This Row],[2023]]&gt;=0.7,"3",
 IF(Table14[[#This Row],[2023]]&gt;=0.5,"2","1")))</f>
        <v>4</v>
      </c>
      <c r="S43" s="125">
        <f>Table14[[#This Row],[2023]] - Table14[[#This Row],[2010]]</f>
        <v>4.8999999999999932E-2</v>
      </c>
      <c r="T43" s="125">
        <f>_xlfn.RANK.EQ(Table14[[#This Row],[Improvement]], Table14[Improvement], 0)</f>
        <v>71</v>
      </c>
    </row>
    <row r="44" spans="2:20" ht="14.4" customHeight="1" x14ac:dyDescent="0.3">
      <c r="B44" s="137" t="s">
        <v>53</v>
      </c>
      <c r="C44" s="125">
        <v>0.42199999999999999</v>
      </c>
      <c r="D44" s="125">
        <v>0.46300000000000002</v>
      </c>
      <c r="E44" s="125">
        <v>0.47399999999999998</v>
      </c>
      <c r="F44" s="125">
        <v>0.48399999999999999</v>
      </c>
      <c r="G44" s="125">
        <v>0.49199999999999999</v>
      </c>
      <c r="H44" s="125">
        <v>0.47299999999999998</v>
      </c>
      <c r="I44" s="125">
        <v>0.505</v>
      </c>
      <c r="J44" s="125">
        <v>0.51</v>
      </c>
      <c r="K44" s="125">
        <v>0.50600000000000001</v>
      </c>
      <c r="L44" s="125">
        <v>0.50800000000000001</v>
      </c>
      <c r="M44" s="125">
        <v>0.51200000000000001</v>
      </c>
      <c r="N44" s="125">
        <v>0.51200000000000001</v>
      </c>
      <c r="O44" s="125">
        <v>0.51500000000000001</v>
      </c>
      <c r="P44" s="126">
        <v>0.51300000000000001</v>
      </c>
      <c r="Q44" s="125">
        <f>_xlfn.RANK.EQ(Table14[[#This Row],[2023]], Table14[2023], 0)</f>
        <v>122</v>
      </c>
      <c r="R44" s="125" t="str">
        <f>IF(Table14[[#This Row],[2023]]&gt;=0.8,"4",
 IF(Table14[[#This Row],[2023]]&gt;=0.7,"3",
 IF(Table14[[#This Row],[2023]]&gt;=0.5,"2","1")))</f>
        <v>2</v>
      </c>
      <c r="S44" s="125">
        <f>Table14[[#This Row],[2023]] - Table14[[#This Row],[2010]]</f>
        <v>9.1000000000000025E-2</v>
      </c>
      <c r="T44" s="125">
        <f>_xlfn.RANK.EQ(Table14[[#This Row],[Improvement]], Table14[Improvement], 0)</f>
        <v>17</v>
      </c>
    </row>
    <row r="45" spans="2:20" ht="14.4" customHeight="1" x14ac:dyDescent="0.3">
      <c r="B45" s="137" t="s">
        <v>56</v>
      </c>
      <c r="C45" s="125">
        <v>0.70699999999999996</v>
      </c>
      <c r="D45" s="125">
        <v>0.71</v>
      </c>
      <c r="E45" s="125">
        <v>0.71399999999999997</v>
      </c>
      <c r="F45" s="125">
        <v>0.71799999999999997</v>
      </c>
      <c r="G45" s="125">
        <v>0.73</v>
      </c>
      <c r="H45" s="125">
        <v>0.73899999999999999</v>
      </c>
      <c r="I45" s="125">
        <v>0.74299999999999999</v>
      </c>
      <c r="J45" s="125">
        <v>0.746</v>
      </c>
      <c r="K45" s="125">
        <v>0.76400000000000001</v>
      </c>
      <c r="L45" s="125">
        <v>0.76500000000000001</v>
      </c>
      <c r="M45" s="125">
        <v>0.76</v>
      </c>
      <c r="N45" s="125">
        <v>0.75600000000000001</v>
      </c>
      <c r="O45" s="125">
        <v>0.76600000000000001</v>
      </c>
      <c r="P45" s="126">
        <v>0.77600000000000002</v>
      </c>
      <c r="Q45" s="125">
        <f>_xlfn.RANK.EQ(Table14[[#This Row],[2023]], Table14[2023], 0)</f>
        <v>75</v>
      </c>
      <c r="R45" s="125" t="str">
        <f>IF(Table14[[#This Row],[2023]]&gt;=0.8,"4",
 IF(Table14[[#This Row],[2023]]&gt;=0.7,"3",
 IF(Table14[[#This Row],[2023]]&gt;=0.5,"2","1")))</f>
        <v>3</v>
      </c>
      <c r="S45" s="125">
        <f>Table14[[#This Row],[2023]] - Table14[[#This Row],[2010]]</f>
        <v>6.9000000000000061E-2</v>
      </c>
      <c r="T45" s="125">
        <f>_xlfn.RANK.EQ(Table14[[#This Row],[Improvement]], Table14[Improvement], 0)</f>
        <v>39</v>
      </c>
    </row>
    <row r="46" spans="2:20" ht="14.4" customHeight="1" x14ac:dyDescent="0.3">
      <c r="B46" s="137" t="s">
        <v>58</v>
      </c>
      <c r="C46" s="125">
        <v>0.73599999999999999</v>
      </c>
      <c r="D46" s="125">
        <v>0.73199999999999998</v>
      </c>
      <c r="E46" s="125">
        <v>0.751</v>
      </c>
      <c r="F46" s="125">
        <v>0.754</v>
      </c>
      <c r="G46" s="125">
        <v>0.75600000000000001</v>
      </c>
      <c r="H46" s="125">
        <v>0.76400000000000001</v>
      </c>
      <c r="I46" s="125">
        <v>0.75800000000000001</v>
      </c>
      <c r="J46" s="125">
        <v>0.76</v>
      </c>
      <c r="K46" s="125">
        <v>0.76200000000000001</v>
      </c>
      <c r="L46" s="125">
        <v>0.75800000000000001</v>
      </c>
      <c r="M46" s="125">
        <v>0.73399999999999999</v>
      </c>
      <c r="N46" s="125">
        <v>0.746</v>
      </c>
      <c r="O46" s="125">
        <v>0.76500000000000001</v>
      </c>
      <c r="P46" s="126">
        <v>0.77700000000000002</v>
      </c>
      <c r="Q46" s="125">
        <f>_xlfn.RANK.EQ(Table14[[#This Row],[2023]], Table14[2023], 0)</f>
        <v>74</v>
      </c>
      <c r="R46" s="125" t="str">
        <f>IF(Table14[[#This Row],[2023]]&gt;=0.8,"4",
 IF(Table14[[#This Row],[2023]]&gt;=0.7,"3",
 IF(Table14[[#This Row],[2023]]&gt;=0.5,"2","1")))</f>
        <v>3</v>
      </c>
      <c r="S46" s="125">
        <f>Table14[[#This Row],[2023]] - Table14[[#This Row],[2010]]</f>
        <v>4.1000000000000036E-2</v>
      </c>
      <c r="T46" s="125">
        <f>_xlfn.RANK.EQ(Table14[[#This Row],[Improvement]], Table14[Improvement], 0)</f>
        <v>86</v>
      </c>
    </row>
    <row r="47" spans="2:20" ht="14.4" customHeight="1" x14ac:dyDescent="0.3">
      <c r="B47" s="137" t="s">
        <v>59</v>
      </c>
      <c r="C47" s="125">
        <v>0.66700000000000004</v>
      </c>
      <c r="D47" s="125">
        <v>0.67100000000000004</v>
      </c>
      <c r="E47" s="125">
        <v>0.67700000000000005</v>
      </c>
      <c r="F47" s="125">
        <v>0.68300000000000005</v>
      </c>
      <c r="G47" s="125">
        <v>0.68500000000000005</v>
      </c>
      <c r="H47" s="125">
        <v>0.69499999999999995</v>
      </c>
      <c r="I47" s="125">
        <v>0.69599999999999995</v>
      </c>
      <c r="J47" s="125">
        <v>0.69799999999999995</v>
      </c>
      <c r="K47" s="125">
        <v>0.72899999999999998</v>
      </c>
      <c r="L47" s="125">
        <v>0.72399999999999998</v>
      </c>
      <c r="M47" s="125">
        <v>0.72899999999999998</v>
      </c>
      <c r="N47" s="125">
        <v>0.72599999999999998</v>
      </c>
      <c r="O47" s="125">
        <v>0.72799999999999998</v>
      </c>
      <c r="P47" s="126">
        <v>0.754</v>
      </c>
      <c r="Q47" s="125">
        <f>_xlfn.RANK.EQ(Table14[[#This Row],[2023]], Table14[2023], 0)</f>
        <v>81</v>
      </c>
      <c r="R47" s="125" t="str">
        <f>IF(Table14[[#This Row],[2023]]&gt;=0.8,"4",
 IF(Table14[[#This Row],[2023]]&gt;=0.7,"3",
 IF(Table14[[#This Row],[2023]]&gt;=0.5,"2","1")))</f>
        <v>3</v>
      </c>
      <c r="S47" s="125">
        <f>Table14[[#This Row],[2023]] - Table14[[#This Row],[2010]]</f>
        <v>8.6999999999999966E-2</v>
      </c>
      <c r="T47" s="125">
        <f>_xlfn.RANK.EQ(Table14[[#This Row],[Improvement]], Table14[Improvement], 0)</f>
        <v>20</v>
      </c>
    </row>
    <row r="48" spans="2:20" ht="14.4" customHeight="1" x14ac:dyDescent="0.3">
      <c r="B48" s="137" t="s">
        <v>60</v>
      </c>
      <c r="C48" s="125">
        <v>0.45800000000000002</v>
      </c>
      <c r="D48" s="125">
        <v>0.436</v>
      </c>
      <c r="E48" s="125">
        <v>0.441</v>
      </c>
      <c r="F48" s="125">
        <v>0.44600000000000001</v>
      </c>
      <c r="G48" s="125">
        <v>0.45700000000000002</v>
      </c>
      <c r="H48" s="125">
        <v>0.47299999999999998</v>
      </c>
      <c r="I48" s="125">
        <v>0.45600000000000002</v>
      </c>
      <c r="J48" s="125">
        <v>0.45400000000000001</v>
      </c>
      <c r="K48" s="125">
        <v>0.49299999999999999</v>
      </c>
      <c r="L48" s="125">
        <v>0.48699999999999999</v>
      </c>
      <c r="M48" s="125">
        <v>0.49</v>
      </c>
      <c r="N48" s="125">
        <v>0.49</v>
      </c>
      <c r="O48" s="125">
        <v>0.49299999999999999</v>
      </c>
      <c r="P48" s="126">
        <v>0.503</v>
      </c>
      <c r="Q48" s="125">
        <f>_xlfn.RANK.EQ(Table14[[#This Row],[2023]], Table14[2023], 0)</f>
        <v>124</v>
      </c>
      <c r="R48" s="125" t="str">
        <f>IF(Table14[[#This Row],[2023]]&gt;=0.8,"4",
 IF(Table14[[#This Row],[2023]]&gt;=0.7,"3",
 IF(Table14[[#This Row],[2023]]&gt;=0.5,"2","1")))</f>
        <v>2</v>
      </c>
      <c r="S48" s="125">
        <f>Table14[[#This Row],[2023]] - Table14[[#This Row],[2010]]</f>
        <v>4.4999999999999984E-2</v>
      </c>
      <c r="T48" s="125">
        <f>_xlfn.RANK.EQ(Table14[[#This Row],[Improvement]], Table14[Improvement], 0)</f>
        <v>78</v>
      </c>
    </row>
    <row r="49" spans="2:20" ht="14.4" customHeight="1" x14ac:dyDescent="0.3">
      <c r="B49" s="137" t="s">
        <v>62</v>
      </c>
      <c r="C49" s="125">
        <v>0.86399999999999999</v>
      </c>
      <c r="D49" s="125">
        <v>0.86</v>
      </c>
      <c r="E49" s="125">
        <v>0.86499999999999999</v>
      </c>
      <c r="F49" s="125">
        <v>0.86899999999999999</v>
      </c>
      <c r="G49" s="125">
        <v>0.871</v>
      </c>
      <c r="H49" s="125">
        <v>0.88300000000000001</v>
      </c>
      <c r="I49" s="125">
        <v>0.88100000000000001</v>
      </c>
      <c r="J49" s="125">
        <v>0.88500000000000001</v>
      </c>
      <c r="K49" s="125">
        <v>0.89100000000000001</v>
      </c>
      <c r="L49" s="125">
        <v>0.89300000000000002</v>
      </c>
      <c r="M49" s="125">
        <v>0.89100000000000001</v>
      </c>
      <c r="N49" s="125">
        <v>0.89</v>
      </c>
      <c r="O49" s="125">
        <v>0.89900000000000002</v>
      </c>
      <c r="P49" s="126">
        <v>0.90500000000000003</v>
      </c>
      <c r="Q49" s="125">
        <f>_xlfn.RANK.EQ(Table14[[#This Row],[2023]], Table14[2023], 0)</f>
        <v>31</v>
      </c>
      <c r="R49" s="125" t="str">
        <f>IF(Table14[[#This Row],[2023]]&gt;=0.8,"4",
 IF(Table14[[#This Row],[2023]]&gt;=0.7,"3",
 IF(Table14[[#This Row],[2023]]&gt;=0.5,"2","1")))</f>
        <v>4</v>
      </c>
      <c r="S49" s="125">
        <f>Table14[[#This Row],[2023]] - Table14[[#This Row],[2010]]</f>
        <v>4.1000000000000036E-2</v>
      </c>
      <c r="T49" s="125">
        <f>_xlfn.RANK.EQ(Table14[[#This Row],[Improvement]], Table14[Improvement], 0)</f>
        <v>86</v>
      </c>
    </row>
    <row r="50" spans="2:20" ht="14.4" customHeight="1" x14ac:dyDescent="0.3">
      <c r="B50" s="137" t="s">
        <v>65</v>
      </c>
      <c r="C50" s="125">
        <v>0.69899999999999995</v>
      </c>
      <c r="D50" s="125">
        <v>0.71899999999999997</v>
      </c>
      <c r="E50" s="125">
        <v>0.72199999999999998</v>
      </c>
      <c r="F50" s="125">
        <v>0.72799999999999998</v>
      </c>
      <c r="G50" s="125">
        <v>0.73299999999999998</v>
      </c>
      <c r="H50" s="125">
        <v>0.71599999999999997</v>
      </c>
      <c r="I50" s="125">
        <v>0.73799999999999999</v>
      </c>
      <c r="J50" s="125">
        <v>0.74</v>
      </c>
      <c r="K50" s="125">
        <v>0.745</v>
      </c>
      <c r="L50" s="125">
        <v>0.73</v>
      </c>
      <c r="M50" s="125">
        <v>0.72199999999999998</v>
      </c>
      <c r="N50" s="125">
        <v>0.71499999999999997</v>
      </c>
      <c r="O50" s="125">
        <v>0.72899999999999998</v>
      </c>
      <c r="P50" s="126">
        <v>0.73099999999999998</v>
      </c>
      <c r="Q50" s="125">
        <f>_xlfn.RANK.EQ(Table14[[#This Row],[2023]], Table14[2023], 0)</f>
        <v>89</v>
      </c>
      <c r="R50" s="125" t="str">
        <f>IF(Table14[[#This Row],[2023]]&gt;=0.8,"4",
 IF(Table14[[#This Row],[2023]]&gt;=0.7,"3",
 IF(Table14[[#This Row],[2023]]&gt;=0.5,"2","1")))</f>
        <v>3</v>
      </c>
      <c r="S50" s="125">
        <f>Table14[[#This Row],[2023]] - Table14[[#This Row],[2010]]</f>
        <v>3.2000000000000028E-2</v>
      </c>
      <c r="T50" s="125">
        <f>_xlfn.RANK.EQ(Table14[[#This Row],[Improvement]], Table14[Improvement], 0)</f>
        <v>106</v>
      </c>
    </row>
    <row r="51" spans="2:20" ht="14.4" customHeight="1" x14ac:dyDescent="0.3">
      <c r="B51" s="137" t="s">
        <v>64</v>
      </c>
      <c r="C51" s="125">
        <v>0.91200000000000003</v>
      </c>
      <c r="D51" s="125">
        <v>0.92</v>
      </c>
      <c r="E51" s="125">
        <v>0.92100000000000004</v>
      </c>
      <c r="F51" s="125">
        <v>0.92800000000000005</v>
      </c>
      <c r="G51" s="125">
        <v>0.92800000000000005</v>
      </c>
      <c r="H51" s="125">
        <v>0.93</v>
      </c>
      <c r="I51" s="125">
        <v>0.93200000000000005</v>
      </c>
      <c r="J51" s="125">
        <v>0.93500000000000005</v>
      </c>
      <c r="K51" s="125">
        <v>0.93600000000000005</v>
      </c>
      <c r="L51" s="125">
        <v>0.93899999999999995</v>
      </c>
      <c r="M51" s="125">
        <v>0.93899999999999995</v>
      </c>
      <c r="N51" s="125">
        <v>0.94099999999999995</v>
      </c>
      <c r="O51" s="125">
        <v>0.94199999999999995</v>
      </c>
      <c r="P51" s="126">
        <v>0.94799999999999995</v>
      </c>
      <c r="Q51" s="125">
        <f>_xlfn.RANK.EQ(Table14[[#This Row],[2023]], Table14[2023], 0)</f>
        <v>12</v>
      </c>
      <c r="R51" s="125" t="str">
        <f>IF(Table14[[#This Row],[2023]]&gt;=0.8,"4",
 IF(Table14[[#This Row],[2023]]&gt;=0.7,"3",
 IF(Table14[[#This Row],[2023]]&gt;=0.5,"2","1")))</f>
        <v>4</v>
      </c>
      <c r="S51" s="125">
        <f>Table14[[#This Row],[2023]] - Table14[[#This Row],[2010]]</f>
        <v>3.5999999999999921E-2</v>
      </c>
      <c r="T51" s="125">
        <f>_xlfn.RANK.EQ(Table14[[#This Row],[Improvement]], Table14[Improvement], 0)</f>
        <v>97</v>
      </c>
    </row>
    <row r="52" spans="2:20" ht="14.4" customHeight="1" x14ac:dyDescent="0.3">
      <c r="B52" s="137" t="s">
        <v>66</v>
      </c>
      <c r="C52" s="125">
        <v>0.88</v>
      </c>
      <c r="D52" s="125">
        <v>0.88200000000000001</v>
      </c>
      <c r="E52" s="125">
        <v>0.88500000000000001</v>
      </c>
      <c r="F52" s="125">
        <v>0.88900000000000001</v>
      </c>
      <c r="G52" s="125">
        <v>0.89300000000000002</v>
      </c>
      <c r="H52" s="125">
        <v>0.89300000000000002</v>
      </c>
      <c r="I52" s="125">
        <v>0.89400000000000002</v>
      </c>
      <c r="J52" s="125">
        <v>0.89700000000000002</v>
      </c>
      <c r="K52" s="125">
        <v>0.90100000000000002</v>
      </c>
      <c r="L52" s="125">
        <v>0.90500000000000003</v>
      </c>
      <c r="M52" s="125">
        <v>0.9</v>
      </c>
      <c r="N52" s="125">
        <v>0.90600000000000003</v>
      </c>
      <c r="O52" s="125">
        <v>0.91</v>
      </c>
      <c r="P52" s="126">
        <v>0.92</v>
      </c>
      <c r="Q52" s="125">
        <f>_xlfn.RANK.EQ(Table14[[#This Row],[2023]], Table14[2023], 0)</f>
        <v>23</v>
      </c>
      <c r="R52" s="125" t="str">
        <f>IF(Table14[[#This Row],[2023]]&gt;=0.8,"4",
 IF(Table14[[#This Row],[2023]]&gt;=0.7,"3",
 IF(Table14[[#This Row],[2023]]&gt;=0.5,"2","1")))</f>
        <v>4</v>
      </c>
      <c r="S52" s="125">
        <f>Table14[[#This Row],[2023]] - Table14[[#This Row],[2010]]</f>
        <v>4.0000000000000036E-2</v>
      </c>
      <c r="T52" s="125">
        <f>_xlfn.RANK.EQ(Table14[[#This Row],[Improvement]], Table14[Improvement], 0)</f>
        <v>93</v>
      </c>
    </row>
    <row r="53" spans="2:20" ht="14.4" customHeight="1" x14ac:dyDescent="0.3">
      <c r="B53" s="137" t="s">
        <v>68</v>
      </c>
      <c r="C53" s="125">
        <v>0.65600000000000003</v>
      </c>
      <c r="D53" s="125">
        <v>0.65700000000000003</v>
      </c>
      <c r="E53" s="125">
        <v>0.66600000000000004</v>
      </c>
      <c r="F53" s="125">
        <v>0.67300000000000004</v>
      </c>
      <c r="G53" s="125">
        <v>0.68200000000000005</v>
      </c>
      <c r="H53" s="125">
        <v>0.69199999999999995</v>
      </c>
      <c r="I53" s="125">
        <v>0.69</v>
      </c>
      <c r="J53" s="125">
        <v>0.69399999999999995</v>
      </c>
      <c r="K53" s="125">
        <v>0.70599999999999996</v>
      </c>
      <c r="L53" s="125">
        <v>0.70199999999999996</v>
      </c>
      <c r="M53" s="125">
        <v>0.70399999999999996</v>
      </c>
      <c r="N53" s="125">
        <v>0.68700000000000006</v>
      </c>
      <c r="O53" s="125">
        <v>0.69299999999999995</v>
      </c>
      <c r="P53" s="126">
        <v>0.73299999999999998</v>
      </c>
      <c r="Q53" s="125">
        <f>_xlfn.RANK.EQ(Table14[[#This Row],[2023]], Table14[2023], 0)</f>
        <v>87</v>
      </c>
      <c r="R53" s="125" t="str">
        <f>IF(Table14[[#This Row],[2023]]&gt;=0.8,"4",
 IF(Table14[[#This Row],[2023]]&gt;=0.7,"3",
 IF(Table14[[#This Row],[2023]]&gt;=0.5,"2","1")))</f>
        <v>3</v>
      </c>
      <c r="S53" s="125">
        <f>Table14[[#This Row],[2023]] - Table14[[#This Row],[2010]]</f>
        <v>7.6999999999999957E-2</v>
      </c>
      <c r="T53" s="125">
        <f>_xlfn.RANK.EQ(Table14[[#This Row],[Improvement]], Table14[Improvement], 0)</f>
        <v>28</v>
      </c>
    </row>
    <row r="54" spans="2:20" ht="14.4" customHeight="1" x14ac:dyDescent="0.3">
      <c r="B54" s="137" t="s">
        <v>73</v>
      </c>
      <c r="C54" s="125">
        <v>0.44900000000000001</v>
      </c>
      <c r="D54" s="125">
        <v>0.45500000000000002</v>
      </c>
      <c r="E54" s="125">
        <v>0.46100000000000002</v>
      </c>
      <c r="F54" s="125">
        <v>0.46700000000000003</v>
      </c>
      <c r="G54" s="125">
        <v>0.46800000000000003</v>
      </c>
      <c r="H54" s="125">
        <v>0.46700000000000003</v>
      </c>
      <c r="I54" s="125">
        <v>0.47499999999999998</v>
      </c>
      <c r="J54" s="125">
        <v>0.48</v>
      </c>
      <c r="K54" s="125">
        <v>0.495</v>
      </c>
      <c r="L54" s="125">
        <v>0.49199999999999999</v>
      </c>
      <c r="M54" s="125">
        <v>0.49199999999999999</v>
      </c>
      <c r="N54" s="125">
        <v>0.49</v>
      </c>
      <c r="O54" s="125">
        <v>0.495</v>
      </c>
      <c r="P54" s="126">
        <v>0.52400000000000002</v>
      </c>
      <c r="Q54" s="125">
        <f>_xlfn.RANK.EQ(Table14[[#This Row],[2023]], Table14[2023], 0)</f>
        <v>118</v>
      </c>
      <c r="R54" s="125" t="str">
        <f>IF(Table14[[#This Row],[2023]]&gt;=0.8,"4",
 IF(Table14[[#This Row],[2023]]&gt;=0.7,"3",
 IF(Table14[[#This Row],[2023]]&gt;=0.5,"2","1")))</f>
        <v>2</v>
      </c>
      <c r="S54" s="125">
        <f>Table14[[#This Row],[2023]] - Table14[[#This Row],[2010]]</f>
        <v>7.5000000000000011E-2</v>
      </c>
      <c r="T54" s="125">
        <f>_xlfn.RANK.EQ(Table14[[#This Row],[Improvement]], Table14[Improvement], 0)</f>
        <v>30</v>
      </c>
    </row>
    <row r="55" spans="2:20" ht="14.4" customHeight="1" x14ac:dyDescent="0.3">
      <c r="B55" s="137" t="s">
        <v>70</v>
      </c>
      <c r="C55" s="125">
        <v>0.76300000000000001</v>
      </c>
      <c r="D55" s="125">
        <v>0.75700000000000001</v>
      </c>
      <c r="E55" s="125">
        <v>0.76700000000000002</v>
      </c>
      <c r="F55" s="125">
        <v>0.77500000000000002</v>
      </c>
      <c r="G55" s="125">
        <v>0.78300000000000003</v>
      </c>
      <c r="H55" s="125">
        <v>0.79800000000000004</v>
      </c>
      <c r="I55" s="125">
        <v>0.79200000000000004</v>
      </c>
      <c r="J55" s="125">
        <v>0.79900000000000004</v>
      </c>
      <c r="K55" s="125">
        <v>0.80400000000000005</v>
      </c>
      <c r="L55" s="125">
        <v>0.81599999999999995</v>
      </c>
      <c r="M55" s="125">
        <v>0.80700000000000005</v>
      </c>
      <c r="N55" s="125">
        <v>0.80900000000000005</v>
      </c>
      <c r="O55" s="125">
        <v>0.81399999999999995</v>
      </c>
      <c r="P55" s="126">
        <v>0.84399999999999997</v>
      </c>
      <c r="Q55" s="125">
        <f>_xlfn.RANK.EQ(Table14[[#This Row],[2023]], Table14[2023], 0)</f>
        <v>50</v>
      </c>
      <c r="R55" s="125" t="str">
        <f>IF(Table14[[#This Row],[2023]]&gt;=0.8,"4",
 IF(Table14[[#This Row],[2023]]&gt;=0.7,"3",
 IF(Table14[[#This Row],[2023]]&gt;=0.5,"2","1")))</f>
        <v>4</v>
      </c>
      <c r="S55" s="125">
        <f>Table14[[#This Row],[2023]] - Table14[[#This Row],[2010]]</f>
        <v>8.0999999999999961E-2</v>
      </c>
      <c r="T55" s="125">
        <f>_xlfn.RANK.EQ(Table14[[#This Row],[Improvement]], Table14[Improvement], 0)</f>
        <v>25</v>
      </c>
    </row>
    <row r="56" spans="2:20" ht="14.4" customHeight="1" x14ac:dyDescent="0.3">
      <c r="B56" s="137" t="s">
        <v>52</v>
      </c>
      <c r="C56" s="125">
        <v>0.92900000000000005</v>
      </c>
      <c r="D56" s="125">
        <v>0.93300000000000005</v>
      </c>
      <c r="E56" s="125">
        <v>0.93400000000000005</v>
      </c>
      <c r="F56" s="125">
        <v>0.93500000000000005</v>
      </c>
      <c r="G56" s="125">
        <v>0.93700000000000006</v>
      </c>
      <c r="H56" s="125">
        <v>0.94099999999999995</v>
      </c>
      <c r="I56" s="125">
        <v>0.94099999999999995</v>
      </c>
      <c r="J56" s="125">
        <v>0.94299999999999995</v>
      </c>
      <c r="K56" s="125">
        <v>0.94499999999999995</v>
      </c>
      <c r="L56" s="125">
        <v>0.95099999999999996</v>
      </c>
      <c r="M56" s="125">
        <v>0.94799999999999995</v>
      </c>
      <c r="N56" s="125">
        <v>0.94799999999999995</v>
      </c>
      <c r="O56" s="125">
        <v>0.95</v>
      </c>
      <c r="P56" s="126">
        <v>0.95899999999999996</v>
      </c>
      <c r="Q56" s="125">
        <f>_xlfn.RANK.EQ(Table14[[#This Row],[2023]], Table14[2023], 0)</f>
        <v>5</v>
      </c>
      <c r="R56" s="125" t="str">
        <f>IF(Table14[[#This Row],[2023]]&gt;=0.8,"4",
 IF(Table14[[#This Row],[2023]]&gt;=0.7,"3",
 IF(Table14[[#This Row],[2023]]&gt;=0.5,"2","1")))</f>
        <v>4</v>
      </c>
      <c r="S56" s="125">
        <f>Table14[[#This Row],[2023]] - Table14[[#This Row],[2010]]</f>
        <v>2.9999999999999916E-2</v>
      </c>
      <c r="T56" s="125">
        <f>_xlfn.RANK.EQ(Table14[[#This Row],[Improvement]], Table14[Improvement], 0)</f>
        <v>112</v>
      </c>
    </row>
    <row r="57" spans="2:20" ht="14.4" customHeight="1" x14ac:dyDescent="0.3">
      <c r="B57" s="137" t="s">
        <v>71</v>
      </c>
      <c r="C57" s="125">
        <v>0.57099999999999995</v>
      </c>
      <c r="D57" s="125">
        <v>0.57399999999999995</v>
      </c>
      <c r="E57" s="125">
        <v>0.57699999999999996</v>
      </c>
      <c r="F57" s="125">
        <v>0.58599999999999997</v>
      </c>
      <c r="G57" s="125">
        <v>0.59</v>
      </c>
      <c r="H57" s="125">
        <v>0.58599999999999997</v>
      </c>
      <c r="I57" s="125">
        <v>0.59799999999999998</v>
      </c>
      <c r="J57" s="125">
        <v>0.60199999999999998</v>
      </c>
      <c r="K57" s="125">
        <v>0.62</v>
      </c>
      <c r="L57" s="125">
        <v>0.59899999999999998</v>
      </c>
      <c r="M57" s="125">
        <v>0.60099999999999998</v>
      </c>
      <c r="N57" s="125">
        <v>0.6</v>
      </c>
      <c r="O57" s="125">
        <v>0.60199999999999998</v>
      </c>
      <c r="P57" s="126">
        <v>0.628</v>
      </c>
      <c r="Q57" s="125">
        <f>_xlfn.RANK.EQ(Table14[[#This Row],[2023]], Table14[2023], 0)</f>
        <v>105</v>
      </c>
      <c r="R57" s="125" t="str">
        <f>IF(Table14[[#This Row],[2023]]&gt;=0.8,"4",
 IF(Table14[[#This Row],[2023]]&gt;=0.7,"3",
 IF(Table14[[#This Row],[2023]]&gt;=0.5,"2","1")))</f>
        <v>2</v>
      </c>
      <c r="S57" s="125">
        <f>Table14[[#This Row],[2023]] - Table14[[#This Row],[2010]]</f>
        <v>5.7000000000000051E-2</v>
      </c>
      <c r="T57" s="125">
        <f>_xlfn.RANK.EQ(Table14[[#This Row],[Improvement]], Table14[Improvement], 0)</f>
        <v>56</v>
      </c>
    </row>
    <row r="58" spans="2:20" ht="14.4" customHeight="1" x14ac:dyDescent="0.3">
      <c r="B58" s="137" t="s">
        <v>76</v>
      </c>
      <c r="C58" s="125">
        <v>0.874</v>
      </c>
      <c r="D58" s="125">
        <v>0.86199999999999999</v>
      </c>
      <c r="E58" s="125">
        <v>0.86499999999999999</v>
      </c>
      <c r="F58" s="125">
        <v>0.86699999999999999</v>
      </c>
      <c r="G58" s="125">
        <v>0.875</v>
      </c>
      <c r="H58" s="125">
        <v>0.88100000000000001</v>
      </c>
      <c r="I58" s="125">
        <v>0.874</v>
      </c>
      <c r="J58" s="125">
        <v>0.879</v>
      </c>
      <c r="K58" s="125">
        <v>0.88600000000000001</v>
      </c>
      <c r="L58" s="125">
        <v>0.89</v>
      </c>
      <c r="M58" s="125">
        <v>0.88700000000000001</v>
      </c>
      <c r="N58" s="125">
        <v>0.88700000000000001</v>
      </c>
      <c r="O58" s="125">
        <v>0.89300000000000002</v>
      </c>
      <c r="P58" s="126">
        <v>0.90800000000000003</v>
      </c>
      <c r="Q58" s="125">
        <f>_xlfn.RANK.EQ(Table14[[#This Row],[2023]], Table14[2023], 0)</f>
        <v>29</v>
      </c>
      <c r="R58" s="125" t="str">
        <f>IF(Table14[[#This Row],[2023]]&gt;=0.8,"4",
 IF(Table14[[#This Row],[2023]]&gt;=0.7,"3",
 IF(Table14[[#This Row],[2023]]&gt;=0.5,"2","1")))</f>
        <v>4</v>
      </c>
      <c r="S58" s="125">
        <f>Table14[[#This Row],[2023]] - Table14[[#This Row],[2010]]</f>
        <v>3.400000000000003E-2</v>
      </c>
      <c r="T58" s="125">
        <f>_xlfn.RANK.EQ(Table14[[#This Row],[Improvement]], Table14[Improvement], 0)</f>
        <v>101</v>
      </c>
    </row>
    <row r="59" spans="2:20" ht="14.4" customHeight="1" x14ac:dyDescent="0.3">
      <c r="B59" s="137" t="s">
        <v>77</v>
      </c>
      <c r="C59" s="125">
        <v>0.77900000000000003</v>
      </c>
      <c r="D59" s="125">
        <v>0.75600000000000001</v>
      </c>
      <c r="E59" s="125">
        <v>0.75700000000000001</v>
      </c>
      <c r="F59" s="125">
        <v>0.76</v>
      </c>
      <c r="G59" s="125">
        <v>0.76600000000000001</v>
      </c>
      <c r="H59" s="125">
        <v>0.78600000000000003</v>
      </c>
      <c r="I59" s="125">
        <v>0.77100000000000002</v>
      </c>
      <c r="J59" s="125">
        <v>0.77</v>
      </c>
      <c r="K59" s="125">
        <v>0.79700000000000004</v>
      </c>
      <c r="L59" s="125">
        <v>0.79</v>
      </c>
      <c r="M59" s="125">
        <v>0.78600000000000003</v>
      </c>
      <c r="N59" s="125">
        <v>0.78800000000000003</v>
      </c>
      <c r="O59" s="125">
        <v>0.79300000000000004</v>
      </c>
      <c r="P59" s="126">
        <v>0.79100000000000004</v>
      </c>
      <c r="Q59" s="125">
        <f>_xlfn.RANK.EQ(Table14[[#This Row],[2023]], Table14[2023], 0)</f>
        <v>67</v>
      </c>
      <c r="R59" s="125" t="str">
        <f>IF(Table14[[#This Row],[2023]]&gt;=0.8,"4",
 IF(Table14[[#This Row],[2023]]&gt;=0.7,"3",
 IF(Table14[[#This Row],[2023]]&gt;=0.5,"2","1")))</f>
        <v>3</v>
      </c>
      <c r="S59" s="125">
        <f>Table14[[#This Row],[2023]] - Table14[[#This Row],[2010]]</f>
        <v>1.2000000000000011E-2</v>
      </c>
      <c r="T59" s="125">
        <f>_xlfn.RANK.EQ(Table14[[#This Row],[Improvement]], Table14[Improvement], 0)</f>
        <v>125</v>
      </c>
    </row>
    <row r="60" spans="2:20" ht="14.4" customHeight="1" x14ac:dyDescent="0.3">
      <c r="B60" s="137" t="s">
        <v>78</v>
      </c>
      <c r="C60" s="125">
        <v>0.61299999999999999</v>
      </c>
      <c r="D60" s="125">
        <v>0.61199999999999999</v>
      </c>
      <c r="E60" s="125">
        <v>0.61799999999999999</v>
      </c>
      <c r="F60" s="125">
        <v>0.621</v>
      </c>
      <c r="G60" s="125">
        <v>0.64800000000000002</v>
      </c>
      <c r="H60" s="125">
        <v>0.629</v>
      </c>
      <c r="I60" s="125">
        <v>0.65300000000000002</v>
      </c>
      <c r="J60" s="125">
        <v>0.65500000000000003</v>
      </c>
      <c r="K60" s="125">
        <v>0.64</v>
      </c>
      <c r="L60" s="125">
        <v>0.64500000000000002</v>
      </c>
      <c r="M60" s="125">
        <v>0.63800000000000001</v>
      </c>
      <c r="N60" s="125">
        <v>0.63</v>
      </c>
      <c r="O60" s="125">
        <v>0.629</v>
      </c>
      <c r="P60" s="126">
        <v>0.66200000000000003</v>
      </c>
      <c r="Q60" s="125">
        <f>_xlfn.RANK.EQ(Table14[[#This Row],[2023]], Table14[2023], 0)</f>
        <v>102</v>
      </c>
      <c r="R60" s="125" t="str">
        <f>IF(Table14[[#This Row],[2023]]&gt;=0.8,"4",
 IF(Table14[[#This Row],[2023]]&gt;=0.7,"3",
 IF(Table14[[#This Row],[2023]]&gt;=0.5,"2","1")))</f>
        <v>2</v>
      </c>
      <c r="S60" s="125">
        <f>Table14[[#This Row],[2023]] - Table14[[#This Row],[2010]]</f>
        <v>4.9000000000000044E-2</v>
      </c>
      <c r="T60" s="125">
        <f>_xlfn.RANK.EQ(Table14[[#This Row],[Improvement]], Table14[Improvement], 0)</f>
        <v>68</v>
      </c>
    </row>
    <row r="61" spans="2:20" ht="14.4" customHeight="1" x14ac:dyDescent="0.3">
      <c r="B61" s="137" t="s">
        <v>72</v>
      </c>
      <c r="C61" s="125">
        <v>0.41499999999999998</v>
      </c>
      <c r="D61" s="125">
        <v>0.42899999999999999</v>
      </c>
      <c r="E61" s="125">
        <v>0.439</v>
      </c>
      <c r="F61" s="125">
        <v>0.44500000000000001</v>
      </c>
      <c r="G61" s="125">
        <v>0.45200000000000001</v>
      </c>
      <c r="H61" s="125">
        <v>0.44900000000000001</v>
      </c>
      <c r="I61" s="125">
        <v>0.46500000000000002</v>
      </c>
      <c r="J61" s="125">
        <v>0.47099999999999997</v>
      </c>
      <c r="K61" s="125">
        <v>0.46200000000000002</v>
      </c>
      <c r="L61" s="125">
        <v>0.47</v>
      </c>
      <c r="M61" s="125">
        <v>0.47099999999999997</v>
      </c>
      <c r="N61" s="125">
        <v>0.46700000000000003</v>
      </c>
      <c r="O61" s="125">
        <v>0.47099999999999997</v>
      </c>
      <c r="P61" s="126">
        <v>0.5</v>
      </c>
      <c r="Q61" s="125">
        <f>_xlfn.RANK.EQ(Table14[[#This Row],[2023]], Table14[2023], 0)</f>
        <v>125</v>
      </c>
      <c r="R61" s="125" t="str">
        <f>IF(Table14[[#This Row],[2023]]&gt;=0.8,"4",
 IF(Table14[[#This Row],[2023]]&gt;=0.7,"3",
 IF(Table14[[#This Row],[2023]]&gt;=0.5,"2","1")))</f>
        <v>2</v>
      </c>
      <c r="S61" s="125">
        <f>Table14[[#This Row],[2023]] - Table14[[#This Row],[2010]]</f>
        <v>8.500000000000002E-2</v>
      </c>
      <c r="T61" s="125">
        <f>_xlfn.RANK.EQ(Table14[[#This Row],[Improvement]], Table14[Improvement], 0)</f>
        <v>23</v>
      </c>
    </row>
    <row r="62" spans="2:20" ht="14.4" customHeight="1" x14ac:dyDescent="0.3">
      <c r="B62" s="137" t="s">
        <v>74</v>
      </c>
      <c r="C62" s="125">
        <v>0.441</v>
      </c>
      <c r="D62" s="125">
        <v>0.44500000000000001</v>
      </c>
      <c r="E62" s="125">
        <v>0.44800000000000001</v>
      </c>
      <c r="F62" s="125">
        <v>0.45200000000000001</v>
      </c>
      <c r="G62" s="125">
        <v>0.45900000000000002</v>
      </c>
      <c r="H62" s="125">
        <v>0.47</v>
      </c>
      <c r="I62" s="125">
        <v>0.46800000000000003</v>
      </c>
      <c r="J62" s="125">
        <v>0.47</v>
      </c>
      <c r="K62" s="125">
        <v>0.48199999999999998</v>
      </c>
      <c r="L62" s="125">
        <v>0.48799999999999999</v>
      </c>
      <c r="M62" s="125">
        <v>0.48199999999999998</v>
      </c>
      <c r="N62" s="125">
        <v>0.48199999999999998</v>
      </c>
      <c r="O62" s="125">
        <v>0.48299999999999998</v>
      </c>
      <c r="P62" s="126">
        <v>0.51400000000000001</v>
      </c>
      <c r="Q62" s="125">
        <f>_xlfn.RANK.EQ(Table14[[#This Row],[2023]], Table14[2023], 0)</f>
        <v>121</v>
      </c>
      <c r="R62" s="125" t="str">
        <f>IF(Table14[[#This Row],[2023]]&gt;=0.8,"4",
 IF(Table14[[#This Row],[2023]]&gt;=0.7,"3",
 IF(Table14[[#This Row],[2023]]&gt;=0.5,"2","1")))</f>
        <v>2</v>
      </c>
      <c r="S62" s="125">
        <f>Table14[[#This Row],[2023]] - Table14[[#This Row],[2010]]</f>
        <v>7.3000000000000009E-2</v>
      </c>
      <c r="T62" s="125">
        <f>_xlfn.RANK.EQ(Table14[[#This Row],[Improvement]], Table14[Improvement], 0)</f>
        <v>33</v>
      </c>
    </row>
    <row r="63" spans="2:20" ht="14.4" customHeight="1" x14ac:dyDescent="0.3">
      <c r="B63" s="137" t="s">
        <v>79</v>
      </c>
      <c r="C63" s="125">
        <v>0.65</v>
      </c>
      <c r="D63" s="125">
        <v>0.65800000000000003</v>
      </c>
      <c r="E63" s="125">
        <v>0.66200000000000003</v>
      </c>
      <c r="F63" s="125">
        <v>0.66600000000000004</v>
      </c>
      <c r="G63" s="125">
        <v>0.67100000000000004</v>
      </c>
      <c r="H63" s="125">
        <v>0.68600000000000005</v>
      </c>
      <c r="I63" s="125">
        <v>0.67600000000000005</v>
      </c>
      <c r="J63" s="125">
        <v>0.67700000000000005</v>
      </c>
      <c r="K63" s="125">
        <v>0.70099999999999996</v>
      </c>
      <c r="L63" s="125">
        <v>0.71099999999999997</v>
      </c>
      <c r="M63" s="125">
        <v>0.72699999999999998</v>
      </c>
      <c r="N63" s="125">
        <v>0.72099999999999997</v>
      </c>
      <c r="O63" s="125">
        <v>0.74199999999999999</v>
      </c>
      <c r="P63" s="126">
        <v>0.77600000000000002</v>
      </c>
      <c r="Q63" s="125">
        <f>_xlfn.RANK.EQ(Table14[[#This Row],[2023]], Table14[2023], 0)</f>
        <v>75</v>
      </c>
      <c r="R63" s="125" t="str">
        <f>IF(Table14[[#This Row],[2023]]&gt;=0.8,"4",
 IF(Table14[[#This Row],[2023]]&gt;=0.7,"3",
 IF(Table14[[#This Row],[2023]]&gt;=0.5,"2","1")))</f>
        <v>3</v>
      </c>
      <c r="S63" s="125">
        <f>Table14[[#This Row],[2023]] - Table14[[#This Row],[2010]]</f>
        <v>0.126</v>
      </c>
      <c r="T63" s="125">
        <f>_xlfn.RANK.EQ(Table14[[#This Row],[Improvement]], Table14[Improvement], 0)</f>
        <v>2</v>
      </c>
    </row>
    <row r="64" spans="2:20" ht="14.4" customHeight="1" x14ac:dyDescent="0.3">
      <c r="B64" s="137" t="s">
        <v>81</v>
      </c>
      <c r="C64" s="125">
        <v>0.59599999999999997</v>
      </c>
      <c r="D64" s="125">
        <v>0.61299999999999999</v>
      </c>
      <c r="E64" s="125">
        <v>0.61199999999999999</v>
      </c>
      <c r="F64" s="125">
        <v>0.61299999999999999</v>
      </c>
      <c r="G64" s="125">
        <v>0.61599999999999999</v>
      </c>
      <c r="H64" s="125">
        <v>0.61</v>
      </c>
      <c r="I64" s="125">
        <v>0.626</v>
      </c>
      <c r="J64" s="125">
        <v>0.63</v>
      </c>
      <c r="K64" s="125">
        <v>0.61699999999999999</v>
      </c>
      <c r="L64" s="125">
        <v>0.629</v>
      </c>
      <c r="M64" s="125">
        <v>0.621</v>
      </c>
      <c r="N64" s="125">
        <v>0.62</v>
      </c>
      <c r="O64" s="125">
        <v>0.624</v>
      </c>
      <c r="P64" s="126">
        <v>0.64500000000000002</v>
      </c>
      <c r="Q64" s="125">
        <f>_xlfn.RANK.EQ(Table14[[#This Row],[2023]], Table14[2023], 0)</f>
        <v>103</v>
      </c>
      <c r="R64" s="125" t="str">
        <f>IF(Table14[[#This Row],[2023]]&gt;=0.8,"4",
 IF(Table14[[#This Row],[2023]]&gt;=0.7,"3",
 IF(Table14[[#This Row],[2023]]&gt;=0.5,"2","1")))</f>
        <v>2</v>
      </c>
      <c r="S64" s="125">
        <f>Table14[[#This Row],[2023]] - Table14[[#This Row],[2010]]</f>
        <v>4.9000000000000044E-2</v>
      </c>
      <c r="T64" s="125">
        <f>_xlfn.RANK.EQ(Table14[[#This Row],[Improvement]], Table14[Improvement], 0)</f>
        <v>68</v>
      </c>
    </row>
    <row r="65" spans="2:20" ht="14.4" customHeight="1" x14ac:dyDescent="0.3">
      <c r="B65" s="137" t="s">
        <v>80</v>
      </c>
      <c r="C65" s="125">
        <v>0.91400000000000003</v>
      </c>
      <c r="D65" s="125">
        <v>0.90700000000000003</v>
      </c>
      <c r="E65" s="125">
        <v>0.91400000000000003</v>
      </c>
      <c r="F65" s="125">
        <v>0.91800000000000004</v>
      </c>
      <c r="G65" s="125">
        <v>0.92600000000000005</v>
      </c>
      <c r="H65" s="125">
        <v>0.93600000000000005</v>
      </c>
      <c r="I65" s="125">
        <v>0.93600000000000005</v>
      </c>
      <c r="J65" s="125">
        <v>0.94099999999999995</v>
      </c>
      <c r="K65" s="125">
        <v>0.94899999999999995</v>
      </c>
      <c r="L65" s="125">
        <v>0.95299999999999996</v>
      </c>
      <c r="M65" s="125">
        <v>0.95499999999999996</v>
      </c>
      <c r="N65" s="125">
        <v>0.95899999999999996</v>
      </c>
      <c r="O65" s="125">
        <v>0.95599999999999996</v>
      </c>
      <c r="P65" s="126">
        <v>0.95499999999999996</v>
      </c>
      <c r="Q65" s="125">
        <f>_xlfn.RANK.EQ(Table14[[#This Row],[2023]], Table14[2023], 0)</f>
        <v>8</v>
      </c>
      <c r="R65" s="125" t="str">
        <f>IF(Table14[[#This Row],[2023]]&gt;=0.8,"4",
 IF(Table14[[#This Row],[2023]]&gt;=0.7,"3",
 IF(Table14[[#This Row],[2023]]&gt;=0.5,"2","1")))</f>
        <v>4</v>
      </c>
      <c r="S65" s="125">
        <f>Table14[[#This Row],[2023]] - Table14[[#This Row],[2010]]</f>
        <v>4.0999999999999925E-2</v>
      </c>
      <c r="T65" s="125">
        <f>_xlfn.RANK.EQ(Table14[[#This Row],[Improvement]], Table14[Improvement], 0)</f>
        <v>90</v>
      </c>
    </row>
    <row r="66" spans="2:20" ht="14.4" customHeight="1" x14ac:dyDescent="0.3">
      <c r="B66" s="137" t="s">
        <v>84</v>
      </c>
      <c r="C66" s="125">
        <v>0.82899999999999996</v>
      </c>
      <c r="D66" s="125">
        <v>0.82799999999999996</v>
      </c>
      <c r="E66" s="125">
        <v>0.83099999999999996</v>
      </c>
      <c r="F66" s="125">
        <v>0.83899999999999997</v>
      </c>
      <c r="G66" s="125">
        <v>0.83799999999999997</v>
      </c>
      <c r="H66" s="125">
        <v>0.83899999999999997</v>
      </c>
      <c r="I66" s="125">
        <v>0.84399999999999997</v>
      </c>
      <c r="J66" s="125">
        <v>0.84599999999999997</v>
      </c>
      <c r="K66" s="125">
        <v>0.84899999999999998</v>
      </c>
      <c r="L66" s="125">
        <v>0.85399999999999998</v>
      </c>
      <c r="M66" s="125">
        <v>0.84899999999999998</v>
      </c>
      <c r="N66" s="125">
        <v>0.84599999999999997</v>
      </c>
      <c r="O66" s="125">
        <v>0.85099999999999998</v>
      </c>
      <c r="P66" s="126">
        <v>0.87</v>
      </c>
      <c r="Q66" s="125">
        <f>_xlfn.RANK.EQ(Table14[[#This Row],[2023]], Table14[2023], 0)</f>
        <v>39</v>
      </c>
      <c r="R66" s="125" t="str">
        <f>IF(Table14[[#This Row],[2023]]&gt;=0.8,"4",
 IF(Table14[[#This Row],[2023]]&gt;=0.7,"3",
 IF(Table14[[#This Row],[2023]]&gt;=0.5,"2","1")))</f>
        <v>4</v>
      </c>
      <c r="S66" s="125">
        <f>Table14[[#This Row],[2023]] - Table14[[#This Row],[2010]]</f>
        <v>4.1000000000000036E-2</v>
      </c>
      <c r="T66" s="125">
        <f>_xlfn.RANK.EQ(Table14[[#This Row],[Improvement]], Table14[Improvement], 0)</f>
        <v>86</v>
      </c>
    </row>
    <row r="67" spans="2:20" ht="14.4" customHeight="1" x14ac:dyDescent="0.3">
      <c r="B67" s="137" t="s">
        <v>90</v>
      </c>
      <c r="C67" s="125">
        <v>0.92700000000000005</v>
      </c>
      <c r="D67" s="125">
        <v>0.90700000000000003</v>
      </c>
      <c r="E67" s="125">
        <v>0.91500000000000004</v>
      </c>
      <c r="F67" s="125">
        <v>0.92700000000000005</v>
      </c>
      <c r="G67" s="125">
        <v>0.93100000000000005</v>
      </c>
      <c r="H67" s="125">
        <v>0.94799999999999995</v>
      </c>
      <c r="I67" s="125">
        <v>0.94099999999999995</v>
      </c>
      <c r="J67" s="125">
        <v>0.94299999999999995</v>
      </c>
      <c r="K67" s="125">
        <v>0.95899999999999996</v>
      </c>
      <c r="L67" s="125">
        <v>0.95799999999999996</v>
      </c>
      <c r="M67" s="125">
        <v>0.95499999999999996</v>
      </c>
      <c r="N67" s="125">
        <v>0.95699999999999996</v>
      </c>
      <c r="O67" s="125">
        <v>0.95899999999999996</v>
      </c>
      <c r="P67" s="126">
        <v>0.97199999999999998</v>
      </c>
      <c r="Q67" s="125">
        <f>_xlfn.RANK.EQ(Table14[[#This Row],[2023]], Table14[2023], 0)</f>
        <v>1</v>
      </c>
      <c r="R67" s="125" t="str">
        <f>IF(Table14[[#This Row],[2023]]&gt;=0.8,"4",
 IF(Table14[[#This Row],[2023]]&gt;=0.7,"3",
 IF(Table14[[#This Row],[2023]]&gt;=0.5,"2","1")))</f>
        <v>4</v>
      </c>
      <c r="S67" s="125">
        <f>Table14[[#This Row],[2023]] - Table14[[#This Row],[2010]]</f>
        <v>4.4999999999999929E-2</v>
      </c>
      <c r="T67" s="125">
        <f>_xlfn.RANK.EQ(Table14[[#This Row],[Improvement]], Table14[Improvement], 0)</f>
        <v>79</v>
      </c>
    </row>
    <row r="68" spans="2:20" ht="14.4" customHeight="1" x14ac:dyDescent="0.3">
      <c r="B68" s="137" t="s">
        <v>85</v>
      </c>
      <c r="C68" s="125">
        <v>0.66700000000000004</v>
      </c>
      <c r="D68" s="125">
        <v>0.67300000000000004</v>
      </c>
      <c r="E68" s="125">
        <v>0.68100000000000005</v>
      </c>
      <c r="F68" s="125">
        <v>0.68700000000000006</v>
      </c>
      <c r="G68" s="125">
        <v>0.69</v>
      </c>
      <c r="H68" s="125">
        <v>0.69799999999999995</v>
      </c>
      <c r="I68" s="125">
        <v>0.70299999999999996</v>
      </c>
      <c r="J68" s="125">
        <v>0.70699999999999996</v>
      </c>
      <c r="K68" s="125">
        <v>0.71</v>
      </c>
      <c r="L68" s="125">
        <v>0.71799999999999997</v>
      </c>
      <c r="M68" s="125">
        <v>0.71199999999999997</v>
      </c>
      <c r="N68" s="125">
        <v>0.70699999999999996</v>
      </c>
      <c r="O68" s="125">
        <v>0.71299999999999997</v>
      </c>
      <c r="P68" s="126">
        <v>0.72799999999999998</v>
      </c>
      <c r="Q68" s="125">
        <f>_xlfn.RANK.EQ(Table14[[#This Row],[2023]], Table14[2023], 0)</f>
        <v>91</v>
      </c>
      <c r="R68" s="125" t="str">
        <f>IF(Table14[[#This Row],[2023]]&gt;=0.8,"4",
 IF(Table14[[#This Row],[2023]]&gt;=0.7,"3",
 IF(Table14[[#This Row],[2023]]&gt;=0.5,"2","1")))</f>
        <v>3</v>
      </c>
      <c r="S68" s="125">
        <f>Table14[[#This Row],[2023]] - Table14[[#This Row],[2010]]</f>
        <v>6.0999999999999943E-2</v>
      </c>
      <c r="T68" s="125">
        <f>_xlfn.RANK.EQ(Table14[[#This Row],[Improvement]], Table14[Improvement], 0)</f>
        <v>53</v>
      </c>
    </row>
    <row r="69" spans="2:20" ht="14.4" customHeight="1" x14ac:dyDescent="0.3">
      <c r="B69" s="137" t="s">
        <v>88</v>
      </c>
      <c r="C69" s="125">
        <v>0.75600000000000001</v>
      </c>
      <c r="D69" s="125">
        <v>0.753</v>
      </c>
      <c r="E69" s="125">
        <v>0.76800000000000002</v>
      </c>
      <c r="F69" s="125">
        <v>0.77100000000000002</v>
      </c>
      <c r="G69" s="125">
        <v>0.77400000000000002</v>
      </c>
      <c r="H69" s="125">
        <v>0.78200000000000003</v>
      </c>
      <c r="I69" s="125">
        <v>0.78400000000000003</v>
      </c>
      <c r="J69" s="125">
        <v>0.78700000000000003</v>
      </c>
      <c r="K69" s="125">
        <v>0.78700000000000003</v>
      </c>
      <c r="L69" s="125">
        <v>0.78500000000000003</v>
      </c>
      <c r="M69" s="125">
        <v>0.77900000000000003</v>
      </c>
      <c r="N69" s="125">
        <v>0.77600000000000002</v>
      </c>
      <c r="O69" s="125">
        <v>0.78</v>
      </c>
      <c r="P69" s="126">
        <v>0.79900000000000004</v>
      </c>
      <c r="Q69" s="125">
        <f>_xlfn.RANK.EQ(Table14[[#This Row],[2023]], Table14[2023], 0)</f>
        <v>63</v>
      </c>
      <c r="R69" s="125" t="str">
        <f>IF(Table14[[#This Row],[2023]]&gt;=0.8,"4",
 IF(Table14[[#This Row],[2023]]&gt;=0.7,"3",
 IF(Table14[[#This Row],[2023]]&gt;=0.5,"2","1")))</f>
        <v>3</v>
      </c>
      <c r="S69" s="125">
        <f>Table14[[#This Row],[2023]] - Table14[[#This Row],[2010]]</f>
        <v>4.3000000000000038E-2</v>
      </c>
      <c r="T69" s="125">
        <f>_xlfn.RANK.EQ(Table14[[#This Row],[Improvement]], Table14[Improvement], 0)</f>
        <v>81</v>
      </c>
    </row>
    <row r="70" spans="2:20" ht="14.4" customHeight="1" x14ac:dyDescent="0.3">
      <c r="B70" s="137" t="s">
        <v>89</v>
      </c>
      <c r="C70" s="125">
        <v>0.629</v>
      </c>
      <c r="D70" s="125">
        <v>0.64200000000000002</v>
      </c>
      <c r="E70" s="125">
        <v>0.64600000000000002</v>
      </c>
      <c r="F70" s="125">
        <v>0.64600000000000002</v>
      </c>
      <c r="G70" s="125">
        <v>0.64500000000000002</v>
      </c>
      <c r="H70" s="125">
        <v>0.65600000000000003</v>
      </c>
      <c r="I70" s="125">
        <v>0.65600000000000003</v>
      </c>
      <c r="J70" s="125">
        <v>0.66700000000000004</v>
      </c>
      <c r="K70" s="125">
        <v>0.69199999999999995</v>
      </c>
      <c r="L70" s="125">
        <v>0.67800000000000005</v>
      </c>
      <c r="M70" s="125">
        <v>0.66100000000000003</v>
      </c>
      <c r="N70" s="125">
        <v>0.66700000000000004</v>
      </c>
      <c r="O70" s="125">
        <v>0.67300000000000004</v>
      </c>
      <c r="P70" s="126">
        <v>0.69499999999999995</v>
      </c>
      <c r="Q70" s="125">
        <f>_xlfn.RANK.EQ(Table14[[#This Row],[2023]], Table14[2023], 0)</f>
        <v>98</v>
      </c>
      <c r="R70" s="125" t="str">
        <f>IF(Table14[[#This Row],[2023]]&gt;=0.8,"4",
 IF(Table14[[#This Row],[2023]]&gt;=0.7,"3",
 IF(Table14[[#This Row],[2023]]&gt;=0.5,"2","1")))</f>
        <v>2</v>
      </c>
      <c r="S70" s="125">
        <f>Table14[[#This Row],[2023]] - Table14[[#This Row],[2010]]</f>
        <v>6.5999999999999948E-2</v>
      </c>
      <c r="T70" s="125">
        <f>_xlfn.RANK.EQ(Table14[[#This Row],[Improvement]], Table14[Improvement], 0)</f>
        <v>43</v>
      </c>
    </row>
    <row r="71" spans="2:20" ht="14.4" customHeight="1" x14ac:dyDescent="0.3">
      <c r="B71" s="137" t="s">
        <v>87</v>
      </c>
      <c r="C71" s="125">
        <v>0.90800000000000003</v>
      </c>
      <c r="D71" s="125">
        <v>0.90200000000000002</v>
      </c>
      <c r="E71" s="125">
        <v>0.90800000000000003</v>
      </c>
      <c r="F71" s="125">
        <v>0.91700000000000004</v>
      </c>
      <c r="G71" s="125">
        <v>0.92800000000000005</v>
      </c>
      <c r="H71" s="125">
        <v>0.92400000000000004</v>
      </c>
      <c r="I71" s="125">
        <v>0.94299999999999995</v>
      </c>
      <c r="J71" s="125">
        <v>0.94699999999999995</v>
      </c>
      <c r="K71" s="125">
        <v>0.93700000000000006</v>
      </c>
      <c r="L71" s="125">
        <v>0.94199999999999995</v>
      </c>
      <c r="M71" s="125">
        <v>0.94499999999999995</v>
      </c>
      <c r="N71" s="125">
        <v>0.94599999999999995</v>
      </c>
      <c r="O71" s="125">
        <v>0.95</v>
      </c>
      <c r="P71" s="126">
        <v>0.94899999999999995</v>
      </c>
      <c r="Q71" s="125">
        <f>_xlfn.RANK.EQ(Table14[[#This Row],[2023]], Table14[2023], 0)</f>
        <v>11</v>
      </c>
      <c r="R71" s="125" t="str">
        <f>IF(Table14[[#This Row],[2023]]&gt;=0.8,"4",
 IF(Table14[[#This Row],[2023]]&gt;=0.7,"3",
 IF(Table14[[#This Row],[2023]]&gt;=0.5,"2","1")))</f>
        <v>4</v>
      </c>
      <c r="S71" s="125">
        <f>Table14[[#This Row],[2023]] - Table14[[#This Row],[2010]]</f>
        <v>4.0999999999999925E-2</v>
      </c>
      <c r="T71" s="125">
        <f>_xlfn.RANK.EQ(Table14[[#This Row],[Improvement]], Table14[Improvement], 0)</f>
        <v>90</v>
      </c>
    </row>
    <row r="72" spans="2:20" ht="14.4" customHeight="1" x14ac:dyDescent="0.3">
      <c r="B72" s="137" t="s">
        <v>91</v>
      </c>
      <c r="C72" s="125">
        <v>0.88700000000000001</v>
      </c>
      <c r="D72" s="125">
        <v>0.90100000000000002</v>
      </c>
      <c r="E72" s="125">
        <v>0.90300000000000002</v>
      </c>
      <c r="F72" s="125">
        <v>0.90500000000000003</v>
      </c>
      <c r="G72" s="125">
        <v>0.90900000000000003</v>
      </c>
      <c r="H72" s="125">
        <v>0.89900000000000002</v>
      </c>
      <c r="I72" s="125">
        <v>0.91300000000000003</v>
      </c>
      <c r="J72" s="125">
        <v>0.91300000000000003</v>
      </c>
      <c r="K72" s="125">
        <v>0.91900000000000004</v>
      </c>
      <c r="L72" s="125">
        <v>0.90900000000000003</v>
      </c>
      <c r="M72" s="125">
        <v>0.90600000000000003</v>
      </c>
      <c r="N72" s="125">
        <v>0.91100000000000003</v>
      </c>
      <c r="O72" s="125">
        <v>0.91500000000000004</v>
      </c>
      <c r="P72" s="126">
        <v>0.91900000000000004</v>
      </c>
      <c r="Q72" s="125">
        <f>_xlfn.RANK.EQ(Table14[[#This Row],[2023]], Table14[2023], 0)</f>
        <v>24</v>
      </c>
      <c r="R72" s="125" t="str">
        <f>IF(Table14[[#This Row],[2023]]&gt;=0.8,"4",
 IF(Table14[[#This Row],[2023]]&gt;=0.7,"3",
 IF(Table14[[#This Row],[2023]]&gt;=0.5,"2","1")))</f>
        <v>4</v>
      </c>
      <c r="S72" s="125">
        <f>Table14[[#This Row],[2023]] - Table14[[#This Row],[2010]]</f>
        <v>3.2000000000000028E-2</v>
      </c>
      <c r="T72" s="125">
        <f>_xlfn.RANK.EQ(Table14[[#This Row],[Improvement]], Table14[Improvement], 0)</f>
        <v>106</v>
      </c>
    </row>
    <row r="73" spans="2:20" ht="14.4" customHeight="1" x14ac:dyDescent="0.3">
      <c r="B73" s="137" t="s">
        <v>92</v>
      </c>
      <c r="C73" s="125">
        <v>0.88</v>
      </c>
      <c r="D73" s="125">
        <v>0.88300000000000001</v>
      </c>
      <c r="E73" s="125">
        <v>0.88200000000000001</v>
      </c>
      <c r="F73" s="125">
        <v>0.88100000000000001</v>
      </c>
      <c r="G73" s="125">
        <v>0.88200000000000001</v>
      </c>
      <c r="H73" s="125">
        <v>0.88100000000000001</v>
      </c>
      <c r="I73" s="125">
        <v>0.88400000000000001</v>
      </c>
      <c r="J73" s="125">
        <v>0.88600000000000001</v>
      </c>
      <c r="K73" s="125">
        <v>0.89300000000000002</v>
      </c>
      <c r="L73" s="125">
        <v>0.89900000000000002</v>
      </c>
      <c r="M73" s="125">
        <v>0.89200000000000002</v>
      </c>
      <c r="N73" s="125">
        <v>0.89900000000000002</v>
      </c>
      <c r="O73" s="125">
        <v>0.90600000000000003</v>
      </c>
      <c r="P73" s="126">
        <v>0.91500000000000004</v>
      </c>
      <c r="Q73" s="125">
        <f>_xlfn.RANK.EQ(Table14[[#This Row],[2023]], Table14[2023], 0)</f>
        <v>25</v>
      </c>
      <c r="R73" s="125" t="str">
        <f>IF(Table14[[#This Row],[2023]]&gt;=0.8,"4",
 IF(Table14[[#This Row],[2023]]&gt;=0.7,"3",
 IF(Table14[[#This Row],[2023]]&gt;=0.5,"2","1")))</f>
        <v>4</v>
      </c>
      <c r="S73" s="125">
        <f>Table14[[#This Row],[2023]] - Table14[[#This Row],[2010]]</f>
        <v>3.5000000000000031E-2</v>
      </c>
      <c r="T73" s="125">
        <f>_xlfn.RANK.EQ(Table14[[#This Row],[Improvement]], Table14[Improvement], 0)</f>
        <v>98</v>
      </c>
    </row>
    <row r="74" spans="2:20" ht="14.4" customHeight="1" x14ac:dyDescent="0.3">
      <c r="B74" s="137" t="s">
        <v>93</v>
      </c>
      <c r="C74" s="125">
        <v>0.71099999999999997</v>
      </c>
      <c r="D74" s="125">
        <v>0.73099999999999998</v>
      </c>
      <c r="E74" s="125">
        <v>0.73099999999999998</v>
      </c>
      <c r="F74" s="125">
        <v>0.72899999999999998</v>
      </c>
      <c r="G74" s="125">
        <v>0.72899999999999998</v>
      </c>
      <c r="H74" s="125">
        <v>0.71199999999999997</v>
      </c>
      <c r="I74" s="125">
        <v>0.73099999999999998</v>
      </c>
      <c r="J74" s="125">
        <v>0.73399999999999999</v>
      </c>
      <c r="K74" s="125">
        <v>0.71599999999999997</v>
      </c>
      <c r="L74" s="125">
        <v>0.71199999999999997</v>
      </c>
      <c r="M74" s="125">
        <v>0.70699999999999996</v>
      </c>
      <c r="N74" s="125">
        <v>0.70399999999999996</v>
      </c>
      <c r="O74" s="125">
        <v>0.70599999999999996</v>
      </c>
      <c r="P74" s="126">
        <v>0.72</v>
      </c>
      <c r="Q74" s="125">
        <f>_xlfn.RANK.EQ(Table14[[#This Row],[2023]], Table14[2023], 0)</f>
        <v>93</v>
      </c>
      <c r="R74" s="125" t="str">
        <f>IF(Table14[[#This Row],[2023]]&gt;=0.8,"4",
 IF(Table14[[#This Row],[2023]]&gt;=0.7,"3",
 IF(Table14[[#This Row],[2023]]&gt;=0.5,"2","1")))</f>
        <v>3</v>
      </c>
      <c r="S74" s="125">
        <f>Table14[[#This Row],[2023]] - Table14[[#This Row],[2010]]</f>
        <v>9.000000000000008E-3</v>
      </c>
      <c r="T74" s="125">
        <f>_xlfn.RANK.EQ(Table14[[#This Row],[Improvement]], Table14[Improvement], 0)</f>
        <v>128</v>
      </c>
    </row>
    <row r="75" spans="2:20" ht="14.4" customHeight="1" x14ac:dyDescent="0.3">
      <c r="B75" s="137" t="s">
        <v>95</v>
      </c>
      <c r="C75" s="125">
        <v>0.90300000000000002</v>
      </c>
      <c r="D75" s="125">
        <v>0.89200000000000002</v>
      </c>
      <c r="E75" s="125">
        <v>0.89700000000000002</v>
      </c>
      <c r="F75" s="125">
        <v>0.90200000000000002</v>
      </c>
      <c r="G75" s="125">
        <v>0.90600000000000003</v>
      </c>
      <c r="H75" s="125">
        <v>0.91300000000000003</v>
      </c>
      <c r="I75" s="125">
        <v>0.91200000000000003</v>
      </c>
      <c r="J75" s="125">
        <v>0.91500000000000004</v>
      </c>
      <c r="K75" s="125">
        <v>0.92300000000000004</v>
      </c>
      <c r="L75" s="125">
        <v>0.91800000000000004</v>
      </c>
      <c r="M75" s="125">
        <v>0.91700000000000004</v>
      </c>
      <c r="N75" s="125">
        <v>0.92</v>
      </c>
      <c r="O75" s="125">
        <v>0.92</v>
      </c>
      <c r="P75" s="126">
        <v>0.92500000000000004</v>
      </c>
      <c r="Q75" s="125">
        <f>_xlfn.RANK.EQ(Table14[[#This Row],[2023]], Table14[2023], 0)</f>
        <v>20</v>
      </c>
      <c r="R75" s="125" t="str">
        <f>IF(Table14[[#This Row],[2023]]&gt;=0.8,"4",
 IF(Table14[[#This Row],[2023]]&gt;=0.7,"3",
 IF(Table14[[#This Row],[2023]]&gt;=0.5,"2","1")))</f>
        <v>4</v>
      </c>
      <c r="S75" s="125">
        <f>Table14[[#This Row],[2023]] - Table14[[#This Row],[2010]]</f>
        <v>2.200000000000002E-2</v>
      </c>
      <c r="T75" s="125">
        <f>_xlfn.RANK.EQ(Table14[[#This Row],[Improvement]], Table14[Improvement], 0)</f>
        <v>118</v>
      </c>
    </row>
    <row r="76" spans="2:20" ht="14.4" customHeight="1" x14ac:dyDescent="0.3">
      <c r="B76" s="137" t="s">
        <v>94</v>
      </c>
      <c r="C76" s="125">
        <v>0.72699999999999998</v>
      </c>
      <c r="D76" s="125">
        <v>0.73399999999999999</v>
      </c>
      <c r="E76" s="125">
        <v>0.73499999999999999</v>
      </c>
      <c r="F76" s="125">
        <v>0.72899999999999998</v>
      </c>
      <c r="G76" s="125">
        <v>0.72899999999999998</v>
      </c>
      <c r="H76" s="125">
        <v>0.73799999999999999</v>
      </c>
      <c r="I76" s="125">
        <v>0.72899999999999998</v>
      </c>
      <c r="J76" s="125">
        <v>0.72599999999999998</v>
      </c>
      <c r="K76" s="125">
        <v>0.72299999999999998</v>
      </c>
      <c r="L76" s="125">
        <v>0.74399999999999999</v>
      </c>
      <c r="M76" s="125">
        <v>0.74</v>
      </c>
      <c r="N76" s="125">
        <v>0.73599999999999999</v>
      </c>
      <c r="O76" s="125">
        <v>0.73599999999999999</v>
      </c>
      <c r="P76" s="126">
        <v>0.754</v>
      </c>
      <c r="Q76" s="125">
        <f>_xlfn.RANK.EQ(Table14[[#This Row],[2023]], Table14[2023], 0)</f>
        <v>81</v>
      </c>
      <c r="R76" s="125" t="str">
        <f>IF(Table14[[#This Row],[2023]]&gt;=0.8,"4",
 IF(Table14[[#This Row],[2023]]&gt;=0.7,"3",
 IF(Table14[[#This Row],[2023]]&gt;=0.5,"2","1")))</f>
        <v>3</v>
      </c>
      <c r="S76" s="125">
        <f>Table14[[#This Row],[2023]] - Table14[[#This Row],[2010]]</f>
        <v>2.7000000000000024E-2</v>
      </c>
      <c r="T76" s="125">
        <f>_xlfn.RANK.EQ(Table14[[#This Row],[Improvement]], Table14[Improvement], 0)</f>
        <v>114</v>
      </c>
    </row>
    <row r="77" spans="2:20" ht="14.4" customHeight="1" x14ac:dyDescent="0.3">
      <c r="B77" s="137" t="s">
        <v>96</v>
      </c>
      <c r="C77" s="125">
        <v>0.76600000000000001</v>
      </c>
      <c r="D77" s="125">
        <v>0.77200000000000002</v>
      </c>
      <c r="E77" s="125">
        <v>0.78200000000000003</v>
      </c>
      <c r="F77" s="125">
        <v>0.79100000000000004</v>
      </c>
      <c r="G77" s="125">
        <v>0.79800000000000004</v>
      </c>
      <c r="H77" s="125">
        <v>0.79900000000000004</v>
      </c>
      <c r="I77" s="125">
        <v>0.80800000000000005</v>
      </c>
      <c r="J77" s="125">
        <v>0.81499999999999995</v>
      </c>
      <c r="K77" s="125">
        <v>0.81399999999999995</v>
      </c>
      <c r="L77" s="125">
        <v>0.81</v>
      </c>
      <c r="M77" s="125">
        <v>0.80600000000000005</v>
      </c>
      <c r="N77" s="125">
        <v>0.80100000000000005</v>
      </c>
      <c r="O77" s="125">
        <v>0.80200000000000005</v>
      </c>
      <c r="P77" s="126">
        <v>0.83699999999999997</v>
      </c>
      <c r="Q77" s="125">
        <f>_xlfn.RANK.EQ(Table14[[#This Row],[2023]], Table14[2023], 0)</f>
        <v>52</v>
      </c>
      <c r="R77" s="125" t="str">
        <f>IF(Table14[[#This Row],[2023]]&gt;=0.8,"4",
 IF(Table14[[#This Row],[2023]]&gt;=0.7,"3",
 IF(Table14[[#This Row],[2023]]&gt;=0.5,"2","1")))</f>
        <v>4</v>
      </c>
      <c r="S77" s="125">
        <f>Table14[[#This Row],[2023]] - Table14[[#This Row],[2010]]</f>
        <v>7.0999999999999952E-2</v>
      </c>
      <c r="T77" s="125">
        <f>_xlfn.RANK.EQ(Table14[[#This Row],[Improvement]], Table14[Improvement], 0)</f>
        <v>38</v>
      </c>
    </row>
    <row r="78" spans="2:20" ht="14.4" customHeight="1" x14ac:dyDescent="0.3">
      <c r="B78" s="137" t="s">
        <v>102</v>
      </c>
      <c r="C78" s="125">
        <v>0.89</v>
      </c>
      <c r="D78" s="125">
        <v>0.89500000000000002</v>
      </c>
      <c r="E78" s="125">
        <v>0.89800000000000002</v>
      </c>
      <c r="F78" s="125">
        <v>0.90100000000000002</v>
      </c>
      <c r="G78" s="125">
        <v>0.90400000000000003</v>
      </c>
      <c r="H78" s="125">
        <v>0.90800000000000003</v>
      </c>
      <c r="I78" s="125">
        <v>0.91</v>
      </c>
      <c r="J78" s="125">
        <v>0.91200000000000003</v>
      </c>
      <c r="K78" s="125">
        <v>0.91900000000000004</v>
      </c>
      <c r="L78" s="125">
        <v>0.92200000000000004</v>
      </c>
      <c r="M78" s="125">
        <v>0.92200000000000004</v>
      </c>
      <c r="N78" s="125">
        <v>0.92600000000000005</v>
      </c>
      <c r="O78" s="125">
        <v>0.92900000000000005</v>
      </c>
      <c r="P78" s="126">
        <v>0.93700000000000006</v>
      </c>
      <c r="Q78" s="125">
        <f>_xlfn.RANK.EQ(Table14[[#This Row],[2023]], Table14[2023], 0)</f>
        <v>17</v>
      </c>
      <c r="R78" s="125" t="str">
        <f>IF(Table14[[#This Row],[2023]]&gt;=0.8,"4",
 IF(Table14[[#This Row],[2023]]&gt;=0.7,"3",
 IF(Table14[[#This Row],[2023]]&gt;=0.5,"2","1")))</f>
        <v>4</v>
      </c>
      <c r="S78" s="125">
        <f>Table14[[#This Row],[2023]] - Table14[[#This Row],[2010]]</f>
        <v>4.7000000000000042E-2</v>
      </c>
      <c r="T78" s="125">
        <f>_xlfn.RANK.EQ(Table14[[#This Row],[Improvement]], Table14[Improvement], 0)</f>
        <v>74</v>
      </c>
    </row>
    <row r="79" spans="2:20" ht="14.4" customHeight="1" x14ac:dyDescent="0.3">
      <c r="B79" s="137" t="s">
        <v>103</v>
      </c>
      <c r="C79" s="125">
        <v>0.81100000000000005</v>
      </c>
      <c r="D79" s="125">
        <v>0.79200000000000004</v>
      </c>
      <c r="E79" s="125">
        <v>0.79600000000000004</v>
      </c>
      <c r="F79" s="125">
        <v>0.79300000000000004</v>
      </c>
      <c r="G79" s="125">
        <v>0.79600000000000004</v>
      </c>
      <c r="H79" s="125">
        <v>0.82899999999999996</v>
      </c>
      <c r="I79" s="125">
        <v>0.80400000000000005</v>
      </c>
      <c r="J79" s="125">
        <v>0.80500000000000005</v>
      </c>
      <c r="K79" s="125">
        <v>0.83599999999999997</v>
      </c>
      <c r="L79" s="125">
        <v>0.83799999999999997</v>
      </c>
      <c r="M79" s="125">
        <v>0.82599999999999996</v>
      </c>
      <c r="N79" s="125">
        <v>0.83599999999999997</v>
      </c>
      <c r="O79" s="125">
        <v>0.84699999999999998</v>
      </c>
      <c r="P79" s="126">
        <v>0.85199999999999998</v>
      </c>
      <c r="Q79" s="125">
        <f>_xlfn.RANK.EQ(Table14[[#This Row],[2023]], Table14[2023], 0)</f>
        <v>45</v>
      </c>
      <c r="R79" s="125" t="str">
        <f>IF(Table14[[#This Row],[2023]]&gt;=0.8,"4",
 IF(Table14[[#This Row],[2023]]&gt;=0.7,"3",
 IF(Table14[[#This Row],[2023]]&gt;=0.5,"2","1")))</f>
        <v>4</v>
      </c>
      <c r="S79" s="125">
        <f>Table14[[#This Row],[2023]] - Table14[[#This Row],[2010]]</f>
        <v>4.0999999999999925E-2</v>
      </c>
      <c r="T79" s="125">
        <f>_xlfn.RANK.EQ(Table14[[#This Row],[Improvement]], Table14[Improvement], 0)</f>
        <v>90</v>
      </c>
    </row>
    <row r="80" spans="2:20" ht="14.4" customHeight="1" x14ac:dyDescent="0.3">
      <c r="B80" s="137" t="s">
        <v>105</v>
      </c>
      <c r="C80" s="125">
        <v>0.749</v>
      </c>
      <c r="D80" s="125">
        <v>0.76800000000000002</v>
      </c>
      <c r="E80" s="125">
        <v>0.75900000000000001</v>
      </c>
      <c r="F80" s="125">
        <v>0.75700000000000001</v>
      </c>
      <c r="G80" s="125">
        <v>0.748</v>
      </c>
      <c r="H80" s="125">
        <v>0.75600000000000001</v>
      </c>
      <c r="I80" s="125">
        <v>0.74099999999999999</v>
      </c>
      <c r="J80" s="125">
        <v>0.748</v>
      </c>
      <c r="K80" s="125">
        <v>0.75</v>
      </c>
      <c r="L80" s="125">
        <v>0.76</v>
      </c>
      <c r="M80" s="125">
        <v>0.74199999999999999</v>
      </c>
      <c r="N80" s="125">
        <v>0.72499999999999998</v>
      </c>
      <c r="O80" s="125">
        <v>0.72299999999999998</v>
      </c>
      <c r="P80" s="126">
        <v>0.752</v>
      </c>
      <c r="Q80" s="125">
        <f>_xlfn.RANK.EQ(Table14[[#This Row],[2023]], Table14[2023], 0)</f>
        <v>83</v>
      </c>
      <c r="R80" s="125" t="str">
        <f>IF(Table14[[#This Row],[2023]]&gt;=0.8,"4",
 IF(Table14[[#This Row],[2023]]&gt;=0.7,"3",
 IF(Table14[[#This Row],[2023]]&gt;=0.5,"2","1")))</f>
        <v>3</v>
      </c>
      <c r="S80" s="125">
        <f>Table14[[#This Row],[2023]] - Table14[[#This Row],[2010]]</f>
        <v>3.0000000000000027E-3</v>
      </c>
      <c r="T80" s="125">
        <f>_xlfn.RANK.EQ(Table14[[#This Row],[Improvement]], Table14[Improvement], 0)</f>
        <v>129</v>
      </c>
    </row>
    <row r="81" spans="2:20" ht="14.4" customHeight="1" x14ac:dyDescent="0.3">
      <c r="B81" s="137" t="s">
        <v>106</v>
      </c>
      <c r="C81" s="125">
        <v>0.46</v>
      </c>
      <c r="D81" s="125">
        <v>0.47199999999999998</v>
      </c>
      <c r="E81" s="125">
        <v>0.46899999999999997</v>
      </c>
      <c r="F81" s="125">
        <v>0.47699999999999998</v>
      </c>
      <c r="G81" s="125">
        <v>0.47799999999999998</v>
      </c>
      <c r="H81" s="125">
        <v>0.47199999999999998</v>
      </c>
      <c r="I81" s="125">
        <v>0.47799999999999998</v>
      </c>
      <c r="J81" s="125">
        <v>0.48099999999999998</v>
      </c>
      <c r="K81" s="125">
        <v>0.48299999999999998</v>
      </c>
      <c r="L81" s="125">
        <v>0.48499999999999999</v>
      </c>
      <c r="M81" s="125">
        <v>0.48299999999999998</v>
      </c>
      <c r="N81" s="125">
        <v>0.48399999999999999</v>
      </c>
      <c r="O81" s="125">
        <v>0.48699999999999999</v>
      </c>
      <c r="P81" s="126">
        <v>0.51</v>
      </c>
      <c r="Q81" s="125">
        <f>_xlfn.RANK.EQ(Table14[[#This Row],[2023]], Table14[2023], 0)</f>
        <v>123</v>
      </c>
      <c r="R81" s="125" t="str">
        <f>IF(Table14[[#This Row],[2023]]&gt;=0.8,"4",
 IF(Table14[[#This Row],[2023]]&gt;=0.7,"3",
 IF(Table14[[#This Row],[2023]]&gt;=0.5,"2","1")))</f>
        <v>2</v>
      </c>
      <c r="S81" s="125">
        <f>Table14[[#This Row],[2023]] - Table14[[#This Row],[2010]]</f>
        <v>4.9999999999999989E-2</v>
      </c>
      <c r="T81" s="125">
        <f>_xlfn.RANK.EQ(Table14[[#This Row],[Improvement]], Table14[Improvement], 0)</f>
        <v>67</v>
      </c>
    </row>
    <row r="82" spans="2:20" ht="14.4" customHeight="1" x14ac:dyDescent="0.3">
      <c r="B82" s="137" t="s">
        <v>112</v>
      </c>
      <c r="C82" s="125">
        <v>0.84599999999999997</v>
      </c>
      <c r="D82" s="125">
        <v>0.83799999999999997</v>
      </c>
      <c r="E82" s="125">
        <v>0.84099999999999997</v>
      </c>
      <c r="F82" s="125">
        <v>0.84699999999999998</v>
      </c>
      <c r="G82" s="125">
        <v>0.85899999999999999</v>
      </c>
      <c r="H82" s="125">
        <v>0.86499999999999999</v>
      </c>
      <c r="I82" s="125">
        <v>0.86699999999999999</v>
      </c>
      <c r="J82" s="125">
        <v>0.873</v>
      </c>
      <c r="K82" s="125">
        <v>0.88</v>
      </c>
      <c r="L82" s="125">
        <v>0.88600000000000001</v>
      </c>
      <c r="M82" s="125">
        <v>0.88</v>
      </c>
      <c r="N82" s="125">
        <v>0.875</v>
      </c>
      <c r="O82" s="125">
        <v>0.879</v>
      </c>
      <c r="P82" s="126">
        <v>0.89500000000000002</v>
      </c>
      <c r="Q82" s="125">
        <f>_xlfn.RANK.EQ(Table14[[#This Row],[2023]], Table14[2023], 0)</f>
        <v>34</v>
      </c>
      <c r="R82" s="125" t="str">
        <f>IF(Table14[[#This Row],[2023]]&gt;=0.8,"4",
 IF(Table14[[#This Row],[2023]]&gt;=0.7,"3",
 IF(Table14[[#This Row],[2023]]&gt;=0.5,"2","1")))</f>
        <v>4</v>
      </c>
      <c r="S82" s="125">
        <f>Table14[[#This Row],[2023]] - Table14[[#This Row],[2010]]</f>
        <v>4.9000000000000044E-2</v>
      </c>
      <c r="T82" s="125">
        <f>_xlfn.RANK.EQ(Table14[[#This Row],[Improvement]], Table14[Improvement], 0)</f>
        <v>68</v>
      </c>
    </row>
    <row r="83" spans="2:20" ht="14.4" customHeight="1" x14ac:dyDescent="0.3">
      <c r="B83" s="137" t="s">
        <v>113</v>
      </c>
      <c r="C83" s="125">
        <v>0.91200000000000003</v>
      </c>
      <c r="D83" s="125">
        <v>0.89900000000000002</v>
      </c>
      <c r="E83" s="125">
        <v>0.9</v>
      </c>
      <c r="F83" s="125">
        <v>0.9</v>
      </c>
      <c r="G83" s="125">
        <v>0.90300000000000002</v>
      </c>
      <c r="H83" s="125">
        <v>0.91400000000000003</v>
      </c>
      <c r="I83" s="125">
        <v>0.91</v>
      </c>
      <c r="J83" s="125">
        <v>0.91300000000000003</v>
      </c>
      <c r="K83" s="125">
        <v>0.92200000000000004</v>
      </c>
      <c r="L83" s="125">
        <v>0.92500000000000004</v>
      </c>
      <c r="M83" s="125">
        <v>0.92100000000000004</v>
      </c>
      <c r="N83" s="125">
        <v>0.92700000000000005</v>
      </c>
      <c r="O83" s="125">
        <v>0.92700000000000005</v>
      </c>
      <c r="P83" s="126">
        <v>0.92200000000000004</v>
      </c>
      <c r="Q83" s="125">
        <f>_xlfn.RANK.EQ(Table14[[#This Row],[2023]], Table14[2023], 0)</f>
        <v>22</v>
      </c>
      <c r="R83" s="125" t="str">
        <f>IF(Table14[[#This Row],[2023]]&gt;=0.8,"4",
 IF(Table14[[#This Row],[2023]]&gt;=0.7,"3",
 IF(Table14[[#This Row],[2023]]&gt;=0.5,"2","1")))</f>
        <v>4</v>
      </c>
      <c r="S83" s="125">
        <f>Table14[[#This Row],[2023]] - Table14[[#This Row],[2010]]</f>
        <v>1.0000000000000009E-2</v>
      </c>
      <c r="T83" s="125">
        <f>_xlfn.RANK.EQ(Table14[[#This Row],[Improvement]], Table14[Improvement], 0)</f>
        <v>127</v>
      </c>
    </row>
    <row r="84" spans="2:20" ht="14.4" customHeight="1" x14ac:dyDescent="0.3">
      <c r="B84" s="137" t="s">
        <v>117</v>
      </c>
      <c r="C84" s="125">
        <v>0.48799999999999999</v>
      </c>
      <c r="D84" s="125">
        <v>0.51200000000000001</v>
      </c>
      <c r="E84" s="125">
        <v>0.51400000000000001</v>
      </c>
      <c r="F84" s="125">
        <v>0.51700000000000002</v>
      </c>
      <c r="G84" s="125">
        <v>0.52</v>
      </c>
      <c r="H84" s="125">
        <v>0.499</v>
      </c>
      <c r="I84" s="125">
        <v>0.52300000000000002</v>
      </c>
      <c r="J84" s="125">
        <v>0.52600000000000002</v>
      </c>
      <c r="K84" s="125">
        <v>0.50700000000000001</v>
      </c>
      <c r="L84" s="125">
        <v>0.498</v>
      </c>
      <c r="M84" s="125">
        <v>0.48599999999999999</v>
      </c>
      <c r="N84" s="125">
        <v>0.48399999999999999</v>
      </c>
      <c r="O84" s="125">
        <v>0.48699999999999999</v>
      </c>
      <c r="P84" s="126">
        <v>0.48699999999999999</v>
      </c>
      <c r="Q84" s="125">
        <f>_xlfn.RANK.EQ(Table14[[#This Row],[2023]], Table14[2023], 0)</f>
        <v>128</v>
      </c>
      <c r="R84" s="125" t="str">
        <f>IF(Table14[[#This Row],[2023]]&gt;=0.8,"4",
 IF(Table14[[#This Row],[2023]]&gt;=0.7,"3",
 IF(Table14[[#This Row],[2023]]&gt;=0.5,"2","1")))</f>
        <v>1</v>
      </c>
      <c r="S84" s="125">
        <f>Table14[[#This Row],[2023]] - Table14[[#This Row],[2010]]</f>
        <v>-1.0000000000000009E-3</v>
      </c>
      <c r="T84" s="125">
        <f>_xlfn.RANK.EQ(Table14[[#This Row],[Improvement]], Table14[Improvement], 0)</f>
        <v>130</v>
      </c>
    </row>
    <row r="85" spans="2:20" ht="14.4" customHeight="1" x14ac:dyDescent="0.3">
      <c r="B85" s="137" t="s">
        <v>118</v>
      </c>
      <c r="C85" s="125">
        <v>0.69199999999999995</v>
      </c>
      <c r="D85" s="125">
        <v>0.69699999999999995</v>
      </c>
      <c r="E85" s="125">
        <v>0.70399999999999996</v>
      </c>
      <c r="F85" s="125">
        <v>0.70899999999999996</v>
      </c>
      <c r="G85" s="125">
        <v>0.71799999999999997</v>
      </c>
      <c r="H85" s="125">
        <v>0.72799999999999998</v>
      </c>
      <c r="I85" s="125">
        <v>0.72799999999999998</v>
      </c>
      <c r="J85" s="125">
        <v>0.73099999999999998</v>
      </c>
      <c r="K85" s="125">
        <v>0.75</v>
      </c>
      <c r="L85" s="125">
        <v>0.753</v>
      </c>
      <c r="M85" s="125">
        <v>0.73699999999999999</v>
      </c>
      <c r="N85" s="125">
        <v>0.753</v>
      </c>
      <c r="O85" s="125">
        <v>0.76200000000000001</v>
      </c>
      <c r="P85" s="126">
        <v>0.76600000000000001</v>
      </c>
      <c r="Q85" s="125">
        <f>_xlfn.RANK.EQ(Table14[[#This Row],[2023]], Table14[2023], 0)</f>
        <v>77</v>
      </c>
      <c r="R85" s="125" t="str">
        <f>IF(Table14[[#This Row],[2023]]&gt;=0.8,"4",
 IF(Table14[[#This Row],[2023]]&gt;=0.7,"3",
 IF(Table14[[#This Row],[2023]]&gt;=0.5,"2","1")))</f>
        <v>3</v>
      </c>
      <c r="S85" s="125">
        <f>Table14[[#This Row],[2023]] - Table14[[#This Row],[2010]]</f>
        <v>7.4000000000000066E-2</v>
      </c>
      <c r="T85" s="125">
        <f>_xlfn.RANK.EQ(Table14[[#This Row],[Improvement]], Table14[Improvement], 0)</f>
        <v>31</v>
      </c>
    </row>
    <row r="86" spans="2:20" ht="14.4" customHeight="1" x14ac:dyDescent="0.3">
      <c r="B86" s="137" t="s">
        <v>122</v>
      </c>
      <c r="C86" s="125">
        <v>0.40600000000000003</v>
      </c>
      <c r="D86" s="125">
        <v>0.41299999999999998</v>
      </c>
      <c r="E86" s="125">
        <v>0.41299999999999998</v>
      </c>
      <c r="F86" s="125">
        <v>0.41299999999999998</v>
      </c>
      <c r="G86" s="125">
        <v>0.41899999999999998</v>
      </c>
      <c r="H86" s="125">
        <v>0.40899999999999997</v>
      </c>
      <c r="I86" s="125">
        <v>0.42199999999999999</v>
      </c>
      <c r="J86" s="125">
        <v>0.42699999999999999</v>
      </c>
      <c r="K86" s="125">
        <v>0.43</v>
      </c>
      <c r="L86" s="125">
        <v>0.42099999999999999</v>
      </c>
      <c r="M86" s="125">
        <v>0.40699999999999997</v>
      </c>
      <c r="N86" s="125">
        <v>0.40799999999999997</v>
      </c>
      <c r="O86" s="125">
        <v>0.41</v>
      </c>
      <c r="P86" s="126">
        <v>0.41899999999999998</v>
      </c>
      <c r="Q86" s="125">
        <f>_xlfn.RANK.EQ(Table14[[#This Row],[2023]], Table14[2023], 0)</f>
        <v>131</v>
      </c>
      <c r="R86" s="125" t="str">
        <f>IF(Table14[[#This Row],[2023]]&gt;=0.8,"4",
 IF(Table14[[#This Row],[2023]]&gt;=0.7,"3",
 IF(Table14[[#This Row],[2023]]&gt;=0.5,"2","1")))</f>
        <v>1</v>
      </c>
      <c r="S86" s="125">
        <f>Table14[[#This Row],[2023]] - Table14[[#This Row],[2010]]</f>
        <v>1.2999999999999956E-2</v>
      </c>
      <c r="T86" s="125">
        <f>_xlfn.RANK.EQ(Table14[[#This Row],[Improvement]], Table14[Improvement], 0)</f>
        <v>124</v>
      </c>
    </row>
    <row r="87" spans="2:20" ht="14.4" customHeight="1" x14ac:dyDescent="0.3">
      <c r="B87" s="137" t="s">
        <v>123</v>
      </c>
      <c r="C87" s="125">
        <v>0.86199999999999999</v>
      </c>
      <c r="D87" s="125">
        <v>0.85299999999999998</v>
      </c>
      <c r="E87" s="125">
        <v>0.86</v>
      </c>
      <c r="F87" s="125">
        <v>0.86699999999999999</v>
      </c>
      <c r="G87" s="125">
        <v>0.874</v>
      </c>
      <c r="H87" s="125">
        <v>0.88700000000000001</v>
      </c>
      <c r="I87" s="125">
        <v>0.88500000000000001</v>
      </c>
      <c r="J87" s="125">
        <v>0.88800000000000001</v>
      </c>
      <c r="K87" s="125">
        <v>0.91</v>
      </c>
      <c r="L87" s="125">
        <v>0.90500000000000003</v>
      </c>
      <c r="M87" s="125">
        <v>0.90100000000000002</v>
      </c>
      <c r="N87" s="125">
        <v>0.91200000000000003</v>
      </c>
      <c r="O87" s="125">
        <v>0.91500000000000004</v>
      </c>
      <c r="P87" s="126">
        <v>0.92400000000000004</v>
      </c>
      <c r="Q87" s="125">
        <f>_xlfn.RANK.EQ(Table14[[#This Row],[2023]], Table14[2023], 0)</f>
        <v>21</v>
      </c>
      <c r="R87" s="125" t="str">
        <f>IF(Table14[[#This Row],[2023]]&gt;=0.8,"4",
 IF(Table14[[#This Row],[2023]]&gt;=0.7,"3",
 IF(Table14[[#This Row],[2023]]&gt;=0.5,"2","1")))</f>
        <v>4</v>
      </c>
      <c r="S87" s="125">
        <f>Table14[[#This Row],[2023]] - Table14[[#This Row],[2010]]</f>
        <v>6.2000000000000055E-2</v>
      </c>
      <c r="T87" s="125">
        <f>_xlfn.RANK.EQ(Table14[[#This Row],[Improvement]], Table14[Improvement], 0)</f>
        <v>51</v>
      </c>
    </row>
    <row r="88" spans="2:20" ht="14.4" customHeight="1" x14ac:dyDescent="0.3">
      <c r="B88" s="137" t="s">
        <v>119</v>
      </c>
      <c r="C88" s="125">
        <v>0.747</v>
      </c>
      <c r="D88" s="125">
        <v>0.755</v>
      </c>
      <c r="E88" s="125">
        <v>0.75900000000000001</v>
      </c>
      <c r="F88" s="125">
        <v>0.75600000000000001</v>
      </c>
      <c r="G88" s="125">
        <v>0.76100000000000001</v>
      </c>
      <c r="H88" s="125">
        <v>0.76900000000000002</v>
      </c>
      <c r="I88" s="125">
        <v>0.76800000000000002</v>
      </c>
      <c r="J88" s="125">
        <v>0.77100000000000002</v>
      </c>
      <c r="K88" s="125">
        <v>0.77700000000000002</v>
      </c>
      <c r="L88" s="125">
        <v>0.78100000000000003</v>
      </c>
      <c r="M88" s="125">
        <v>0.75700000000000001</v>
      </c>
      <c r="N88" s="125">
        <v>0.75700000000000001</v>
      </c>
      <c r="O88" s="125">
        <v>0.78100000000000003</v>
      </c>
      <c r="P88" s="126">
        <v>0.78900000000000003</v>
      </c>
      <c r="Q88" s="125">
        <f>_xlfn.RANK.EQ(Table14[[#This Row],[2023]], Table14[2023], 0)</f>
        <v>68</v>
      </c>
      <c r="R88" s="125" t="str">
        <f>IF(Table14[[#This Row],[2023]]&gt;=0.8,"4",
 IF(Table14[[#This Row],[2023]]&gt;=0.7,"3",
 IF(Table14[[#This Row],[2023]]&gt;=0.5,"2","1")))</f>
        <v>3</v>
      </c>
      <c r="S88" s="125">
        <f>Table14[[#This Row],[2023]] - Table14[[#This Row],[2010]]</f>
        <v>4.2000000000000037E-2</v>
      </c>
      <c r="T88" s="125">
        <f>_xlfn.RANK.EQ(Table14[[#This Row],[Improvement]], Table14[Improvement], 0)</f>
        <v>85</v>
      </c>
    </row>
    <row r="89" spans="2:20" ht="14.4" customHeight="1" x14ac:dyDescent="0.3">
      <c r="B89" s="137" t="s">
        <v>116</v>
      </c>
      <c r="C89" s="125">
        <v>0.71599999999999997</v>
      </c>
      <c r="D89" s="125">
        <v>0.71899999999999997</v>
      </c>
      <c r="E89" s="125">
        <v>0.72599999999999998</v>
      </c>
      <c r="F89" s="125">
        <v>0.73499999999999999</v>
      </c>
      <c r="G89" s="125">
        <v>0.73699999999999999</v>
      </c>
      <c r="H89" s="125">
        <v>0.749</v>
      </c>
      <c r="I89" s="125">
        <v>0.73799999999999999</v>
      </c>
      <c r="J89" s="125">
        <v>0.74299999999999999</v>
      </c>
      <c r="K89" s="125">
        <v>0.76800000000000002</v>
      </c>
      <c r="L89" s="125">
        <v>0.77300000000000002</v>
      </c>
      <c r="M89" s="125">
        <v>0.76500000000000001</v>
      </c>
      <c r="N89" s="125">
        <v>0.76700000000000002</v>
      </c>
      <c r="O89" s="125">
        <v>0.76300000000000001</v>
      </c>
      <c r="P89" s="126">
        <v>0.78500000000000003</v>
      </c>
      <c r="Q89" s="125">
        <f>_xlfn.RANK.EQ(Table14[[#This Row],[2023]], Table14[2023], 0)</f>
        <v>72</v>
      </c>
      <c r="R89" s="125" t="str">
        <f>IF(Table14[[#This Row],[2023]]&gt;=0.8,"4",
 IF(Table14[[#This Row],[2023]]&gt;=0.7,"3",
 IF(Table14[[#This Row],[2023]]&gt;=0.5,"2","1")))</f>
        <v>3</v>
      </c>
      <c r="S89" s="125">
        <f>Table14[[#This Row],[2023]] - Table14[[#This Row],[2010]]</f>
        <v>6.9000000000000061E-2</v>
      </c>
      <c r="T89" s="125">
        <f>_xlfn.RANK.EQ(Table14[[#This Row],[Improvement]], Table14[Improvement], 0)</f>
        <v>39</v>
      </c>
    </row>
    <row r="90" spans="2:20" ht="14.4" customHeight="1" x14ac:dyDescent="0.3">
      <c r="B90" s="137" t="s">
        <v>126</v>
      </c>
      <c r="C90" s="125">
        <v>0.7</v>
      </c>
      <c r="D90" s="125">
        <v>0.71</v>
      </c>
      <c r="E90" s="125">
        <v>0.71799999999999997</v>
      </c>
      <c r="F90" s="125">
        <v>0.72699999999999998</v>
      </c>
      <c r="G90" s="125">
        <v>0.73199999999999998</v>
      </c>
      <c r="H90" s="125">
        <v>0.73899999999999999</v>
      </c>
      <c r="I90" s="125">
        <v>0.72899999999999998</v>
      </c>
      <c r="J90" s="125">
        <v>0.72799999999999998</v>
      </c>
      <c r="K90" s="125">
        <v>0.74299999999999999</v>
      </c>
      <c r="L90" s="125">
        <v>0.749</v>
      </c>
      <c r="M90" s="125">
        <v>0.74</v>
      </c>
      <c r="N90" s="125">
        <v>0.73</v>
      </c>
      <c r="O90" s="125">
        <v>0.74099999999999999</v>
      </c>
      <c r="P90" s="126">
        <v>0.747</v>
      </c>
      <c r="Q90" s="125">
        <f>_xlfn.RANK.EQ(Table14[[#This Row],[2023]], Table14[2023], 0)</f>
        <v>84</v>
      </c>
      <c r="R90" s="125" t="str">
        <f>IF(Table14[[#This Row],[2023]]&gt;=0.8,"4",
 IF(Table14[[#This Row],[2023]]&gt;=0.7,"3",
 IF(Table14[[#This Row],[2023]]&gt;=0.5,"2","1")))</f>
        <v>3</v>
      </c>
      <c r="S90" s="125">
        <f>Table14[[#This Row],[2023]] - Table14[[#This Row],[2010]]</f>
        <v>4.7000000000000042E-2</v>
      </c>
      <c r="T90" s="125">
        <f>_xlfn.RANK.EQ(Table14[[#This Row],[Improvement]], Table14[Improvement], 0)</f>
        <v>74</v>
      </c>
    </row>
    <row r="91" spans="2:20" ht="14.4" customHeight="1" x14ac:dyDescent="0.3">
      <c r="B91" s="137" t="s">
        <v>125</v>
      </c>
      <c r="C91" s="125">
        <v>0.80600000000000005</v>
      </c>
      <c r="D91" s="125">
        <v>0.80600000000000005</v>
      </c>
      <c r="E91" s="125">
        <v>0.80700000000000005</v>
      </c>
      <c r="F91" s="125">
        <v>0.81100000000000005</v>
      </c>
      <c r="G91" s="125">
        <v>0.81299999999999994</v>
      </c>
      <c r="H91" s="125">
        <v>0.82699999999999996</v>
      </c>
      <c r="I91" s="125">
        <v>0.81799999999999995</v>
      </c>
      <c r="J91" s="125">
        <v>0.82199999999999995</v>
      </c>
      <c r="K91" s="125">
        <v>0.83399999999999996</v>
      </c>
      <c r="L91" s="125">
        <v>0.84099999999999997</v>
      </c>
      <c r="M91" s="125">
        <v>0.83199999999999996</v>
      </c>
      <c r="N91" s="125">
        <v>0.84</v>
      </c>
      <c r="O91" s="125">
        <v>0.84399999999999997</v>
      </c>
      <c r="P91" s="126">
        <v>0.86199999999999999</v>
      </c>
      <c r="Q91" s="125">
        <f>_xlfn.RANK.EQ(Table14[[#This Row],[2023]], Table14[2023], 0)</f>
        <v>41</v>
      </c>
      <c r="R91" s="125" t="str">
        <f>IF(Table14[[#This Row],[2023]]&gt;=0.8,"4",
 IF(Table14[[#This Row],[2023]]&gt;=0.7,"3",
 IF(Table14[[#This Row],[2023]]&gt;=0.5,"2","1")))</f>
        <v>4</v>
      </c>
      <c r="S91" s="125">
        <f>Table14[[#This Row],[2023]] - Table14[[#This Row],[2010]]</f>
        <v>5.5999999999999939E-2</v>
      </c>
      <c r="T91" s="125">
        <f>_xlfn.RANK.EQ(Table14[[#This Row],[Improvement]], Table14[Improvement], 0)</f>
        <v>61</v>
      </c>
    </row>
    <row r="92" spans="2:20" ht="14.4" customHeight="1" x14ac:dyDescent="0.3">
      <c r="B92" s="137" t="s">
        <v>115</v>
      </c>
      <c r="C92" s="125">
        <v>0.60399999999999998</v>
      </c>
      <c r="D92" s="125">
        <v>0.626</v>
      </c>
      <c r="E92" s="125">
        <v>0.63500000000000001</v>
      </c>
      <c r="F92" s="125">
        <v>0.64400000000000002</v>
      </c>
      <c r="G92" s="125">
        <v>0.65200000000000002</v>
      </c>
      <c r="H92" s="125">
        <v>0.65600000000000003</v>
      </c>
      <c r="I92" s="125">
        <v>0.66700000000000004</v>
      </c>
      <c r="J92" s="125">
        <v>0.67300000000000004</v>
      </c>
      <c r="K92" s="125">
        <v>0.67600000000000005</v>
      </c>
      <c r="L92" s="125">
        <v>0.68400000000000005</v>
      </c>
      <c r="M92" s="125">
        <v>0.68300000000000005</v>
      </c>
      <c r="N92" s="125">
        <v>0.68799999999999994</v>
      </c>
      <c r="O92" s="125">
        <v>0.69799999999999995</v>
      </c>
      <c r="P92" s="126">
        <v>0.71</v>
      </c>
      <c r="Q92" s="125">
        <f>_xlfn.RANK.EQ(Table14[[#This Row],[2023]], Table14[2023], 0)</f>
        <v>95</v>
      </c>
      <c r="R92" s="125" t="str">
        <f>IF(Table14[[#This Row],[2023]]&gt;=0.8,"4",
 IF(Table14[[#This Row],[2023]]&gt;=0.7,"3",
 IF(Table14[[#This Row],[2023]]&gt;=0.5,"2","1")))</f>
        <v>3</v>
      </c>
      <c r="S92" s="125">
        <f>Table14[[#This Row],[2023]] - Table14[[#This Row],[2010]]</f>
        <v>0.10599999999999998</v>
      </c>
      <c r="T92" s="125">
        <f>_xlfn.RANK.EQ(Table14[[#This Row],[Improvement]], Table14[Improvement], 0)</f>
        <v>6</v>
      </c>
    </row>
    <row r="93" spans="2:20" ht="14.4" customHeight="1" x14ac:dyDescent="0.3">
      <c r="B93" s="137" t="s">
        <v>127</v>
      </c>
      <c r="C93" s="125">
        <v>0.40699999999999997</v>
      </c>
      <c r="D93" s="125">
        <v>0.39700000000000002</v>
      </c>
      <c r="E93" s="125">
        <v>0.40300000000000002</v>
      </c>
      <c r="F93" s="125">
        <v>0.41699999999999998</v>
      </c>
      <c r="G93" s="125">
        <v>0.42499999999999999</v>
      </c>
      <c r="H93" s="125">
        <v>0.44500000000000001</v>
      </c>
      <c r="I93" s="125">
        <v>0.441</v>
      </c>
      <c r="J93" s="125">
        <v>0.44600000000000001</v>
      </c>
      <c r="K93" s="125">
        <v>0.45100000000000001</v>
      </c>
      <c r="L93" s="125">
        <v>0.46500000000000002</v>
      </c>
      <c r="M93" s="125">
        <v>0.46700000000000003</v>
      </c>
      <c r="N93" s="125">
        <v>0.45900000000000002</v>
      </c>
      <c r="O93" s="125">
        <v>0.46100000000000002</v>
      </c>
      <c r="P93" s="126">
        <v>0.49299999999999999</v>
      </c>
      <c r="Q93" s="125">
        <f>_xlfn.RANK.EQ(Table14[[#This Row],[2023]], Table14[2023], 0)</f>
        <v>127</v>
      </c>
      <c r="R93" s="125" t="str">
        <f>IF(Table14[[#This Row],[2023]]&gt;=0.8,"4",
 IF(Table14[[#This Row],[2023]]&gt;=0.7,"3",
 IF(Table14[[#This Row],[2023]]&gt;=0.5,"2","1")))</f>
        <v>1</v>
      </c>
      <c r="S93" s="125">
        <f>Table14[[#This Row],[2023]] - Table14[[#This Row],[2010]]</f>
        <v>8.6000000000000021E-2</v>
      </c>
      <c r="T93" s="125">
        <f>_xlfn.RANK.EQ(Table14[[#This Row],[Improvement]], Table14[Improvement], 0)</f>
        <v>22</v>
      </c>
    </row>
    <row r="94" spans="2:20" ht="14.4" customHeight="1" x14ac:dyDescent="0.3">
      <c r="B94" s="137" t="s">
        <v>124</v>
      </c>
      <c r="C94" s="125">
        <v>0.50600000000000001</v>
      </c>
      <c r="D94" s="125">
        <v>0.52600000000000002</v>
      </c>
      <c r="E94" s="125">
        <v>0.53300000000000003</v>
      </c>
      <c r="F94" s="125">
        <v>0.54300000000000004</v>
      </c>
      <c r="G94" s="125">
        <v>0.55000000000000004</v>
      </c>
      <c r="H94" s="125">
        <v>0.55700000000000005</v>
      </c>
      <c r="I94" s="125">
        <v>0.56299999999999994</v>
      </c>
      <c r="J94" s="125">
        <v>0.57199999999999995</v>
      </c>
      <c r="K94" s="125">
        <v>0.59</v>
      </c>
      <c r="L94" s="125">
        <v>0.60799999999999998</v>
      </c>
      <c r="M94" s="125">
        <v>0.61499999999999999</v>
      </c>
      <c r="N94" s="125">
        <v>0.59899999999999998</v>
      </c>
      <c r="O94" s="125">
        <v>0.60799999999999998</v>
      </c>
      <c r="P94" s="126">
        <v>0.60899999999999999</v>
      </c>
      <c r="Q94" s="125">
        <f>_xlfn.RANK.EQ(Table14[[#This Row],[2023]], Table14[2023], 0)</f>
        <v>109</v>
      </c>
      <c r="R94" s="125" t="str">
        <f>IF(Table14[[#This Row],[2023]]&gt;=0.8,"4",
 IF(Table14[[#This Row],[2023]]&gt;=0.7,"3",
 IF(Table14[[#This Row],[2023]]&gt;=0.5,"2","1")))</f>
        <v>2</v>
      </c>
      <c r="S94" s="125">
        <f>Table14[[#This Row],[2023]] - Table14[[#This Row],[2010]]</f>
        <v>0.10299999999999998</v>
      </c>
      <c r="T94" s="125">
        <f>_xlfn.RANK.EQ(Table14[[#This Row],[Improvement]], Table14[Improvement], 0)</f>
        <v>7</v>
      </c>
    </row>
    <row r="95" spans="2:20" ht="14.4" customHeight="1" x14ac:dyDescent="0.3">
      <c r="B95" s="137" t="s">
        <v>132</v>
      </c>
      <c r="C95" s="125">
        <v>0.58399999999999996</v>
      </c>
      <c r="D95" s="125">
        <v>0.60199999999999998</v>
      </c>
      <c r="E95" s="125">
        <v>0.61299999999999999</v>
      </c>
      <c r="F95" s="125">
        <v>0.624</v>
      </c>
      <c r="G95" s="125">
        <v>0.63100000000000001</v>
      </c>
      <c r="H95" s="125">
        <v>0.627</v>
      </c>
      <c r="I95" s="125">
        <v>0.63900000000000001</v>
      </c>
      <c r="J95" s="125">
        <v>0.64400000000000002</v>
      </c>
      <c r="K95" s="125">
        <v>0.63600000000000001</v>
      </c>
      <c r="L95" s="125">
        <v>0.63800000000000001</v>
      </c>
      <c r="M95" s="125">
        <v>0.63400000000000001</v>
      </c>
      <c r="N95" s="125">
        <v>0.61599999999999999</v>
      </c>
      <c r="O95" s="125">
        <v>0.61</v>
      </c>
      <c r="P95" s="126">
        <v>0.66500000000000004</v>
      </c>
      <c r="Q95" s="125">
        <f>_xlfn.RANK.EQ(Table14[[#This Row],[2023]], Table14[2023], 0)</f>
        <v>101</v>
      </c>
      <c r="R95" s="125" t="str">
        <f>IF(Table14[[#This Row],[2023]]&gt;=0.8,"4",
 IF(Table14[[#This Row],[2023]]&gt;=0.7,"3",
 IF(Table14[[#This Row],[2023]]&gt;=0.5,"2","1")))</f>
        <v>2</v>
      </c>
      <c r="S95" s="125">
        <f>Table14[[#This Row],[2023]] - Table14[[#This Row],[2010]]</f>
        <v>8.1000000000000072E-2</v>
      </c>
      <c r="T95" s="125">
        <f>_xlfn.RANK.EQ(Table14[[#This Row],[Improvement]], Table14[Improvement], 0)</f>
        <v>24</v>
      </c>
    </row>
    <row r="96" spans="2:20" ht="14.4" customHeight="1" x14ac:dyDescent="0.3">
      <c r="B96" s="137" t="s">
        <v>138</v>
      </c>
      <c r="C96" s="125">
        <v>0.54300000000000004</v>
      </c>
      <c r="D96" s="125">
        <v>0.54500000000000004</v>
      </c>
      <c r="E96" s="125">
        <v>0.55900000000000005</v>
      </c>
      <c r="F96" s="125">
        <v>0.56799999999999995</v>
      </c>
      <c r="G96" s="125">
        <v>0.57599999999999996</v>
      </c>
      <c r="H96" s="125">
        <v>0.56799999999999995</v>
      </c>
      <c r="I96" s="125">
        <v>0.58599999999999997</v>
      </c>
      <c r="J96" s="125">
        <v>0.58799999999999997</v>
      </c>
      <c r="K96" s="125">
        <v>0.60099999999999998</v>
      </c>
      <c r="L96" s="125">
        <v>0.59799999999999998</v>
      </c>
      <c r="M96" s="125">
        <v>0.59299999999999997</v>
      </c>
      <c r="N96" s="125">
        <v>0.59099999999999997</v>
      </c>
      <c r="O96" s="125">
        <v>0.60099999999999998</v>
      </c>
      <c r="P96" s="126">
        <v>0.622</v>
      </c>
      <c r="Q96" s="125">
        <f>_xlfn.RANK.EQ(Table14[[#This Row],[2023]], Table14[2023], 0)</f>
        <v>106</v>
      </c>
      <c r="R96" s="125" t="str">
        <f>IF(Table14[[#This Row],[2023]]&gt;=0.8,"4",
 IF(Table14[[#This Row],[2023]]&gt;=0.7,"3",
 IF(Table14[[#This Row],[2023]]&gt;=0.5,"2","1")))</f>
        <v>2</v>
      </c>
      <c r="S96" s="125">
        <f>Table14[[#This Row],[2023]] - Table14[[#This Row],[2010]]</f>
        <v>7.8999999999999959E-2</v>
      </c>
      <c r="T96" s="125">
        <f>_xlfn.RANK.EQ(Table14[[#This Row],[Improvement]], Table14[Improvement], 0)</f>
        <v>26</v>
      </c>
    </row>
    <row r="97" spans="2:20" ht="14.4" customHeight="1" x14ac:dyDescent="0.3">
      <c r="B97" s="137" t="s">
        <v>136</v>
      </c>
      <c r="C97" s="125">
        <v>0.91700000000000004</v>
      </c>
      <c r="D97" s="125">
        <v>0.92800000000000005</v>
      </c>
      <c r="E97" s="125">
        <v>0.92800000000000005</v>
      </c>
      <c r="F97" s="125">
        <v>0.93</v>
      </c>
      <c r="G97" s="125">
        <v>0.93200000000000005</v>
      </c>
      <c r="H97" s="125">
        <v>0.93200000000000005</v>
      </c>
      <c r="I97" s="125">
        <v>0.93600000000000005</v>
      </c>
      <c r="J97" s="125">
        <v>0.93899999999999995</v>
      </c>
      <c r="K97" s="125">
        <v>0.93899999999999995</v>
      </c>
      <c r="L97" s="125">
        <v>0.94099999999999995</v>
      </c>
      <c r="M97" s="125">
        <v>0.93799999999999994</v>
      </c>
      <c r="N97" s="125">
        <v>0.94099999999999995</v>
      </c>
      <c r="O97" s="125">
        <v>0.94599999999999995</v>
      </c>
      <c r="P97" s="126">
        <v>0.95499999999999996</v>
      </c>
      <c r="Q97" s="125">
        <f>_xlfn.RANK.EQ(Table14[[#This Row],[2023]], Table14[2023], 0)</f>
        <v>8</v>
      </c>
      <c r="R97" s="125" t="str">
        <f>IF(Table14[[#This Row],[2023]]&gt;=0.8,"4",
 IF(Table14[[#This Row],[2023]]&gt;=0.7,"3",
 IF(Table14[[#This Row],[2023]]&gt;=0.5,"2","1")))</f>
        <v>4</v>
      </c>
      <c r="S97" s="125">
        <f>Table14[[#This Row],[2023]] - Table14[[#This Row],[2010]]</f>
        <v>3.7999999999999923E-2</v>
      </c>
      <c r="T97" s="125">
        <f>_xlfn.RANK.EQ(Table14[[#This Row],[Improvement]], Table14[Improvement], 0)</f>
        <v>95</v>
      </c>
    </row>
    <row r="98" spans="2:20" ht="14.4" customHeight="1" x14ac:dyDescent="0.3">
      <c r="B98" s="137" t="s">
        <v>140</v>
      </c>
      <c r="C98" s="125">
        <v>0.92400000000000004</v>
      </c>
      <c r="D98" s="125">
        <v>0.90900000000000003</v>
      </c>
      <c r="E98" s="125">
        <v>0.91100000000000003</v>
      </c>
      <c r="F98" s="125">
        <v>0.91400000000000003</v>
      </c>
      <c r="G98" s="125">
        <v>0.91600000000000004</v>
      </c>
      <c r="H98" s="125">
        <v>0.93300000000000005</v>
      </c>
      <c r="I98" s="125">
        <v>0.92400000000000004</v>
      </c>
      <c r="J98" s="125">
        <v>0.92600000000000005</v>
      </c>
      <c r="K98" s="125">
        <v>0.93600000000000005</v>
      </c>
      <c r="L98" s="125">
        <v>0.93700000000000006</v>
      </c>
      <c r="M98" s="125">
        <v>0.93500000000000005</v>
      </c>
      <c r="N98" s="125">
        <v>0.93600000000000005</v>
      </c>
      <c r="O98" s="125">
        <v>0.93899999999999995</v>
      </c>
      <c r="P98" s="126">
        <v>0.93799999999999994</v>
      </c>
      <c r="Q98" s="125">
        <f>_xlfn.RANK.EQ(Table14[[#This Row],[2023]], Table14[2023], 0)</f>
        <v>15</v>
      </c>
      <c r="R98" s="125" t="str">
        <f>IF(Table14[[#This Row],[2023]]&gt;=0.8,"4",
 IF(Table14[[#This Row],[2023]]&gt;=0.7,"3",
 IF(Table14[[#This Row],[2023]]&gt;=0.5,"2","1")))</f>
        <v>4</v>
      </c>
      <c r="S98" s="125">
        <f>Table14[[#This Row],[2023]] - Table14[[#This Row],[2010]]</f>
        <v>1.3999999999999901E-2</v>
      </c>
      <c r="T98" s="125">
        <f>_xlfn.RANK.EQ(Table14[[#This Row],[Improvement]], Table14[Improvement], 0)</f>
        <v>122</v>
      </c>
    </row>
    <row r="99" spans="2:20" ht="14.4" customHeight="1" x14ac:dyDescent="0.3">
      <c r="B99" s="137" t="s">
        <v>135</v>
      </c>
      <c r="C99" s="125">
        <v>0.61099999999999999</v>
      </c>
      <c r="D99" s="125">
        <v>0.628</v>
      </c>
      <c r="E99" s="125">
        <v>0.63300000000000001</v>
      </c>
      <c r="F99" s="125">
        <v>0.63900000000000001</v>
      </c>
      <c r="G99" s="125">
        <v>0.64900000000000002</v>
      </c>
      <c r="H99" s="125">
        <v>0.64400000000000002</v>
      </c>
      <c r="I99" s="125">
        <v>0.65700000000000003</v>
      </c>
      <c r="J99" s="125">
        <v>0.66100000000000003</v>
      </c>
      <c r="K99" s="125">
        <v>0.66200000000000003</v>
      </c>
      <c r="L99" s="125">
        <v>0.66100000000000003</v>
      </c>
      <c r="M99" s="125">
        <v>0.65200000000000002</v>
      </c>
      <c r="N99" s="125">
        <v>0.66500000000000004</v>
      </c>
      <c r="O99" s="125">
        <v>0.66900000000000004</v>
      </c>
      <c r="P99" s="126">
        <v>0.70599999999999996</v>
      </c>
      <c r="Q99" s="125">
        <f>_xlfn.RANK.EQ(Table14[[#This Row],[2023]], Table14[2023], 0)</f>
        <v>96</v>
      </c>
      <c r="R99" s="125" t="str">
        <f>IF(Table14[[#This Row],[2023]]&gt;=0.8,"4",
 IF(Table14[[#This Row],[2023]]&gt;=0.7,"3",
 IF(Table14[[#This Row],[2023]]&gt;=0.5,"2","1")))</f>
        <v>3</v>
      </c>
      <c r="S99" s="125">
        <f>Table14[[#This Row],[2023]] - Table14[[#This Row],[2010]]</f>
        <v>9.4999999999999973E-2</v>
      </c>
      <c r="T99" s="125">
        <f>_xlfn.RANK.EQ(Table14[[#This Row],[Improvement]], Table14[Improvement], 0)</f>
        <v>13</v>
      </c>
    </row>
    <row r="100" spans="2:20" ht="14.4" customHeight="1" x14ac:dyDescent="0.3">
      <c r="B100" s="137" t="s">
        <v>134</v>
      </c>
      <c r="C100" s="125">
        <v>0.48799999999999999</v>
      </c>
      <c r="D100" s="125">
        <v>0.49199999999999999</v>
      </c>
      <c r="E100" s="125">
        <v>0.5</v>
      </c>
      <c r="F100" s="125">
        <v>0.51900000000000002</v>
      </c>
      <c r="G100" s="125">
        <v>0.52300000000000002</v>
      </c>
      <c r="H100" s="125">
        <v>0.52</v>
      </c>
      <c r="I100" s="125">
        <v>0.52600000000000002</v>
      </c>
      <c r="J100" s="125">
        <v>0.53100000000000003</v>
      </c>
      <c r="K100" s="125">
        <v>0.53100000000000003</v>
      </c>
      <c r="L100" s="125">
        <v>0.53700000000000003</v>
      </c>
      <c r="M100" s="125">
        <v>0.53900000000000003</v>
      </c>
      <c r="N100" s="125">
        <v>0.54200000000000004</v>
      </c>
      <c r="O100" s="125">
        <v>0.54800000000000004</v>
      </c>
      <c r="P100" s="126">
        <v>0.56000000000000005</v>
      </c>
      <c r="Q100" s="125">
        <f>_xlfn.RANK.EQ(Table14[[#This Row],[2023]], Table14[2023], 0)</f>
        <v>116</v>
      </c>
      <c r="R100" s="125" t="str">
        <f>IF(Table14[[#This Row],[2023]]&gt;=0.8,"4",
 IF(Table14[[#This Row],[2023]]&gt;=0.7,"3",
 IF(Table14[[#This Row],[2023]]&gt;=0.5,"2","1")))</f>
        <v>2</v>
      </c>
      <c r="S100" s="125">
        <f>Table14[[#This Row],[2023]] - Table14[[#This Row],[2010]]</f>
        <v>7.2000000000000064E-2</v>
      </c>
      <c r="T100" s="125">
        <f>_xlfn.RANK.EQ(Table14[[#This Row],[Improvement]], Table14[Improvement], 0)</f>
        <v>35</v>
      </c>
    </row>
    <row r="101" spans="2:20" ht="14.4" customHeight="1" x14ac:dyDescent="0.3">
      <c r="B101" s="137" t="s">
        <v>137</v>
      </c>
      <c r="C101" s="125">
        <v>0.93799999999999994</v>
      </c>
      <c r="D101" s="125">
        <v>0.94199999999999995</v>
      </c>
      <c r="E101" s="125">
        <v>0.94099999999999995</v>
      </c>
      <c r="F101" s="125">
        <v>0.94399999999999995</v>
      </c>
      <c r="G101" s="125">
        <v>0.94399999999999995</v>
      </c>
      <c r="H101" s="125">
        <v>0.95199999999999996</v>
      </c>
      <c r="I101" s="125">
        <v>0.95</v>
      </c>
      <c r="J101" s="125">
        <v>0.95399999999999996</v>
      </c>
      <c r="K101" s="125">
        <v>0.96199999999999997</v>
      </c>
      <c r="L101" s="125">
        <v>0.96099999999999997</v>
      </c>
      <c r="M101" s="125">
        <v>0.96299999999999997</v>
      </c>
      <c r="N101" s="125">
        <v>0.96399999999999997</v>
      </c>
      <c r="O101" s="125">
        <v>0.96599999999999997</v>
      </c>
      <c r="P101" s="126">
        <v>0.97</v>
      </c>
      <c r="Q101" s="125">
        <f>_xlfn.RANK.EQ(Table14[[#This Row],[2023]], Table14[2023], 0)</f>
        <v>2</v>
      </c>
      <c r="R101" s="125" t="str">
        <f>IF(Table14[[#This Row],[2023]]&gt;=0.8,"4",
 IF(Table14[[#This Row],[2023]]&gt;=0.7,"3",
 IF(Table14[[#This Row],[2023]]&gt;=0.5,"2","1")))</f>
        <v>4</v>
      </c>
      <c r="S101" s="125">
        <f>Table14[[#This Row],[2023]] - Table14[[#This Row],[2010]]</f>
        <v>3.2000000000000028E-2</v>
      </c>
      <c r="T101" s="125">
        <f>_xlfn.RANK.EQ(Table14[[#This Row],[Improvement]], Table14[Improvement], 0)</f>
        <v>106</v>
      </c>
    </row>
    <row r="102" spans="2:20" ht="14.4" customHeight="1" x14ac:dyDescent="0.3">
      <c r="B102" s="137" t="s">
        <v>141</v>
      </c>
      <c r="C102" s="125">
        <v>0.79800000000000004</v>
      </c>
      <c r="D102" s="125">
        <v>0.78200000000000003</v>
      </c>
      <c r="E102" s="125">
        <v>0.79100000000000004</v>
      </c>
      <c r="F102" s="125">
        <v>0.79900000000000004</v>
      </c>
      <c r="G102" s="125">
        <v>0.80200000000000005</v>
      </c>
      <c r="H102" s="125">
        <v>0.82399999999999995</v>
      </c>
      <c r="I102" s="125">
        <v>0.81499999999999995</v>
      </c>
      <c r="J102" s="125">
        <v>0.81899999999999995</v>
      </c>
      <c r="K102" s="125">
        <v>0.83399999999999996</v>
      </c>
      <c r="L102" s="125">
        <v>0.84099999999999997</v>
      </c>
      <c r="M102" s="125">
        <v>0.82299999999999995</v>
      </c>
      <c r="N102" s="125">
        <v>0.81</v>
      </c>
      <c r="O102" s="125">
        <v>0.81899999999999995</v>
      </c>
      <c r="P102" s="126">
        <v>0.85799999999999998</v>
      </c>
      <c r="Q102" s="125">
        <f>_xlfn.RANK.EQ(Table14[[#This Row],[2023]], Table14[2023], 0)</f>
        <v>43</v>
      </c>
      <c r="R102" s="125" t="str">
        <f>IF(Table14[[#This Row],[2023]]&gt;=0.8,"4",
 IF(Table14[[#This Row],[2023]]&gt;=0.7,"3",
 IF(Table14[[#This Row],[2023]]&gt;=0.5,"2","1")))</f>
        <v>4</v>
      </c>
      <c r="S102" s="125">
        <f>Table14[[#This Row],[2023]] - Table14[[#This Row],[2010]]</f>
        <v>5.9999999999999942E-2</v>
      </c>
      <c r="T102" s="125">
        <f>_xlfn.RANK.EQ(Table14[[#This Row],[Improvement]], Table14[Improvement], 0)</f>
        <v>54</v>
      </c>
    </row>
    <row r="103" spans="2:20" ht="14.4" customHeight="1" x14ac:dyDescent="0.3">
      <c r="B103" s="137" t="s">
        <v>142</v>
      </c>
      <c r="C103" s="125">
        <v>0.496</v>
      </c>
      <c r="D103" s="125">
        <v>0.51600000000000001</v>
      </c>
      <c r="E103" s="125">
        <v>0.51900000000000002</v>
      </c>
      <c r="F103" s="125">
        <v>0.52300000000000002</v>
      </c>
      <c r="G103" s="125">
        <v>0.53</v>
      </c>
      <c r="H103" s="125">
        <v>0.52500000000000002</v>
      </c>
      <c r="I103" s="125">
        <v>0.54200000000000004</v>
      </c>
      <c r="J103" s="125">
        <v>0.55000000000000004</v>
      </c>
      <c r="K103" s="125">
        <v>0.54500000000000004</v>
      </c>
      <c r="L103" s="125">
        <v>0.53700000000000003</v>
      </c>
      <c r="M103" s="125">
        <v>0.53600000000000003</v>
      </c>
      <c r="N103" s="125">
        <v>0.53700000000000003</v>
      </c>
      <c r="O103" s="125">
        <v>0.54</v>
      </c>
      <c r="P103" s="126">
        <v>0.54400000000000004</v>
      </c>
      <c r="Q103" s="125">
        <f>_xlfn.RANK.EQ(Table14[[#This Row],[2023]], Table14[2023], 0)</f>
        <v>117</v>
      </c>
      <c r="R103" s="125" t="str">
        <f>IF(Table14[[#This Row],[2023]]&gt;=0.8,"4",
 IF(Table14[[#This Row],[2023]]&gt;=0.7,"3",
 IF(Table14[[#This Row],[2023]]&gt;=0.5,"2","1")))</f>
        <v>2</v>
      </c>
      <c r="S103" s="125">
        <f>Table14[[#This Row],[2023]] - Table14[[#This Row],[2010]]</f>
        <v>4.8000000000000043E-2</v>
      </c>
      <c r="T103" s="125">
        <f>_xlfn.RANK.EQ(Table14[[#This Row],[Improvement]], Table14[Improvement], 0)</f>
        <v>73</v>
      </c>
    </row>
    <row r="104" spans="2:20" ht="14.4" customHeight="1" x14ac:dyDescent="0.3">
      <c r="B104" s="137" t="s">
        <v>143</v>
      </c>
      <c r="C104" s="125">
        <v>0.77500000000000002</v>
      </c>
      <c r="D104" s="125">
        <v>0.78</v>
      </c>
      <c r="E104" s="125">
        <v>0.78600000000000003</v>
      </c>
      <c r="F104" s="125">
        <v>0.79100000000000004</v>
      </c>
      <c r="G104" s="125">
        <v>0.79500000000000004</v>
      </c>
      <c r="H104" s="125">
        <v>0.80200000000000005</v>
      </c>
      <c r="I104" s="125">
        <v>0.80500000000000005</v>
      </c>
      <c r="J104" s="125">
        <v>0.81100000000000005</v>
      </c>
      <c r="K104" s="125">
        <v>0.81399999999999995</v>
      </c>
      <c r="L104" s="125">
        <v>0.82</v>
      </c>
      <c r="M104" s="125">
        <v>0.80900000000000005</v>
      </c>
      <c r="N104" s="125">
        <v>0.81299999999999994</v>
      </c>
      <c r="O104" s="125">
        <v>0.82</v>
      </c>
      <c r="P104" s="126">
        <v>0.83899999999999997</v>
      </c>
      <c r="Q104" s="125">
        <f>_xlfn.RANK.EQ(Table14[[#This Row],[2023]], Table14[2023], 0)</f>
        <v>51</v>
      </c>
      <c r="R104" s="125" t="str">
        <f>IF(Table14[[#This Row],[2023]]&gt;=0.8,"4",
 IF(Table14[[#This Row],[2023]]&gt;=0.7,"3",
 IF(Table14[[#This Row],[2023]]&gt;=0.5,"2","1")))</f>
        <v>4</v>
      </c>
      <c r="S104" s="125">
        <f>Table14[[#This Row],[2023]] - Table14[[#This Row],[2010]]</f>
        <v>6.3999999999999946E-2</v>
      </c>
      <c r="T104" s="125">
        <f>_xlfn.RANK.EQ(Table14[[#This Row],[Improvement]], Table14[Improvement], 0)</f>
        <v>49</v>
      </c>
    </row>
    <row r="105" spans="2:20" ht="14.4" customHeight="1" x14ac:dyDescent="0.3">
      <c r="B105" s="137" t="s">
        <v>150</v>
      </c>
      <c r="C105" s="125">
        <v>0.7</v>
      </c>
      <c r="D105" s="125">
        <v>0.70099999999999996</v>
      </c>
      <c r="E105" s="125">
        <v>0.70099999999999996</v>
      </c>
      <c r="F105" s="125">
        <v>0.71199999999999997</v>
      </c>
      <c r="G105" s="125">
        <v>0.71499999999999997</v>
      </c>
      <c r="H105" s="125">
        <v>0.73799999999999999</v>
      </c>
      <c r="I105" s="125">
        <v>0.72199999999999998</v>
      </c>
      <c r="J105" s="125">
        <v>0.72599999999999998</v>
      </c>
      <c r="K105" s="125">
        <v>0.72699999999999998</v>
      </c>
      <c r="L105" s="125">
        <v>0.746</v>
      </c>
      <c r="M105" s="125">
        <v>0.74199999999999999</v>
      </c>
      <c r="N105" s="125">
        <v>0.73</v>
      </c>
      <c r="O105" s="125">
        <v>0.73099999999999998</v>
      </c>
      <c r="P105" s="126">
        <v>0.75600000000000001</v>
      </c>
      <c r="Q105" s="125">
        <f>_xlfn.RANK.EQ(Table14[[#This Row],[2023]], Table14[2023], 0)</f>
        <v>80</v>
      </c>
      <c r="R105" s="125" t="str">
        <f>IF(Table14[[#This Row],[2023]]&gt;=0.8,"4",
 IF(Table14[[#This Row],[2023]]&gt;=0.7,"3",
 IF(Table14[[#This Row],[2023]]&gt;=0.5,"2","1")))</f>
        <v>3</v>
      </c>
      <c r="S105" s="125">
        <f>Table14[[#This Row],[2023]] - Table14[[#This Row],[2010]]</f>
        <v>5.600000000000005E-2</v>
      </c>
      <c r="T105" s="125">
        <f>_xlfn.RANK.EQ(Table14[[#This Row],[Improvement]], Table14[Improvement], 0)</f>
        <v>58</v>
      </c>
    </row>
    <row r="106" spans="2:20" ht="14.4" customHeight="1" x14ac:dyDescent="0.3">
      <c r="B106" s="137" t="s">
        <v>144</v>
      </c>
      <c r="C106" s="125">
        <v>0.72499999999999998</v>
      </c>
      <c r="D106" s="125">
        <v>0.73399999999999999</v>
      </c>
      <c r="E106" s="125">
        <v>0.74199999999999999</v>
      </c>
      <c r="F106" s="125">
        <v>0.75</v>
      </c>
      <c r="G106" s="125">
        <v>0.76</v>
      </c>
      <c r="H106" s="125">
        <v>0.75800000000000001</v>
      </c>
      <c r="I106" s="125">
        <v>0.76500000000000001</v>
      </c>
      <c r="J106" s="125">
        <v>0.76700000000000002</v>
      </c>
      <c r="K106" s="125">
        <v>0.77600000000000002</v>
      </c>
      <c r="L106" s="125">
        <v>0.77400000000000002</v>
      </c>
      <c r="M106" s="125">
        <v>0.75800000000000001</v>
      </c>
      <c r="N106" s="125">
        <v>0.755</v>
      </c>
      <c r="O106" s="125">
        <v>0.76200000000000001</v>
      </c>
      <c r="P106" s="126">
        <v>0.79400000000000004</v>
      </c>
      <c r="Q106" s="125">
        <f>_xlfn.RANK.EQ(Table14[[#This Row],[2023]], Table14[2023], 0)</f>
        <v>66</v>
      </c>
      <c r="R106" s="125" t="str">
        <f>IF(Table14[[#This Row],[2023]]&gt;=0.8,"4",
 IF(Table14[[#This Row],[2023]]&gt;=0.7,"3",
 IF(Table14[[#This Row],[2023]]&gt;=0.5,"2","1")))</f>
        <v>3</v>
      </c>
      <c r="S106" s="125">
        <f>Table14[[#This Row],[2023]] - Table14[[#This Row],[2010]]</f>
        <v>6.9000000000000061E-2</v>
      </c>
      <c r="T106" s="125">
        <f>_xlfn.RANK.EQ(Table14[[#This Row],[Improvement]], Table14[Improvement], 0)</f>
        <v>39</v>
      </c>
    </row>
    <row r="107" spans="2:20" ht="14.4" customHeight="1" x14ac:dyDescent="0.3">
      <c r="B107" s="137" t="s">
        <v>145</v>
      </c>
      <c r="C107" s="125">
        <v>0.67300000000000004</v>
      </c>
      <c r="D107" s="125">
        <v>0.67600000000000005</v>
      </c>
      <c r="E107" s="125">
        <v>0.68400000000000005</v>
      </c>
      <c r="F107" s="125">
        <v>0.69099999999999995</v>
      </c>
      <c r="G107" s="125">
        <v>0.69599999999999995</v>
      </c>
      <c r="H107" s="125">
        <v>0.69599999999999995</v>
      </c>
      <c r="I107" s="125">
        <v>0.70399999999999996</v>
      </c>
      <c r="J107" s="125">
        <v>0.70799999999999996</v>
      </c>
      <c r="K107" s="125">
        <v>0.71</v>
      </c>
      <c r="L107" s="125">
        <v>0.71399999999999997</v>
      </c>
      <c r="M107" s="125">
        <v>0.70499999999999996</v>
      </c>
      <c r="N107" s="125">
        <v>0.69199999999999995</v>
      </c>
      <c r="O107" s="125">
        <v>0.71</v>
      </c>
      <c r="P107" s="126">
        <v>0.72</v>
      </c>
      <c r="Q107" s="125">
        <f>_xlfn.RANK.EQ(Table14[[#This Row],[2023]], Table14[2023], 0)</f>
        <v>93</v>
      </c>
      <c r="R107" s="125" t="str">
        <f>IF(Table14[[#This Row],[2023]]&gt;=0.8,"4",
 IF(Table14[[#This Row],[2023]]&gt;=0.7,"3",
 IF(Table14[[#This Row],[2023]]&gt;=0.5,"2","1")))</f>
        <v>3</v>
      </c>
      <c r="S107" s="125">
        <f>Table14[[#This Row],[2023]] - Table14[[#This Row],[2010]]</f>
        <v>4.6999999999999931E-2</v>
      </c>
      <c r="T107" s="125">
        <f>_xlfn.RANK.EQ(Table14[[#This Row],[Improvement]], Table14[Improvement], 0)</f>
        <v>77</v>
      </c>
    </row>
    <row r="108" spans="2:20" ht="14.4" customHeight="1" x14ac:dyDescent="0.3">
      <c r="B108" s="137" t="s">
        <v>148</v>
      </c>
      <c r="C108" s="125">
        <v>0.84499999999999997</v>
      </c>
      <c r="D108" s="125">
        <v>0.84499999999999997</v>
      </c>
      <c r="E108" s="125">
        <v>0.84199999999999997</v>
      </c>
      <c r="F108" s="125">
        <v>0.85599999999999998</v>
      </c>
      <c r="G108" s="125">
        <v>0.85799999999999998</v>
      </c>
      <c r="H108" s="125">
        <v>0.86899999999999999</v>
      </c>
      <c r="I108" s="125">
        <v>0.86899999999999999</v>
      </c>
      <c r="J108" s="125">
        <v>0.873</v>
      </c>
      <c r="K108" s="125">
        <v>0.877</v>
      </c>
      <c r="L108" s="125">
        <v>0.88</v>
      </c>
      <c r="M108" s="125">
        <v>0.874</v>
      </c>
      <c r="N108" s="125">
        <v>0.876</v>
      </c>
      <c r="O108" s="125">
        <v>0.88100000000000001</v>
      </c>
      <c r="P108" s="126">
        <v>0.90600000000000003</v>
      </c>
      <c r="Q108" s="125">
        <f>_xlfn.RANK.EQ(Table14[[#This Row],[2023]], Table14[2023], 0)</f>
        <v>30</v>
      </c>
      <c r="R108" s="125" t="str">
        <f>IF(Table14[[#This Row],[2023]]&gt;=0.8,"4",
 IF(Table14[[#This Row],[2023]]&gt;=0.7,"3",
 IF(Table14[[#This Row],[2023]]&gt;=0.5,"2","1")))</f>
        <v>4</v>
      </c>
      <c r="S108" s="125">
        <f>Table14[[#This Row],[2023]] - Table14[[#This Row],[2010]]</f>
        <v>6.1000000000000054E-2</v>
      </c>
      <c r="T108" s="125">
        <f>_xlfn.RANK.EQ(Table14[[#This Row],[Improvement]], Table14[Improvement], 0)</f>
        <v>52</v>
      </c>
    </row>
    <row r="109" spans="2:20" ht="14.4" customHeight="1" x14ac:dyDescent="0.3">
      <c r="B109" s="137" t="s">
        <v>149</v>
      </c>
      <c r="C109" s="125">
        <v>0.83099999999999996</v>
      </c>
      <c r="D109" s="125">
        <v>0.83299999999999996</v>
      </c>
      <c r="E109" s="125">
        <v>0.83599999999999997</v>
      </c>
      <c r="F109" s="125">
        <v>0.84</v>
      </c>
      <c r="G109" s="125">
        <v>0.84699999999999998</v>
      </c>
      <c r="H109" s="125">
        <v>0.85</v>
      </c>
      <c r="I109" s="125">
        <v>0.85499999999999998</v>
      </c>
      <c r="J109" s="125">
        <v>0.85799999999999998</v>
      </c>
      <c r="K109" s="125">
        <v>0.86</v>
      </c>
      <c r="L109" s="125">
        <v>0.86399999999999999</v>
      </c>
      <c r="M109" s="125">
        <v>0.86099999999999999</v>
      </c>
      <c r="N109" s="125">
        <v>0.86499999999999999</v>
      </c>
      <c r="O109" s="125">
        <v>0.874</v>
      </c>
      <c r="P109" s="126">
        <v>0.89</v>
      </c>
      <c r="Q109" s="125">
        <f>_xlfn.RANK.EQ(Table14[[#This Row],[2023]], Table14[2023], 0)</f>
        <v>35</v>
      </c>
      <c r="R109" s="125" t="str">
        <f>IF(Table14[[#This Row],[2023]]&gt;=0.8,"4",
 IF(Table14[[#This Row],[2023]]&gt;=0.7,"3",
 IF(Table14[[#This Row],[2023]]&gt;=0.5,"2","1")))</f>
        <v>4</v>
      </c>
      <c r="S109" s="125">
        <f>Table14[[#This Row],[2023]] - Table14[[#This Row],[2010]]</f>
        <v>5.9000000000000052E-2</v>
      </c>
      <c r="T109" s="125">
        <f>_xlfn.RANK.EQ(Table14[[#This Row],[Improvement]], Table14[Improvement], 0)</f>
        <v>55</v>
      </c>
    </row>
    <row r="110" spans="2:20" ht="14.4" customHeight="1" x14ac:dyDescent="0.3">
      <c r="B110" s="137" t="s">
        <v>152</v>
      </c>
      <c r="C110" s="125">
        <v>0.82899999999999996</v>
      </c>
      <c r="D110" s="125">
        <v>0.84</v>
      </c>
      <c r="E110" s="125">
        <v>0.85399999999999998</v>
      </c>
      <c r="F110" s="125">
        <v>0.84199999999999997</v>
      </c>
      <c r="G110" s="125">
        <v>0.83499999999999996</v>
      </c>
      <c r="H110" s="125">
        <v>0.85199999999999998</v>
      </c>
      <c r="I110" s="125">
        <v>0.84499999999999997</v>
      </c>
      <c r="J110" s="125">
        <v>0.84799999999999998</v>
      </c>
      <c r="K110" s="125">
        <v>0.85299999999999998</v>
      </c>
      <c r="L110" s="125">
        <v>0.86899999999999999</v>
      </c>
      <c r="M110" s="125">
        <v>0.86299999999999999</v>
      </c>
      <c r="N110" s="125">
        <v>0.86399999999999999</v>
      </c>
      <c r="O110" s="125">
        <v>0.875</v>
      </c>
      <c r="P110" s="126">
        <v>0.88600000000000001</v>
      </c>
      <c r="Q110" s="125">
        <f>_xlfn.RANK.EQ(Table14[[#This Row],[2023]], Table14[2023], 0)</f>
        <v>36</v>
      </c>
      <c r="R110" s="125" t="str">
        <f>IF(Table14[[#This Row],[2023]]&gt;=0.8,"4",
 IF(Table14[[#This Row],[2023]]&gt;=0.7,"3",
 IF(Table14[[#This Row],[2023]]&gt;=0.5,"2","1")))</f>
        <v>4</v>
      </c>
      <c r="S110" s="125">
        <f>Table14[[#This Row],[2023]] - Table14[[#This Row],[2010]]</f>
        <v>5.7000000000000051E-2</v>
      </c>
      <c r="T110" s="125">
        <f>_xlfn.RANK.EQ(Table14[[#This Row],[Improvement]], Table14[Improvement], 0)</f>
        <v>56</v>
      </c>
    </row>
    <row r="111" spans="2:20" ht="14.4" customHeight="1" x14ac:dyDescent="0.3">
      <c r="B111" s="137" t="s">
        <v>153</v>
      </c>
      <c r="C111" s="125">
        <v>0.81299999999999994</v>
      </c>
      <c r="D111" s="125">
        <v>0.80600000000000005</v>
      </c>
      <c r="E111" s="125">
        <v>0.80300000000000005</v>
      </c>
      <c r="F111" s="125">
        <v>0.80800000000000005</v>
      </c>
      <c r="G111" s="125">
        <v>0.81100000000000005</v>
      </c>
      <c r="H111" s="125">
        <v>0.81299999999999994</v>
      </c>
      <c r="I111" s="125">
        <v>0.82</v>
      </c>
      <c r="J111" s="125">
        <v>0.82099999999999995</v>
      </c>
      <c r="K111" s="125">
        <v>0.82699999999999996</v>
      </c>
      <c r="L111" s="125">
        <v>0.83399999999999996</v>
      </c>
      <c r="M111" s="125">
        <v>0.82799999999999996</v>
      </c>
      <c r="N111" s="125">
        <v>0.82499999999999996</v>
      </c>
      <c r="O111" s="125">
        <v>0.82699999999999996</v>
      </c>
      <c r="P111" s="126">
        <v>0.84499999999999997</v>
      </c>
      <c r="Q111" s="125">
        <f>_xlfn.RANK.EQ(Table14[[#This Row],[2023]], Table14[2023], 0)</f>
        <v>48</v>
      </c>
      <c r="R111" s="125" t="str">
        <f>IF(Table14[[#This Row],[2023]]&gt;=0.8,"4",
 IF(Table14[[#This Row],[2023]]&gt;=0.7,"3",
 IF(Table14[[#This Row],[2023]]&gt;=0.5,"2","1")))</f>
        <v>4</v>
      </c>
      <c r="S111" s="125">
        <f>Table14[[#This Row],[2023]] - Table14[[#This Row],[2010]]</f>
        <v>3.2000000000000028E-2</v>
      </c>
      <c r="T111" s="125">
        <f>_xlfn.RANK.EQ(Table14[[#This Row],[Improvement]], Table14[Improvement], 0)</f>
        <v>106</v>
      </c>
    </row>
    <row r="112" spans="2:20" ht="14.4" customHeight="1" x14ac:dyDescent="0.3">
      <c r="B112" s="137" t="s">
        <v>154</v>
      </c>
      <c r="C112" s="125">
        <v>0.79700000000000004</v>
      </c>
      <c r="D112" s="125">
        <v>0.79</v>
      </c>
      <c r="E112" s="125">
        <v>0.79800000000000004</v>
      </c>
      <c r="F112" s="125">
        <v>0.80200000000000005</v>
      </c>
      <c r="G112" s="125">
        <v>0.80700000000000005</v>
      </c>
      <c r="H112" s="125">
        <v>0.82299999999999995</v>
      </c>
      <c r="I112" s="125">
        <v>0.81499999999999995</v>
      </c>
      <c r="J112" s="125">
        <v>0.82</v>
      </c>
      <c r="K112" s="125">
        <v>0.84099999999999997</v>
      </c>
      <c r="L112" s="125">
        <v>0.83899999999999997</v>
      </c>
      <c r="M112" s="125">
        <v>0.82599999999999996</v>
      </c>
      <c r="N112" s="125">
        <v>0.81799999999999995</v>
      </c>
      <c r="O112" s="125">
        <v>0.82099999999999995</v>
      </c>
      <c r="P112" s="126">
        <v>0.83199999999999996</v>
      </c>
      <c r="Q112" s="125">
        <f>_xlfn.RANK.EQ(Table14[[#This Row],[2023]], Table14[2023], 0)</f>
        <v>56</v>
      </c>
      <c r="R112" s="125" t="str">
        <f>IF(Table14[[#This Row],[2023]]&gt;=0.8,"4",
 IF(Table14[[#This Row],[2023]]&gt;=0.7,"3",
 IF(Table14[[#This Row],[2023]]&gt;=0.5,"2","1")))</f>
        <v>4</v>
      </c>
      <c r="S112" s="125">
        <f>Table14[[#This Row],[2023]] - Table14[[#This Row],[2010]]</f>
        <v>3.499999999999992E-2</v>
      </c>
      <c r="T112" s="125">
        <f>_xlfn.RANK.EQ(Table14[[#This Row],[Improvement]], Table14[Improvement], 0)</f>
        <v>100</v>
      </c>
    </row>
    <row r="113" spans="2:20" ht="14.4" customHeight="1" x14ac:dyDescent="0.3">
      <c r="B113" s="137" t="s">
        <v>155</v>
      </c>
      <c r="C113" s="125">
        <v>0.48499999999999999</v>
      </c>
      <c r="D113" s="125">
        <v>0.5</v>
      </c>
      <c r="E113" s="125">
        <v>0.50800000000000001</v>
      </c>
      <c r="F113" s="125">
        <v>0.51500000000000001</v>
      </c>
      <c r="G113" s="125">
        <v>0.52100000000000002</v>
      </c>
      <c r="H113" s="125">
        <v>0.50900000000000001</v>
      </c>
      <c r="I113" s="125">
        <v>0.52700000000000002</v>
      </c>
      <c r="J113" s="125">
        <v>0.53500000000000003</v>
      </c>
      <c r="K113" s="125">
        <v>0.52800000000000002</v>
      </c>
      <c r="L113" s="125">
        <v>0.53100000000000003</v>
      </c>
      <c r="M113" s="125">
        <v>0.53500000000000003</v>
      </c>
      <c r="N113" s="125">
        <v>0.53900000000000003</v>
      </c>
      <c r="O113" s="125">
        <v>0.54800000000000004</v>
      </c>
      <c r="P113" s="126">
        <v>0.57799999999999996</v>
      </c>
      <c r="Q113" s="125">
        <f>_xlfn.RANK.EQ(Table14[[#This Row],[2023]], Table14[2023], 0)</f>
        <v>114</v>
      </c>
      <c r="R113" s="125" t="str">
        <f>IF(Table14[[#This Row],[2023]]&gt;=0.8,"4",
 IF(Table14[[#This Row],[2023]]&gt;=0.7,"3",
 IF(Table14[[#This Row],[2023]]&gt;=0.5,"2","1")))</f>
        <v>2</v>
      </c>
      <c r="S113" s="125">
        <f>Table14[[#This Row],[2023]] - Table14[[#This Row],[2010]]</f>
        <v>9.2999999999999972E-2</v>
      </c>
      <c r="T113" s="125">
        <f>_xlfn.RANK.EQ(Table14[[#This Row],[Improvement]], Table14[Improvement], 0)</f>
        <v>15</v>
      </c>
    </row>
    <row r="114" spans="2:20" ht="14.4" customHeight="1" x14ac:dyDescent="0.3">
      <c r="B114" s="137" t="s">
        <v>156</v>
      </c>
      <c r="C114" s="125">
        <v>0.80500000000000005</v>
      </c>
      <c r="D114" s="125">
        <v>0.82299999999999995</v>
      </c>
      <c r="E114" s="125">
        <v>0.83499999999999996</v>
      </c>
      <c r="F114" s="125">
        <v>0.84499999999999997</v>
      </c>
      <c r="G114" s="125">
        <v>0.85199999999999998</v>
      </c>
      <c r="H114" s="125">
        <v>0.84199999999999997</v>
      </c>
      <c r="I114" s="125">
        <v>0.85899999999999999</v>
      </c>
      <c r="J114" s="125">
        <v>0.85199999999999998</v>
      </c>
      <c r="K114" s="125">
        <v>0.86499999999999999</v>
      </c>
      <c r="L114" s="125">
        <v>0.86199999999999999</v>
      </c>
      <c r="M114" s="125">
        <v>0.86099999999999999</v>
      </c>
      <c r="N114" s="125">
        <v>0.86699999999999999</v>
      </c>
      <c r="O114" s="125">
        <v>0.875</v>
      </c>
      <c r="P114" s="126">
        <v>0.9</v>
      </c>
      <c r="Q114" s="125">
        <f>_xlfn.RANK.EQ(Table14[[#This Row],[2023]], Table14[2023], 0)</f>
        <v>32</v>
      </c>
      <c r="R114" s="125" t="str">
        <f>IF(Table14[[#This Row],[2023]]&gt;=0.8,"4",
 IF(Table14[[#This Row],[2023]]&gt;=0.7,"3",
 IF(Table14[[#This Row],[2023]]&gt;=0.5,"2","1")))</f>
        <v>4</v>
      </c>
      <c r="S114" s="125">
        <f>Table14[[#This Row],[2023]] - Table14[[#This Row],[2010]]</f>
        <v>9.4999999999999973E-2</v>
      </c>
      <c r="T114" s="125">
        <f>_xlfn.RANK.EQ(Table14[[#This Row],[Improvement]], Table14[Improvement], 0)</f>
        <v>13</v>
      </c>
    </row>
    <row r="115" spans="2:20" ht="14.4" customHeight="1" x14ac:dyDescent="0.3">
      <c r="B115" s="137" t="s">
        <v>165</v>
      </c>
      <c r="C115" s="125">
        <v>0.76800000000000002</v>
      </c>
      <c r="D115" s="125">
        <v>0.77600000000000002</v>
      </c>
      <c r="E115" s="125">
        <v>0.77500000000000002</v>
      </c>
      <c r="F115" s="125">
        <v>0.77800000000000002</v>
      </c>
      <c r="G115" s="125">
        <v>0.78400000000000003</v>
      </c>
      <c r="H115" s="125">
        <v>0.79400000000000004</v>
      </c>
      <c r="I115" s="125">
        <v>0.79500000000000004</v>
      </c>
      <c r="J115" s="125">
        <v>0.79800000000000004</v>
      </c>
      <c r="K115" s="125">
        <v>0.80800000000000005</v>
      </c>
      <c r="L115" s="125">
        <v>0.81200000000000006</v>
      </c>
      <c r="M115" s="125">
        <v>0.80600000000000005</v>
      </c>
      <c r="N115" s="125">
        <v>0.80400000000000005</v>
      </c>
      <c r="O115" s="125">
        <v>0.80500000000000005</v>
      </c>
      <c r="P115" s="126">
        <v>0.83299999999999996</v>
      </c>
      <c r="Q115" s="125">
        <f>_xlfn.RANK.EQ(Table14[[#This Row],[2023]], Table14[2023], 0)</f>
        <v>54</v>
      </c>
      <c r="R115" s="125" t="str">
        <f>IF(Table14[[#This Row],[2023]]&gt;=0.8,"4",
 IF(Table14[[#This Row],[2023]]&gt;=0.7,"3",
 IF(Table14[[#This Row],[2023]]&gt;=0.5,"2","1")))</f>
        <v>4</v>
      </c>
      <c r="S115" s="125">
        <f>Table14[[#This Row],[2023]] - Table14[[#This Row],[2010]]</f>
        <v>6.4999999999999947E-2</v>
      </c>
      <c r="T115" s="125">
        <f>_xlfn.RANK.EQ(Table14[[#This Row],[Improvement]], Table14[Improvement], 0)</f>
        <v>46</v>
      </c>
    </row>
    <row r="116" spans="2:20" ht="14.4" customHeight="1" x14ac:dyDescent="0.3">
      <c r="B116" s="137" t="s">
        <v>173</v>
      </c>
      <c r="C116" s="125">
        <v>0.77400000000000002</v>
      </c>
      <c r="D116" s="125">
        <v>0.76700000000000002</v>
      </c>
      <c r="E116" s="125">
        <v>0.755</v>
      </c>
      <c r="F116" s="125">
        <v>0.77500000000000002</v>
      </c>
      <c r="G116" s="125">
        <v>0.77500000000000002</v>
      </c>
      <c r="H116" s="125">
        <v>0.79700000000000004</v>
      </c>
      <c r="I116" s="125">
        <v>0.78700000000000003</v>
      </c>
      <c r="J116" s="125">
        <v>0.78900000000000003</v>
      </c>
      <c r="K116" s="125">
        <v>0.8</v>
      </c>
      <c r="L116" s="125">
        <v>0.80800000000000005</v>
      </c>
      <c r="M116" s="125">
        <v>0.79900000000000004</v>
      </c>
      <c r="N116" s="125">
        <v>0.79500000000000004</v>
      </c>
      <c r="O116" s="125">
        <v>0.80200000000000005</v>
      </c>
      <c r="P116" s="126">
        <v>0.84799999999999998</v>
      </c>
      <c r="Q116" s="125">
        <f>_xlfn.RANK.EQ(Table14[[#This Row],[2023]], Table14[2023], 0)</f>
        <v>47</v>
      </c>
      <c r="R116" s="125" t="str">
        <f>IF(Table14[[#This Row],[2023]]&gt;=0.8,"4",
 IF(Table14[[#This Row],[2023]]&gt;=0.7,"3",
 IF(Table14[[#This Row],[2023]]&gt;=0.5,"2","1")))</f>
        <v>4</v>
      </c>
      <c r="S116" s="125">
        <f>Table14[[#This Row],[2023]] - Table14[[#This Row],[2010]]</f>
        <v>7.3999999999999955E-2</v>
      </c>
      <c r="T116" s="125">
        <f>_xlfn.RANK.EQ(Table14[[#This Row],[Improvement]], Table14[Improvement], 0)</f>
        <v>32</v>
      </c>
    </row>
    <row r="117" spans="2:20" ht="14.4" customHeight="1" x14ac:dyDescent="0.3">
      <c r="B117" s="137" t="s">
        <v>159</v>
      </c>
      <c r="C117" s="125">
        <v>0.92100000000000004</v>
      </c>
      <c r="D117" s="125">
        <v>0.91300000000000003</v>
      </c>
      <c r="E117" s="125">
        <v>0.91800000000000004</v>
      </c>
      <c r="F117" s="125">
        <v>0.92100000000000004</v>
      </c>
      <c r="G117" s="125">
        <v>0.92600000000000005</v>
      </c>
      <c r="H117" s="125">
        <v>0.93500000000000005</v>
      </c>
      <c r="I117" s="125">
        <v>0.93500000000000005</v>
      </c>
      <c r="J117" s="125">
        <v>0.93300000000000005</v>
      </c>
      <c r="K117" s="125">
        <v>0.94</v>
      </c>
      <c r="L117" s="125">
        <v>0.94499999999999995</v>
      </c>
      <c r="M117" s="125">
        <v>0.94199999999999995</v>
      </c>
      <c r="N117" s="125">
        <v>0.94199999999999995</v>
      </c>
      <c r="O117" s="125">
        <v>0.94899999999999995</v>
      </c>
      <c r="P117" s="126">
        <v>0.94599999999999995</v>
      </c>
      <c r="Q117" s="125">
        <f>_xlfn.RANK.EQ(Table14[[#This Row],[2023]], Table14[2023], 0)</f>
        <v>13</v>
      </c>
      <c r="R117" s="125" t="str">
        <f>IF(Table14[[#This Row],[2023]]&gt;=0.8,"4",
 IF(Table14[[#This Row],[2023]]&gt;=0.7,"3",
 IF(Table14[[#This Row],[2023]]&gt;=0.5,"2","1")))</f>
        <v>4</v>
      </c>
      <c r="S117" s="125">
        <f>Table14[[#This Row],[2023]] - Table14[[#This Row],[2010]]</f>
        <v>2.4999999999999911E-2</v>
      </c>
      <c r="T117" s="125">
        <f>_xlfn.RANK.EQ(Table14[[#This Row],[Improvement]], Table14[Improvement], 0)</f>
        <v>117</v>
      </c>
    </row>
    <row r="118" spans="2:20" ht="14.4" customHeight="1" x14ac:dyDescent="0.3">
      <c r="B118" s="137" t="s">
        <v>169</v>
      </c>
      <c r="C118" s="125">
        <v>0.84099999999999997</v>
      </c>
      <c r="D118" s="125">
        <v>0.83799999999999997</v>
      </c>
      <c r="E118" s="125">
        <v>0.84299999999999997</v>
      </c>
      <c r="F118" s="125">
        <v>0.84499999999999997</v>
      </c>
      <c r="G118" s="125">
        <v>0.84699999999999998</v>
      </c>
      <c r="H118" s="125">
        <v>0.85199999999999998</v>
      </c>
      <c r="I118" s="125">
        <v>0.85299999999999998</v>
      </c>
      <c r="J118" s="125">
        <v>0.85499999999999998</v>
      </c>
      <c r="K118" s="125">
        <v>0.85899999999999999</v>
      </c>
      <c r="L118" s="125">
        <v>0.86299999999999999</v>
      </c>
      <c r="M118" s="125">
        <v>0.86</v>
      </c>
      <c r="N118" s="125">
        <v>0.85199999999999998</v>
      </c>
      <c r="O118" s="125">
        <v>0.85499999999999998</v>
      </c>
      <c r="P118" s="126">
        <v>0.88</v>
      </c>
      <c r="Q118" s="125">
        <f>_xlfn.RANK.EQ(Table14[[#This Row],[2023]], Table14[2023], 0)</f>
        <v>37</v>
      </c>
      <c r="R118" s="125" t="str">
        <f>IF(Table14[[#This Row],[2023]]&gt;=0.8,"4",
 IF(Table14[[#This Row],[2023]]&gt;=0.7,"3",
 IF(Table14[[#This Row],[2023]]&gt;=0.5,"2","1")))</f>
        <v>4</v>
      </c>
      <c r="S118" s="125">
        <f>Table14[[#This Row],[2023]] - Table14[[#This Row],[2010]]</f>
        <v>3.9000000000000035E-2</v>
      </c>
      <c r="T118" s="125">
        <f>_xlfn.RANK.EQ(Table14[[#This Row],[Improvement]], Table14[Improvement], 0)</f>
        <v>94</v>
      </c>
    </row>
    <row r="119" spans="2:20" ht="14.4" customHeight="1" x14ac:dyDescent="0.3">
      <c r="B119" s="137" t="s">
        <v>170</v>
      </c>
      <c r="C119" s="125">
        <v>0.89</v>
      </c>
      <c r="D119" s="125">
        <v>0.89100000000000001</v>
      </c>
      <c r="E119" s="125">
        <v>0.88400000000000001</v>
      </c>
      <c r="F119" s="125">
        <v>0.89300000000000002</v>
      </c>
      <c r="G119" s="125">
        <v>0.89400000000000002</v>
      </c>
      <c r="H119" s="125">
        <v>0.90300000000000002</v>
      </c>
      <c r="I119" s="125">
        <v>0.9</v>
      </c>
      <c r="J119" s="125">
        <v>0.90700000000000003</v>
      </c>
      <c r="K119" s="125">
        <v>0.91700000000000004</v>
      </c>
      <c r="L119" s="125">
        <v>0.91800000000000004</v>
      </c>
      <c r="M119" s="125">
        <v>0.91</v>
      </c>
      <c r="N119" s="125">
        <v>0.91600000000000004</v>
      </c>
      <c r="O119" s="125">
        <v>0.92600000000000005</v>
      </c>
      <c r="P119" s="126">
        <v>0.93100000000000005</v>
      </c>
      <c r="Q119" s="125">
        <f>_xlfn.RANK.EQ(Table14[[#This Row],[2023]], Table14[2023], 0)</f>
        <v>18</v>
      </c>
      <c r="R119" s="125" t="str">
        <f>IF(Table14[[#This Row],[2023]]&gt;=0.8,"4",
 IF(Table14[[#This Row],[2023]]&gt;=0.7,"3",
 IF(Table14[[#This Row],[2023]]&gt;=0.5,"2","1")))</f>
        <v>4</v>
      </c>
      <c r="S119" s="125">
        <f>Table14[[#This Row],[2023]] - Table14[[#This Row],[2010]]</f>
        <v>4.1000000000000036E-2</v>
      </c>
      <c r="T119" s="125">
        <f>_xlfn.RANK.EQ(Table14[[#This Row],[Improvement]], Table14[Improvement], 0)</f>
        <v>86</v>
      </c>
    </row>
    <row r="120" spans="2:20" ht="14.4" customHeight="1" x14ac:dyDescent="0.3">
      <c r="B120" s="137" t="s">
        <v>168</v>
      </c>
      <c r="C120" s="125">
        <v>0.69599999999999995</v>
      </c>
      <c r="D120" s="125">
        <v>0.71699999999999997</v>
      </c>
      <c r="E120" s="125">
        <v>0.72899999999999998</v>
      </c>
      <c r="F120" s="125">
        <v>0.73399999999999999</v>
      </c>
      <c r="G120" s="125">
        <v>0.73499999999999999</v>
      </c>
      <c r="H120" s="125">
        <v>0.70699999999999996</v>
      </c>
      <c r="I120" s="125">
        <v>0.73499999999999999</v>
      </c>
      <c r="J120" s="125">
        <v>0.73199999999999998</v>
      </c>
      <c r="K120" s="125">
        <v>0.755</v>
      </c>
      <c r="L120" s="125">
        <v>0.71</v>
      </c>
      <c r="M120" s="125">
        <v>0.70199999999999996</v>
      </c>
      <c r="N120" s="125">
        <v>0.68899999999999995</v>
      </c>
      <c r="O120" s="125">
        <v>0.69</v>
      </c>
      <c r="P120" s="126">
        <v>0.72199999999999998</v>
      </c>
      <c r="Q120" s="125">
        <f>_xlfn.RANK.EQ(Table14[[#This Row],[2023]], Table14[2023], 0)</f>
        <v>92</v>
      </c>
      <c r="R120" s="125" t="str">
        <f>IF(Table14[[#This Row],[2023]]&gt;=0.8,"4",
 IF(Table14[[#This Row],[2023]]&gt;=0.7,"3",
 IF(Table14[[#This Row],[2023]]&gt;=0.5,"2","1")))</f>
        <v>3</v>
      </c>
      <c r="S120" s="125">
        <f>Table14[[#This Row],[2023]] - Table14[[#This Row],[2010]]</f>
        <v>2.6000000000000023E-2</v>
      </c>
      <c r="T120" s="125">
        <f>_xlfn.RANK.EQ(Table14[[#This Row],[Improvement]], Table14[Improvement], 0)</f>
        <v>116</v>
      </c>
    </row>
    <row r="121" spans="2:20" ht="14.4" customHeight="1" x14ac:dyDescent="0.3">
      <c r="B121" s="137" t="s">
        <v>171</v>
      </c>
      <c r="C121" s="125">
        <v>0.91</v>
      </c>
      <c r="D121" s="125">
        <v>0.91200000000000003</v>
      </c>
      <c r="E121" s="125">
        <v>0.91400000000000003</v>
      </c>
      <c r="F121" s="125">
        <v>0.93300000000000005</v>
      </c>
      <c r="G121" s="125">
        <v>0.93500000000000005</v>
      </c>
      <c r="H121" s="125">
        <v>0.93700000000000006</v>
      </c>
      <c r="I121" s="125">
        <v>0.94</v>
      </c>
      <c r="J121" s="125">
        <v>0.94199999999999995</v>
      </c>
      <c r="K121" s="125">
        <v>0.94199999999999995</v>
      </c>
      <c r="L121" s="125">
        <v>0.94699999999999995</v>
      </c>
      <c r="M121" s="125">
        <v>0.94399999999999995</v>
      </c>
      <c r="N121" s="125">
        <v>0.94899999999999995</v>
      </c>
      <c r="O121" s="125">
        <v>0.95199999999999996</v>
      </c>
      <c r="P121" s="126">
        <v>0.95899999999999996</v>
      </c>
      <c r="Q121" s="125">
        <f>_xlfn.RANK.EQ(Table14[[#This Row],[2023]], Table14[2023], 0)</f>
        <v>5</v>
      </c>
      <c r="R121" s="125" t="str">
        <f>IF(Table14[[#This Row],[2023]]&gt;=0.8,"4",
 IF(Table14[[#This Row],[2023]]&gt;=0.7,"3",
 IF(Table14[[#This Row],[2023]]&gt;=0.5,"2","1")))</f>
        <v>4</v>
      </c>
      <c r="S121" s="125">
        <f>Table14[[#This Row],[2023]] - Table14[[#This Row],[2010]]</f>
        <v>4.8999999999999932E-2</v>
      </c>
      <c r="T121" s="125">
        <f>_xlfn.RANK.EQ(Table14[[#This Row],[Improvement]], Table14[Improvement], 0)</f>
        <v>71</v>
      </c>
    </row>
    <row r="122" spans="2:20" ht="14.4" customHeight="1" x14ac:dyDescent="0.3">
      <c r="B122" s="137" t="s">
        <v>38</v>
      </c>
      <c r="C122" s="125">
        <v>0.94</v>
      </c>
      <c r="D122" s="125">
        <v>0.94099999999999995</v>
      </c>
      <c r="E122" s="125">
        <v>0.94399999999999995</v>
      </c>
      <c r="F122" s="125">
        <v>0.94599999999999995</v>
      </c>
      <c r="G122" s="125">
        <v>0.94199999999999995</v>
      </c>
      <c r="H122" s="125">
        <v>0.95199999999999996</v>
      </c>
      <c r="I122" s="125">
        <v>0.94699999999999995</v>
      </c>
      <c r="J122" s="125">
        <v>0.94899999999999995</v>
      </c>
      <c r="K122" s="125">
        <v>0.95899999999999996</v>
      </c>
      <c r="L122" s="125">
        <v>0.96</v>
      </c>
      <c r="M122" s="125">
        <v>0.95699999999999996</v>
      </c>
      <c r="N122" s="125">
        <v>0.96499999999999997</v>
      </c>
      <c r="O122" s="125">
        <v>0.96699999999999997</v>
      </c>
      <c r="P122" s="126">
        <v>0.97</v>
      </c>
      <c r="Q122" s="125">
        <f>_xlfn.RANK.EQ(Table14[[#This Row],[2023]], Table14[2023], 0)</f>
        <v>2</v>
      </c>
      <c r="R122" s="125" t="str">
        <f>IF(Table14[[#This Row],[2023]]&gt;=0.8,"4",
 IF(Table14[[#This Row],[2023]]&gt;=0.7,"3",
 IF(Table14[[#This Row],[2023]]&gt;=0.5,"2","1")))</f>
        <v>4</v>
      </c>
      <c r="S122" s="125">
        <f>Table14[[#This Row],[2023]] - Table14[[#This Row],[2010]]</f>
        <v>3.0000000000000027E-2</v>
      </c>
      <c r="T122" s="125">
        <f>_xlfn.RANK.EQ(Table14[[#This Row],[Improvement]], Table14[Improvement], 0)</f>
        <v>111</v>
      </c>
    </row>
    <row r="123" spans="2:20" ht="14.4" customHeight="1" x14ac:dyDescent="0.3">
      <c r="B123" s="137" t="s">
        <v>177</v>
      </c>
      <c r="C123" s="125">
        <v>0.74299999999999999</v>
      </c>
      <c r="D123" s="125">
        <v>0.73299999999999998</v>
      </c>
      <c r="E123" s="125">
        <v>0.73699999999999999</v>
      </c>
      <c r="F123" s="125">
        <v>0.73399999999999999</v>
      </c>
      <c r="G123" s="125">
        <v>0.74199999999999999</v>
      </c>
      <c r="H123" s="125">
        <v>0.78900000000000003</v>
      </c>
      <c r="I123" s="125">
        <v>0.75600000000000001</v>
      </c>
      <c r="J123" s="125">
        <v>0.76500000000000001</v>
      </c>
      <c r="K123" s="125">
        <v>0.79500000000000004</v>
      </c>
      <c r="L123" s="125">
        <v>0.80100000000000005</v>
      </c>
      <c r="M123" s="125">
        <v>0.8</v>
      </c>
      <c r="N123" s="125">
        <v>0.79700000000000004</v>
      </c>
      <c r="O123" s="125">
        <v>0.80300000000000005</v>
      </c>
      <c r="P123" s="126">
        <v>0.79800000000000004</v>
      </c>
      <c r="Q123" s="125">
        <f>_xlfn.RANK.EQ(Table14[[#This Row],[2023]], Table14[2023], 0)</f>
        <v>64</v>
      </c>
      <c r="R123" s="125" t="str">
        <f>IF(Table14[[#This Row],[2023]]&gt;=0.8,"4",
 IF(Table14[[#This Row],[2023]]&gt;=0.7,"3",
 IF(Table14[[#This Row],[2023]]&gt;=0.5,"2","1")))</f>
        <v>3</v>
      </c>
      <c r="S123" s="125">
        <f>Table14[[#This Row],[2023]] - Table14[[#This Row],[2010]]</f>
        <v>5.5000000000000049E-2</v>
      </c>
      <c r="T123" s="125">
        <f>_xlfn.RANK.EQ(Table14[[#This Row],[Improvement]], Table14[Improvement], 0)</f>
        <v>62</v>
      </c>
    </row>
    <row r="124" spans="2:20" ht="14.4" customHeight="1" x14ac:dyDescent="0.3">
      <c r="B124" s="137" t="s">
        <v>180</v>
      </c>
      <c r="C124" s="125">
        <v>0.63900000000000001</v>
      </c>
      <c r="D124" s="125">
        <v>0.64400000000000002</v>
      </c>
      <c r="E124" s="125">
        <v>0.63900000000000001</v>
      </c>
      <c r="F124" s="125">
        <v>0.63</v>
      </c>
      <c r="G124" s="125">
        <v>0.62</v>
      </c>
      <c r="H124" s="125">
        <v>0.621</v>
      </c>
      <c r="I124" s="125">
        <v>0.59799999999999998</v>
      </c>
      <c r="J124" s="125">
        <v>0.59899999999999998</v>
      </c>
      <c r="K124" s="125">
        <v>0.60499999999999998</v>
      </c>
      <c r="L124" s="125">
        <v>0.627</v>
      </c>
      <c r="M124" s="125">
        <v>0.63300000000000001</v>
      </c>
      <c r="N124" s="125">
        <v>0.57399999999999995</v>
      </c>
      <c r="O124" s="125">
        <v>0.56599999999999995</v>
      </c>
      <c r="P124" s="126">
        <v>0.63400000000000001</v>
      </c>
      <c r="Q124" s="125">
        <f>_xlfn.RANK.EQ(Table14[[#This Row],[2023]], Table14[2023], 0)</f>
        <v>104</v>
      </c>
      <c r="R124" s="125" t="str">
        <f>IF(Table14[[#This Row],[2023]]&gt;=0.8,"4",
 IF(Table14[[#This Row],[2023]]&gt;=0.7,"3",
 IF(Table14[[#This Row],[2023]]&gt;=0.5,"2","1")))</f>
        <v>2</v>
      </c>
      <c r="S124" s="125">
        <f>Table14[[#This Row],[2023]] - Table14[[#This Row],[2010]]</f>
        <v>-5.0000000000000044E-3</v>
      </c>
      <c r="T124" s="125">
        <f>_xlfn.RANK.EQ(Table14[[#This Row],[Improvement]], Table14[Improvement], 0)</f>
        <v>131</v>
      </c>
    </row>
    <row r="125" spans="2:20" ht="14.4" customHeight="1" x14ac:dyDescent="0.3">
      <c r="B125" s="137" t="s">
        <v>176</v>
      </c>
      <c r="C125" s="125">
        <v>0.46899999999999997</v>
      </c>
      <c r="D125" s="125">
        <v>0.47899999999999998</v>
      </c>
      <c r="E125" s="125">
        <v>0.48199999999999998</v>
      </c>
      <c r="F125" s="125">
        <v>0.48799999999999999</v>
      </c>
      <c r="G125" s="125">
        <v>0.49299999999999999</v>
      </c>
      <c r="H125" s="125">
        <v>0.51</v>
      </c>
      <c r="I125" s="125">
        <v>0.502</v>
      </c>
      <c r="J125" s="125">
        <v>0.50600000000000001</v>
      </c>
      <c r="K125" s="125">
        <v>0.52800000000000002</v>
      </c>
      <c r="L125" s="125">
        <v>0.53600000000000003</v>
      </c>
      <c r="M125" s="125">
        <v>0.54</v>
      </c>
      <c r="N125" s="125">
        <v>0.54500000000000004</v>
      </c>
      <c r="O125" s="125">
        <v>0.54700000000000004</v>
      </c>
      <c r="P125" s="126">
        <v>0.57099999999999995</v>
      </c>
      <c r="Q125" s="125">
        <f>_xlfn.RANK.EQ(Table14[[#This Row],[2023]], Table14[2023], 0)</f>
        <v>115</v>
      </c>
      <c r="R125" s="125" t="str">
        <f>IF(Table14[[#This Row],[2023]]&gt;=0.8,"4",
 IF(Table14[[#This Row],[2023]]&gt;=0.7,"3",
 IF(Table14[[#This Row],[2023]]&gt;=0.5,"2","1")))</f>
        <v>2</v>
      </c>
      <c r="S125" s="125">
        <f>Table14[[#This Row],[2023]] - Table14[[#This Row],[2010]]</f>
        <v>0.10199999999999998</v>
      </c>
      <c r="T125" s="125">
        <f>_xlfn.RANK.EQ(Table14[[#This Row],[Improvement]], Table14[Improvement], 0)</f>
        <v>9</v>
      </c>
    </row>
    <row r="126" spans="2:20" ht="14.4" customHeight="1" x14ac:dyDescent="0.3">
      <c r="B126" s="137" t="s">
        <v>182</v>
      </c>
      <c r="C126" s="125">
        <v>0.78500000000000003</v>
      </c>
      <c r="D126" s="125">
        <v>0.78200000000000003</v>
      </c>
      <c r="E126" s="125">
        <v>0.78</v>
      </c>
      <c r="F126" s="125">
        <v>0.78300000000000003</v>
      </c>
      <c r="G126" s="125">
        <v>0.78500000000000003</v>
      </c>
      <c r="H126" s="125">
        <v>0.81200000000000006</v>
      </c>
      <c r="I126" s="125">
        <v>0.79200000000000004</v>
      </c>
      <c r="J126" s="125">
        <v>0.79500000000000004</v>
      </c>
      <c r="K126" s="125">
        <v>0.81499999999999995</v>
      </c>
      <c r="L126" s="125">
        <v>0.81299999999999994</v>
      </c>
      <c r="M126" s="125">
        <v>0.81499999999999995</v>
      </c>
      <c r="N126" s="125">
        <v>0.80400000000000005</v>
      </c>
      <c r="O126" s="125">
        <v>0.81399999999999995</v>
      </c>
      <c r="P126" s="126">
        <v>0.80700000000000005</v>
      </c>
      <c r="Q126" s="125">
        <f>_xlfn.RANK.EQ(Table14[[#This Row],[2023]], Table14[2023], 0)</f>
        <v>61</v>
      </c>
      <c r="R126" s="125" t="str">
        <f>IF(Table14[[#This Row],[2023]]&gt;=0.8,"4",
 IF(Table14[[#This Row],[2023]]&gt;=0.7,"3",
 IF(Table14[[#This Row],[2023]]&gt;=0.5,"2","1")))</f>
        <v>4</v>
      </c>
      <c r="S126" s="125">
        <f>Table14[[#This Row],[2023]] - Table14[[#This Row],[2010]]</f>
        <v>2.200000000000002E-2</v>
      </c>
      <c r="T126" s="125">
        <f>_xlfn.RANK.EQ(Table14[[#This Row],[Improvement]], Table14[Improvement], 0)</f>
        <v>118</v>
      </c>
    </row>
    <row r="127" spans="2:20" ht="14.4" customHeight="1" x14ac:dyDescent="0.3">
      <c r="B127" s="137" t="s">
        <v>183</v>
      </c>
      <c r="C127" s="125">
        <v>0.71299999999999997</v>
      </c>
      <c r="D127" s="125">
        <v>0.71799999999999997</v>
      </c>
      <c r="E127" s="125">
        <v>0.72</v>
      </c>
      <c r="F127" s="125">
        <v>0.72299999999999998</v>
      </c>
      <c r="G127" s="125">
        <v>0.72599999999999998</v>
      </c>
      <c r="H127" s="125">
        <v>0.72399999999999998</v>
      </c>
      <c r="I127" s="125">
        <v>0.73099999999999998</v>
      </c>
      <c r="J127" s="125">
        <v>0.73399999999999999</v>
      </c>
      <c r="K127" s="125">
        <v>0.74299999999999999</v>
      </c>
      <c r="L127" s="125">
        <v>0.74</v>
      </c>
      <c r="M127" s="125">
        <v>0.73399999999999999</v>
      </c>
      <c r="N127" s="125">
        <v>0.72899999999999998</v>
      </c>
      <c r="O127" s="125">
        <v>0.73199999999999998</v>
      </c>
      <c r="P127" s="126">
        <v>0.746</v>
      </c>
      <c r="Q127" s="125">
        <f>_xlfn.RANK.EQ(Table14[[#This Row],[2023]], Table14[2023], 0)</f>
        <v>85</v>
      </c>
      <c r="R127" s="125" t="str">
        <f>IF(Table14[[#This Row],[2023]]&gt;=0.8,"4",
 IF(Table14[[#This Row],[2023]]&gt;=0.7,"3",
 IF(Table14[[#This Row],[2023]]&gt;=0.5,"2","1")))</f>
        <v>3</v>
      </c>
      <c r="S127" s="125">
        <f>Table14[[#This Row],[2023]] - Table14[[#This Row],[2010]]</f>
        <v>3.3000000000000029E-2</v>
      </c>
      <c r="T127" s="125">
        <f>_xlfn.RANK.EQ(Table14[[#This Row],[Improvement]], Table14[Improvement], 0)</f>
        <v>105</v>
      </c>
    </row>
    <row r="128" spans="2:20" ht="14.4" customHeight="1" x14ac:dyDescent="0.3">
      <c r="B128" s="137" t="s">
        <v>185</v>
      </c>
      <c r="C128" s="125">
        <v>0.623</v>
      </c>
      <c r="D128" s="125">
        <v>0.63</v>
      </c>
      <c r="E128" s="125">
        <v>0.63700000000000001</v>
      </c>
      <c r="F128" s="125">
        <v>0.64100000000000001</v>
      </c>
      <c r="G128" s="125">
        <v>0.64400000000000002</v>
      </c>
      <c r="H128" s="125">
        <v>0.65600000000000003</v>
      </c>
      <c r="I128" s="125">
        <v>0.63900000000000001</v>
      </c>
      <c r="J128" s="125">
        <v>0.64</v>
      </c>
      <c r="K128" s="125">
        <v>0.64200000000000002</v>
      </c>
      <c r="L128" s="125">
        <v>0.65400000000000003</v>
      </c>
      <c r="M128" s="125">
        <v>0.65500000000000003</v>
      </c>
      <c r="N128" s="125">
        <v>0.65300000000000002</v>
      </c>
      <c r="O128" s="125">
        <v>0.65300000000000002</v>
      </c>
      <c r="P128" s="126">
        <v>0.68899999999999995</v>
      </c>
      <c r="Q128" s="125">
        <f>_xlfn.RANK.EQ(Table14[[#This Row],[2023]], Table14[2023], 0)</f>
        <v>99</v>
      </c>
      <c r="R128" s="125" t="str">
        <f>IF(Table14[[#This Row],[2023]]&gt;=0.8,"4",
 IF(Table14[[#This Row],[2023]]&gt;=0.7,"3",
 IF(Table14[[#This Row],[2023]]&gt;=0.5,"2","1")))</f>
        <v>2</v>
      </c>
      <c r="S128" s="125">
        <f>Table14[[#This Row],[2023]] - Table14[[#This Row],[2010]]</f>
        <v>6.5999999999999948E-2</v>
      </c>
      <c r="T128" s="125">
        <f>_xlfn.RANK.EQ(Table14[[#This Row],[Improvement]], Table14[Improvement], 0)</f>
        <v>43</v>
      </c>
    </row>
    <row r="129" spans="2:20" ht="14.4" customHeight="1" x14ac:dyDescent="0.3">
      <c r="B129" s="137" t="s">
        <v>184</v>
      </c>
      <c r="C129" s="125">
        <v>0.75</v>
      </c>
      <c r="D129" s="125">
        <v>0.753</v>
      </c>
      <c r="E129" s="125">
        <v>0.76500000000000001</v>
      </c>
      <c r="F129" s="125">
        <v>0.78500000000000003</v>
      </c>
      <c r="G129" s="125">
        <v>0.79600000000000004</v>
      </c>
      <c r="H129" s="125">
        <v>0.82099999999999995</v>
      </c>
      <c r="I129" s="125">
        <v>0.80800000000000005</v>
      </c>
      <c r="J129" s="125">
        <v>0.81399999999999995</v>
      </c>
      <c r="K129" s="125">
        <v>0.83899999999999997</v>
      </c>
      <c r="L129" s="125">
        <v>0.84199999999999997</v>
      </c>
      <c r="M129" s="125">
        <v>0.83499999999999996</v>
      </c>
      <c r="N129" s="125">
        <v>0.84099999999999997</v>
      </c>
      <c r="O129" s="125">
        <v>0.85499999999999998</v>
      </c>
      <c r="P129" s="126">
        <v>0.85299999999999998</v>
      </c>
      <c r="Q129" s="125">
        <f>_xlfn.RANK.EQ(Table14[[#This Row],[2023]], Table14[2023], 0)</f>
        <v>44</v>
      </c>
      <c r="R129" s="125" t="str">
        <f>IF(Table14[[#This Row],[2023]]&gt;=0.8,"4",
 IF(Table14[[#This Row],[2023]]&gt;=0.7,"3",
 IF(Table14[[#This Row],[2023]]&gt;=0.5,"2","1")))</f>
        <v>4</v>
      </c>
      <c r="S129" s="125">
        <f>Table14[[#This Row],[2023]] - Table14[[#This Row],[2010]]</f>
        <v>0.10299999999999998</v>
      </c>
      <c r="T129" s="125">
        <f>_xlfn.RANK.EQ(Table14[[#This Row],[Improvement]], Table14[Improvement], 0)</f>
        <v>7</v>
      </c>
    </row>
    <row r="130" spans="2:20" ht="14.4" customHeight="1" x14ac:dyDescent="0.3">
      <c r="B130" s="137" t="s">
        <v>188</v>
      </c>
      <c r="C130" s="125">
        <v>0.76600000000000001</v>
      </c>
      <c r="D130" s="125">
        <v>0.76</v>
      </c>
      <c r="E130" s="125">
        <v>0.76400000000000001</v>
      </c>
      <c r="F130" s="125">
        <v>0.76700000000000002</v>
      </c>
      <c r="G130" s="125">
        <v>0.77100000000000002</v>
      </c>
      <c r="H130" s="125">
        <v>0.76400000000000001</v>
      </c>
      <c r="I130" s="125">
        <v>0.76800000000000002</v>
      </c>
      <c r="J130" s="125">
        <v>0.77100000000000002</v>
      </c>
      <c r="K130" s="125">
        <v>0.78300000000000003</v>
      </c>
      <c r="L130" s="125">
        <v>0.77400000000000002</v>
      </c>
      <c r="M130" s="125">
        <v>0.76200000000000001</v>
      </c>
      <c r="N130" s="125">
        <v>0.755</v>
      </c>
      <c r="O130" s="125">
        <v>0.73399999999999999</v>
      </c>
      <c r="P130" s="126">
        <v>0.77900000000000003</v>
      </c>
      <c r="Q130" s="125">
        <f>_xlfn.RANK.EQ(Table14[[#This Row],[2023]], Table14[2023], 0)</f>
        <v>73</v>
      </c>
      <c r="R130" s="125" t="str">
        <f>IF(Table14[[#This Row],[2023]]&gt;=0.8,"4",
 IF(Table14[[#This Row],[2023]]&gt;=0.7,"3",
 IF(Table14[[#This Row],[2023]]&gt;=0.5,"2","1")))</f>
        <v>3</v>
      </c>
      <c r="S130" s="125">
        <f>Table14[[#This Row],[2023]] - Table14[[#This Row],[2010]]</f>
        <v>1.3000000000000012E-2</v>
      </c>
      <c r="T130" s="125">
        <f>_xlfn.RANK.EQ(Table14[[#This Row],[Improvement]], Table14[Improvement], 0)</f>
        <v>123</v>
      </c>
    </row>
    <row r="131" spans="2:20" ht="14.4" customHeight="1" x14ac:dyDescent="0.3">
      <c r="B131" s="137" t="s">
        <v>190</v>
      </c>
      <c r="C131" s="125">
        <v>0.91600000000000004</v>
      </c>
      <c r="D131" s="125">
        <v>0.91900000000000004</v>
      </c>
      <c r="E131" s="125">
        <v>0.92</v>
      </c>
      <c r="F131" s="125">
        <v>0.91800000000000004</v>
      </c>
      <c r="G131" s="125">
        <v>0.92</v>
      </c>
      <c r="H131" s="125">
        <v>0.92400000000000004</v>
      </c>
      <c r="I131" s="125">
        <v>0.92200000000000004</v>
      </c>
      <c r="J131" s="125">
        <v>0.92400000000000004</v>
      </c>
      <c r="K131" s="125">
        <v>0.92700000000000005</v>
      </c>
      <c r="L131" s="125">
        <v>0.93300000000000005</v>
      </c>
      <c r="M131" s="125">
        <v>0.92300000000000004</v>
      </c>
      <c r="N131" s="125">
        <v>0.92100000000000004</v>
      </c>
      <c r="O131" s="125">
        <v>0.92700000000000005</v>
      </c>
      <c r="P131" s="126">
        <v>0.93799999999999994</v>
      </c>
      <c r="Q131" s="125">
        <f>_xlfn.RANK.EQ(Table14[[#This Row],[2023]], Table14[2023], 0)</f>
        <v>15</v>
      </c>
      <c r="R131" s="125" t="str">
        <f>IF(Table14[[#This Row],[2023]]&gt;=0.8,"4",
 IF(Table14[[#This Row],[2023]]&gt;=0.7,"3",
 IF(Table14[[#This Row],[2023]]&gt;=0.5,"2","1")))</f>
        <v>4</v>
      </c>
      <c r="S131" s="125">
        <f>Table14[[#This Row],[2023]] - Table14[[#This Row],[2010]]</f>
        <v>2.1999999999999909E-2</v>
      </c>
      <c r="T131" s="125">
        <f>_xlfn.RANK.EQ(Table14[[#This Row],[Improvement]], Table14[Improvement], 0)</f>
        <v>120</v>
      </c>
    </row>
    <row r="132" spans="2:20" ht="14.4" customHeight="1" x14ac:dyDescent="0.3">
      <c r="B132" s="137" t="s">
        <v>189</v>
      </c>
      <c r="C132" s="125">
        <v>0.78500000000000003</v>
      </c>
      <c r="D132" s="125">
        <v>0.78900000000000003</v>
      </c>
      <c r="E132" s="125">
        <v>0.79300000000000004</v>
      </c>
      <c r="F132" s="125">
        <v>0.8</v>
      </c>
      <c r="G132" s="125">
        <v>0.80300000000000005</v>
      </c>
      <c r="H132" s="125">
        <v>0.80700000000000005</v>
      </c>
      <c r="I132" s="125">
        <v>0.81</v>
      </c>
      <c r="J132" s="125">
        <v>0.81399999999999995</v>
      </c>
      <c r="K132" s="125">
        <v>0.81899999999999995</v>
      </c>
      <c r="L132" s="125">
        <v>0.81799999999999995</v>
      </c>
      <c r="M132" s="125">
        <v>0.82</v>
      </c>
      <c r="N132" s="125">
        <v>0.81399999999999995</v>
      </c>
      <c r="O132" s="125">
        <v>0.83</v>
      </c>
      <c r="P132" s="126">
        <v>0.86199999999999999</v>
      </c>
      <c r="Q132" s="125">
        <f>_xlfn.RANK.EQ(Table14[[#This Row],[2023]], Table14[2023], 0)</f>
        <v>41</v>
      </c>
      <c r="R132" s="125" t="str">
        <f>IF(Table14[[#This Row],[2023]]&gt;=0.8,"4",
 IF(Table14[[#This Row],[2023]]&gt;=0.7,"3",
 IF(Table14[[#This Row],[2023]]&gt;=0.5,"2","1")))</f>
        <v>4</v>
      </c>
      <c r="S132" s="125">
        <f>Table14[[#This Row],[2023]] - Table14[[#This Row],[2010]]</f>
        <v>7.6999999999999957E-2</v>
      </c>
      <c r="T132" s="125">
        <f>_xlfn.RANK.EQ(Table14[[#This Row],[Improvement]], Table14[Improvement], 0)</f>
        <v>28</v>
      </c>
    </row>
    <row r="133" spans="2:20" ht="14.4" customHeight="1" x14ac:dyDescent="0.3">
      <c r="B133" s="137" t="s">
        <v>191</v>
      </c>
      <c r="C133" s="125">
        <v>0.67500000000000004</v>
      </c>
      <c r="D133" s="125">
        <v>0.67600000000000005</v>
      </c>
      <c r="E133" s="125">
        <v>0.68500000000000005</v>
      </c>
      <c r="F133" s="125">
        <v>0.69199999999999995</v>
      </c>
      <c r="G133" s="125">
        <v>0.69599999999999995</v>
      </c>
      <c r="H133" s="125">
        <v>0.70099999999999996</v>
      </c>
      <c r="I133" s="125">
        <v>0.70499999999999996</v>
      </c>
      <c r="J133" s="125">
        <v>0.71299999999999997</v>
      </c>
      <c r="K133" s="125">
        <v>0.72</v>
      </c>
      <c r="L133" s="125">
        <v>0.72499999999999998</v>
      </c>
      <c r="M133" s="125">
        <v>0.71599999999999997</v>
      </c>
      <c r="N133" s="125">
        <v>0.72099999999999997</v>
      </c>
      <c r="O133" s="125">
        <v>0.72699999999999998</v>
      </c>
      <c r="P133" s="126">
        <v>0.74</v>
      </c>
      <c r="Q133" s="125">
        <f>_xlfn.RANK.EQ(Table14[[#This Row],[2023]], Table14[2023], 0)</f>
        <v>86</v>
      </c>
      <c r="R133" s="125" t="str">
        <f>IF(Table14[[#This Row],[2023]]&gt;=0.8,"4",
 IF(Table14[[#This Row],[2023]]&gt;=0.7,"3",
 IF(Table14[[#This Row],[2023]]&gt;=0.5,"2","1")))</f>
        <v>3</v>
      </c>
      <c r="S133" s="125">
        <f>Table14[[#This Row],[2023]] - Table14[[#This Row],[2010]]</f>
        <v>6.4999999999999947E-2</v>
      </c>
      <c r="T133" s="125">
        <f>_xlfn.RANK.EQ(Table14[[#This Row],[Improvement]], Table14[Improvement], 0)</f>
        <v>46</v>
      </c>
    </row>
    <row r="134" spans="2:20" ht="14.4" customHeight="1" x14ac:dyDescent="0.3">
      <c r="B134" s="137" t="s">
        <v>195</v>
      </c>
      <c r="C134" s="125">
        <v>0.57799999999999996</v>
      </c>
      <c r="D134" s="125">
        <v>0.59099999999999997</v>
      </c>
      <c r="E134" s="125">
        <v>0.59099999999999997</v>
      </c>
      <c r="F134" s="125">
        <v>0.59299999999999997</v>
      </c>
      <c r="G134" s="125">
        <v>0.59399999999999997</v>
      </c>
      <c r="H134" s="125">
        <v>0.59199999999999997</v>
      </c>
      <c r="I134" s="125">
        <v>0.59799999999999998</v>
      </c>
      <c r="J134" s="125">
        <v>0.60099999999999998</v>
      </c>
      <c r="K134" s="125">
        <v>0.60299999999999998</v>
      </c>
      <c r="L134" s="125">
        <v>0.61399999999999999</v>
      </c>
      <c r="M134" s="125">
        <v>0.61199999999999999</v>
      </c>
      <c r="N134" s="125">
        <v>0.61399999999999999</v>
      </c>
      <c r="O134" s="125">
        <v>0.61399999999999999</v>
      </c>
      <c r="P134" s="126">
        <v>0.621</v>
      </c>
      <c r="Q134" s="125">
        <f>_xlfn.RANK.EQ(Table14[[#This Row],[2023]], Table14[2023], 0)</f>
        <v>107</v>
      </c>
      <c r="R134" s="125" t="str">
        <f>IF(Table14[[#This Row],[2023]]&gt;=0.8,"4",
 IF(Table14[[#This Row],[2023]]&gt;=0.7,"3",
 IF(Table14[[#This Row],[2023]]&gt;=0.5,"2","1")))</f>
        <v>2</v>
      </c>
      <c r="S134" s="125">
        <f>Table14[[#This Row],[2023]] - Table14[[#This Row],[2010]]</f>
        <v>4.3000000000000038E-2</v>
      </c>
      <c r="T134" s="125">
        <f>_xlfn.RANK.EQ(Table14[[#This Row],[Improvement]], Table14[Improvement], 0)</f>
        <v>81</v>
      </c>
    </row>
    <row r="135" spans="2:20" ht="14.4" customHeight="1" x14ac:dyDescent="0.3">
      <c r="B135" s="137" t="s">
        <v>194</v>
      </c>
      <c r="C135" s="125">
        <v>0.67600000000000005</v>
      </c>
      <c r="D135" s="125">
        <v>0.67100000000000004</v>
      </c>
      <c r="E135" s="125">
        <v>0.67600000000000005</v>
      </c>
      <c r="F135" s="125">
        <v>0.68100000000000005</v>
      </c>
      <c r="G135" s="125">
        <v>0.68300000000000005</v>
      </c>
      <c r="H135" s="125">
        <v>0.69699999999999995</v>
      </c>
      <c r="I135" s="125">
        <v>0.69299999999999995</v>
      </c>
      <c r="J135" s="125">
        <v>0.69599999999999995</v>
      </c>
      <c r="K135" s="125">
        <v>0.69699999999999995</v>
      </c>
      <c r="L135" s="125">
        <v>0.71699999999999997</v>
      </c>
      <c r="M135" s="125">
        <v>0.72599999999999998</v>
      </c>
      <c r="N135" s="125">
        <v>0.71799999999999997</v>
      </c>
      <c r="O135" s="125">
        <v>0.72599999999999998</v>
      </c>
      <c r="P135" s="126">
        <v>0.76600000000000001</v>
      </c>
      <c r="Q135" s="125">
        <f>_xlfn.RANK.EQ(Table14[[#This Row],[2023]], Table14[2023], 0)</f>
        <v>77</v>
      </c>
      <c r="R135" s="125" t="str">
        <f>IF(Table14[[#This Row],[2023]]&gt;=0.8,"4",
 IF(Table14[[#This Row],[2023]]&gt;=0.7,"3",
 IF(Table14[[#This Row],[2023]]&gt;=0.5,"2","1")))</f>
        <v>3</v>
      </c>
      <c r="S135" s="125">
        <f>Table14[[#This Row],[2023]] - Table14[[#This Row],[2010]]</f>
        <v>8.9999999999999969E-2</v>
      </c>
      <c r="T135" s="125">
        <f>_xlfn.RANK.EQ(Table14[[#This Row],[Improvement]], Table14[Improvement], 0)</f>
        <v>18</v>
      </c>
    </row>
    <row r="136" spans="2:20" ht="14.4" customHeight="1" x14ac:dyDescent="0.3">
      <c r="B136" s="137" t="s">
        <v>199</v>
      </c>
      <c r="C136" s="125">
        <v>0.52800000000000002</v>
      </c>
      <c r="D136" s="125">
        <v>0.53400000000000003</v>
      </c>
      <c r="E136" s="125">
        <v>0.54900000000000004</v>
      </c>
      <c r="F136" s="125">
        <v>0.55700000000000005</v>
      </c>
      <c r="G136" s="125">
        <v>0.56100000000000005</v>
      </c>
      <c r="H136" s="125">
        <v>0.56299999999999994</v>
      </c>
      <c r="I136" s="125">
        <v>0.57099999999999995</v>
      </c>
      <c r="J136" s="125">
        <v>0.57799999999999996</v>
      </c>
      <c r="K136" s="125">
        <v>0.57199999999999995</v>
      </c>
      <c r="L136" s="125">
        <v>0.57399999999999995</v>
      </c>
      <c r="M136" s="125">
        <v>0.56899999999999995</v>
      </c>
      <c r="N136" s="125">
        <v>0.56499999999999995</v>
      </c>
      <c r="O136" s="125">
        <v>0.56899999999999995</v>
      </c>
      <c r="P136" s="126">
        <v>0.59499999999999997</v>
      </c>
      <c r="Q136" s="125">
        <f>_xlfn.RANK.EQ(Table14[[#This Row],[2023]], Table14[2023], 0)</f>
        <v>111</v>
      </c>
      <c r="R136" s="125" t="str">
        <f>IF(Table14[[#This Row],[2023]]&gt;=0.8,"4",
 IF(Table14[[#This Row],[2023]]&gt;=0.7,"3",
 IF(Table14[[#This Row],[2023]]&gt;=0.5,"2","1")))</f>
        <v>2</v>
      </c>
      <c r="S136" s="125">
        <f>Table14[[#This Row],[2023]] - Table14[[#This Row],[2010]]</f>
        <v>6.6999999999999948E-2</v>
      </c>
      <c r="T136" s="125">
        <f>_xlfn.RANK.EQ(Table14[[#This Row],[Improvement]], Table14[Improvement], 0)</f>
        <v>42</v>
      </c>
    </row>
    <row r="137" spans="2:20" ht="14.4" customHeight="1" x14ac:dyDescent="0.3">
      <c r="B137" s="139" t="s">
        <v>200</v>
      </c>
      <c r="C137" s="140">
        <v>0.48099999999999998</v>
      </c>
      <c r="D137" s="140">
        <v>0.499</v>
      </c>
      <c r="E137" s="140">
        <v>0.52500000000000002</v>
      </c>
      <c r="F137" s="140">
        <v>0.53700000000000003</v>
      </c>
      <c r="G137" s="140">
        <v>0.54700000000000004</v>
      </c>
      <c r="H137" s="140">
        <v>0.54400000000000004</v>
      </c>
      <c r="I137" s="140">
        <v>0.55800000000000005</v>
      </c>
      <c r="J137" s="140">
        <v>0.56299999999999994</v>
      </c>
      <c r="K137" s="140">
        <v>0.60199999999999998</v>
      </c>
      <c r="L137" s="140">
        <v>0.56000000000000005</v>
      </c>
      <c r="M137" s="140">
        <v>0.55400000000000005</v>
      </c>
      <c r="N137" s="140">
        <v>0.54900000000000004</v>
      </c>
      <c r="O137" s="140">
        <v>0.55000000000000004</v>
      </c>
      <c r="P137" s="141">
        <v>0.59799999999999998</v>
      </c>
      <c r="Q137" s="140">
        <f>_xlfn.RANK.EQ(Table14[[#This Row],[2023]], Table14[2023], 0)</f>
        <v>110</v>
      </c>
      <c r="R137" s="140" t="str">
        <f>IF(Table14[[#This Row],[2023]]&gt;=0.8,"4",
 IF(Table14[[#This Row],[2023]]&gt;=0.7,"3",
 IF(Table14[[#This Row],[2023]]&gt;=0.5,"2","1")))</f>
        <v>2</v>
      </c>
      <c r="S137" s="125">
        <f>Table14[[#This Row],[2023]] - Table14[[#This Row],[2010]]</f>
        <v>0.11699999999999999</v>
      </c>
      <c r="T137" s="125">
        <f>_xlfn.RANK.EQ(Table14[[#This Row],[Improvement]], Table14[Improvement], 0)</f>
        <v>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15</vt:i4>
      </vt:variant>
    </vt:vector>
  </HeadingPairs>
  <TitlesOfParts>
    <vt:vector size="15" baseType="lpstr">
      <vt:lpstr>raw_all</vt:lpstr>
      <vt:lpstr>raw_years</vt:lpstr>
      <vt:lpstr>Raw_internet</vt:lpstr>
      <vt:lpstr>HDI2023</vt:lpstr>
      <vt:lpstr>DATAOFHDI</vt:lpstr>
      <vt:lpstr>Years</vt:lpstr>
      <vt:lpstr>Education_Index</vt:lpstr>
      <vt:lpstr>Internet_Usage</vt:lpstr>
      <vt:lpstr>HDI</vt:lpstr>
      <vt:lpstr>10(EducationIndex)</vt:lpstr>
      <vt:lpstr>R</vt:lpstr>
      <vt:lpstr>2023(EI;IU;HDI)</vt:lpstr>
      <vt:lpstr>COCO(EI;IU;HDI)</vt:lpstr>
      <vt:lpstr>Performance Gap</vt:lpstr>
      <vt:lpstr>PerformanceCOCO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Bayanmunkh Ganbat</dc:creator>
  <cp:keywords/>
  <dc:description/>
  <cp:lastModifiedBy>Lttd</cp:lastModifiedBy>
  <cp:revision/>
  <dcterms:created xsi:type="dcterms:W3CDTF">2025-10-11T14:58:43Z</dcterms:created>
  <dcterms:modified xsi:type="dcterms:W3CDTF">2025-11-11T12:24:26Z</dcterms:modified>
  <cp:category/>
  <cp:contentStatus/>
</cp:coreProperties>
</file>