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pitli\Downloads\"/>
    </mc:Choice>
  </mc:AlternateContent>
  <xr:revisionPtr revIDLastSave="0" documentId="13_ncr:1_{10F880AD-F7B7-4AD8-A1DB-5FD0F156C978}" xr6:coauthVersionLast="47" xr6:coauthVersionMax="47" xr10:uidLastSave="{00000000-0000-0000-0000-000000000000}"/>
  <bookViews>
    <workbookView xWindow="-110" yWindow="-110" windowWidth="25820" windowHeight="15500" firstSheet="9" activeTab="18" xr2:uid="{00000000-000D-0000-FFFF-FFFF00000000}"/>
  </bookViews>
  <sheets>
    <sheet name="OAM+Idealitási Mátrix" sheetId="4" r:id="rId1"/>
    <sheet name="Adatkonzisztencia" sheetId="5" r:id="rId2"/>
    <sheet name="Idealitási dinamika összesítés" sheetId="6" r:id="rId3"/>
    <sheet name="EA dolgozók becslése" sheetId="3" r:id="rId4"/>
    <sheet name="PLN USD átváltás" sheetId="2" r:id="rId5"/>
    <sheet name="2. ábra" sheetId="18" r:id="rId6"/>
    <sheet name="3. ábra" sheetId="16" r:id="rId7"/>
    <sheet name="5. ábra" sheetId="19" r:id="rId8"/>
    <sheet name="6. ábra" sheetId="20" r:id="rId9"/>
    <sheet name="7. ábra" sheetId="21" r:id="rId10"/>
    <sheet name="8. ábra" sheetId="22" r:id="rId11"/>
    <sheet name="9. ábra" sheetId="7" r:id="rId12"/>
    <sheet name="10. ábra" sheetId="10" r:id="rId13"/>
    <sheet name="11. ábra" sheetId="11" r:id="rId14"/>
    <sheet name="12. ábra" sheetId="12" r:id="rId15"/>
    <sheet name="1. táblázat" sheetId="14" r:id="rId16"/>
    <sheet name="2. táblázat" sheetId="15" r:id="rId17"/>
    <sheet name="3. táblázat" sheetId="17" r:id="rId18"/>
    <sheet name="4. táblázat" sheetId="13" r:id="rId19"/>
  </sheets>
  <definedNames>
    <definedName name="_xlnm._FilterDatabase" localSheetId="5" hidden="1">'2. ábra'!$A$1:$H$18</definedName>
    <definedName name="_xlnm._FilterDatabase" localSheetId="7" hidden="1">'5. ábra'!$A$1:$D$16</definedName>
    <definedName name="_xlnm._FilterDatabase" localSheetId="8" hidden="1">'6. ábra'!$A$1:$D$16</definedName>
    <definedName name="_xlnm._FilterDatabase" localSheetId="9" hidden="1">'7. ábra'!$A$1:$D$14</definedName>
    <definedName name="_xlnm._FilterDatabase" localSheetId="10" hidden="1">'8. ábra'!$A$1:$B$29</definedName>
    <definedName name="_xlnm._FilterDatabase" localSheetId="11" hidden="1">'9. ábra'!$A$1:$F$46</definedName>
    <definedName name="_xlnm._FilterDatabase" localSheetId="4" hidden="1">'PLN USD átváltás'!$A$35:$B$48</definedName>
  </definedNames>
  <calcPr calcId="191029"/>
  <pivotCaches>
    <pivotCache cacheId="0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3" l="1"/>
  <c r="B4" i="3"/>
  <c r="B3" i="3"/>
  <c r="B2" i="3"/>
  <c r="B14" i="21" l="1"/>
  <c r="C14" i="21"/>
  <c r="D14" i="21"/>
  <c r="B13" i="21"/>
  <c r="C13" i="21"/>
  <c r="D13" i="21"/>
  <c r="B12" i="21"/>
  <c r="C12" i="21"/>
  <c r="D12" i="21"/>
  <c r="B11" i="21"/>
  <c r="C11" i="21"/>
  <c r="D11" i="21"/>
  <c r="B10" i="21"/>
  <c r="C10" i="21"/>
  <c r="D10" i="21"/>
  <c r="B9" i="21"/>
  <c r="C9" i="21"/>
  <c r="D9" i="21"/>
  <c r="B8" i="21"/>
  <c r="C8" i="21"/>
  <c r="D8" i="21"/>
  <c r="B7" i="21"/>
  <c r="C7" i="21"/>
  <c r="D7" i="21"/>
  <c r="B6" i="21"/>
  <c r="C6" i="21"/>
  <c r="D6" i="21"/>
  <c r="B5" i="21"/>
  <c r="C5" i="21"/>
  <c r="D5" i="21"/>
  <c r="B4" i="21"/>
  <c r="C4" i="21"/>
  <c r="D4" i="21"/>
  <c r="B3" i="21"/>
  <c r="C3" i="21"/>
  <c r="D3" i="21"/>
  <c r="B2" i="21"/>
  <c r="C2" i="21"/>
  <c r="D2" i="21"/>
  <c r="A14" i="21"/>
  <c r="A13" i="21"/>
  <c r="A12" i="21"/>
  <c r="A11" i="21"/>
  <c r="A10" i="21"/>
  <c r="A9" i="21"/>
  <c r="A8" i="21"/>
  <c r="A7" i="21"/>
  <c r="A6" i="21"/>
  <c r="A5" i="21"/>
  <c r="A4" i="21"/>
  <c r="A3" i="21"/>
  <c r="A2" i="21"/>
  <c r="D1" i="21"/>
  <c r="B1" i="21"/>
  <c r="C1" i="21"/>
  <c r="A1" i="21"/>
  <c r="D16" i="20"/>
  <c r="D15" i="20"/>
  <c r="D14" i="20"/>
  <c r="D13" i="20"/>
  <c r="D12" i="20"/>
  <c r="D11" i="20"/>
  <c r="D10" i="20"/>
  <c r="D9" i="20"/>
  <c r="D8" i="20"/>
  <c r="D7" i="20"/>
  <c r="D6" i="20"/>
  <c r="D5" i="20"/>
  <c r="D4" i="20"/>
  <c r="D3" i="20"/>
  <c r="D2" i="20"/>
  <c r="C15" i="20"/>
  <c r="C14" i="20"/>
  <c r="C13" i="20"/>
  <c r="C12" i="20"/>
  <c r="C11" i="20"/>
  <c r="C10" i="20"/>
  <c r="C9" i="20"/>
  <c r="C8" i="20"/>
  <c r="C7" i="20"/>
  <c r="C6" i="20"/>
  <c r="C5" i="20"/>
  <c r="C4" i="20"/>
  <c r="C3" i="20"/>
  <c r="C2" i="20"/>
  <c r="C16" i="20"/>
  <c r="A15" i="20"/>
  <c r="B15" i="20"/>
  <c r="A14" i="20"/>
  <c r="B14" i="20"/>
  <c r="A13" i="20"/>
  <c r="B13" i="20"/>
  <c r="A12" i="20"/>
  <c r="B12" i="20"/>
  <c r="A11" i="20"/>
  <c r="B11" i="20"/>
  <c r="A10" i="20"/>
  <c r="B10" i="20"/>
  <c r="A9" i="20"/>
  <c r="B9" i="20"/>
  <c r="A8" i="20"/>
  <c r="B8" i="20"/>
  <c r="A7" i="20"/>
  <c r="B7" i="20"/>
  <c r="A6" i="20"/>
  <c r="B6" i="20"/>
  <c r="A5" i="20"/>
  <c r="B5" i="20"/>
  <c r="A4" i="20"/>
  <c r="B4" i="20"/>
  <c r="A3" i="20"/>
  <c r="B3" i="20"/>
  <c r="A2" i="20"/>
  <c r="B2" i="20"/>
  <c r="B16" i="20"/>
  <c r="A16" i="20"/>
  <c r="D1" i="20"/>
  <c r="C1" i="20"/>
  <c r="B1" i="20"/>
  <c r="A1" i="20"/>
  <c r="D16" i="19"/>
  <c r="D15" i="19"/>
  <c r="D14" i="19"/>
  <c r="D13" i="19"/>
  <c r="D12" i="19"/>
  <c r="D11" i="19"/>
  <c r="D10" i="19"/>
  <c r="D9" i="19"/>
  <c r="D8" i="19"/>
  <c r="D7" i="19"/>
  <c r="D6" i="19"/>
  <c r="D5" i="19"/>
  <c r="D4" i="19"/>
  <c r="D3" i="19"/>
  <c r="D2" i="19"/>
  <c r="C15" i="19"/>
  <c r="C14" i="19"/>
  <c r="C13" i="19"/>
  <c r="C12" i="19"/>
  <c r="C11" i="19"/>
  <c r="C10" i="19"/>
  <c r="C9" i="19"/>
  <c r="C8" i="19"/>
  <c r="C7" i="19"/>
  <c r="C6" i="19"/>
  <c r="C5" i="19"/>
  <c r="C4" i="19"/>
  <c r="C3" i="19"/>
  <c r="C2" i="19"/>
  <c r="C16" i="19"/>
  <c r="B16" i="19"/>
  <c r="B15" i="19"/>
  <c r="B14" i="19"/>
  <c r="B13" i="19"/>
  <c r="B12" i="19"/>
  <c r="B11" i="19"/>
  <c r="B10" i="19"/>
  <c r="B9" i="19"/>
  <c r="B8" i="19"/>
  <c r="B7" i="19"/>
  <c r="B6" i="19"/>
  <c r="B5" i="19"/>
  <c r="B4" i="19"/>
  <c r="B3" i="19"/>
  <c r="B2" i="19"/>
  <c r="A15" i="19"/>
  <c r="A14" i="19"/>
  <c r="A13" i="19"/>
  <c r="A12" i="19"/>
  <c r="A11" i="19"/>
  <c r="A10" i="19"/>
  <c r="A9" i="19"/>
  <c r="A8" i="19"/>
  <c r="A7" i="19"/>
  <c r="A6" i="19"/>
  <c r="A5" i="19"/>
  <c r="A4" i="19"/>
  <c r="A3" i="19"/>
  <c r="A2" i="19"/>
  <c r="A16" i="19"/>
  <c r="C1" i="19" a="1"/>
  <c r="C1" i="19" s="1"/>
  <c r="B1" i="19"/>
  <c r="A1" i="19"/>
  <c r="A18" i="18"/>
  <c r="B18" i="18"/>
  <c r="C18" i="18"/>
  <c r="D18" i="18"/>
  <c r="E18" i="18"/>
  <c r="F18" i="18"/>
  <c r="G18" i="18"/>
  <c r="H18" i="18"/>
  <c r="A17" i="18"/>
  <c r="B17" i="18"/>
  <c r="C17" i="18"/>
  <c r="D17" i="18"/>
  <c r="E17" i="18"/>
  <c r="F17" i="18"/>
  <c r="G17" i="18"/>
  <c r="H17" i="18"/>
  <c r="A16" i="18"/>
  <c r="B16" i="18"/>
  <c r="C16" i="18"/>
  <c r="D16" i="18"/>
  <c r="E16" i="18"/>
  <c r="F16" i="18"/>
  <c r="G16" i="18"/>
  <c r="H16" i="18"/>
  <c r="A15" i="18"/>
  <c r="B15" i="18"/>
  <c r="C15" i="18"/>
  <c r="D15" i="18"/>
  <c r="E15" i="18"/>
  <c r="F15" i="18"/>
  <c r="G15" i="18"/>
  <c r="H15" i="18"/>
  <c r="A14" i="18"/>
  <c r="B14" i="18"/>
  <c r="C14" i="18"/>
  <c r="D14" i="18"/>
  <c r="E14" i="18"/>
  <c r="F14" i="18"/>
  <c r="G14" i="18"/>
  <c r="H14" i="18"/>
  <c r="A13" i="18"/>
  <c r="B13" i="18"/>
  <c r="C13" i="18"/>
  <c r="D13" i="18"/>
  <c r="E13" i="18"/>
  <c r="F13" i="18"/>
  <c r="G13" i="18"/>
  <c r="H13" i="18"/>
  <c r="A12" i="18"/>
  <c r="B12" i="18"/>
  <c r="C12" i="18"/>
  <c r="D12" i="18"/>
  <c r="E12" i="18"/>
  <c r="F12" i="18"/>
  <c r="G12" i="18"/>
  <c r="H12" i="18"/>
  <c r="A11" i="18"/>
  <c r="B11" i="18"/>
  <c r="C11" i="18"/>
  <c r="D11" i="18"/>
  <c r="E11" i="18"/>
  <c r="F11" i="18"/>
  <c r="G11" i="18"/>
  <c r="H11" i="18"/>
  <c r="A10" i="18"/>
  <c r="B10" i="18"/>
  <c r="C10" i="18"/>
  <c r="D10" i="18"/>
  <c r="E10" i="18"/>
  <c r="F10" i="18"/>
  <c r="G10" i="18"/>
  <c r="H10" i="18"/>
  <c r="A9" i="18"/>
  <c r="B9" i="18"/>
  <c r="C9" i="18"/>
  <c r="D9" i="18"/>
  <c r="E9" i="18"/>
  <c r="F9" i="18"/>
  <c r="G9" i="18"/>
  <c r="H9" i="18"/>
  <c r="A8" i="18"/>
  <c r="B8" i="18"/>
  <c r="C8" i="18"/>
  <c r="D8" i="18"/>
  <c r="E8" i="18"/>
  <c r="F8" i="18"/>
  <c r="G8" i="18"/>
  <c r="H8" i="18"/>
  <c r="A7" i="18"/>
  <c r="B7" i="18"/>
  <c r="C7" i="18"/>
  <c r="D7" i="18"/>
  <c r="E7" i="18"/>
  <c r="F7" i="18"/>
  <c r="G7" i="18"/>
  <c r="H7" i="18"/>
  <c r="A6" i="18"/>
  <c r="B6" i="18"/>
  <c r="C6" i="18"/>
  <c r="D6" i="18"/>
  <c r="E6" i="18"/>
  <c r="F6" i="18"/>
  <c r="G6" i="18"/>
  <c r="H6" i="18"/>
  <c r="A5" i="18"/>
  <c r="B5" i="18"/>
  <c r="C5" i="18"/>
  <c r="D5" i="18"/>
  <c r="E5" i="18"/>
  <c r="F5" i="18"/>
  <c r="G5" i="18"/>
  <c r="H5" i="18"/>
  <c r="A4" i="18"/>
  <c r="B4" i="18"/>
  <c r="C4" i="18"/>
  <c r="D4" i="18"/>
  <c r="E4" i="18"/>
  <c r="F4" i="18"/>
  <c r="G4" i="18"/>
  <c r="H4" i="18"/>
  <c r="A3" i="18"/>
  <c r="B3" i="18"/>
  <c r="C3" i="18"/>
  <c r="D3" i="18"/>
  <c r="E3" i="18"/>
  <c r="F3" i="18"/>
  <c r="G3" i="18"/>
  <c r="H3" i="18"/>
  <c r="B2" i="18"/>
  <c r="C2" i="18"/>
  <c r="D2" i="18"/>
  <c r="E2" i="18"/>
  <c r="F2" i="18"/>
  <c r="G2" i="18"/>
  <c r="H2" i="18"/>
  <c r="A2" i="18"/>
  <c r="H1" i="18"/>
  <c r="D1" i="18"/>
  <c r="A3" i="15"/>
  <c r="A4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2" i="15"/>
  <c r="B2" i="15"/>
  <c r="C2" i="15"/>
  <c r="D2" i="15"/>
  <c r="E2" i="15"/>
  <c r="F2" i="15"/>
  <c r="G2" i="15"/>
  <c r="H2" i="15"/>
  <c r="B3" i="15"/>
  <c r="C3" i="15"/>
  <c r="D3" i="15"/>
  <c r="E3" i="15"/>
  <c r="F3" i="15"/>
  <c r="G3" i="15"/>
  <c r="H3" i="15"/>
  <c r="B4" i="15"/>
  <c r="C4" i="15"/>
  <c r="D4" i="15"/>
  <c r="E4" i="15"/>
  <c r="F4" i="15"/>
  <c r="G4" i="15"/>
  <c r="H4" i="15"/>
  <c r="B5" i="15"/>
  <c r="C5" i="15"/>
  <c r="D5" i="15"/>
  <c r="E5" i="15"/>
  <c r="F5" i="15"/>
  <c r="G5" i="15"/>
  <c r="H5" i="15"/>
  <c r="B6" i="15"/>
  <c r="C6" i="15"/>
  <c r="D6" i="15"/>
  <c r="E6" i="15"/>
  <c r="F6" i="15"/>
  <c r="G6" i="15"/>
  <c r="H6" i="15"/>
  <c r="B7" i="15"/>
  <c r="C7" i="15"/>
  <c r="D7" i="15"/>
  <c r="E7" i="15"/>
  <c r="F7" i="15"/>
  <c r="G7" i="15"/>
  <c r="H7" i="15"/>
  <c r="B8" i="15"/>
  <c r="C8" i="15"/>
  <c r="D8" i="15"/>
  <c r="E8" i="15"/>
  <c r="F8" i="15"/>
  <c r="G8" i="15"/>
  <c r="H8" i="15"/>
  <c r="B9" i="15"/>
  <c r="C9" i="15"/>
  <c r="D9" i="15"/>
  <c r="E9" i="15"/>
  <c r="F9" i="15"/>
  <c r="G9" i="15"/>
  <c r="H9" i="15"/>
  <c r="B10" i="15"/>
  <c r="C10" i="15"/>
  <c r="D10" i="15"/>
  <c r="E10" i="15"/>
  <c r="F10" i="15"/>
  <c r="G10" i="15"/>
  <c r="H10" i="15"/>
  <c r="B11" i="15"/>
  <c r="C11" i="15"/>
  <c r="D11" i="15"/>
  <c r="E11" i="15"/>
  <c r="F11" i="15"/>
  <c r="G11" i="15"/>
  <c r="H11" i="15"/>
  <c r="B12" i="15"/>
  <c r="C12" i="15"/>
  <c r="D12" i="15"/>
  <c r="E12" i="15"/>
  <c r="F12" i="15"/>
  <c r="G12" i="15"/>
  <c r="H12" i="15"/>
  <c r="B13" i="15"/>
  <c r="C13" i="15"/>
  <c r="D13" i="15"/>
  <c r="E13" i="15"/>
  <c r="F13" i="15"/>
  <c r="G13" i="15"/>
  <c r="H13" i="15"/>
  <c r="B14" i="15"/>
  <c r="C14" i="15"/>
  <c r="D14" i="15"/>
  <c r="E14" i="15"/>
  <c r="F14" i="15"/>
  <c r="G14" i="15"/>
  <c r="H14" i="15"/>
  <c r="B15" i="15"/>
  <c r="C15" i="15"/>
  <c r="D15" i="15"/>
  <c r="E15" i="15"/>
  <c r="F15" i="15"/>
  <c r="G15" i="15"/>
  <c r="H15" i="15"/>
  <c r="B16" i="15"/>
  <c r="C16" i="15"/>
  <c r="D16" i="15"/>
  <c r="E16" i="15"/>
  <c r="F16" i="15"/>
  <c r="G16" i="15"/>
  <c r="H16" i="15"/>
  <c r="B17" i="15"/>
  <c r="C17" i="15"/>
  <c r="D17" i="15"/>
  <c r="E17" i="15"/>
  <c r="F17" i="15"/>
  <c r="G17" i="15"/>
  <c r="H17" i="15"/>
  <c r="B18" i="15"/>
  <c r="C18" i="15"/>
  <c r="D18" i="15"/>
  <c r="E18" i="15"/>
  <c r="F18" i="15"/>
  <c r="G18" i="15"/>
  <c r="H18" i="15"/>
  <c r="E1" i="15"/>
  <c r="E1" i="18" s="1"/>
  <c r="F1" i="15"/>
  <c r="F1" i="18" s="1"/>
  <c r="G1" i="15"/>
  <c r="G1" i="18" s="1"/>
  <c r="H1" i="15"/>
  <c r="D1" i="15"/>
  <c r="C1" i="15"/>
  <c r="C1" i="18" s="1"/>
  <c r="B1" i="15"/>
  <c r="B1" i="18" s="1"/>
  <c r="A1" i="15"/>
  <c r="A1" i="18" s="1"/>
  <c r="D5" i="13"/>
  <c r="C5" i="13"/>
  <c r="B5" i="13"/>
  <c r="D2" i="13"/>
  <c r="C2" i="13"/>
  <c r="B2" i="13"/>
  <c r="D1" i="13"/>
  <c r="C1" i="13"/>
  <c r="B1" i="13"/>
  <c r="E32" i="12"/>
  <c r="E15" i="12"/>
  <c r="E2" i="12"/>
  <c r="D2" i="12"/>
  <c r="D3" i="12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1" i="12"/>
  <c r="B2" i="12"/>
  <c r="C2" i="12"/>
  <c r="B3" i="12"/>
  <c r="C3" i="12"/>
  <c r="B4" i="12"/>
  <c r="C4" i="12"/>
  <c r="B5" i="12"/>
  <c r="C5" i="12"/>
  <c r="B6" i="12"/>
  <c r="C6" i="12"/>
  <c r="B7" i="12"/>
  <c r="C7" i="12"/>
  <c r="B8" i="12"/>
  <c r="C8" i="12"/>
  <c r="B9" i="12"/>
  <c r="C9" i="12"/>
  <c r="B10" i="12"/>
  <c r="C10" i="12"/>
  <c r="B11" i="12"/>
  <c r="C11" i="12"/>
  <c r="B12" i="12"/>
  <c r="C12" i="12"/>
  <c r="B13" i="12"/>
  <c r="C13" i="12"/>
  <c r="B14" i="12"/>
  <c r="C14" i="12"/>
  <c r="B15" i="12"/>
  <c r="C15" i="12"/>
  <c r="B16" i="12"/>
  <c r="C16" i="12"/>
  <c r="B17" i="12"/>
  <c r="C17" i="12"/>
  <c r="B18" i="12"/>
  <c r="C18" i="12"/>
  <c r="B19" i="12"/>
  <c r="C19" i="12"/>
  <c r="B20" i="12"/>
  <c r="C20" i="12"/>
  <c r="B21" i="12"/>
  <c r="C21" i="12"/>
  <c r="B22" i="12"/>
  <c r="C22" i="12"/>
  <c r="B23" i="12"/>
  <c r="C23" i="12"/>
  <c r="B24" i="12"/>
  <c r="C24" i="12"/>
  <c r="B25" i="12"/>
  <c r="C25" i="12"/>
  <c r="B26" i="12"/>
  <c r="C26" i="12"/>
  <c r="B27" i="12"/>
  <c r="C27" i="12"/>
  <c r="B28" i="12"/>
  <c r="C28" i="12"/>
  <c r="B29" i="12"/>
  <c r="C29" i="12"/>
  <c r="B30" i="12"/>
  <c r="C30" i="12"/>
  <c r="B31" i="12"/>
  <c r="C31" i="12"/>
  <c r="B32" i="12"/>
  <c r="C32" i="12"/>
  <c r="B33" i="12"/>
  <c r="C33" i="12"/>
  <c r="B34" i="12"/>
  <c r="C34" i="12"/>
  <c r="B35" i="12"/>
  <c r="C35" i="12"/>
  <c r="B36" i="12"/>
  <c r="C36" i="12"/>
  <c r="B37" i="12"/>
  <c r="C37" i="12"/>
  <c r="B38" i="12"/>
  <c r="C38" i="12"/>
  <c r="B39" i="12"/>
  <c r="C39" i="12"/>
  <c r="B40" i="12"/>
  <c r="C40" i="12"/>
  <c r="B41" i="12"/>
  <c r="C41" i="12"/>
  <c r="B42" i="12"/>
  <c r="C42" i="12"/>
  <c r="B43" i="12"/>
  <c r="C43" i="12"/>
  <c r="B44" i="12"/>
  <c r="C44" i="12"/>
  <c r="B45" i="12"/>
  <c r="C45" i="12"/>
  <c r="B46" i="12"/>
  <c r="C46" i="12"/>
  <c r="C1" i="12"/>
  <c r="A2" i="12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B1" i="12"/>
  <c r="A1" i="12"/>
  <c r="F32" i="7"/>
  <c r="F15" i="7"/>
  <c r="F2" i="7"/>
  <c r="F3" i="11"/>
  <c r="F8" i="11"/>
  <c r="F9" i="11"/>
  <c r="F15" i="11"/>
  <c r="F16" i="11"/>
  <c r="F17" i="11"/>
  <c r="F18" i="11"/>
  <c r="F19" i="11"/>
  <c r="F20" i="11"/>
  <c r="F21" i="11"/>
  <c r="F22" i="11"/>
  <c r="F23" i="11"/>
  <c r="F28" i="11"/>
  <c r="F29" i="11"/>
  <c r="F35" i="11"/>
  <c r="F36" i="11"/>
  <c r="F37" i="11"/>
  <c r="F38" i="11"/>
  <c r="F39" i="11"/>
  <c r="F40" i="11"/>
  <c r="F41" i="11"/>
  <c r="F42" i="11"/>
  <c r="F43" i="11"/>
  <c r="E2" i="1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1" i="11"/>
  <c r="D1" i="11" a="1"/>
  <c r="D1" i="11" s="1"/>
  <c r="B1" i="11" a="1"/>
  <c r="B1" i="11" s="1"/>
  <c r="C1" i="11" a="1"/>
  <c r="C1" i="11" s="1"/>
  <c r="A1" i="11" a="1"/>
  <c r="A1" i="11" s="1"/>
  <c r="E32" i="10"/>
  <c r="E15" i="10"/>
  <c r="E2" i="10"/>
  <c r="D32" i="10"/>
  <c r="D3" i="13" s="1"/>
  <c r="D15" i="10"/>
  <c r="C3" i="13" s="1"/>
  <c r="D2" i="10"/>
  <c r="B3" i="13" s="1"/>
  <c r="C1" i="10" a="1"/>
  <c r="C1" i="10" s="1"/>
  <c r="A1" i="10" a="1"/>
  <c r="A1" i="10" s="1"/>
  <c r="B14" i="7"/>
  <c r="C14" i="7"/>
  <c r="D14" i="7"/>
  <c r="B13" i="7"/>
  <c r="C13" i="7"/>
  <c r="D13" i="7"/>
  <c r="B12" i="7"/>
  <c r="C12" i="7"/>
  <c r="D12" i="7"/>
  <c r="B11" i="7"/>
  <c r="C11" i="7"/>
  <c r="D11" i="7"/>
  <c r="B10" i="7"/>
  <c r="C10" i="7"/>
  <c r="D10" i="7"/>
  <c r="B9" i="7"/>
  <c r="C9" i="7"/>
  <c r="D9" i="7"/>
  <c r="B8" i="7"/>
  <c r="C8" i="7"/>
  <c r="D8" i="7"/>
  <c r="B7" i="7"/>
  <c r="C7" i="7"/>
  <c r="D7" i="7"/>
  <c r="B6" i="7"/>
  <c r="C6" i="7"/>
  <c r="D6" i="7"/>
  <c r="B5" i="7"/>
  <c r="C5" i="7"/>
  <c r="D5" i="7"/>
  <c r="B4" i="7"/>
  <c r="C4" i="7"/>
  <c r="D4" i="7"/>
  <c r="B3" i="7"/>
  <c r="C3" i="7"/>
  <c r="D3" i="7"/>
  <c r="B2" i="7"/>
  <c r="C2" i="7"/>
  <c r="D2" i="7"/>
  <c r="B31" i="7"/>
  <c r="C31" i="7"/>
  <c r="D31" i="7"/>
  <c r="B30" i="7"/>
  <c r="C30" i="7"/>
  <c r="D30" i="7"/>
  <c r="B29" i="7"/>
  <c r="C29" i="7"/>
  <c r="D29" i="7"/>
  <c r="B28" i="7"/>
  <c r="C28" i="7"/>
  <c r="D28" i="7"/>
  <c r="B27" i="7"/>
  <c r="C27" i="7"/>
  <c r="D27" i="7"/>
  <c r="B26" i="7"/>
  <c r="C26" i="7"/>
  <c r="D26" i="7"/>
  <c r="B25" i="7"/>
  <c r="C25" i="7"/>
  <c r="D25" i="7"/>
  <c r="B24" i="7"/>
  <c r="C24" i="7"/>
  <c r="D24" i="7"/>
  <c r="B23" i="7"/>
  <c r="C23" i="7"/>
  <c r="D23" i="7"/>
  <c r="B22" i="7"/>
  <c r="C22" i="7"/>
  <c r="D22" i="7"/>
  <c r="B21" i="7"/>
  <c r="C21" i="7"/>
  <c r="D21" i="7"/>
  <c r="E21" i="7" s="1"/>
  <c r="B20" i="7"/>
  <c r="C20" i="7"/>
  <c r="D20" i="7"/>
  <c r="B19" i="7"/>
  <c r="C19" i="7"/>
  <c r="D19" i="7"/>
  <c r="B18" i="7"/>
  <c r="C18" i="7"/>
  <c r="D18" i="7"/>
  <c r="B17" i="7"/>
  <c r="C17" i="7"/>
  <c r="D17" i="7"/>
  <c r="B16" i="7"/>
  <c r="C16" i="7"/>
  <c r="D16" i="7"/>
  <c r="B15" i="7"/>
  <c r="C15" i="7"/>
  <c r="D15" i="7"/>
  <c r="B46" i="7"/>
  <c r="C46" i="7"/>
  <c r="D46" i="7"/>
  <c r="B45" i="7"/>
  <c r="C45" i="7"/>
  <c r="D45" i="7"/>
  <c r="B44" i="7"/>
  <c r="C44" i="7"/>
  <c r="D44" i="7"/>
  <c r="B43" i="7"/>
  <c r="C43" i="7"/>
  <c r="D43" i="7"/>
  <c r="B42" i="7"/>
  <c r="C42" i="7"/>
  <c r="D42" i="7"/>
  <c r="B41" i="7"/>
  <c r="C41" i="7"/>
  <c r="D41" i="7"/>
  <c r="B40" i="7"/>
  <c r="C40" i="7"/>
  <c r="D40" i="7"/>
  <c r="B39" i="7"/>
  <c r="C39" i="7"/>
  <c r="D39" i="7"/>
  <c r="B38" i="7"/>
  <c r="C38" i="7"/>
  <c r="D38" i="7"/>
  <c r="B37" i="7"/>
  <c r="C37" i="7"/>
  <c r="D37" i="7"/>
  <c r="B36" i="7"/>
  <c r="C36" i="7"/>
  <c r="D36" i="7"/>
  <c r="B35" i="7"/>
  <c r="C35" i="7"/>
  <c r="D35" i="7"/>
  <c r="B34" i="7"/>
  <c r="C34" i="7"/>
  <c r="D34" i="7"/>
  <c r="B33" i="7"/>
  <c r="C33" i="7"/>
  <c r="D33" i="7"/>
  <c r="B32" i="7"/>
  <c r="C32" i="7"/>
  <c r="D32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14" i="7"/>
  <c r="A13" i="7"/>
  <c r="A12" i="7"/>
  <c r="A11" i="7"/>
  <c r="A10" i="7"/>
  <c r="A9" i="7"/>
  <c r="A8" i="7"/>
  <c r="A7" i="7"/>
  <c r="A6" i="7"/>
  <c r="A5" i="7"/>
  <c r="A4" i="7"/>
  <c r="A3" i="7"/>
  <c r="A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B1" i="7"/>
  <c r="C1" i="7"/>
  <c r="D1" i="7"/>
  <c r="A1" i="7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14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13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12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L53" i="4"/>
  <c r="AK53" i="4"/>
  <c r="AJ53" i="4"/>
  <c r="AI53" i="4"/>
  <c r="AH53" i="4"/>
  <c r="AG53" i="4"/>
  <c r="AF53" i="4"/>
  <c r="AQ56" i="4"/>
  <c r="AQ57" i="4"/>
  <c r="AQ58" i="4"/>
  <c r="AQ59" i="4"/>
  <c r="AQ60" i="4"/>
  <c r="AQ61" i="4"/>
  <c r="AR54" i="4" s="1"/>
  <c r="AQ62" i="4"/>
  <c r="AQ63" i="4"/>
  <c r="AQ64" i="4"/>
  <c r="AQ65" i="4"/>
  <c r="AQ66" i="4"/>
  <c r="AQ67" i="4"/>
  <c r="AQ68" i="4"/>
  <c r="AQ69" i="4"/>
  <c r="AQ70" i="4"/>
  <c r="AQ71" i="4"/>
  <c r="AQ72" i="4"/>
  <c r="AQ73" i="4"/>
  <c r="AQ74" i="4"/>
  <c r="AQ75" i="4"/>
  <c r="AQ76" i="4"/>
  <c r="AQ77" i="4"/>
  <c r="AQ78" i="4"/>
  <c r="AQ79" i="4"/>
  <c r="AQ80" i="4"/>
  <c r="AQ81" i="4"/>
  <c r="AQ82" i="4"/>
  <c r="AQ83" i="4"/>
  <c r="AQ84" i="4"/>
  <c r="AQ85" i="4"/>
  <c r="AQ86" i="4"/>
  <c r="AQ87" i="4"/>
  <c r="AQ88" i="4"/>
  <c r="AQ89" i="4"/>
  <c r="AQ90" i="4"/>
  <c r="AQ91" i="4"/>
  <c r="AQ92" i="4"/>
  <c r="AQ93" i="4"/>
  <c r="AQ94" i="4"/>
  <c r="AQ95" i="4"/>
  <c r="AQ96" i="4"/>
  <c r="AQ97" i="4"/>
  <c r="AQ98" i="4"/>
  <c r="AQ99" i="4"/>
  <c r="AQ55" i="4"/>
  <c r="AP99" i="4"/>
  <c r="AP98" i="4"/>
  <c r="AP97" i="4"/>
  <c r="AP96" i="4"/>
  <c r="AP95" i="4"/>
  <c r="AP94" i="4"/>
  <c r="AP93" i="4"/>
  <c r="AP92" i="4"/>
  <c r="AP91" i="4"/>
  <c r="AP90" i="4"/>
  <c r="AP89" i="4"/>
  <c r="AP88" i="4"/>
  <c r="AP87" i="4"/>
  <c r="AP86" i="4"/>
  <c r="AP85" i="4"/>
  <c r="AP84" i="4"/>
  <c r="AP83" i="4"/>
  <c r="AP82" i="4"/>
  <c r="AP81" i="4"/>
  <c r="AP80" i="4"/>
  <c r="AP79" i="4"/>
  <c r="AP78" i="4"/>
  <c r="AP77" i="4"/>
  <c r="AP76" i="4"/>
  <c r="AP75" i="4"/>
  <c r="AP74" i="4"/>
  <c r="AP73" i="4"/>
  <c r="AP72" i="4"/>
  <c r="AP71" i="4"/>
  <c r="AP70" i="4"/>
  <c r="AP69" i="4"/>
  <c r="AP68" i="4"/>
  <c r="AP67" i="4"/>
  <c r="AP66" i="4"/>
  <c r="AP65" i="4"/>
  <c r="AP64" i="4"/>
  <c r="AP63" i="4"/>
  <c r="AP62" i="4"/>
  <c r="AP61" i="4"/>
  <c r="AP60" i="4"/>
  <c r="AP59" i="4"/>
  <c r="AP58" i="4"/>
  <c r="AP57" i="4"/>
  <c r="AP56" i="4"/>
  <c r="AP55" i="4"/>
  <c r="AP54" i="4"/>
  <c r="V52" i="5"/>
  <c r="V51" i="5"/>
  <c r="V50" i="5"/>
  <c r="V49" i="5"/>
  <c r="V48" i="5"/>
  <c r="V47" i="5"/>
  <c r="V46" i="5"/>
  <c r="V45" i="5"/>
  <c r="V44" i="5"/>
  <c r="V43" i="5"/>
  <c r="V42" i="5"/>
  <c r="V41" i="5"/>
  <c r="V40" i="5"/>
  <c r="V39" i="5"/>
  <c r="V38" i="5"/>
  <c r="V37" i="5"/>
  <c r="V36" i="5"/>
  <c r="V35" i="5"/>
  <c r="V34" i="5"/>
  <c r="V33" i="5"/>
  <c r="V32" i="5"/>
  <c r="V31" i="5"/>
  <c r="V30" i="5"/>
  <c r="V29" i="5"/>
  <c r="V28" i="5"/>
  <c r="V27" i="5"/>
  <c r="V26" i="5"/>
  <c r="V25" i="5"/>
  <c r="V24" i="5"/>
  <c r="V23" i="5"/>
  <c r="V22" i="5"/>
  <c r="V21" i="5"/>
  <c r="V20" i="5"/>
  <c r="V19" i="5"/>
  <c r="V18" i="5"/>
  <c r="V17" i="5"/>
  <c r="V16" i="5"/>
  <c r="V15" i="5"/>
  <c r="V14" i="5"/>
  <c r="V13" i="5"/>
  <c r="V12" i="5"/>
  <c r="V11" i="5"/>
  <c r="V10" i="5"/>
  <c r="V9" i="5"/>
  <c r="V8" i="5"/>
  <c r="U52" i="5"/>
  <c r="T52" i="5"/>
  <c r="S52" i="5"/>
  <c r="R52" i="5"/>
  <c r="Q52" i="5"/>
  <c r="P52" i="5"/>
  <c r="O52" i="5"/>
  <c r="N52" i="5"/>
  <c r="M52" i="5"/>
  <c r="U51" i="5"/>
  <c r="T51" i="5"/>
  <c r="S51" i="5"/>
  <c r="R51" i="5"/>
  <c r="Q51" i="5"/>
  <c r="P51" i="5"/>
  <c r="O51" i="5"/>
  <c r="N51" i="5"/>
  <c r="M51" i="5"/>
  <c r="U50" i="5"/>
  <c r="T50" i="5"/>
  <c r="S50" i="5"/>
  <c r="R50" i="5"/>
  <c r="Q50" i="5"/>
  <c r="P50" i="5"/>
  <c r="O50" i="5"/>
  <c r="N50" i="5"/>
  <c r="M50" i="5"/>
  <c r="U49" i="5"/>
  <c r="T49" i="5"/>
  <c r="S49" i="5"/>
  <c r="R49" i="5"/>
  <c r="Q49" i="5"/>
  <c r="P49" i="5"/>
  <c r="O49" i="5"/>
  <c r="N49" i="5"/>
  <c r="M49" i="5"/>
  <c r="U48" i="5"/>
  <c r="T48" i="5"/>
  <c r="S48" i="5"/>
  <c r="R48" i="5"/>
  <c r="Q48" i="5"/>
  <c r="P48" i="5"/>
  <c r="O48" i="5"/>
  <c r="N48" i="5"/>
  <c r="M48" i="5"/>
  <c r="U47" i="5"/>
  <c r="T47" i="5"/>
  <c r="S47" i="5"/>
  <c r="R47" i="5"/>
  <c r="Q47" i="5"/>
  <c r="P47" i="5"/>
  <c r="O47" i="5"/>
  <c r="N47" i="5"/>
  <c r="M47" i="5"/>
  <c r="U46" i="5"/>
  <c r="T46" i="5"/>
  <c r="S46" i="5"/>
  <c r="R46" i="5"/>
  <c r="Q46" i="5"/>
  <c r="P46" i="5"/>
  <c r="O46" i="5"/>
  <c r="N46" i="5"/>
  <c r="M46" i="5"/>
  <c r="U45" i="5"/>
  <c r="T45" i="5"/>
  <c r="S45" i="5"/>
  <c r="R45" i="5"/>
  <c r="Q45" i="5"/>
  <c r="P45" i="5"/>
  <c r="O45" i="5"/>
  <c r="N45" i="5"/>
  <c r="M45" i="5"/>
  <c r="U44" i="5"/>
  <c r="T44" i="5"/>
  <c r="S44" i="5"/>
  <c r="R44" i="5"/>
  <c r="Q44" i="5"/>
  <c r="P44" i="5"/>
  <c r="O44" i="5"/>
  <c r="N44" i="5"/>
  <c r="M44" i="5"/>
  <c r="U43" i="5"/>
  <c r="T43" i="5"/>
  <c r="S43" i="5"/>
  <c r="R43" i="5"/>
  <c r="Q43" i="5"/>
  <c r="P43" i="5"/>
  <c r="O43" i="5"/>
  <c r="N43" i="5"/>
  <c r="M43" i="5"/>
  <c r="U42" i="5"/>
  <c r="T42" i="5"/>
  <c r="S42" i="5"/>
  <c r="R42" i="5"/>
  <c r="Q42" i="5"/>
  <c r="P42" i="5"/>
  <c r="O42" i="5"/>
  <c r="N42" i="5"/>
  <c r="M42" i="5"/>
  <c r="U41" i="5"/>
  <c r="T41" i="5"/>
  <c r="S41" i="5"/>
  <c r="R41" i="5"/>
  <c r="Q41" i="5"/>
  <c r="P41" i="5"/>
  <c r="O41" i="5"/>
  <c r="N41" i="5"/>
  <c r="M41" i="5"/>
  <c r="U40" i="5"/>
  <c r="T40" i="5"/>
  <c r="S40" i="5"/>
  <c r="R40" i="5"/>
  <c r="Q40" i="5"/>
  <c r="P40" i="5"/>
  <c r="O40" i="5"/>
  <c r="N40" i="5"/>
  <c r="M40" i="5"/>
  <c r="U39" i="5"/>
  <c r="T39" i="5"/>
  <c r="S39" i="5"/>
  <c r="R39" i="5"/>
  <c r="Q39" i="5"/>
  <c r="P39" i="5"/>
  <c r="O39" i="5"/>
  <c r="N39" i="5"/>
  <c r="M39" i="5"/>
  <c r="U38" i="5"/>
  <c r="T38" i="5"/>
  <c r="S38" i="5"/>
  <c r="R38" i="5"/>
  <c r="Q38" i="5"/>
  <c r="P38" i="5"/>
  <c r="O38" i="5"/>
  <c r="N38" i="5"/>
  <c r="M38" i="5"/>
  <c r="U37" i="5"/>
  <c r="T37" i="5"/>
  <c r="S37" i="5"/>
  <c r="R37" i="5"/>
  <c r="Q37" i="5"/>
  <c r="P37" i="5"/>
  <c r="O37" i="5"/>
  <c r="N37" i="5"/>
  <c r="M37" i="5"/>
  <c r="U36" i="5"/>
  <c r="T36" i="5"/>
  <c r="S36" i="5"/>
  <c r="R36" i="5"/>
  <c r="Q36" i="5"/>
  <c r="P36" i="5"/>
  <c r="O36" i="5"/>
  <c r="N36" i="5"/>
  <c r="M36" i="5"/>
  <c r="U35" i="5"/>
  <c r="T35" i="5"/>
  <c r="S35" i="5"/>
  <c r="R35" i="5"/>
  <c r="Q35" i="5"/>
  <c r="P35" i="5"/>
  <c r="O35" i="5"/>
  <c r="N35" i="5"/>
  <c r="M35" i="5"/>
  <c r="U34" i="5"/>
  <c r="T34" i="5"/>
  <c r="S34" i="5"/>
  <c r="R34" i="5"/>
  <c r="Q34" i="5"/>
  <c r="P34" i="5"/>
  <c r="O34" i="5"/>
  <c r="N34" i="5"/>
  <c r="M34" i="5"/>
  <c r="U33" i="5"/>
  <c r="T33" i="5"/>
  <c r="S33" i="5"/>
  <c r="R33" i="5"/>
  <c r="Q33" i="5"/>
  <c r="P33" i="5"/>
  <c r="O33" i="5"/>
  <c r="N33" i="5"/>
  <c r="M33" i="5"/>
  <c r="U32" i="5"/>
  <c r="T32" i="5"/>
  <c r="S32" i="5"/>
  <c r="R32" i="5"/>
  <c r="Q32" i="5"/>
  <c r="P32" i="5"/>
  <c r="O32" i="5"/>
  <c r="N32" i="5"/>
  <c r="M32" i="5"/>
  <c r="U31" i="5"/>
  <c r="T31" i="5"/>
  <c r="S31" i="5"/>
  <c r="R31" i="5"/>
  <c r="Q31" i="5"/>
  <c r="P31" i="5"/>
  <c r="O31" i="5"/>
  <c r="N31" i="5"/>
  <c r="M31" i="5"/>
  <c r="U30" i="5"/>
  <c r="T30" i="5"/>
  <c r="S30" i="5"/>
  <c r="R30" i="5"/>
  <c r="Q30" i="5"/>
  <c r="P30" i="5"/>
  <c r="O30" i="5"/>
  <c r="N30" i="5"/>
  <c r="M30" i="5"/>
  <c r="U29" i="5"/>
  <c r="T29" i="5"/>
  <c r="S29" i="5"/>
  <c r="R29" i="5"/>
  <c r="Q29" i="5"/>
  <c r="P29" i="5"/>
  <c r="O29" i="5"/>
  <c r="N29" i="5"/>
  <c r="M29" i="5"/>
  <c r="U28" i="5"/>
  <c r="T28" i="5"/>
  <c r="S28" i="5"/>
  <c r="R28" i="5"/>
  <c r="Q28" i="5"/>
  <c r="P28" i="5"/>
  <c r="O28" i="5"/>
  <c r="N28" i="5"/>
  <c r="M28" i="5"/>
  <c r="U27" i="5"/>
  <c r="T27" i="5"/>
  <c r="S27" i="5"/>
  <c r="R27" i="5"/>
  <c r="Q27" i="5"/>
  <c r="P27" i="5"/>
  <c r="O27" i="5"/>
  <c r="N27" i="5"/>
  <c r="M27" i="5"/>
  <c r="U26" i="5"/>
  <c r="T26" i="5"/>
  <c r="S26" i="5"/>
  <c r="R26" i="5"/>
  <c r="Q26" i="5"/>
  <c r="P26" i="5"/>
  <c r="O26" i="5"/>
  <c r="N26" i="5"/>
  <c r="M26" i="5"/>
  <c r="U25" i="5"/>
  <c r="T25" i="5"/>
  <c r="S25" i="5"/>
  <c r="R25" i="5"/>
  <c r="Q25" i="5"/>
  <c r="P25" i="5"/>
  <c r="O25" i="5"/>
  <c r="N25" i="5"/>
  <c r="M25" i="5"/>
  <c r="U24" i="5"/>
  <c r="T24" i="5"/>
  <c r="S24" i="5"/>
  <c r="R24" i="5"/>
  <c r="Q24" i="5"/>
  <c r="P24" i="5"/>
  <c r="O24" i="5"/>
  <c r="N24" i="5"/>
  <c r="M24" i="5"/>
  <c r="U23" i="5"/>
  <c r="T23" i="5"/>
  <c r="S23" i="5"/>
  <c r="R23" i="5"/>
  <c r="Q23" i="5"/>
  <c r="P23" i="5"/>
  <c r="O23" i="5"/>
  <c r="N23" i="5"/>
  <c r="M23" i="5"/>
  <c r="U22" i="5"/>
  <c r="T22" i="5"/>
  <c r="S22" i="5"/>
  <c r="R22" i="5"/>
  <c r="Q22" i="5"/>
  <c r="P22" i="5"/>
  <c r="O22" i="5"/>
  <c r="N22" i="5"/>
  <c r="M22" i="5"/>
  <c r="U21" i="5"/>
  <c r="T21" i="5"/>
  <c r="S21" i="5"/>
  <c r="R21" i="5"/>
  <c r="Q21" i="5"/>
  <c r="P21" i="5"/>
  <c r="O21" i="5"/>
  <c r="N21" i="5"/>
  <c r="M21" i="5"/>
  <c r="U20" i="5"/>
  <c r="T20" i="5"/>
  <c r="S20" i="5"/>
  <c r="R20" i="5"/>
  <c r="Q20" i="5"/>
  <c r="P20" i="5"/>
  <c r="O20" i="5"/>
  <c r="N20" i="5"/>
  <c r="M20" i="5"/>
  <c r="U19" i="5"/>
  <c r="T19" i="5"/>
  <c r="S19" i="5"/>
  <c r="R19" i="5"/>
  <c r="Q19" i="5"/>
  <c r="P19" i="5"/>
  <c r="O19" i="5"/>
  <c r="N19" i="5"/>
  <c r="M19" i="5"/>
  <c r="U18" i="5"/>
  <c r="T18" i="5"/>
  <c r="S18" i="5"/>
  <c r="R18" i="5"/>
  <c r="Q18" i="5"/>
  <c r="P18" i="5"/>
  <c r="O18" i="5"/>
  <c r="N18" i="5"/>
  <c r="M18" i="5"/>
  <c r="U17" i="5"/>
  <c r="T17" i="5"/>
  <c r="S17" i="5"/>
  <c r="R17" i="5"/>
  <c r="Q17" i="5"/>
  <c r="P17" i="5"/>
  <c r="O17" i="5"/>
  <c r="N17" i="5"/>
  <c r="M17" i="5"/>
  <c r="U16" i="5"/>
  <c r="T16" i="5"/>
  <c r="S16" i="5"/>
  <c r="R16" i="5"/>
  <c r="Q16" i="5"/>
  <c r="P16" i="5"/>
  <c r="O16" i="5"/>
  <c r="N16" i="5"/>
  <c r="M16" i="5"/>
  <c r="U15" i="5"/>
  <c r="T15" i="5"/>
  <c r="S15" i="5"/>
  <c r="R15" i="5"/>
  <c r="Q15" i="5"/>
  <c r="P15" i="5"/>
  <c r="O15" i="5"/>
  <c r="N15" i="5"/>
  <c r="M15" i="5"/>
  <c r="U14" i="5"/>
  <c r="T14" i="5"/>
  <c r="S14" i="5"/>
  <c r="R14" i="5"/>
  <c r="Q14" i="5"/>
  <c r="P14" i="5"/>
  <c r="O14" i="5"/>
  <c r="N14" i="5"/>
  <c r="M14" i="5"/>
  <c r="U13" i="5"/>
  <c r="T13" i="5"/>
  <c r="S13" i="5"/>
  <c r="R13" i="5"/>
  <c r="Q13" i="5"/>
  <c r="P13" i="5"/>
  <c r="O13" i="5"/>
  <c r="N13" i="5"/>
  <c r="M13" i="5"/>
  <c r="U12" i="5"/>
  <c r="T12" i="5"/>
  <c r="S12" i="5"/>
  <c r="R12" i="5"/>
  <c r="Q12" i="5"/>
  <c r="P12" i="5"/>
  <c r="O12" i="5"/>
  <c r="N12" i="5"/>
  <c r="M12" i="5"/>
  <c r="U11" i="5"/>
  <c r="T11" i="5"/>
  <c r="S11" i="5"/>
  <c r="R11" i="5"/>
  <c r="Q11" i="5"/>
  <c r="P11" i="5"/>
  <c r="O11" i="5"/>
  <c r="N11" i="5"/>
  <c r="M11" i="5"/>
  <c r="U10" i="5"/>
  <c r="T10" i="5"/>
  <c r="S10" i="5"/>
  <c r="R10" i="5"/>
  <c r="Q10" i="5"/>
  <c r="P10" i="5"/>
  <c r="O10" i="5"/>
  <c r="N10" i="5"/>
  <c r="M10" i="5"/>
  <c r="U9" i="5"/>
  <c r="T9" i="5"/>
  <c r="S9" i="5"/>
  <c r="R9" i="5"/>
  <c r="Q9" i="5"/>
  <c r="P9" i="5"/>
  <c r="O9" i="5"/>
  <c r="N9" i="5"/>
  <c r="M9" i="5"/>
  <c r="U8" i="5"/>
  <c r="T8" i="5"/>
  <c r="S8" i="5"/>
  <c r="R8" i="5"/>
  <c r="Q8" i="5"/>
  <c r="P8" i="5"/>
  <c r="O8" i="5"/>
  <c r="N8" i="5"/>
  <c r="M8" i="5"/>
  <c r="AO99" i="4"/>
  <c r="AO98" i="4"/>
  <c r="AO97" i="4"/>
  <c r="AO96" i="4"/>
  <c r="AO95" i="4"/>
  <c r="AO94" i="4"/>
  <c r="AO93" i="4"/>
  <c r="AO92" i="4"/>
  <c r="AO91" i="4"/>
  <c r="AO90" i="4"/>
  <c r="AO89" i="4"/>
  <c r="AO88" i="4"/>
  <c r="AO87" i="4"/>
  <c r="AO86" i="4"/>
  <c r="AO85" i="4"/>
  <c r="AO84" i="4"/>
  <c r="AO83" i="4"/>
  <c r="AO82" i="4"/>
  <c r="AO81" i="4"/>
  <c r="AO80" i="4"/>
  <c r="AO79" i="4"/>
  <c r="AO78" i="4"/>
  <c r="AO77" i="4"/>
  <c r="AO76" i="4"/>
  <c r="AO75" i="4"/>
  <c r="AO74" i="4"/>
  <c r="AO73" i="4"/>
  <c r="AO72" i="4"/>
  <c r="AO71" i="4"/>
  <c r="AO70" i="4"/>
  <c r="AO69" i="4"/>
  <c r="AO68" i="4"/>
  <c r="AO67" i="4"/>
  <c r="AO66" i="4"/>
  <c r="AO65" i="4"/>
  <c r="AO64" i="4"/>
  <c r="AO63" i="4"/>
  <c r="AO62" i="4"/>
  <c r="AO61" i="4"/>
  <c r="AO60" i="4"/>
  <c r="AO59" i="4"/>
  <c r="AO58" i="4"/>
  <c r="AO57" i="4"/>
  <c r="AO56" i="4"/>
  <c r="AO55" i="4"/>
  <c r="AO54" i="4"/>
  <c r="AD54" i="4"/>
  <c r="AE47" i="4"/>
  <c r="AE99" i="4" s="1"/>
  <c r="AD47" i="4"/>
  <c r="AD99" i="4" s="1"/>
  <c r="Y47" i="4"/>
  <c r="AN47" i="4" s="1"/>
  <c r="AN99" i="4" s="1"/>
  <c r="M47" i="4"/>
  <c r="D47" i="4"/>
  <c r="S47" i="4" s="1"/>
  <c r="AK47" i="4" s="1"/>
  <c r="AK99" i="4" s="1"/>
  <c r="AE46" i="4"/>
  <c r="AE98" i="4" s="1"/>
  <c r="AD46" i="4"/>
  <c r="AD98" i="4" s="1"/>
  <c r="Y46" i="4"/>
  <c r="AN46" i="4" s="1"/>
  <c r="M46" i="4"/>
  <c r="D46" i="4"/>
  <c r="AE45" i="4"/>
  <c r="AE97" i="4" s="1"/>
  <c r="AD45" i="4"/>
  <c r="AD97" i="4" s="1"/>
  <c r="Y45" i="4"/>
  <c r="AN45" i="4" s="1"/>
  <c r="M45" i="4"/>
  <c r="D45" i="4"/>
  <c r="X45" i="4" s="1"/>
  <c r="AM45" i="4" s="1"/>
  <c r="AE44" i="4"/>
  <c r="AE96" i="4" s="1"/>
  <c r="AD44" i="4"/>
  <c r="AD96" i="4" s="1"/>
  <c r="Y44" i="4"/>
  <c r="AN44" i="4" s="1"/>
  <c r="M44" i="4"/>
  <c r="D44" i="4"/>
  <c r="S44" i="4" s="1"/>
  <c r="AK44" i="4" s="1"/>
  <c r="AE43" i="4"/>
  <c r="AE95" i="4" s="1"/>
  <c r="AD43" i="4"/>
  <c r="AD95" i="4" s="1"/>
  <c r="Y43" i="4"/>
  <c r="AN43" i="4" s="1"/>
  <c r="M43" i="4"/>
  <c r="D43" i="4"/>
  <c r="AE42" i="4"/>
  <c r="AE94" i="4" s="1"/>
  <c r="AD42" i="4"/>
  <c r="AD94" i="4" s="1"/>
  <c r="Y42" i="4"/>
  <c r="AN42" i="4" s="1"/>
  <c r="M42" i="4"/>
  <c r="D42" i="4"/>
  <c r="V42" i="4" s="1"/>
  <c r="AL42" i="4" s="1"/>
  <c r="AE41" i="4"/>
  <c r="AE93" i="4" s="1"/>
  <c r="AD41" i="4"/>
  <c r="AD93" i="4" s="1"/>
  <c r="Y41" i="4"/>
  <c r="AN41" i="4" s="1"/>
  <c r="M41" i="4"/>
  <c r="D41" i="4"/>
  <c r="Q41" i="4" s="1"/>
  <c r="AJ41" i="4" s="1"/>
  <c r="AE40" i="4"/>
  <c r="AE92" i="4" s="1"/>
  <c r="AD40" i="4"/>
  <c r="AD92" i="4" s="1"/>
  <c r="Y40" i="4"/>
  <c r="AN40" i="4" s="1"/>
  <c r="M40" i="4"/>
  <c r="D40" i="4"/>
  <c r="L40" i="4" s="1"/>
  <c r="AH40" i="4" s="1"/>
  <c r="AE39" i="4"/>
  <c r="AE91" i="4" s="1"/>
  <c r="AD39" i="4"/>
  <c r="AD91" i="4" s="1"/>
  <c r="Y39" i="4"/>
  <c r="AN39" i="4" s="1"/>
  <c r="M39" i="4"/>
  <c r="D39" i="4"/>
  <c r="X39" i="4" s="1"/>
  <c r="AM39" i="4" s="1"/>
  <c r="AE38" i="4"/>
  <c r="AE90" i="4" s="1"/>
  <c r="AD38" i="4"/>
  <c r="AD90" i="4" s="1"/>
  <c r="Y38" i="4"/>
  <c r="AN38" i="4" s="1"/>
  <c r="M38" i="4"/>
  <c r="D38" i="4"/>
  <c r="V38" i="4" s="1"/>
  <c r="AL38" i="4" s="1"/>
  <c r="AE37" i="4"/>
  <c r="AE89" i="4" s="1"/>
  <c r="AD37" i="4"/>
  <c r="AD89" i="4" s="1"/>
  <c r="Y37" i="4"/>
  <c r="AN37" i="4" s="1"/>
  <c r="M37" i="4"/>
  <c r="D37" i="4"/>
  <c r="J37" i="4" s="1"/>
  <c r="AE36" i="4"/>
  <c r="AE88" i="4" s="1"/>
  <c r="AD36" i="4"/>
  <c r="AD88" i="4" s="1"/>
  <c r="Y36" i="4"/>
  <c r="AN36" i="4" s="1"/>
  <c r="M36" i="4"/>
  <c r="D36" i="4"/>
  <c r="S36" i="4" s="1"/>
  <c r="AK36" i="4" s="1"/>
  <c r="AE35" i="4"/>
  <c r="AE87" i="4" s="1"/>
  <c r="AD35" i="4"/>
  <c r="AD87" i="4" s="1"/>
  <c r="Y35" i="4"/>
  <c r="AN35" i="4" s="1"/>
  <c r="M35" i="4"/>
  <c r="D35" i="4"/>
  <c r="J35" i="4" s="1"/>
  <c r="AE34" i="4"/>
  <c r="AE86" i="4" s="1"/>
  <c r="AD34" i="4"/>
  <c r="AD86" i="4" s="1"/>
  <c r="Y34" i="4"/>
  <c r="AN34" i="4" s="1"/>
  <c r="M34" i="4"/>
  <c r="D34" i="4"/>
  <c r="S34" i="4" s="1"/>
  <c r="AK34" i="4" s="1"/>
  <c r="AE33" i="4"/>
  <c r="AE85" i="4" s="1"/>
  <c r="AD33" i="4"/>
  <c r="AD85" i="4" s="1"/>
  <c r="Y33" i="4"/>
  <c r="AN33" i="4" s="1"/>
  <c r="M33" i="4"/>
  <c r="D33" i="4"/>
  <c r="V33" i="4" s="1"/>
  <c r="AL33" i="4" s="1"/>
  <c r="AE32" i="4"/>
  <c r="AE84" i="4" s="1"/>
  <c r="AD32" i="4"/>
  <c r="AD84" i="4" s="1"/>
  <c r="M32" i="4"/>
  <c r="D32" i="4"/>
  <c r="V32" i="4" s="1"/>
  <c r="AL32" i="4" s="1"/>
  <c r="AE31" i="4"/>
  <c r="AE83" i="4" s="1"/>
  <c r="AD31" i="4"/>
  <c r="AD83" i="4" s="1"/>
  <c r="M31" i="4"/>
  <c r="D31" i="4"/>
  <c r="V31" i="4" s="1"/>
  <c r="AL31" i="4" s="1"/>
  <c r="AE30" i="4"/>
  <c r="AE82" i="4" s="1"/>
  <c r="AD30" i="4"/>
  <c r="AD82" i="4" s="1"/>
  <c r="M30" i="4"/>
  <c r="D30" i="4"/>
  <c r="V30" i="4" s="1"/>
  <c r="AL30" i="4" s="1"/>
  <c r="AE29" i="4"/>
  <c r="AE81" i="4" s="1"/>
  <c r="AD29" i="4"/>
  <c r="AD81" i="4" s="1"/>
  <c r="M29" i="4"/>
  <c r="D29" i="4"/>
  <c r="V29" i="4" s="1"/>
  <c r="AL29" i="4" s="1"/>
  <c r="AE28" i="4"/>
  <c r="AE80" i="4" s="1"/>
  <c r="AD28" i="4"/>
  <c r="AD80" i="4" s="1"/>
  <c r="M28" i="4"/>
  <c r="D28" i="4"/>
  <c r="V28" i="4" s="1"/>
  <c r="AL28" i="4" s="1"/>
  <c r="AE27" i="4"/>
  <c r="AE79" i="4" s="1"/>
  <c r="AD27" i="4"/>
  <c r="AD79" i="4" s="1"/>
  <c r="M27" i="4"/>
  <c r="D27" i="4"/>
  <c r="V27" i="4" s="1"/>
  <c r="AL27" i="4" s="1"/>
  <c r="AE26" i="4"/>
  <c r="AE78" i="4" s="1"/>
  <c r="AD26" i="4"/>
  <c r="AD78" i="4" s="1"/>
  <c r="Y26" i="4"/>
  <c r="AN26" i="4" s="1"/>
  <c r="M26" i="4"/>
  <c r="D26" i="4"/>
  <c r="S26" i="4" s="1"/>
  <c r="AK26" i="4" s="1"/>
  <c r="AE25" i="4"/>
  <c r="AE77" i="4" s="1"/>
  <c r="AD25" i="4"/>
  <c r="AD77" i="4" s="1"/>
  <c r="Y25" i="4"/>
  <c r="AN25" i="4" s="1"/>
  <c r="M25" i="4"/>
  <c r="D25" i="4"/>
  <c r="Q25" i="4" s="1"/>
  <c r="AJ25" i="4" s="1"/>
  <c r="AE24" i="4"/>
  <c r="AE76" i="4" s="1"/>
  <c r="AD24" i="4"/>
  <c r="AD76" i="4" s="1"/>
  <c r="Y24" i="4"/>
  <c r="AN24" i="4" s="1"/>
  <c r="M24" i="4"/>
  <c r="D24" i="4"/>
  <c r="S24" i="4" s="1"/>
  <c r="AK24" i="4" s="1"/>
  <c r="AE23" i="4"/>
  <c r="AE75" i="4" s="1"/>
  <c r="AD23" i="4"/>
  <c r="AD75" i="4" s="1"/>
  <c r="Y23" i="4"/>
  <c r="AN23" i="4" s="1"/>
  <c r="M23" i="4"/>
  <c r="D23" i="4"/>
  <c r="X23" i="4" s="1"/>
  <c r="AM23" i="4" s="1"/>
  <c r="AE22" i="4"/>
  <c r="AE74" i="4" s="1"/>
  <c r="AD22" i="4"/>
  <c r="AD74" i="4" s="1"/>
  <c r="Y22" i="4"/>
  <c r="AN22" i="4" s="1"/>
  <c r="M22" i="4"/>
  <c r="D22" i="4"/>
  <c r="S22" i="4" s="1"/>
  <c r="AK22" i="4" s="1"/>
  <c r="AE21" i="4"/>
  <c r="AE73" i="4" s="1"/>
  <c r="AD21" i="4"/>
  <c r="AD73" i="4" s="1"/>
  <c r="Y21" i="4"/>
  <c r="AN21" i="4" s="1"/>
  <c r="M21" i="4"/>
  <c r="D21" i="4"/>
  <c r="Q21" i="4" s="1"/>
  <c r="AJ21" i="4" s="1"/>
  <c r="AE20" i="4"/>
  <c r="AE72" i="4" s="1"/>
  <c r="AD20" i="4"/>
  <c r="AD72" i="4" s="1"/>
  <c r="Y20" i="4"/>
  <c r="AN20" i="4" s="1"/>
  <c r="M20" i="4"/>
  <c r="D20" i="4"/>
  <c r="J20" i="4" s="1"/>
  <c r="AE19" i="4"/>
  <c r="AE71" i="4" s="1"/>
  <c r="AD19" i="4"/>
  <c r="AD71" i="4" s="1"/>
  <c r="Y19" i="4"/>
  <c r="AN19" i="4" s="1"/>
  <c r="M19" i="4"/>
  <c r="D19" i="4"/>
  <c r="S19" i="4" s="1"/>
  <c r="AK19" i="4" s="1"/>
  <c r="AE18" i="4"/>
  <c r="AE70" i="4" s="1"/>
  <c r="AD18" i="4"/>
  <c r="AD70" i="4" s="1"/>
  <c r="Y18" i="4"/>
  <c r="AN18" i="4" s="1"/>
  <c r="M18" i="4"/>
  <c r="D18" i="4"/>
  <c r="O18" i="4" s="1"/>
  <c r="AI18" i="4" s="1"/>
  <c r="AE17" i="4"/>
  <c r="AE69" i="4" s="1"/>
  <c r="AD17" i="4"/>
  <c r="AD69" i="4" s="1"/>
  <c r="Y17" i="4"/>
  <c r="AN17" i="4" s="1"/>
  <c r="M17" i="4"/>
  <c r="D17" i="4"/>
  <c r="O17" i="4" s="1"/>
  <c r="AI17" i="4" s="1"/>
  <c r="AE16" i="4"/>
  <c r="AE68" i="4" s="1"/>
  <c r="AD16" i="4"/>
  <c r="AD68" i="4" s="1"/>
  <c r="Y16" i="4"/>
  <c r="AN16" i="4" s="1"/>
  <c r="M16" i="4"/>
  <c r="D16" i="4"/>
  <c r="Q16" i="4" s="1"/>
  <c r="AJ16" i="4" s="1"/>
  <c r="AE15" i="4"/>
  <c r="AE67" i="4" s="1"/>
  <c r="AD15" i="4"/>
  <c r="AD67" i="4" s="1"/>
  <c r="Y15" i="4"/>
  <c r="AN15" i="4" s="1"/>
  <c r="M15" i="4"/>
  <c r="D15" i="4"/>
  <c r="X15" i="4" s="1"/>
  <c r="AM15" i="4" s="1"/>
  <c r="AE14" i="4"/>
  <c r="AE66" i="4" s="1"/>
  <c r="AD14" i="4"/>
  <c r="AD66" i="4" s="1"/>
  <c r="Y14" i="4"/>
  <c r="AN14" i="4" s="1"/>
  <c r="M14" i="4"/>
  <c r="D14" i="4"/>
  <c r="S14" i="4" s="1"/>
  <c r="AK14" i="4" s="1"/>
  <c r="AE13" i="4"/>
  <c r="AE65" i="4" s="1"/>
  <c r="AD13" i="4"/>
  <c r="AD65" i="4" s="1"/>
  <c r="Y13" i="4"/>
  <c r="AN13" i="4" s="1"/>
  <c r="M13" i="4"/>
  <c r="D13" i="4"/>
  <c r="S13" i="4" s="1"/>
  <c r="AK13" i="4" s="1"/>
  <c r="AE12" i="4"/>
  <c r="AE64" i="4" s="1"/>
  <c r="AD12" i="4"/>
  <c r="AD64" i="4" s="1"/>
  <c r="Y12" i="4"/>
  <c r="AN12" i="4" s="1"/>
  <c r="M12" i="4"/>
  <c r="D12" i="4"/>
  <c r="J12" i="4" s="1"/>
  <c r="AE11" i="4"/>
  <c r="AE63" i="4" s="1"/>
  <c r="AD11" i="4"/>
  <c r="AD63" i="4" s="1"/>
  <c r="Y11" i="4"/>
  <c r="AN11" i="4" s="1"/>
  <c r="M11" i="4"/>
  <c r="D11" i="4"/>
  <c r="O11" i="4" s="1"/>
  <c r="AI11" i="4" s="1"/>
  <c r="AE10" i="4"/>
  <c r="AE62" i="4" s="1"/>
  <c r="AD10" i="4"/>
  <c r="AD62" i="4" s="1"/>
  <c r="Y10" i="4"/>
  <c r="AN10" i="4" s="1"/>
  <c r="M10" i="4"/>
  <c r="D10" i="4"/>
  <c r="V10" i="4" s="1"/>
  <c r="AL10" i="4" s="1"/>
  <c r="AE9" i="4"/>
  <c r="AE61" i="4" s="1"/>
  <c r="AD9" i="4"/>
  <c r="AD61" i="4" s="1"/>
  <c r="Y9" i="4"/>
  <c r="AN9" i="4" s="1"/>
  <c r="M9" i="4"/>
  <c r="D9" i="4"/>
  <c r="S9" i="4" s="1"/>
  <c r="AK9" i="4" s="1"/>
  <c r="AE8" i="4"/>
  <c r="AE60" i="4" s="1"/>
  <c r="AD8" i="4"/>
  <c r="AD60" i="4" s="1"/>
  <c r="Y8" i="4"/>
  <c r="AN8" i="4" s="1"/>
  <c r="M8" i="4"/>
  <c r="D8" i="4"/>
  <c r="Q8" i="4" s="1"/>
  <c r="AJ8" i="4" s="1"/>
  <c r="AE7" i="4"/>
  <c r="AE59" i="4" s="1"/>
  <c r="AD7" i="4"/>
  <c r="AD59" i="4" s="1"/>
  <c r="Y7" i="4"/>
  <c r="AN7" i="4" s="1"/>
  <c r="M7" i="4"/>
  <c r="D7" i="4"/>
  <c r="X7" i="4" s="1"/>
  <c r="AM7" i="4" s="1"/>
  <c r="AE6" i="4"/>
  <c r="AE58" i="4" s="1"/>
  <c r="AD6" i="4"/>
  <c r="AD58" i="4" s="1"/>
  <c r="Y6" i="4"/>
  <c r="AN6" i="4" s="1"/>
  <c r="M6" i="4"/>
  <c r="D6" i="4"/>
  <c r="J6" i="4" s="1"/>
  <c r="AE5" i="4"/>
  <c r="AE57" i="4" s="1"/>
  <c r="AD5" i="4"/>
  <c r="AD57" i="4" s="1"/>
  <c r="Y5" i="4"/>
  <c r="AN5" i="4" s="1"/>
  <c r="M5" i="4"/>
  <c r="D5" i="4"/>
  <c r="S5" i="4" s="1"/>
  <c r="AK5" i="4" s="1"/>
  <c r="AE4" i="4"/>
  <c r="AE56" i="4" s="1"/>
  <c r="AD4" i="4"/>
  <c r="AD56" i="4" s="1"/>
  <c r="Y4" i="4"/>
  <c r="AN4" i="4" s="1"/>
  <c r="M4" i="4"/>
  <c r="D4" i="4"/>
  <c r="J4" i="4" s="1"/>
  <c r="AE3" i="4"/>
  <c r="AE55" i="4" s="1"/>
  <c r="AD3" i="4"/>
  <c r="AD55" i="4" s="1"/>
  <c r="Y3" i="4"/>
  <c r="AN3" i="4" s="1"/>
  <c r="M3" i="4"/>
  <c r="D3" i="4"/>
  <c r="O3" i="4" s="1"/>
  <c r="AI3" i="4" s="1"/>
  <c r="AN2" i="4"/>
  <c r="AN54" i="4" s="1"/>
  <c r="AM2" i="4"/>
  <c r="AM54" i="4" s="1"/>
  <c r="AL2" i="4"/>
  <c r="AL54" i="4" s="1"/>
  <c r="AK2" i="4"/>
  <c r="AK54" i="4" s="1"/>
  <c r="AJ2" i="4"/>
  <c r="AJ54" i="4" s="1"/>
  <c r="AI2" i="4"/>
  <c r="AI54" i="4" s="1"/>
  <c r="AH2" i="4"/>
  <c r="AH54" i="4" s="1"/>
  <c r="AG2" i="4"/>
  <c r="AG54" i="4" s="1"/>
  <c r="AF2" i="4"/>
  <c r="AF54" i="4" s="1"/>
  <c r="AE2" i="4"/>
  <c r="AE54" i="4" s="1"/>
  <c r="AD2" i="4"/>
  <c r="F34" i="11" l="1"/>
  <c r="F14" i="11"/>
  <c r="F33" i="11"/>
  <c r="F13" i="11"/>
  <c r="F32" i="11"/>
  <c r="F12" i="11"/>
  <c r="F31" i="11"/>
  <c r="F11" i="11"/>
  <c r="F30" i="11"/>
  <c r="F10" i="11"/>
  <c r="F2" i="11"/>
  <c r="F27" i="11"/>
  <c r="F7" i="11"/>
  <c r="F46" i="11"/>
  <c r="F26" i="11"/>
  <c r="F6" i="11"/>
  <c r="F45" i="11"/>
  <c r="F25" i="11"/>
  <c r="F5" i="11"/>
  <c r="F44" i="11"/>
  <c r="F24" i="11"/>
  <c r="F4" i="11"/>
  <c r="E27" i="7"/>
  <c r="E41" i="7"/>
  <c r="E29" i="7"/>
  <c r="E16" i="7"/>
  <c r="E6" i="7"/>
  <c r="E35" i="7"/>
  <c r="E23" i="7"/>
  <c r="E13" i="7"/>
  <c r="E14" i="7"/>
  <c r="E11" i="7"/>
  <c r="E18" i="7"/>
  <c r="E8" i="7"/>
  <c r="E37" i="7"/>
  <c r="E25" i="7"/>
  <c r="E20" i="7"/>
  <c r="E19" i="7"/>
  <c r="E26" i="7"/>
  <c r="E44" i="7"/>
  <c r="E31" i="7"/>
  <c r="E33" i="7"/>
  <c r="E38" i="7"/>
  <c r="E10" i="7"/>
  <c r="E39" i="7"/>
  <c r="E40" i="7"/>
  <c r="E5" i="7"/>
  <c r="E34" i="7"/>
  <c r="E22" i="7"/>
  <c r="E12" i="7"/>
  <c r="E36" i="7"/>
  <c r="E3" i="7"/>
  <c r="E42" i="7"/>
  <c r="E30" i="7"/>
  <c r="E17" i="7"/>
  <c r="E7" i="7"/>
  <c r="E4" i="7"/>
  <c r="E24" i="7"/>
  <c r="E43" i="7"/>
  <c r="E46" i="7"/>
  <c r="E9" i="7"/>
  <c r="E45" i="7"/>
  <c r="E28" i="7"/>
  <c r="L24" i="4"/>
  <c r="AH24" i="4" s="1"/>
  <c r="L4" i="4"/>
  <c r="AH4" i="4" s="1"/>
  <c r="S18" i="4"/>
  <c r="AK18" i="4" s="1"/>
  <c r="L25" i="4"/>
  <c r="AH25" i="4" s="1"/>
  <c r="J32" i="4"/>
  <c r="S20" i="4"/>
  <c r="AK20" i="4" s="1"/>
  <c r="H41" i="4"/>
  <c r="AG41" i="4" s="1"/>
  <c r="G44" i="4"/>
  <c r="AF44" i="4" s="1"/>
  <c r="Q32" i="4"/>
  <c r="AJ32" i="4" s="1"/>
  <c r="Q9" i="4"/>
  <c r="AJ9" i="4" s="1"/>
  <c r="J36" i="4"/>
  <c r="X9" i="4"/>
  <c r="AM9" i="4" s="1"/>
  <c r="H32" i="4"/>
  <c r="AG32" i="4" s="1"/>
  <c r="Q36" i="4"/>
  <c r="AJ36" i="4" s="1"/>
  <c r="Q11" i="4"/>
  <c r="AJ11" i="4" s="1"/>
  <c r="G25" i="4"/>
  <c r="AF25" i="4" s="1"/>
  <c r="J33" i="4"/>
  <c r="H44" i="4"/>
  <c r="AG44" i="4" s="1"/>
  <c r="L15" i="4"/>
  <c r="AH15" i="4" s="1"/>
  <c r="J22" i="4"/>
  <c r="G26" i="4"/>
  <c r="AF26" i="4" s="1"/>
  <c r="J27" i="4"/>
  <c r="H28" i="4"/>
  <c r="AG28" i="4" s="1"/>
  <c r="G20" i="4"/>
  <c r="AF20" i="4" s="1"/>
  <c r="L22" i="4"/>
  <c r="AH22" i="4" s="1"/>
  <c r="V25" i="4"/>
  <c r="AL25" i="4" s="1"/>
  <c r="H26" i="4"/>
  <c r="AG26" i="4" s="1"/>
  <c r="J28" i="4"/>
  <c r="Q14" i="4"/>
  <c r="AJ14" i="4" s="1"/>
  <c r="Q15" i="4"/>
  <c r="AJ15" i="4" s="1"/>
  <c r="X25" i="4"/>
  <c r="AM25" i="4" s="1"/>
  <c r="O27" i="4"/>
  <c r="AI27" i="4" s="1"/>
  <c r="L28" i="4"/>
  <c r="AH28" i="4" s="1"/>
  <c r="O20" i="4"/>
  <c r="AI20" i="4" s="1"/>
  <c r="X12" i="4"/>
  <c r="AM12" i="4" s="1"/>
  <c r="L32" i="4"/>
  <c r="AH32" i="4" s="1"/>
  <c r="Q5" i="4"/>
  <c r="AJ5" i="4" s="1"/>
  <c r="H6" i="4"/>
  <c r="AG6" i="4" s="1"/>
  <c r="G9" i="4"/>
  <c r="AF9" i="4" s="1"/>
  <c r="V15" i="4"/>
  <c r="AL15" i="4" s="1"/>
  <c r="V18" i="4"/>
  <c r="AL18" i="4" s="1"/>
  <c r="V20" i="4"/>
  <c r="AL20" i="4" s="1"/>
  <c r="J21" i="4"/>
  <c r="Q24" i="4"/>
  <c r="AJ24" i="4" s="1"/>
  <c r="J26" i="4"/>
  <c r="H30" i="4"/>
  <c r="AG30" i="4" s="1"/>
  <c r="X36" i="4"/>
  <c r="AM36" i="4" s="1"/>
  <c r="Q38" i="4"/>
  <c r="AJ38" i="4" s="1"/>
  <c r="S41" i="4"/>
  <c r="AK41" i="4" s="1"/>
  <c r="Q42" i="4"/>
  <c r="AJ42" i="4" s="1"/>
  <c r="J44" i="4"/>
  <c r="G19" i="4"/>
  <c r="AF19" i="4" s="1"/>
  <c r="V5" i="4"/>
  <c r="AL5" i="4" s="1"/>
  <c r="S8" i="4"/>
  <c r="AK8" i="4" s="1"/>
  <c r="H9" i="4"/>
  <c r="AG9" i="4" s="1"/>
  <c r="O19" i="4"/>
  <c r="AI19" i="4" s="1"/>
  <c r="V24" i="4"/>
  <c r="AL24" i="4" s="1"/>
  <c r="L26" i="4"/>
  <c r="AH26" i="4" s="1"/>
  <c r="O29" i="4"/>
  <c r="AI29" i="4" s="1"/>
  <c r="J31" i="4"/>
  <c r="AN93" i="4"/>
  <c r="H37" i="4"/>
  <c r="AG37" i="4" s="1"/>
  <c r="X6" i="4"/>
  <c r="AM6" i="4" s="1"/>
  <c r="J9" i="4"/>
  <c r="V19" i="4"/>
  <c r="AL19" i="4" s="1"/>
  <c r="S21" i="4"/>
  <c r="AK21" i="4" s="1"/>
  <c r="Q30" i="4"/>
  <c r="AJ30" i="4" s="1"/>
  <c r="Q44" i="4"/>
  <c r="AJ44" i="4" s="1"/>
  <c r="L9" i="4"/>
  <c r="AH9" i="4" s="1"/>
  <c r="H20" i="4"/>
  <c r="AG20" i="4" s="1"/>
  <c r="G24" i="4"/>
  <c r="AF24" i="4" s="1"/>
  <c r="O26" i="4"/>
  <c r="AI26" i="4" s="1"/>
  <c r="X44" i="4"/>
  <c r="AM44" i="4" s="1"/>
  <c r="X22" i="4"/>
  <c r="AM22" i="4" s="1"/>
  <c r="H24" i="4"/>
  <c r="AG24" i="4" s="1"/>
  <c r="Q26" i="4"/>
  <c r="AJ26" i="4" s="1"/>
  <c r="J29" i="4"/>
  <c r="O9" i="4"/>
  <c r="AI9" i="4" s="1"/>
  <c r="J24" i="4"/>
  <c r="X26" i="4"/>
  <c r="AM26" i="4" s="1"/>
  <c r="V14" i="4"/>
  <c r="AL14" i="4" s="1"/>
  <c r="X5" i="4"/>
  <c r="AM5" i="4" s="1"/>
  <c r="G7" i="4"/>
  <c r="AF7" i="4" s="1"/>
  <c r="H10" i="4"/>
  <c r="AG10" i="4" s="1"/>
  <c r="H13" i="4"/>
  <c r="AG13" i="4" s="1"/>
  <c r="G14" i="4"/>
  <c r="AF14" i="4" s="1"/>
  <c r="X14" i="4"/>
  <c r="AM14" i="4" s="1"/>
  <c r="X19" i="4"/>
  <c r="AM19" i="4" s="1"/>
  <c r="H40" i="4"/>
  <c r="AG40" i="4" s="1"/>
  <c r="J41" i="4"/>
  <c r="L44" i="4"/>
  <c r="AH44" i="4" s="1"/>
  <c r="G47" i="4"/>
  <c r="AF47" i="4" s="1"/>
  <c r="AF99" i="4" s="1"/>
  <c r="X40" i="4"/>
  <c r="AM40" i="4" s="1"/>
  <c r="G13" i="4"/>
  <c r="AF13" i="4" s="1"/>
  <c r="X13" i="4"/>
  <c r="AM13" i="4" s="1"/>
  <c r="J7" i="4"/>
  <c r="J40" i="4"/>
  <c r="G5" i="4"/>
  <c r="AF5" i="4" s="1"/>
  <c r="L6" i="4"/>
  <c r="AH6" i="4" s="1"/>
  <c r="L7" i="4"/>
  <c r="AH7" i="4" s="1"/>
  <c r="L13" i="4"/>
  <c r="AH13" i="4" s="1"/>
  <c r="J14" i="4"/>
  <c r="G18" i="4"/>
  <c r="AF18" i="4" s="1"/>
  <c r="H19" i="4"/>
  <c r="AG19" i="4" s="1"/>
  <c r="X24" i="4"/>
  <c r="AM24" i="4" s="1"/>
  <c r="V26" i="4"/>
  <c r="AL26" i="4" s="1"/>
  <c r="O28" i="4"/>
  <c r="AI28" i="4" s="1"/>
  <c r="J30" i="4"/>
  <c r="O31" i="4"/>
  <c r="AI31" i="4" s="1"/>
  <c r="L37" i="4"/>
  <c r="AH37" i="4" s="1"/>
  <c r="Q45" i="4"/>
  <c r="AJ45" i="4" s="1"/>
  <c r="L47" i="4"/>
  <c r="AH47" i="4" s="1"/>
  <c r="AH99" i="4" s="1"/>
  <c r="Q28" i="4"/>
  <c r="AJ28" i="4" s="1"/>
  <c r="L30" i="4"/>
  <c r="AH30" i="4" s="1"/>
  <c r="O33" i="4"/>
  <c r="AI33" i="4" s="1"/>
  <c r="O40" i="4"/>
  <c r="AI40" i="4" s="1"/>
  <c r="O41" i="4"/>
  <c r="AI41" i="4" s="1"/>
  <c r="O44" i="4"/>
  <c r="AI44" i="4" s="1"/>
  <c r="AN98" i="4"/>
  <c r="V13" i="4"/>
  <c r="AL13" i="4" s="1"/>
  <c r="H14" i="4"/>
  <c r="AG14" i="4" s="1"/>
  <c r="H5" i="4"/>
  <c r="AG5" i="4" s="1"/>
  <c r="J19" i="4"/>
  <c r="L5" i="4"/>
  <c r="AH5" i="4" s="1"/>
  <c r="O6" i="4"/>
  <c r="AI6" i="4" s="1"/>
  <c r="Q7" i="4"/>
  <c r="AJ7" i="4" s="1"/>
  <c r="H12" i="4"/>
  <c r="AG12" i="4" s="1"/>
  <c r="O13" i="4"/>
  <c r="AI13" i="4" s="1"/>
  <c r="G15" i="4"/>
  <c r="AF15" i="4" s="1"/>
  <c r="L19" i="4"/>
  <c r="AH19" i="4" s="1"/>
  <c r="Q37" i="4"/>
  <c r="AJ37" i="4" s="1"/>
  <c r="Q40" i="4"/>
  <c r="AJ40" i="4" s="1"/>
  <c r="V47" i="4"/>
  <c r="AL47" i="4" s="1"/>
  <c r="AL99" i="4" s="1"/>
  <c r="Q3" i="4"/>
  <c r="AJ3" i="4" s="1"/>
  <c r="J10" i="4"/>
  <c r="J13" i="4"/>
  <c r="X10" i="4"/>
  <c r="AM10" i="4" s="1"/>
  <c r="L14" i="4"/>
  <c r="AH14" i="4" s="1"/>
  <c r="L18" i="4"/>
  <c r="AH18" i="4" s="1"/>
  <c r="Q6" i="4"/>
  <c r="AJ6" i="4" s="1"/>
  <c r="V7" i="4"/>
  <c r="AL7" i="4" s="1"/>
  <c r="V9" i="4"/>
  <c r="AL9" i="4" s="1"/>
  <c r="L12" i="4"/>
  <c r="AH12" i="4" s="1"/>
  <c r="Q13" i="4"/>
  <c r="AJ13" i="4" s="1"/>
  <c r="O14" i="4"/>
  <c r="AI14" i="4" s="1"/>
  <c r="J15" i="4"/>
  <c r="Q18" i="4"/>
  <c r="AJ18" i="4" s="1"/>
  <c r="H22" i="4"/>
  <c r="AG22" i="4" s="1"/>
  <c r="H25" i="4"/>
  <c r="AG25" i="4" s="1"/>
  <c r="O30" i="4"/>
  <c r="AI30" i="4" s="1"/>
  <c r="H36" i="4"/>
  <c r="AG36" i="4" s="1"/>
  <c r="X37" i="4"/>
  <c r="AM37" i="4" s="1"/>
  <c r="V40" i="4"/>
  <c r="AL40" i="4" s="1"/>
  <c r="V44" i="4"/>
  <c r="AL44" i="4" s="1"/>
  <c r="X47" i="4"/>
  <c r="AM47" i="4" s="1"/>
  <c r="AM99" i="4" s="1"/>
  <c r="G40" i="4"/>
  <c r="AF40" i="4" s="1"/>
  <c r="AN96" i="4"/>
  <c r="V17" i="4"/>
  <c r="AL17" i="4" s="1"/>
  <c r="S3" i="4"/>
  <c r="AK3" i="4" s="1"/>
  <c r="G8" i="4"/>
  <c r="AF8" i="4" s="1"/>
  <c r="V8" i="4"/>
  <c r="AL8" i="4" s="1"/>
  <c r="S11" i="4"/>
  <c r="AK11" i="4" s="1"/>
  <c r="G16" i="4"/>
  <c r="AF16" i="4" s="1"/>
  <c r="V16" i="4"/>
  <c r="AL16" i="4" s="1"/>
  <c r="G17" i="4"/>
  <c r="AF17" i="4" s="1"/>
  <c r="X17" i="4"/>
  <c r="AM17" i="4" s="1"/>
  <c r="L23" i="4"/>
  <c r="AH23" i="4" s="1"/>
  <c r="J23" i="4"/>
  <c r="O23" i="4"/>
  <c r="AI23" i="4" s="1"/>
  <c r="G3" i="4"/>
  <c r="AF3" i="4" s="1"/>
  <c r="V3" i="4"/>
  <c r="AL3" i="4" s="1"/>
  <c r="O4" i="4"/>
  <c r="AI4" i="4" s="1"/>
  <c r="J5" i="4"/>
  <c r="S6" i="4"/>
  <c r="AK6" i="4" s="1"/>
  <c r="H8" i="4"/>
  <c r="AG8" i="4" s="1"/>
  <c r="X8" i="4"/>
  <c r="AM8" i="4" s="1"/>
  <c r="L10" i="4"/>
  <c r="AH10" i="4" s="1"/>
  <c r="G11" i="4"/>
  <c r="AF11" i="4" s="1"/>
  <c r="V11" i="4"/>
  <c r="AL11" i="4" s="1"/>
  <c r="O12" i="4"/>
  <c r="AI12" i="4" s="1"/>
  <c r="H16" i="4"/>
  <c r="AG16" i="4" s="1"/>
  <c r="X16" i="4"/>
  <c r="AM16" i="4" s="1"/>
  <c r="H17" i="4"/>
  <c r="AG17" i="4" s="1"/>
  <c r="L20" i="4"/>
  <c r="AH20" i="4" s="1"/>
  <c r="Q20" i="4"/>
  <c r="AJ20" i="4" s="1"/>
  <c r="X20" i="4"/>
  <c r="AM20" i="4" s="1"/>
  <c r="O21" i="4"/>
  <c r="AI21" i="4" s="1"/>
  <c r="G23" i="4"/>
  <c r="AF23" i="4" s="1"/>
  <c r="Q39" i="4"/>
  <c r="AJ39" i="4" s="1"/>
  <c r="J39" i="4"/>
  <c r="S39" i="4"/>
  <c r="AK39" i="4" s="1"/>
  <c r="O39" i="4"/>
  <c r="AI39" i="4" s="1"/>
  <c r="L39" i="4"/>
  <c r="AH39" i="4" s="1"/>
  <c r="H39" i="4"/>
  <c r="AG39" i="4" s="1"/>
  <c r="G39" i="4"/>
  <c r="AF39" i="4" s="1"/>
  <c r="V39" i="4"/>
  <c r="AL39" i="4" s="1"/>
  <c r="H3" i="4"/>
  <c r="AG3" i="4" s="1"/>
  <c r="X3" i="4"/>
  <c r="AM3" i="4" s="1"/>
  <c r="Q4" i="4"/>
  <c r="AJ4" i="4" s="1"/>
  <c r="G6" i="4"/>
  <c r="AF6" i="4" s="1"/>
  <c r="V6" i="4"/>
  <c r="AL6" i="4" s="1"/>
  <c r="O7" i="4"/>
  <c r="AI7" i="4" s="1"/>
  <c r="J8" i="4"/>
  <c r="H11" i="4"/>
  <c r="AG11" i="4" s="1"/>
  <c r="X11" i="4"/>
  <c r="AM11" i="4" s="1"/>
  <c r="Q12" i="4"/>
  <c r="AJ12" i="4" s="1"/>
  <c r="O15" i="4"/>
  <c r="AI15" i="4" s="1"/>
  <c r="J16" i="4"/>
  <c r="J17" i="4"/>
  <c r="H23" i="4"/>
  <c r="AG23" i="4" s="1"/>
  <c r="S16" i="4"/>
  <c r="AK16" i="4" s="1"/>
  <c r="J3" i="4"/>
  <c r="S4" i="4"/>
  <c r="AK4" i="4" s="1"/>
  <c r="L8" i="4"/>
  <c r="AH8" i="4" s="1"/>
  <c r="O10" i="4"/>
  <c r="AI10" i="4" s="1"/>
  <c r="J11" i="4"/>
  <c r="S12" i="4"/>
  <c r="AK12" i="4" s="1"/>
  <c r="L16" i="4"/>
  <c r="AH16" i="4" s="1"/>
  <c r="L17" i="4"/>
  <c r="AH17" i="4" s="1"/>
  <c r="AN86" i="4"/>
  <c r="AN90" i="4"/>
  <c r="J43" i="4"/>
  <c r="Q43" i="4"/>
  <c r="AJ43" i="4" s="1"/>
  <c r="S43" i="4"/>
  <c r="AK43" i="4" s="1"/>
  <c r="O43" i="4"/>
  <c r="AI43" i="4" s="1"/>
  <c r="L43" i="4"/>
  <c r="AH43" i="4" s="1"/>
  <c r="H43" i="4"/>
  <c r="AG43" i="4" s="1"/>
  <c r="G43" i="4"/>
  <c r="AF43" i="4" s="1"/>
  <c r="V43" i="4"/>
  <c r="AL43" i="4" s="1"/>
  <c r="X46" i="4"/>
  <c r="AM46" i="4" s="1"/>
  <c r="AM97" i="4" s="1"/>
  <c r="H46" i="4"/>
  <c r="AG46" i="4" s="1"/>
  <c r="V46" i="4"/>
  <c r="AL46" i="4" s="1"/>
  <c r="G46" i="4"/>
  <c r="AF46" i="4" s="1"/>
  <c r="O46" i="4"/>
  <c r="AI46" i="4" s="1"/>
  <c r="S46" i="4"/>
  <c r="AK46" i="4" s="1"/>
  <c r="AK98" i="4" s="1"/>
  <c r="Q46" i="4"/>
  <c r="AJ46" i="4" s="1"/>
  <c r="L46" i="4"/>
  <c r="AH46" i="4" s="1"/>
  <c r="J46" i="4"/>
  <c r="L3" i="4"/>
  <c r="AH3" i="4" s="1"/>
  <c r="G4" i="4"/>
  <c r="AF4" i="4" s="1"/>
  <c r="V4" i="4"/>
  <c r="AL4" i="4" s="1"/>
  <c r="O5" i="4"/>
  <c r="AI5" i="4" s="1"/>
  <c r="S7" i="4"/>
  <c r="AK7" i="4" s="1"/>
  <c r="Q10" i="4"/>
  <c r="AJ10" i="4" s="1"/>
  <c r="L11" i="4"/>
  <c r="AH11" i="4" s="1"/>
  <c r="G12" i="4"/>
  <c r="AF12" i="4" s="1"/>
  <c r="V12" i="4"/>
  <c r="AL12" i="4" s="1"/>
  <c r="S15" i="4"/>
  <c r="AK15" i="4" s="1"/>
  <c r="Q23" i="4"/>
  <c r="AJ23" i="4" s="1"/>
  <c r="O34" i="4"/>
  <c r="AI34" i="4" s="1"/>
  <c r="L34" i="4"/>
  <c r="AH34" i="4" s="1"/>
  <c r="J34" i="4"/>
  <c r="X34" i="4"/>
  <c r="AM34" i="4" s="1"/>
  <c r="H34" i="4"/>
  <c r="AG34" i="4" s="1"/>
  <c r="V34" i="4"/>
  <c r="AL34" i="4" s="1"/>
  <c r="G34" i="4"/>
  <c r="AF34" i="4" s="1"/>
  <c r="Q34" i="4"/>
  <c r="AJ34" i="4" s="1"/>
  <c r="AN92" i="4"/>
  <c r="AN97" i="4"/>
  <c r="H4" i="4"/>
  <c r="AG4" i="4" s="1"/>
  <c r="X4" i="4"/>
  <c r="AM4" i="4" s="1"/>
  <c r="O8" i="4"/>
  <c r="AI8" i="4" s="1"/>
  <c r="S10" i="4"/>
  <c r="AK10" i="4" s="1"/>
  <c r="O16" i="4"/>
  <c r="AI16" i="4" s="1"/>
  <c r="Q17" i="4"/>
  <c r="AJ17" i="4" s="1"/>
  <c r="S23" i="4"/>
  <c r="AK23" i="4" s="1"/>
  <c r="AN85" i="4"/>
  <c r="AN88" i="4"/>
  <c r="AN89" i="4"/>
  <c r="AN94" i="4"/>
  <c r="X43" i="4"/>
  <c r="AM43" i="4" s="1"/>
  <c r="H7" i="4"/>
  <c r="AG7" i="4" s="1"/>
  <c r="G10" i="4"/>
  <c r="AF10" i="4" s="1"/>
  <c r="H15" i="4"/>
  <c r="AG15" i="4" s="1"/>
  <c r="S17" i="4"/>
  <c r="AK17" i="4" s="1"/>
  <c r="J18" i="4"/>
  <c r="X18" i="4"/>
  <c r="AM18" i="4" s="1"/>
  <c r="H18" i="4"/>
  <c r="AG18" i="4" s="1"/>
  <c r="X21" i="4"/>
  <c r="AM21" i="4" s="1"/>
  <c r="H21" i="4"/>
  <c r="AG21" i="4" s="1"/>
  <c r="V21" i="4"/>
  <c r="AL21" i="4" s="1"/>
  <c r="G21" i="4"/>
  <c r="AF21" i="4" s="1"/>
  <c r="L21" i="4"/>
  <c r="AH21" i="4" s="1"/>
  <c r="V23" i="4"/>
  <c r="AL23" i="4" s="1"/>
  <c r="G22" i="4"/>
  <c r="AF22" i="4" s="1"/>
  <c r="V22" i="4"/>
  <c r="AL22" i="4" s="1"/>
  <c r="S25" i="4"/>
  <c r="AK25" i="4" s="1"/>
  <c r="H27" i="4"/>
  <c r="AG27" i="4" s="1"/>
  <c r="H29" i="4"/>
  <c r="AG29" i="4" s="1"/>
  <c r="H31" i="4"/>
  <c r="AG31" i="4" s="1"/>
  <c r="O32" i="4"/>
  <c r="AI32" i="4" s="1"/>
  <c r="H33" i="4"/>
  <c r="AG33" i="4" s="1"/>
  <c r="X33" i="4"/>
  <c r="AM33" i="4" s="1"/>
  <c r="L35" i="4"/>
  <c r="AH35" i="4" s="1"/>
  <c r="G36" i="4"/>
  <c r="AF36" i="4" s="1"/>
  <c r="V36" i="4"/>
  <c r="AL36" i="4" s="1"/>
  <c r="O37" i="4"/>
  <c r="AI37" i="4" s="1"/>
  <c r="L41" i="4"/>
  <c r="AH41" i="4" s="1"/>
  <c r="O45" i="4"/>
  <c r="AI45" i="4" s="1"/>
  <c r="L27" i="4"/>
  <c r="AH27" i="4" s="1"/>
  <c r="S28" i="4"/>
  <c r="AK28" i="4" s="1"/>
  <c r="L29" i="4"/>
  <c r="AH29" i="4" s="1"/>
  <c r="S30" i="4"/>
  <c r="AK30" i="4" s="1"/>
  <c r="L31" i="4"/>
  <c r="AH31" i="4" s="1"/>
  <c r="S32" i="4"/>
  <c r="AK32" i="4" s="1"/>
  <c r="L33" i="4"/>
  <c r="AH33" i="4" s="1"/>
  <c r="O35" i="4"/>
  <c r="AI35" i="4" s="1"/>
  <c r="S37" i="4"/>
  <c r="AK37" i="4" s="1"/>
  <c r="S38" i="4"/>
  <c r="AK38" i="4" s="1"/>
  <c r="S42" i="4"/>
  <c r="AK42" i="4" s="1"/>
  <c r="S45" i="4"/>
  <c r="AK45" i="4" s="1"/>
  <c r="O24" i="4"/>
  <c r="AI24" i="4" s="1"/>
  <c r="J25" i="4"/>
  <c r="G28" i="4"/>
  <c r="AF28" i="4" s="1"/>
  <c r="G30" i="4"/>
  <c r="AF30" i="4" s="1"/>
  <c r="G32" i="4"/>
  <c r="AF32" i="4" s="1"/>
  <c r="Q35" i="4"/>
  <c r="AJ35" i="4" s="1"/>
  <c r="L36" i="4"/>
  <c r="AH36" i="4" s="1"/>
  <c r="G37" i="4"/>
  <c r="AF37" i="4" s="1"/>
  <c r="V37" i="4"/>
  <c r="AL37" i="4" s="1"/>
  <c r="Q47" i="4"/>
  <c r="AJ47" i="4" s="1"/>
  <c r="AJ99" i="4" s="1"/>
  <c r="O47" i="4"/>
  <c r="AI47" i="4" s="1"/>
  <c r="AI99" i="4" s="1"/>
  <c r="J47" i="4"/>
  <c r="S35" i="4"/>
  <c r="AK35" i="4" s="1"/>
  <c r="AN87" i="4"/>
  <c r="X38" i="4"/>
  <c r="AM38" i="4" s="1"/>
  <c r="H38" i="4"/>
  <c r="AG38" i="4" s="1"/>
  <c r="O38" i="4"/>
  <c r="AI38" i="4" s="1"/>
  <c r="AN91" i="4"/>
  <c r="O42" i="4"/>
  <c r="AI42" i="4" s="1"/>
  <c r="X42" i="4"/>
  <c r="AM42" i="4" s="1"/>
  <c r="H42" i="4"/>
  <c r="AG42" i="4" s="1"/>
  <c r="AN95" i="4"/>
  <c r="L45" i="4"/>
  <c r="AH45" i="4" s="1"/>
  <c r="V45" i="4"/>
  <c r="AL45" i="4" s="1"/>
  <c r="G45" i="4"/>
  <c r="AF45" i="4" s="1"/>
  <c r="Q19" i="4"/>
  <c r="AJ19" i="4" s="1"/>
  <c r="O22" i="4"/>
  <c r="AI22" i="4" s="1"/>
  <c r="Q27" i="4"/>
  <c r="AJ27" i="4" s="1"/>
  <c r="Q29" i="4"/>
  <c r="AJ29" i="4" s="1"/>
  <c r="Q31" i="4"/>
  <c r="AJ31" i="4" s="1"/>
  <c r="Q33" i="4"/>
  <c r="AJ33" i="4" s="1"/>
  <c r="G35" i="4"/>
  <c r="AF35" i="4" s="1"/>
  <c r="V35" i="4"/>
  <c r="AL35" i="4" s="1"/>
  <c r="O36" i="4"/>
  <c r="AI36" i="4" s="1"/>
  <c r="G38" i="4"/>
  <c r="AF38" i="4" s="1"/>
  <c r="V41" i="4"/>
  <c r="AL41" i="4" s="1"/>
  <c r="G41" i="4"/>
  <c r="AF41" i="4" s="1"/>
  <c r="X41" i="4"/>
  <c r="AM41" i="4" s="1"/>
  <c r="G42" i="4"/>
  <c r="AF42" i="4" s="1"/>
  <c r="H45" i="4"/>
  <c r="AG45" i="4" s="1"/>
  <c r="H47" i="4"/>
  <c r="AG47" i="4" s="1"/>
  <c r="AG99" i="4" s="1"/>
  <c r="Q22" i="4"/>
  <c r="AJ22" i="4" s="1"/>
  <c r="O25" i="4"/>
  <c r="AI25" i="4" s="1"/>
  <c r="S27" i="4"/>
  <c r="AK27" i="4" s="1"/>
  <c r="S29" i="4"/>
  <c r="AK29" i="4" s="1"/>
  <c r="S31" i="4"/>
  <c r="AK31" i="4" s="1"/>
  <c r="S33" i="4"/>
  <c r="AK33" i="4" s="1"/>
  <c r="H35" i="4"/>
  <c r="AG35" i="4" s="1"/>
  <c r="X35" i="4"/>
  <c r="AM35" i="4" s="1"/>
  <c r="J38" i="4"/>
  <c r="J42" i="4"/>
  <c r="J45" i="4"/>
  <c r="G27" i="4"/>
  <c r="AF27" i="4" s="1"/>
  <c r="G29" i="4"/>
  <c r="AF29" i="4" s="1"/>
  <c r="G31" i="4"/>
  <c r="AF31" i="4" s="1"/>
  <c r="G33" i="4"/>
  <c r="AF33" i="4" s="1"/>
  <c r="L38" i="4"/>
  <c r="AH38" i="4" s="1"/>
  <c r="L42" i="4"/>
  <c r="AH42" i="4" s="1"/>
  <c r="S40" i="4"/>
  <c r="AK40" i="4" s="1"/>
  <c r="P20" i="2"/>
  <c r="P21" i="2"/>
  <c r="P22" i="2"/>
  <c r="P23" i="2"/>
  <c r="P24" i="2"/>
  <c r="P25" i="2"/>
  <c r="P26" i="2"/>
  <c r="P27" i="2"/>
  <c r="P28" i="2"/>
  <c r="P29" i="2"/>
  <c r="P30" i="2"/>
  <c r="P31" i="2"/>
  <c r="P19" i="2"/>
  <c r="O20" i="2"/>
  <c r="O21" i="2"/>
  <c r="O22" i="2"/>
  <c r="O23" i="2"/>
  <c r="O24" i="2"/>
  <c r="O25" i="2"/>
  <c r="O26" i="2"/>
  <c r="O27" i="2"/>
  <c r="O28" i="2"/>
  <c r="O29" i="2"/>
  <c r="O30" i="2"/>
  <c r="O31" i="2"/>
  <c r="O19" i="2"/>
  <c r="N20" i="2"/>
  <c r="N21" i="2"/>
  <c r="N22" i="2"/>
  <c r="N23" i="2"/>
  <c r="N24" i="2"/>
  <c r="N25" i="2"/>
  <c r="N26" i="2"/>
  <c r="N27" i="2"/>
  <c r="N28" i="2"/>
  <c r="N29" i="2"/>
  <c r="N30" i="2"/>
  <c r="N31" i="2"/>
  <c r="N19" i="2"/>
  <c r="M20" i="2"/>
  <c r="M21" i="2"/>
  <c r="M22" i="2"/>
  <c r="M23" i="2"/>
  <c r="M24" i="2"/>
  <c r="M25" i="2"/>
  <c r="M26" i="2"/>
  <c r="M27" i="2"/>
  <c r="M28" i="2"/>
  <c r="M29" i="2"/>
  <c r="M30" i="2"/>
  <c r="M31" i="2"/>
  <c r="M19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J20" i="2"/>
  <c r="J21" i="2"/>
  <c r="J22" i="2"/>
  <c r="J23" i="2"/>
  <c r="J24" i="2"/>
  <c r="J25" i="2"/>
  <c r="J26" i="2"/>
  <c r="J27" i="2"/>
  <c r="J28" i="2"/>
  <c r="J29" i="2"/>
  <c r="J30" i="2"/>
  <c r="J31" i="2"/>
  <c r="J19" i="2"/>
  <c r="I20" i="2"/>
  <c r="I21" i="2"/>
  <c r="I22" i="2"/>
  <c r="I23" i="2"/>
  <c r="I24" i="2"/>
  <c r="I25" i="2"/>
  <c r="I26" i="2"/>
  <c r="I27" i="2"/>
  <c r="I28" i="2"/>
  <c r="I29" i="2"/>
  <c r="I30" i="2"/>
  <c r="I31" i="2"/>
  <c r="I19" i="2"/>
  <c r="F20" i="2"/>
  <c r="F21" i="2"/>
  <c r="F22" i="2"/>
  <c r="F23" i="2"/>
  <c r="F24" i="2"/>
  <c r="F25" i="2"/>
  <c r="F26" i="2"/>
  <c r="F27" i="2"/>
  <c r="F28" i="2"/>
  <c r="F29" i="2"/>
  <c r="D29" i="2" s="1"/>
  <c r="F30" i="2"/>
  <c r="D30" i="2" s="1"/>
  <c r="F31" i="2"/>
  <c r="D31" i="2" s="1"/>
  <c r="F19" i="2"/>
  <c r="E20" i="2"/>
  <c r="D20" i="2" s="1"/>
  <c r="E21" i="2"/>
  <c r="E22" i="2"/>
  <c r="E23" i="2"/>
  <c r="D23" i="2" s="1"/>
  <c r="G23" i="2" s="1"/>
  <c r="E24" i="2"/>
  <c r="E25" i="2"/>
  <c r="E26" i="2"/>
  <c r="E27" i="2"/>
  <c r="E28" i="2"/>
  <c r="E29" i="2"/>
  <c r="E30" i="2"/>
  <c r="E31" i="2"/>
  <c r="E19" i="2"/>
  <c r="D28" i="2"/>
  <c r="D27" i="2"/>
  <c r="D26" i="2"/>
  <c r="L26" i="2" s="1"/>
  <c r="D25" i="2"/>
  <c r="L25" i="2" s="1"/>
  <c r="D24" i="2"/>
  <c r="H24" i="2" s="1"/>
  <c r="D22" i="2"/>
  <c r="H22" i="2" s="1"/>
  <c r="D21" i="2"/>
  <c r="D19" i="2"/>
  <c r="D14" i="2"/>
  <c r="H14" i="2" s="1"/>
  <c r="D13" i="2"/>
  <c r="L13" i="2" s="1"/>
  <c r="D12" i="2"/>
  <c r="L12" i="2" s="1"/>
  <c r="D11" i="2"/>
  <c r="L11" i="2" s="1"/>
  <c r="D10" i="2"/>
  <c r="L10" i="2" s="1"/>
  <c r="D9" i="2"/>
  <c r="H9" i="2" s="1"/>
  <c r="D8" i="2"/>
  <c r="L8" i="2" s="1"/>
  <c r="D7" i="2"/>
  <c r="L7" i="2" s="1"/>
  <c r="D6" i="2"/>
  <c r="L6" i="2" s="1"/>
  <c r="D5" i="2"/>
  <c r="L5" i="2" s="1"/>
  <c r="D4" i="2"/>
  <c r="H4" i="2" s="1"/>
  <c r="D3" i="2"/>
  <c r="L3" i="2" s="1"/>
  <c r="D2" i="2"/>
  <c r="L2" i="2" s="1"/>
  <c r="G14" i="11" l="1"/>
  <c r="C4" i="13" s="1"/>
  <c r="G2" i="11"/>
  <c r="B4" i="13" s="1"/>
  <c r="G32" i="11"/>
  <c r="D4" i="13" s="1"/>
  <c r="AG52" i="4"/>
  <c r="AL52" i="4"/>
  <c r="AK52" i="4"/>
  <c r="AJ52" i="4"/>
  <c r="AI52" i="4"/>
  <c r="AH52" i="4"/>
  <c r="AF52" i="4"/>
  <c r="AH97" i="4"/>
  <c r="AH96" i="4"/>
  <c r="AL98" i="4"/>
  <c r="AF96" i="4"/>
  <c r="AM96" i="4"/>
  <c r="AJ92" i="4"/>
  <c r="AF85" i="4"/>
  <c r="AG96" i="4"/>
  <c r="AH80" i="4"/>
  <c r="AH82" i="4"/>
  <c r="AF94" i="4"/>
  <c r="AG92" i="4"/>
  <c r="AG88" i="4"/>
  <c r="AM98" i="4"/>
  <c r="AM95" i="4"/>
  <c r="AL94" i="4"/>
  <c r="AG84" i="4"/>
  <c r="AJ97" i="4"/>
  <c r="AJ96" i="4"/>
  <c r="AJ73" i="4"/>
  <c r="AJ76" i="4"/>
  <c r="AH79" i="4"/>
  <c r="AJ89" i="4"/>
  <c r="AF76" i="4"/>
  <c r="AL92" i="4"/>
  <c r="AI70" i="4"/>
  <c r="AL84" i="4"/>
  <c r="AI61" i="4"/>
  <c r="AI65" i="4"/>
  <c r="AL59" i="4"/>
  <c r="AF93" i="4"/>
  <c r="AK89" i="4"/>
  <c r="AG83" i="4"/>
  <c r="AG87" i="4"/>
  <c r="AJ70" i="4"/>
  <c r="AJ68" i="4"/>
  <c r="AJ94" i="4"/>
  <c r="AJ63" i="4"/>
  <c r="AI72" i="4"/>
  <c r="AJ84" i="4"/>
  <c r="AF57" i="4"/>
  <c r="AJ82" i="4"/>
  <c r="AM94" i="4"/>
  <c r="AK86" i="4"/>
  <c r="AH88" i="4"/>
  <c r="AK97" i="4"/>
  <c r="AH65" i="4"/>
  <c r="AI85" i="4"/>
  <c r="AH98" i="4"/>
  <c r="AI94" i="4"/>
  <c r="AF67" i="4"/>
  <c r="AJ86" i="4"/>
  <c r="AH64" i="4"/>
  <c r="AG62" i="4"/>
  <c r="AI88" i="4"/>
  <c r="AK76" i="4"/>
  <c r="AG65" i="4"/>
  <c r="AI51" i="4"/>
  <c r="AK81" i="4"/>
  <c r="AL73" i="4"/>
  <c r="AF95" i="4"/>
  <c r="AH70" i="4"/>
  <c r="AK78" i="4"/>
  <c r="AI83" i="4"/>
  <c r="AK73" i="4"/>
  <c r="AK66" i="4"/>
  <c r="AF98" i="4"/>
  <c r="AH95" i="4"/>
  <c r="AJ88" i="4"/>
  <c r="AL66" i="4"/>
  <c r="AI79" i="4"/>
  <c r="AG69" i="4"/>
  <c r="AK92" i="4"/>
  <c r="AF83" i="4"/>
  <c r="AI80" i="4"/>
  <c r="AJ81" i="4"/>
  <c r="AJ87" i="4"/>
  <c r="AI87" i="4"/>
  <c r="AI97" i="4"/>
  <c r="AL88" i="4"/>
  <c r="AG81" i="4"/>
  <c r="AG73" i="4"/>
  <c r="AF62" i="4"/>
  <c r="AF72" i="4"/>
  <c r="AK62" i="4"/>
  <c r="AF86" i="4"/>
  <c r="AH63" i="4"/>
  <c r="AG98" i="4"/>
  <c r="AI95" i="4"/>
  <c r="AH78" i="4"/>
  <c r="AH69" i="4"/>
  <c r="AH60" i="4"/>
  <c r="AI59" i="4"/>
  <c r="AG55" i="4"/>
  <c r="AG51" i="4"/>
  <c r="AG50" i="4"/>
  <c r="AG49" i="4" s="1"/>
  <c r="AI91" i="4"/>
  <c r="AF75" i="4"/>
  <c r="AK58" i="4"/>
  <c r="AF71" i="4"/>
  <c r="AG82" i="4"/>
  <c r="AK60" i="4"/>
  <c r="AH71" i="4"/>
  <c r="AJ77" i="4"/>
  <c r="AH58" i="4"/>
  <c r="AF66" i="4"/>
  <c r="AG60" i="4"/>
  <c r="AI96" i="4"/>
  <c r="AF81" i="4"/>
  <c r="AK79" i="4"/>
  <c r="AL87" i="4"/>
  <c r="AF97" i="4"/>
  <c r="AF84" i="4"/>
  <c r="AH85" i="4"/>
  <c r="AF88" i="4"/>
  <c r="AG79" i="4"/>
  <c r="AG59" i="4"/>
  <c r="AK71" i="4"/>
  <c r="AI60" i="4"/>
  <c r="AL86" i="4"/>
  <c r="AJ75" i="4"/>
  <c r="AJ62" i="4"/>
  <c r="AK95" i="4"/>
  <c r="AI78" i="4"/>
  <c r="AH68" i="4"/>
  <c r="AL77" i="4"/>
  <c r="AL58" i="4"/>
  <c r="AK91" i="4"/>
  <c r="AI73" i="4"/>
  <c r="AG68" i="4"/>
  <c r="AG77" i="4"/>
  <c r="AG58" i="4"/>
  <c r="AH77" i="4"/>
  <c r="AL71" i="4"/>
  <c r="AG61" i="4"/>
  <c r="AK70" i="4"/>
  <c r="AK61" i="4"/>
  <c r="AK74" i="4"/>
  <c r="AH61" i="4"/>
  <c r="AH59" i="4"/>
  <c r="AF79" i="4"/>
  <c r="AM87" i="4"/>
  <c r="AI77" i="4"/>
  <c r="AM93" i="4"/>
  <c r="AF87" i="4"/>
  <c r="AL97" i="4"/>
  <c r="AI90" i="4"/>
  <c r="AF82" i="4"/>
  <c r="AK94" i="4"/>
  <c r="AK84" i="4"/>
  <c r="AH87" i="4"/>
  <c r="AL75" i="4"/>
  <c r="AG71" i="4"/>
  <c r="AL83" i="4"/>
  <c r="AJ93" i="4"/>
  <c r="AG86" i="4"/>
  <c r="AH74" i="4"/>
  <c r="AK59" i="4"/>
  <c r="AJ95" i="4"/>
  <c r="AK56" i="4"/>
  <c r="AF58" i="4"/>
  <c r="AI64" i="4"/>
  <c r="AI56" i="4"/>
  <c r="AI93" i="4"/>
  <c r="AF69" i="4"/>
  <c r="AK63" i="4"/>
  <c r="AG76" i="4"/>
  <c r="AH67" i="4"/>
  <c r="AJ57" i="4"/>
  <c r="AG64" i="4"/>
  <c r="AG57" i="4"/>
  <c r="AL72" i="4"/>
  <c r="AK57" i="4"/>
  <c r="AK96" i="4"/>
  <c r="AL70" i="4"/>
  <c r="AF55" i="4"/>
  <c r="AF50" i="4"/>
  <c r="AF51" i="4"/>
  <c r="AF49" i="4" s="1"/>
  <c r="AG66" i="4"/>
  <c r="AJ65" i="4"/>
  <c r="AF78" i="4"/>
  <c r="AH94" i="4"/>
  <c r="AJ74" i="4"/>
  <c r="AJ85" i="4"/>
  <c r="AJ79" i="4"/>
  <c r="AG90" i="4"/>
  <c r="AF80" i="4"/>
  <c r="AH83" i="4"/>
  <c r="AK77" i="4"/>
  <c r="AG70" i="4"/>
  <c r="AG56" i="4"/>
  <c r="AM86" i="4"/>
  <c r="AI57" i="4"/>
  <c r="AJ98" i="4"/>
  <c r="AJ90" i="4"/>
  <c r="AL76" i="4"/>
  <c r="AI67" i="4"/>
  <c r="AJ56" i="4"/>
  <c r="AK93" i="4"/>
  <c r="AJ91" i="4"/>
  <c r="AJ72" i="4"/>
  <c r="AL63" i="4"/>
  <c r="AI75" i="4"/>
  <c r="AL68" i="4"/>
  <c r="AL61" i="4"/>
  <c r="AK72" i="4"/>
  <c r="AJ66" i="4"/>
  <c r="AF70" i="4"/>
  <c r="AL82" i="4"/>
  <c r="AH56" i="4"/>
  <c r="AF77" i="4"/>
  <c r="AK85" i="4"/>
  <c r="AL93" i="4"/>
  <c r="AI74" i="4"/>
  <c r="AM90" i="4"/>
  <c r="AM92" i="4"/>
  <c r="AK82" i="4"/>
  <c r="AH93" i="4"/>
  <c r="AM85" i="4"/>
  <c r="AL74" i="4"/>
  <c r="AK88" i="4"/>
  <c r="AF92" i="4"/>
  <c r="AL56" i="4"/>
  <c r="AL95" i="4"/>
  <c r="AH92" i="4"/>
  <c r="AK64" i="4"/>
  <c r="AG78" i="4"/>
  <c r="AG75" i="4"/>
  <c r="AJ64" i="4"/>
  <c r="AL91" i="4"/>
  <c r="AH72" i="4"/>
  <c r="AF63" i="4"/>
  <c r="AI92" i="4"/>
  <c r="AL80" i="4"/>
  <c r="AF68" i="4"/>
  <c r="AF61" i="4"/>
  <c r="AL69" i="4"/>
  <c r="AL57" i="4"/>
  <c r="AL65" i="4"/>
  <c r="AJ58" i="4"/>
  <c r="AH66" i="4"/>
  <c r="AI69" i="4"/>
  <c r="AL67" i="4"/>
  <c r="AJ50" i="4"/>
  <c r="AJ49" i="4" s="1"/>
  <c r="AI68" i="4"/>
  <c r="AF64" i="4"/>
  <c r="AH91" i="4"/>
  <c r="AJ59" i="4"/>
  <c r="AL62" i="4"/>
  <c r="AH90" i="4"/>
  <c r="AH89" i="4"/>
  <c r="AK83" i="4"/>
  <c r="AJ71" i="4"/>
  <c r="AG94" i="4"/>
  <c r="AL89" i="4"/>
  <c r="AI76" i="4"/>
  <c r="AH81" i="4"/>
  <c r="AG85" i="4"/>
  <c r="AF74" i="4"/>
  <c r="AI81" i="4"/>
  <c r="AH73" i="4"/>
  <c r="AJ69" i="4"/>
  <c r="AL79" i="4"/>
  <c r="AG89" i="4"/>
  <c r="AH86" i="4"/>
  <c r="AK67" i="4"/>
  <c r="AF56" i="4"/>
  <c r="AI98" i="4"/>
  <c r="AM91" i="4"/>
  <c r="AL81" i="4"/>
  <c r="AG72" i="4"/>
  <c r="AH76" i="4"/>
  <c r="AG74" i="4"/>
  <c r="AF91" i="4"/>
  <c r="AH62" i="4"/>
  <c r="AL90" i="4"/>
  <c r="AJ80" i="4"/>
  <c r="AH75" i="4"/>
  <c r="AJ67" i="4"/>
  <c r="AL60" i="4"/>
  <c r="AF65" i="4"/>
  <c r="AI50" i="4"/>
  <c r="AI49" i="4" s="1"/>
  <c r="AK65" i="4"/>
  <c r="AJ61" i="4"/>
  <c r="AF59" i="4"/>
  <c r="AI63" i="4"/>
  <c r="AJ55" i="4"/>
  <c r="AG67" i="4"/>
  <c r="AH84" i="4"/>
  <c r="AL78" i="4"/>
  <c r="AI82" i="4"/>
  <c r="AG97" i="4"/>
  <c r="AF90" i="4"/>
  <c r="AJ83" i="4"/>
  <c r="AK87" i="4"/>
  <c r="AF89" i="4"/>
  <c r="AK90" i="4"/>
  <c r="AK80" i="4"/>
  <c r="AI89" i="4"/>
  <c r="AI84" i="4"/>
  <c r="AL96" i="4"/>
  <c r="AF73" i="4"/>
  <c r="AK69" i="4"/>
  <c r="AG93" i="4"/>
  <c r="AK75" i="4"/>
  <c r="AM88" i="4"/>
  <c r="AI86" i="4"/>
  <c r="AJ78" i="4"/>
  <c r="AL64" i="4"/>
  <c r="AH50" i="4"/>
  <c r="AH51" i="4"/>
  <c r="AH49" i="4" s="1"/>
  <c r="AH55" i="4"/>
  <c r="AG95" i="4"/>
  <c r="AG80" i="4"/>
  <c r="AI71" i="4"/>
  <c r="AI62" i="4"/>
  <c r="AK68" i="4"/>
  <c r="AG63" i="4"/>
  <c r="AG91" i="4"/>
  <c r="AL85" i="4"/>
  <c r="AL55" i="4"/>
  <c r="AL50" i="4"/>
  <c r="AL49" i="4" s="1"/>
  <c r="AL51" i="4"/>
  <c r="AM89" i="4"/>
  <c r="AF60" i="4"/>
  <c r="AK55" i="4"/>
  <c r="AK50" i="4"/>
  <c r="AK49" i="4" s="1"/>
  <c r="AK51" i="4"/>
  <c r="AH57" i="4"/>
  <c r="AI55" i="4"/>
  <c r="AI66" i="4"/>
  <c r="AI58" i="4"/>
  <c r="AJ60" i="4"/>
  <c r="AJ51" i="4"/>
  <c r="L19" i="2"/>
  <c r="L20" i="2"/>
  <c r="L21" i="2"/>
  <c r="L31" i="2"/>
  <c r="L30" i="2"/>
  <c r="L29" i="2"/>
  <c r="L27" i="2"/>
  <c r="L28" i="2"/>
  <c r="H21" i="2"/>
  <c r="L4" i="2"/>
  <c r="H26" i="2"/>
  <c r="L9" i="2"/>
  <c r="L14" i="2"/>
  <c r="H31" i="2"/>
  <c r="G27" i="2"/>
  <c r="H27" i="2"/>
  <c r="L22" i="2"/>
  <c r="G28" i="2"/>
  <c r="H23" i="2"/>
  <c r="L23" i="2"/>
  <c r="G19" i="2"/>
  <c r="G24" i="2"/>
  <c r="H19" i="2"/>
  <c r="H29" i="2"/>
  <c r="L24" i="2"/>
  <c r="G20" i="2"/>
  <c r="G25" i="2"/>
  <c r="G30" i="2"/>
  <c r="H20" i="2"/>
  <c r="H25" i="2"/>
  <c r="H30" i="2"/>
  <c r="G21" i="2"/>
  <c r="G26" i="2"/>
  <c r="G31" i="2"/>
  <c r="G22" i="2"/>
  <c r="H28" i="2"/>
  <c r="G29" i="2"/>
  <c r="G6" i="2"/>
  <c r="G5" i="2"/>
  <c r="G10" i="2"/>
  <c r="H5" i="2"/>
  <c r="H10" i="2"/>
  <c r="G11" i="2"/>
  <c r="H6" i="2"/>
  <c r="H11" i="2"/>
  <c r="G2" i="2"/>
  <c r="G7" i="2"/>
  <c r="G12" i="2"/>
  <c r="H2" i="2"/>
  <c r="H7" i="2"/>
  <c r="H12" i="2"/>
  <c r="G3" i="2"/>
  <c r="G8" i="2"/>
  <c r="G13" i="2"/>
  <c r="H3" i="2"/>
  <c r="H8" i="2"/>
  <c r="H13" i="2"/>
  <c r="G4" i="2"/>
  <c r="G9" i="2"/>
  <c r="G14" i="2"/>
  <c r="W28" i="4" l="1"/>
  <c r="W27" i="4" l="1"/>
  <c r="Y27" i="4" s="1"/>
  <c r="AN27" i="4" s="1"/>
  <c r="B6" i="3"/>
  <c r="X28" i="4"/>
  <c r="AM28" i="4" s="1"/>
  <c r="Y28" i="4"/>
  <c r="AN28" i="4" s="1"/>
  <c r="X27" i="4"/>
  <c r="AM27" i="4" s="1"/>
  <c r="W29" i="4" l="1"/>
  <c r="B7" i="3"/>
  <c r="W30" i="4"/>
  <c r="B8" i="3"/>
  <c r="W31" i="4"/>
  <c r="Y31" i="4"/>
  <c r="AN31" i="4"/>
  <c r="B9" i="3"/>
  <c r="W32" i="4"/>
  <c r="Y32" i="4"/>
  <c r="AN32" i="4"/>
  <c r="AN83" i="4"/>
  <c r="X31" i="4"/>
  <c r="AM31" i="4"/>
  <c r="X32" i="4"/>
  <c r="AM32" i="4"/>
  <c r="AM83" i="4"/>
  <c r="Y30" i="4"/>
  <c r="AN30" i="4"/>
  <c r="AN82" i="4"/>
  <c r="X30" i="4"/>
  <c r="AM30" i="4"/>
  <c r="AM82" i="4"/>
  <c r="Y29" i="4"/>
  <c r="AN29" i="4"/>
  <c r="AN80" i="4"/>
  <c r="AN76" i="4"/>
  <c r="AN74" i="4"/>
  <c r="AN62" i="4"/>
  <c r="AN73" i="4"/>
  <c r="AN51" i="4"/>
  <c r="AN57" i="4"/>
  <c r="AN67" i="4"/>
  <c r="AN65" i="4"/>
  <c r="AN63" i="4"/>
  <c r="AN53" i="4"/>
  <c r="AN69" i="4"/>
  <c r="AN81" i="4"/>
  <c r="AN70" i="4"/>
  <c r="AN72" i="4"/>
  <c r="AN64" i="4"/>
  <c r="AN50" i="4"/>
  <c r="AN49" i="4"/>
  <c r="AN60" i="4"/>
  <c r="AN59" i="4"/>
  <c r="AN55" i="4"/>
  <c r="AN52" i="4"/>
  <c r="AN79" i="4"/>
  <c r="AN75" i="4"/>
  <c r="AN58" i="4"/>
  <c r="AN66" i="4"/>
  <c r="AN61" i="4"/>
  <c r="AN71" i="4"/>
  <c r="AN68" i="4"/>
  <c r="AN56" i="4"/>
  <c r="AN78" i="4"/>
  <c r="AN77" i="4"/>
  <c r="X29" i="4"/>
  <c r="AM29" i="4"/>
  <c r="AM57" i="4"/>
  <c r="AM50" i="4"/>
  <c r="AM49" i="4"/>
  <c r="AM80" i="4"/>
  <c r="AM61" i="4"/>
  <c r="AM62" i="4"/>
  <c r="AM66" i="4"/>
  <c r="AM58" i="4"/>
  <c r="AM73" i="4"/>
  <c r="AM72" i="4"/>
  <c r="AM60" i="4"/>
  <c r="AM75" i="4"/>
  <c r="AM65" i="4"/>
  <c r="AM68" i="4"/>
  <c r="AM76" i="4"/>
  <c r="AM55" i="4"/>
  <c r="AM74" i="4"/>
  <c r="AM70" i="4"/>
  <c r="AM81" i="4"/>
  <c r="AM67" i="4"/>
  <c r="AM77" i="4"/>
  <c r="AM52" i="4"/>
  <c r="AM53" i="4"/>
  <c r="AM59" i="4"/>
  <c r="AM71" i="4"/>
  <c r="AM51" i="4"/>
  <c r="AM69" i="4"/>
  <c r="AM79" i="4"/>
  <c r="AM78" i="4"/>
  <c r="AM56" i="4"/>
  <c r="AM64" i="4"/>
  <c r="AM63" i="4"/>
  <c r="AM84" i="4"/>
  <c r="AN8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<sst xmlns="http://schemas.openxmlformats.org/spreadsheetml/2006/main" count="1777" uniqueCount="592">
  <si>
    <t>Cég neve</t>
  </si>
  <si>
    <t>Pénzügyi Év</t>
  </si>
  <si>
    <t>Pénznem</t>
  </si>
  <si>
    <t>Teljes Bevétel (Millió)</t>
  </si>
  <si>
    <t>Prémium Bevétel (Millió)</t>
  </si>
  <si>
    <t>GaaS Bevétel (millió)</t>
  </si>
  <si>
    <t>Prémium Bevétel (%)</t>
  </si>
  <si>
    <t>GaaS Bevétel (%)</t>
  </si>
  <si>
    <t>K+F Költség (Millió)</t>
  </si>
  <si>
    <t>Marketing Költség (Millió)</t>
  </si>
  <si>
    <t>Működési Eredmény (Millió)</t>
  </si>
  <si>
    <t>Működési Marzs (%)</t>
  </si>
  <si>
    <t>Nettó Nyereség (Millió)</t>
  </si>
  <si>
    <t>Működési Cash Flow (Millió)</t>
  </si>
  <si>
    <t>Pénzeszközök (Millió)</t>
  </si>
  <si>
    <t>Alkalmazottak Száma</t>
  </si>
  <si>
    <t>Digitális Arány (%)</t>
  </si>
  <si>
    <t>Fizikai Arány (%)</t>
  </si>
  <si>
    <t>CD Projekt Red</t>
  </si>
  <si>
    <t>PLN</t>
  </si>
  <si>
    <t>Electronic Arts</t>
  </si>
  <si>
    <t>USD</t>
  </si>
  <si>
    <t>Take-Two Int.</t>
  </si>
  <si>
    <t>N/A</t>
  </si>
  <si>
    <t>EPS</t>
  </si>
  <si>
    <t>Év</t>
  </si>
  <si>
    <t>Átlagos PLN/USD árfolyam</t>
  </si>
  <si>
    <t>K+F Arány (%)</t>
  </si>
  <si>
    <t>Marketing arány (%)</t>
  </si>
  <si>
    <t>Nettó Nyereség Marzs (%)</t>
  </si>
  <si>
    <t>Egy alkalmazottra jutó bevétel (millió USD/fő)</t>
  </si>
  <si>
    <t>Egy alkalmazottra jutó nettó nyereség (millió USD/fő)</t>
  </si>
  <si>
    <t>Működési Cash Flow / Bevétel aránya (%)</t>
  </si>
  <si>
    <t>K+F és Marketing arány</t>
  </si>
  <si>
    <t>Pénzügyi Puffer Arány</t>
  </si>
  <si>
    <t>irány</t>
  </si>
  <si>
    <t>Y0</t>
  </si>
  <si>
    <t>ideál</t>
  </si>
  <si>
    <t>xxx</t>
  </si>
  <si>
    <t>max</t>
  </si>
  <si>
    <t>min</t>
  </si>
  <si>
    <t>2015 és 2025 év közötti növekedés aránya %ban</t>
  </si>
  <si>
    <t>növekedési ütem 10 év alatt</t>
  </si>
  <si>
    <t>2014 becslés</t>
  </si>
  <si>
    <t>2013 becslés</t>
  </si>
  <si>
    <t>2012 becslés</t>
  </si>
  <si>
    <t>2011 becslés</t>
  </si>
  <si>
    <t>2010 becslés</t>
  </si>
  <si>
    <t>2009 becslés</t>
  </si>
  <si>
    <t>Becslésem figyelmen kívül hagyja a külső sokkokat (pl. leépítések, gazdasági válság) ami megtörheti a lineáris trendet.</t>
  </si>
  <si>
    <t>Azonosító:</t>
  </si>
  <si>
    <t>Objektumok:</t>
  </si>
  <si>
    <t>Attribútumok:</t>
  </si>
  <si>
    <t>Lépcsôk:</t>
  </si>
  <si>
    <t>Eltolás:</t>
  </si>
  <si>
    <t>Leírás:</t>
  </si>
  <si>
    <t>COCO Y0: 3967209</t>
  </si>
  <si>
    <t>Rangsor</t>
  </si>
  <si>
    <t>X(A1)</t>
  </si>
  <si>
    <t>X(A2)</t>
  </si>
  <si>
    <t>X(A3)</t>
  </si>
  <si>
    <t>X(A4)</t>
  </si>
  <si>
    <t>X(A5)</t>
  </si>
  <si>
    <t>X(A6)</t>
  </si>
  <si>
    <t>X(A7)</t>
  </si>
  <si>
    <t>X(A8)</t>
  </si>
  <si>
    <t>X(A9)</t>
  </si>
  <si>
    <t>Y(A10)</t>
  </si>
  <si>
    <t>O1</t>
  </si>
  <si>
    <t>O2</t>
  </si>
  <si>
    <t>O3</t>
  </si>
  <si>
    <t>O4</t>
  </si>
  <si>
    <t>O5</t>
  </si>
  <si>
    <t>O6</t>
  </si>
  <si>
    <t>O7</t>
  </si>
  <si>
    <t>O8</t>
  </si>
  <si>
    <t>O9</t>
  </si>
  <si>
    <t>O10</t>
  </si>
  <si>
    <t>O11</t>
  </si>
  <si>
    <t>O12</t>
  </si>
  <si>
    <t>O13</t>
  </si>
  <si>
    <t>O14</t>
  </si>
  <si>
    <t>O15</t>
  </si>
  <si>
    <t>O16</t>
  </si>
  <si>
    <t>O17</t>
  </si>
  <si>
    <t>O18</t>
  </si>
  <si>
    <t>O19</t>
  </si>
  <si>
    <t>O20</t>
  </si>
  <si>
    <t>O21</t>
  </si>
  <si>
    <t>O22</t>
  </si>
  <si>
    <t>O23</t>
  </si>
  <si>
    <t>O24</t>
  </si>
  <si>
    <t>O25</t>
  </si>
  <si>
    <t>O26</t>
  </si>
  <si>
    <t>O27</t>
  </si>
  <si>
    <t>O28</t>
  </si>
  <si>
    <t>O29</t>
  </si>
  <si>
    <t>O30</t>
  </si>
  <si>
    <t>O31</t>
  </si>
  <si>
    <t>O32</t>
  </si>
  <si>
    <t>O33</t>
  </si>
  <si>
    <t>O34</t>
  </si>
  <si>
    <t>O35</t>
  </si>
  <si>
    <t>O36</t>
  </si>
  <si>
    <t>O37</t>
  </si>
  <si>
    <t>O38</t>
  </si>
  <si>
    <t>O39</t>
  </si>
  <si>
    <t>O40</t>
  </si>
  <si>
    <t>O41</t>
  </si>
  <si>
    <t>O42</t>
  </si>
  <si>
    <t>O43</t>
  </si>
  <si>
    <t>O44</t>
  </si>
  <si>
    <t>O45</t>
  </si>
  <si>
    <t>Lépcsôk(1)</t>
  </si>
  <si>
    <t>S1</t>
  </si>
  <si>
    <t>(44+44)/(2)=44</t>
  </si>
  <si>
    <t>(44+58)/(2)=51</t>
  </si>
  <si>
    <t>(999639.4+182)/(2)=499910.7</t>
  </si>
  <si>
    <t>(44+85)/(2)=64.5</t>
  </si>
  <si>
    <t>(44+999681.4)/(2)=499862.7</t>
  </si>
  <si>
    <t>S2</t>
  </si>
  <si>
    <t>(43+43)/(2)=43</t>
  </si>
  <si>
    <t>(999638.4+162)/(2)=499900.2</t>
  </si>
  <si>
    <t>(43+84)/(2)=63.5</t>
  </si>
  <si>
    <t>(43+999680.4)/(2)=499861.7</t>
  </si>
  <si>
    <t>S3</t>
  </si>
  <si>
    <t>(42+42)/(2)=42</t>
  </si>
  <si>
    <t>(999637.4+161)/(2)=499899.2</t>
  </si>
  <si>
    <t>(42+83)/(2)=62.5</t>
  </si>
  <si>
    <t>(42+999679.4)/(2)=499860.7</t>
  </si>
  <si>
    <t>S4</t>
  </si>
  <si>
    <t>(41+41)/(2)=41</t>
  </si>
  <si>
    <t>(999636.4+159)/(2)=499897.7</t>
  </si>
  <si>
    <t>(41+82)/(2)=61.5</t>
  </si>
  <si>
    <t>(41+999678.4)/(2)=499859.7</t>
  </si>
  <si>
    <t>S5</t>
  </si>
  <si>
    <t>(40+40)/(2)=40</t>
  </si>
  <si>
    <t>(999635.4+158)/(2)=499896.7</t>
  </si>
  <si>
    <t>(40+81)/(2)=60.5</t>
  </si>
  <si>
    <t>(40+999677.4)/(2)=499858.7</t>
  </si>
  <si>
    <t>S6</t>
  </si>
  <si>
    <t>(39+39)/(2)=39</t>
  </si>
  <si>
    <t>(999634.4+157)/(2)=499895.7</t>
  </si>
  <si>
    <t>(39+80)/(2)=59.5</t>
  </si>
  <si>
    <t>(39+999676.4)/(2)=499857.7</t>
  </si>
  <si>
    <t>S7</t>
  </si>
  <si>
    <t>(38+38)/(2)=38</t>
  </si>
  <si>
    <t>(999633.4+156)/(2)=499894.7</t>
  </si>
  <si>
    <t>(38+79)/(2)=58.5</t>
  </si>
  <si>
    <t>(38+999675.4)/(2)=499856.7</t>
  </si>
  <si>
    <t>S8</t>
  </si>
  <si>
    <t>(37+37)/(2)=37</t>
  </si>
  <si>
    <t>(999632.4+155)/(2)=499893.7</t>
  </si>
  <si>
    <t>(37+78)/(2)=57.5</t>
  </si>
  <si>
    <t>(37+999674.4)/(2)=499855.7</t>
  </si>
  <si>
    <t>S9</t>
  </si>
  <si>
    <t>(36+36)/(2)=36</t>
  </si>
  <si>
    <t>(999631.4+131)/(2)=499881.2</t>
  </si>
  <si>
    <t>(36+77)/(2)=56.5</t>
  </si>
  <si>
    <t>(36+999673.4)/(2)=499854.7</t>
  </si>
  <si>
    <t>S10</t>
  </si>
  <si>
    <t>(35+35)/(2)=35</t>
  </si>
  <si>
    <t>(999630.4+130)/(2)=499880.2</t>
  </si>
  <si>
    <t>(35+76)/(2)=55.5</t>
  </si>
  <si>
    <t>(35+999672.4)/(2)=499853.7</t>
  </si>
  <si>
    <t>S11</t>
  </si>
  <si>
    <t>(34+34)/(2)=34</t>
  </si>
  <si>
    <t>(999629.4+129)/(2)=499879.2</t>
  </si>
  <si>
    <t>(34+75)/(2)=54.5</t>
  </si>
  <si>
    <t>(34+999671.4)/(2)=499852.7</t>
  </si>
  <si>
    <t>S12</t>
  </si>
  <si>
    <t>(33+33)/(2)=33</t>
  </si>
  <si>
    <t>(999628.4+128)/(2)=499878.2</t>
  </si>
  <si>
    <t>(33+74)/(2)=53.5</t>
  </si>
  <si>
    <t>(33+999670.4)/(2)=499851.7</t>
  </si>
  <si>
    <t>S13</t>
  </si>
  <si>
    <t>(32+32)/(2)=32</t>
  </si>
  <si>
    <t>(999627.4+127)/(2)=499877.2</t>
  </si>
  <si>
    <t>(32+73)/(2)=52.5</t>
  </si>
  <si>
    <t>(32+999669.4)/(2)=499850.7</t>
  </si>
  <si>
    <t>S14</t>
  </si>
  <si>
    <t>(31+31)/(2)=31</t>
  </si>
  <si>
    <t>(999626.4+126)/(2)=499876.2</t>
  </si>
  <si>
    <t>(31+72)/(2)=51.5</t>
  </si>
  <si>
    <t>(31+999668.4)/(2)=499849.7</t>
  </si>
  <si>
    <t>S15</t>
  </si>
  <si>
    <t>(30+30)/(2)=30</t>
  </si>
  <si>
    <t>(999625.4+75)/(2)=499850.2</t>
  </si>
  <si>
    <t>(30+71)/(2)=50.5</t>
  </si>
  <si>
    <t>(30+999667.4)/(2)=499848.7</t>
  </si>
  <si>
    <t>S16</t>
  </si>
  <si>
    <t>(29+29)/(2)=29</t>
  </si>
  <si>
    <t>(999624.4+74)/(2)=499849.2</t>
  </si>
  <si>
    <t>(29+70)/(2)=49.5</t>
  </si>
  <si>
    <t>(29+999666.4)/(2)=499847.7</t>
  </si>
  <si>
    <t>S17</t>
  </si>
  <si>
    <t>(28+28)/(2)=28</t>
  </si>
  <si>
    <t>(999623.4+44)/(2)=499833.7</t>
  </si>
  <si>
    <t>(28+69)/(2)=48.5</t>
  </si>
  <si>
    <t>(28+999665.4)/(2)=499846.7</t>
  </si>
  <si>
    <t>S18</t>
  </si>
  <si>
    <t>(27+27)/(2)=27</t>
  </si>
  <si>
    <t>(999622.4+43)/(2)=499832.7</t>
  </si>
  <si>
    <t>(27+68)/(2)=47.5</t>
  </si>
  <si>
    <t>(27+999664.4)/(2)=499845.7</t>
  </si>
  <si>
    <t>S19</t>
  </si>
  <si>
    <t>(26+26)/(2)=26</t>
  </si>
  <si>
    <t>(999621.4+42)/(2)=499831.7</t>
  </si>
  <si>
    <t>(26+67)/(2)=46.5</t>
  </si>
  <si>
    <t>(26+999663.4)/(2)=499844.7</t>
  </si>
  <si>
    <t>S20</t>
  </si>
  <si>
    <t>(25+25)/(2)=25</t>
  </si>
  <si>
    <t>(999620.4+41)/(2)=499830.7</t>
  </si>
  <si>
    <t>(25+66)/(2)=45.5</t>
  </si>
  <si>
    <t>(25+999662.4)/(2)=499843.7</t>
  </si>
  <si>
    <t>S21</t>
  </si>
  <si>
    <t>(24+24)/(2)=24</t>
  </si>
  <si>
    <t>(999619.4+40)/(2)=499829.7</t>
  </si>
  <si>
    <t>(24+65)/(2)=44.5</t>
  </si>
  <si>
    <t>(24+999661.4)/(2)=499842.7</t>
  </si>
  <si>
    <t>S22</t>
  </si>
  <si>
    <t>(23+23)/(2)=23</t>
  </si>
  <si>
    <t>(999618.4+39)/(2)=499828.7</t>
  </si>
  <si>
    <t>(23+64)/(2)=43.5</t>
  </si>
  <si>
    <t>S23</t>
  </si>
  <si>
    <t>(22+22)/(2)=22</t>
  </si>
  <si>
    <t>(999617.4+38)/(2)=499827.7</t>
  </si>
  <si>
    <t>(22+63)/(2)=42.5</t>
  </si>
  <si>
    <t>S24</t>
  </si>
  <si>
    <t>(21+21)/(2)=21</t>
  </si>
  <si>
    <t>(999616.4+21)/(2)=499818.7</t>
  </si>
  <si>
    <t>(21+62)/(2)=41.5</t>
  </si>
  <si>
    <t>S25</t>
  </si>
  <si>
    <t>(20+20)/(2)=20</t>
  </si>
  <si>
    <t>(20+61)/(2)=40.5</t>
  </si>
  <si>
    <t>S26</t>
  </si>
  <si>
    <t>(19+19)/(2)=19</t>
  </si>
  <si>
    <t>(19+60)/(2)=39.5</t>
  </si>
  <si>
    <t>S27</t>
  </si>
  <si>
    <t>(18+18)/(2)=18</t>
  </si>
  <si>
    <t>(18+59)/(2)=38.5</t>
  </si>
  <si>
    <t>S28</t>
  </si>
  <si>
    <t>(17+17)/(2)=17</t>
  </si>
  <si>
    <t>(17+58)/(2)=37.5</t>
  </si>
  <si>
    <t>S29</t>
  </si>
  <si>
    <t>(16+16)/(2)=16</t>
  </si>
  <si>
    <t>(16+57)/(2)=36.5</t>
  </si>
  <si>
    <t>S30</t>
  </si>
  <si>
    <t>(15+15)/(2)=15</t>
  </si>
  <si>
    <t>(15+56)/(2)=35.5</t>
  </si>
  <si>
    <t>S31</t>
  </si>
  <si>
    <t>(14+14)/(2)=14</t>
  </si>
  <si>
    <t>(14+55)/(2)=34.5</t>
  </si>
  <si>
    <t>S32</t>
  </si>
  <si>
    <t>(13+13)/(2)=13</t>
  </si>
  <si>
    <t>(13+54)/(2)=33.5</t>
  </si>
  <si>
    <t>S33</t>
  </si>
  <si>
    <t>(12+12)/(2)=12</t>
  </si>
  <si>
    <t>(12+53)/(2)=32.5</t>
  </si>
  <si>
    <t>S34</t>
  </si>
  <si>
    <t>(11+11)/(2)=11</t>
  </si>
  <si>
    <t>(11+52)/(2)=31.5</t>
  </si>
  <si>
    <t>S35</t>
  </si>
  <si>
    <t>(10+10)/(2)=10</t>
  </si>
  <si>
    <t>(10+51)/(2)=30.5</t>
  </si>
  <si>
    <t>S36</t>
  </si>
  <si>
    <t>(9+9)/(2)=9</t>
  </si>
  <si>
    <t>(9+48)/(2)=28.5</t>
  </si>
  <si>
    <t>S37</t>
  </si>
  <si>
    <t>(8+8)/(2)=8</t>
  </si>
  <si>
    <t>(8+47)/(2)=27.5</t>
  </si>
  <si>
    <t>S38</t>
  </si>
  <si>
    <t>(7+7)/(2)=7</t>
  </si>
  <si>
    <t>(7+20)/(2)=13.5</t>
  </si>
  <si>
    <t>S39</t>
  </si>
  <si>
    <t>(6+6)/(2)=6</t>
  </si>
  <si>
    <t>(6+19)/(2)=12.5</t>
  </si>
  <si>
    <t>S40</t>
  </si>
  <si>
    <t>(5+5)/(2)=5</t>
  </si>
  <si>
    <t>S41</t>
  </si>
  <si>
    <t>(4+4)/(2)=4</t>
  </si>
  <si>
    <t>S42</t>
  </si>
  <si>
    <t>(3+3)/(2)=3</t>
  </si>
  <si>
    <t>S43</t>
  </si>
  <si>
    <t>(2+2)/(2)=2</t>
  </si>
  <si>
    <t>S44</t>
  </si>
  <si>
    <t>(1+1)/(2)=1</t>
  </si>
  <si>
    <t>S45</t>
  </si>
  <si>
    <t>(0+0)/(2)=0</t>
  </si>
  <si>
    <t>Lépcsôk(2)</t>
  </si>
  <si>
    <t>COCO:Y0</t>
  </si>
  <si>
    <t>Becslés</t>
  </si>
  <si>
    <t>Tény+0</t>
  </si>
  <si>
    <t>Delta</t>
  </si>
  <si>
    <t>Delta/Tény</t>
  </si>
  <si>
    <t>S1 összeg:</t>
  </si>
  <si>
    <t>S45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</si>
  <si>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</si>
  <si>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</si>
  <si>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</si>
  <si>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</si>
  <si>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</si>
  <si>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</si>
  <si>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Open url</t>
  </si>
  <si>
    <r>
      <t>Maximális memória használat: </t>
    </r>
    <r>
      <rPr>
        <b/>
        <sz val="7"/>
        <color rgb="FF333333"/>
        <rFont val="Verdana"/>
        <family val="2"/>
        <charset val="238"/>
      </rPr>
      <t>1.47 Mb</t>
    </r>
  </si>
  <si>
    <r>
      <t>A futtatás idôtartama: </t>
    </r>
    <r>
      <rPr>
        <b/>
        <sz val="7"/>
        <color rgb="FF333333"/>
        <rFont val="Verdana"/>
        <family val="2"/>
        <charset val="238"/>
      </rPr>
      <t>0.22 mp (0 p)</t>
    </r>
  </si>
  <si>
    <t>COCO Y0: 5793088</t>
  </si>
  <si>
    <t>(58+44)/(2)=51</t>
  </si>
  <si>
    <t>(44+1000048.9)/(2)=500046.45</t>
  </si>
  <si>
    <t>(182+44)/(2)=113</t>
  </si>
  <si>
    <t>(999835.9+44)/(2)=499939.95</t>
  </si>
  <si>
    <t>(57+43)/(2)=50</t>
  </si>
  <si>
    <t>(43+1000048.9)/(2)=500045.95</t>
  </si>
  <si>
    <t>(181+43)/(2)=112</t>
  </si>
  <si>
    <t>(999834.9+43)/(2)=499938.95</t>
  </si>
  <si>
    <t>(56+42)/(2)=49</t>
  </si>
  <si>
    <t>(42+1000048.9)/(2)=500045.45</t>
  </si>
  <si>
    <t>(180+42)/(2)=111</t>
  </si>
  <si>
    <t>(999833.9+42)/(2)=499937.95</t>
  </si>
  <si>
    <t>(55+41)/(2)=48</t>
  </si>
  <si>
    <t>(41+1000048.9)/(2)=500044.95</t>
  </si>
  <si>
    <t>(179+41)/(2)=110</t>
  </si>
  <si>
    <t>(999832.9+41)/(2)=499936.95</t>
  </si>
  <si>
    <t>(54+40)/(2)=47</t>
  </si>
  <si>
    <t>(40+1000048.9)/(2)=500044.45</t>
  </si>
  <si>
    <t>(178+40)/(2)=109</t>
  </si>
  <si>
    <t>(999831.9+40)/(2)=499935.95</t>
  </si>
  <si>
    <t>(53+39)/(2)=46</t>
  </si>
  <si>
    <t>(39+1000048.9)/(2)=500043.95</t>
  </si>
  <si>
    <t>(177+39)/(2)=108</t>
  </si>
  <si>
    <t>(999830.9+39)/(2)=499934.95</t>
  </si>
  <si>
    <t>(52+38)/(2)=45</t>
  </si>
  <si>
    <t>(38+1000048.9)/(2)=500043.45</t>
  </si>
  <si>
    <t>(176+38)/(2)=107</t>
  </si>
  <si>
    <t>(999816.9+38)/(2)=499927.45</t>
  </si>
  <si>
    <t>(51+37)/(2)=44</t>
  </si>
  <si>
    <t>(37+1000048.9)/(2)=500042.95</t>
  </si>
  <si>
    <t>(175+37)/(2)=106</t>
  </si>
  <si>
    <t>(999815.9+37)/(2)=499926.45</t>
  </si>
  <si>
    <t>(50+36)/(2)=43</t>
  </si>
  <si>
    <t>(36+1000048.9)/(2)=500042.45</t>
  </si>
  <si>
    <t>(174+36)/(2)=105</t>
  </si>
  <si>
    <t>(999811.9+36)/(2)=499923.95</t>
  </si>
  <si>
    <t>(49+35)/(2)=42</t>
  </si>
  <si>
    <t>(35+1000038.9)/(2)=500036.95</t>
  </si>
  <si>
    <t>(173+35)/(2)=104</t>
  </si>
  <si>
    <t>(999808.9+35)/(2)=499921.95</t>
  </si>
  <si>
    <t>(48+34)/(2)=41</t>
  </si>
  <si>
    <t>(34+1000038.9)/(2)=500036.45</t>
  </si>
  <si>
    <t>(172+34)/(2)=103</t>
  </si>
  <si>
    <t>(999807.9+34)/(2)=499920.95</t>
  </si>
  <si>
    <t>(47+33)/(2)=40</t>
  </si>
  <si>
    <t>(33+1000038.9)/(2)=500035.95</t>
  </si>
  <si>
    <t>(171+33)/(2)=102</t>
  </si>
  <si>
    <t>(999806.9+33)/(2)=499919.95</t>
  </si>
  <si>
    <t>(46+32)/(2)=39</t>
  </si>
  <si>
    <t>(32+1000038.9)/(2)=500035.45</t>
  </si>
  <si>
    <t>(170+32)/(2)=101</t>
  </si>
  <si>
    <t>(999805.9+32)/(2)=499918.95</t>
  </si>
  <si>
    <t>(45+31)/(2)=38</t>
  </si>
  <si>
    <t>(31+1000038.9)/(2)=500034.95</t>
  </si>
  <si>
    <t>(169+31)/(2)=100</t>
  </si>
  <si>
    <t>(999804.9+31)/(2)=499917.95</t>
  </si>
  <si>
    <t>(44+30)/(2)=37</t>
  </si>
  <si>
    <t>(30+1000038.9)/(2)=500034.45</t>
  </si>
  <si>
    <t>(168+30)/(2)=99</t>
  </si>
  <si>
    <t>(999803.9+30)/(2)=499916.95</t>
  </si>
  <si>
    <t>(43+29)/(2)=36</t>
  </si>
  <si>
    <t>(29+1000038.9)/(2)=500033.95</t>
  </si>
  <si>
    <t>(167+29)/(2)=98</t>
  </si>
  <si>
    <t>(999802.9+29)/(2)=499915.95</t>
  </si>
  <si>
    <t>(42+28)/(2)=35</t>
  </si>
  <si>
    <t>(28+1000038.9)/(2)=500033.45</t>
  </si>
  <si>
    <t>(166+28)/(2)=97</t>
  </si>
  <si>
    <t>(999801.9+28)/(2)=499914.95</t>
  </si>
  <si>
    <t>(41+27)/(2)=34</t>
  </si>
  <si>
    <t>(27+1000038.9)/(2)=500032.95</t>
  </si>
  <si>
    <t>(165+27)/(2)=96</t>
  </si>
  <si>
    <t>(999800.9+27)/(2)=499913.95</t>
  </si>
  <si>
    <t>(40+26)/(2)=33</t>
  </si>
  <si>
    <t>(26+1000038.9)/(2)=500032.45</t>
  </si>
  <si>
    <t>(164+26)/(2)=95</t>
  </si>
  <si>
    <t>(999799.9+26)/(2)=499912.95</t>
  </si>
  <si>
    <t>(39+25)/(2)=32</t>
  </si>
  <si>
    <t>(25+1000028.9)/(2)=500026.95</t>
  </si>
  <si>
    <t>(163+25)/(2)=94</t>
  </si>
  <si>
    <t>(999798.9+25)/(2)=499911.95</t>
  </si>
  <si>
    <t>(38+24)/(2)=31</t>
  </si>
  <si>
    <t>(24+1000028.9)/(2)=500026.45</t>
  </si>
  <si>
    <t>(162+24)/(2)=93</t>
  </si>
  <si>
    <t>(999797.9+24)/(2)=499910.95</t>
  </si>
  <si>
    <t>(37+23)/(2)=30</t>
  </si>
  <si>
    <t>(23+1000028.9)/(2)=500025.95</t>
  </si>
  <si>
    <t>(161+23)/(2)=92</t>
  </si>
  <si>
    <t>(999796.9+23)/(2)=499909.95</t>
  </si>
  <si>
    <t>(36+22)/(2)=29</t>
  </si>
  <si>
    <t>(22+1000028.9)/(2)=500025.45</t>
  </si>
  <si>
    <t>(144+22)/(2)=83</t>
  </si>
  <si>
    <t>(999795.9+22)/(2)=499908.95</t>
  </si>
  <si>
    <t>(35+21)/(2)=28</t>
  </si>
  <si>
    <t>(21+1000028.9)/(2)=500024.95</t>
  </si>
  <si>
    <t>(143+21)/(2)=82</t>
  </si>
  <si>
    <t>(999794.9+21)/(2)=499907.95</t>
  </si>
  <si>
    <t>(34+20)/(2)=27</t>
  </si>
  <si>
    <t>(20+1000028.9)/(2)=500024.45</t>
  </si>
  <si>
    <t>(142+20)/(2)=81</t>
  </si>
  <si>
    <t>(999793.9+20)/(2)=499906.95</t>
  </si>
  <si>
    <t>(33+19)/(2)=26</t>
  </si>
  <si>
    <t>(19+1000028.9)/(2)=500023.95</t>
  </si>
  <si>
    <t>(141+19)/(2)=80</t>
  </si>
  <si>
    <t>(999792.9+19)/(2)=499905.95</t>
  </si>
  <si>
    <t>(32+18)/(2)=25</t>
  </si>
  <si>
    <t>(18+1000028.9)/(2)=500023.45</t>
  </si>
  <si>
    <t>(140+18)/(2)=79</t>
  </si>
  <si>
    <t>(999791.9+18)/(2)=499904.95</t>
  </si>
  <si>
    <t>(31+17)/(2)=24</t>
  </si>
  <si>
    <t>(17+1000028.9)/(2)=500022.95</t>
  </si>
  <si>
    <t>(139+17)/(2)=78</t>
  </si>
  <si>
    <t>(999790.9+17)/(2)=499903.95</t>
  </si>
  <si>
    <t>(30+16)/(2)=23</t>
  </si>
  <si>
    <t>(16+1000028.9)/(2)=500022.45</t>
  </si>
  <si>
    <t>(138+16)/(2)=77</t>
  </si>
  <si>
    <t>(999789.9+16)/(2)=499902.95</t>
  </si>
  <si>
    <t>(29+15)/(2)=22</t>
  </si>
  <si>
    <t>(15+1000028.9)/(2)=500021.95</t>
  </si>
  <si>
    <t>(108+15)/(2)=61.5</t>
  </si>
  <si>
    <t>(999788.9+15)/(2)=499901.95</t>
  </si>
  <si>
    <t>(28+14)/(2)=21</t>
  </si>
  <si>
    <t>(14+1000018.9)/(2)=500016.45</t>
  </si>
  <si>
    <t>(107+14)/(2)=60.5</t>
  </si>
  <si>
    <t>(999787.9+14)/(2)=499900.95</t>
  </si>
  <si>
    <t>(27+13)/(2)=20</t>
  </si>
  <si>
    <t>(13+1000018.9)/(2)=500015.95</t>
  </si>
  <si>
    <t>(56+13)/(2)=34.5</t>
  </si>
  <si>
    <t>(999786.9+13)/(2)=499899.95</t>
  </si>
  <si>
    <t>(26+12)/(2)=19</t>
  </si>
  <si>
    <t>(12+1000018.9)/(2)=500015.45</t>
  </si>
  <si>
    <t>(55+12)/(2)=33.5</t>
  </si>
  <si>
    <t>(999785.9+12)/(2)=499898.95</t>
  </si>
  <si>
    <t>(25+11)/(2)=18</t>
  </si>
  <si>
    <t>(11+1000018.9)/(2)=500014.95</t>
  </si>
  <si>
    <t>(54+11)/(2)=32.5</t>
  </si>
  <si>
    <t>(999784.9+11)/(2)=499897.95</t>
  </si>
  <si>
    <t>(24+10)/(2)=17</t>
  </si>
  <si>
    <t>(10+1000018.9)/(2)=500014.45</t>
  </si>
  <si>
    <t>(53+10)/(2)=31.5</t>
  </si>
  <si>
    <t>(999783.9+10)/(2)=499896.95</t>
  </si>
  <si>
    <t>(23+9)/(2)=16</t>
  </si>
  <si>
    <t>(9+1000018.9)/(2)=500013.95</t>
  </si>
  <si>
    <t>(52+9)/(2)=30.5</t>
  </si>
  <si>
    <t>(999782.9+9)/(2)=499895.95</t>
  </si>
  <si>
    <t>(22+8)/(2)=15</t>
  </si>
  <si>
    <t>(8+1000018.9)/(2)=500013.45</t>
  </si>
  <si>
    <t>(51+8)/(2)=29.5</t>
  </si>
  <si>
    <t>(999781.9+8)/(2)=499894.95</t>
  </si>
  <si>
    <t>(21+7)/(2)=14</t>
  </si>
  <si>
    <t>(7+1000018.9)/(2)=500012.95</t>
  </si>
  <si>
    <t>(50+7)/(2)=28.5</t>
  </si>
  <si>
    <t>(999780.9+7)/(2)=499893.95</t>
  </si>
  <si>
    <t>(20+6)/(2)=13</t>
  </si>
  <si>
    <t>(6+1000018.9)/(2)=500012.45</t>
  </si>
  <si>
    <t>(49+6)/(2)=27.5</t>
  </si>
  <si>
    <t>(999779.9+6)/(2)=499892.95</t>
  </si>
  <si>
    <t>(19+5)/(2)=12</t>
  </si>
  <si>
    <t>(5+1000018.9)/(2)=500011.95</t>
  </si>
  <si>
    <t>(48+5)/(2)=26.5</t>
  </si>
  <si>
    <t>(999778.9+5)/(2)=499891.95</t>
  </si>
  <si>
    <t>(18+4)/(2)=11</t>
  </si>
  <si>
    <t>(4+1000008.9)/(2)=500006.45</t>
  </si>
  <si>
    <t>(47+4)/(2)=25.5</t>
  </si>
  <si>
    <t>(999777.9+4)/(2)=499890.95</t>
  </si>
  <si>
    <t>(17+3)/(2)=10</t>
  </si>
  <si>
    <t>(3+1000008.9)/(2)=500005.95</t>
  </si>
  <si>
    <t>(46+3)/(2)=24.5</t>
  </si>
  <si>
    <t>(999776.9+3)/(2)=499889.95</t>
  </si>
  <si>
    <t>(16+2)/(2)=9</t>
  </si>
  <si>
    <t>(2+1000008.9)/(2)=500005.45</t>
  </si>
  <si>
    <t>(21+2)/(2)=11.5</t>
  </si>
  <si>
    <t>(999775.9+2)/(2)=499888.95</t>
  </si>
  <si>
    <t>(15+1)/(2)=8</t>
  </si>
  <si>
    <t>(1+1000008.9)/(2)=500004.95</t>
  </si>
  <si>
    <t>(20+1)/(2)=10.5</t>
  </si>
  <si>
    <t>(999774.9+1)/(2)=499887.95</t>
  </si>
  <si>
    <t>(0+1000008.9)/(2)=500004.45</t>
  </si>
  <si>
    <t>(999773.9+0)/(2)=499886.95</t>
  </si>
  <si>
    <r>
      <t>A futtatás idôtartama: </t>
    </r>
    <r>
      <rPr>
        <b/>
        <sz val="7"/>
        <color rgb="FF333333"/>
        <rFont val="Verdana"/>
        <family val="2"/>
        <charset val="238"/>
      </rPr>
      <t>0.28 mp (0 p)</t>
    </r>
  </si>
  <si>
    <t>inverz</t>
  </si>
  <si>
    <t>Ellenőrzés</t>
  </si>
  <si>
    <t>korrel</t>
  </si>
  <si>
    <t>AF</t>
  </si>
  <si>
    <t>AI</t>
  </si>
  <si>
    <t>Sorcímkék</t>
  </si>
  <si>
    <t>Végösszeg</t>
  </si>
  <si>
    <t>Oszlopcímkék</t>
  </si>
  <si>
    <t>Átlag / Becslés</t>
  </si>
  <si>
    <t>átlagos dinamika</t>
  </si>
  <si>
    <t>átlagos idealitás</t>
  </si>
  <si>
    <t>Szórás</t>
  </si>
  <si>
    <t>Átlagos működési marzs (%)</t>
  </si>
  <si>
    <t>Működési marzs szórása (%)</t>
  </si>
  <si>
    <t>Éves arány kiszámítása (USD/USD)</t>
  </si>
  <si>
    <t>Átlag kiszámítása (USD/USD)</t>
  </si>
  <si>
    <t>EPS szórása</t>
  </si>
  <si>
    <t>Teljes bevétel évről-évre történő változás %-ban</t>
  </si>
  <si>
    <t>Bevétel volatilitás</t>
  </si>
  <si>
    <t>EPS volatilitás (USD)</t>
  </si>
  <si>
    <t>Marketinghatékonyság (USD)</t>
  </si>
  <si>
    <t>Helyezés</t>
  </si>
  <si>
    <t>Cím</t>
  </si>
  <si>
    <t>Kiadó</t>
  </si>
  <si>
    <t>Kategória</t>
  </si>
  <si>
    <t>Fortnite</t>
  </si>
  <si>
    <t>Dungeon Fighter Online</t>
  </si>
  <si>
    <t>League of Legends</t>
  </si>
  <si>
    <t>Pokemon GO</t>
  </si>
  <si>
    <t>Crossfire</t>
  </si>
  <si>
    <t>Honour of Kings</t>
  </si>
  <si>
    <t>Fate/Grand Order</t>
  </si>
  <si>
    <t>Candy Crush Saga</t>
  </si>
  <si>
    <t>Monster Strike</t>
  </si>
  <si>
    <t>Clash Royale</t>
  </si>
  <si>
    <t>Epic Games</t>
  </si>
  <si>
    <t>Nexon</t>
  </si>
  <si>
    <t>Riot Games, Tencent</t>
  </si>
  <si>
    <t>Niantic</t>
  </si>
  <si>
    <t>Neowiz Games</t>
  </si>
  <si>
    <t>Tencent</t>
  </si>
  <si>
    <t>Aniplex</t>
  </si>
  <si>
    <t>King, Activision Blizzard</t>
  </si>
  <si>
    <t>Mixi</t>
  </si>
  <si>
    <t>Supercell, Tencent</t>
  </si>
  <si>
    <t>Shooter</t>
  </si>
  <si>
    <t>RPG</t>
  </si>
  <si>
    <t>MOBA</t>
  </si>
  <si>
    <t>Adventure</t>
  </si>
  <si>
    <t>Puzzle</t>
  </si>
  <si>
    <t>Strategy</t>
  </si>
  <si>
    <t>Bevétel (USD)</t>
  </si>
  <si>
    <t>$2.4B</t>
  </si>
  <si>
    <t>$1.5B</t>
  </si>
  <si>
    <t>$1.4B</t>
  </si>
  <si>
    <t>$1.3B</t>
  </si>
  <si>
    <t>$1.2B</t>
  </si>
  <si>
    <t>$1.1B</t>
  </si>
  <si>
    <t>$1.0B</t>
  </si>
  <si>
    <t>$0.9B</t>
  </si>
  <si>
    <t>Q2</t>
  </si>
  <si>
    <t>Q3</t>
  </si>
  <si>
    <t>Q4</t>
  </si>
  <si>
    <t>Q1</t>
  </si>
  <si>
    <t>Nettó árbevétel</t>
  </si>
  <si>
    <t>FY23</t>
  </si>
  <si>
    <t>FY24</t>
  </si>
  <si>
    <t>FY25</t>
  </si>
  <si>
    <t>FY26</t>
  </si>
  <si>
    <t>Teljes játék letöltések</t>
  </si>
  <si>
    <t>Dobozos termékek</t>
  </si>
  <si>
    <t>Prémium</t>
  </si>
  <si>
    <t>GaaS</t>
  </si>
  <si>
    <t>Teljes nettó árbevétel</t>
  </si>
  <si>
    <t>Dátum</t>
  </si>
  <si>
    <t>Ár (USD)</t>
  </si>
  <si>
    <t>2020.12.01</t>
  </si>
  <si>
    <t>2020.12.02</t>
  </si>
  <si>
    <t>2020.12.03</t>
  </si>
  <si>
    <t>2020.12.04</t>
  </si>
  <si>
    <t>2020.12.07</t>
  </si>
  <si>
    <t>2020.12.08</t>
  </si>
  <si>
    <t>2020.12.09</t>
  </si>
  <si>
    <t>2020.12.10</t>
  </si>
  <si>
    <t>2020.12.11</t>
  </si>
  <si>
    <t>2020.12.14</t>
  </si>
  <si>
    <t>2020.12.15</t>
  </si>
  <si>
    <t>2020.12.16</t>
  </si>
  <si>
    <t>2020.12.17</t>
  </si>
  <si>
    <t>2020.12.18</t>
  </si>
  <si>
    <t>2020.12.21</t>
  </si>
  <si>
    <t>2020.12.22</t>
  </si>
  <si>
    <t>2020.12.23</t>
  </si>
  <si>
    <t>2020.12.24</t>
  </si>
  <si>
    <t>2020.12.28</t>
  </si>
  <si>
    <t>2020.12.29</t>
  </si>
  <si>
    <t>2020.12.30</t>
  </si>
  <si>
    <t>2020.12.31</t>
  </si>
  <si>
    <t>2021.01.04</t>
  </si>
  <si>
    <t>2021.01.05</t>
  </si>
  <si>
    <t>2021.01.06</t>
  </si>
  <si>
    <t>2021.01.07</t>
  </si>
  <si>
    <t>2021.01.08</t>
  </si>
  <si>
    <t>2021.01.11</t>
  </si>
  <si>
    <t>Forrás: https://www.investing.com/equities/cd-projekt-drc-otc-historical-data</t>
  </si>
  <si>
    <r>
      <rPr>
        <b/>
        <i/>
        <sz val="11"/>
        <color theme="1"/>
        <rFont val="Arial"/>
        <family val="2"/>
        <charset val="238"/>
        <scheme val="minor"/>
      </rPr>
      <t>Forrás</t>
    </r>
    <r>
      <rPr>
        <i/>
        <sz val="11"/>
        <color theme="1"/>
        <rFont val="Arial"/>
        <family val="2"/>
        <charset val="238"/>
        <scheme val="minor"/>
      </rPr>
      <t>: Electronic Arts Inc., Q1 FY26 Financial Model. https://ir.ea.com/financials/quarterly-results/default.aspx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</si>
</sst>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  <scheme val="minor"/>
    </font>
    <font>
      <u/>
      <sz val="10"/>
      <color theme="10"/>
      <name val="Arial"/>
      <family val="2"/>
      <charset val="238"/>
      <scheme val="minor"/>
    </font>
    <font>
      <sz val="14"/>
      <color rgb="FF000000"/>
      <name val="Times New Roman"/>
      <family val="1"/>
      <charset val="238"/>
    </font>
    <font>
      <sz val="7"/>
      <color rgb="FF000000"/>
      <name val="Verdana"/>
      <family val="2"/>
      <charset val="238"/>
    </font>
    <font>
      <b/>
      <sz val="7"/>
      <color rgb="FF000000"/>
      <name val="Verdana"/>
      <family val="2"/>
      <charset val="238"/>
    </font>
    <font>
      <b/>
      <sz val="5"/>
      <color rgb="FFFFFFFF"/>
      <name val="Verdana"/>
      <family val="2"/>
      <charset val="238"/>
    </font>
    <font>
      <sz val="5"/>
      <color rgb="FF333333"/>
      <name val="Verdana"/>
      <family val="2"/>
      <charset val="238"/>
    </font>
    <font>
      <sz val="8"/>
      <color rgb="FF333333"/>
      <name val="Verdana"/>
      <family val="2"/>
      <charset val="238"/>
    </font>
    <font>
      <sz val="7"/>
      <color rgb="FF333333"/>
      <name val="Verdana"/>
      <family val="2"/>
      <charset val="238"/>
    </font>
    <font>
      <b/>
      <sz val="7"/>
      <color rgb="FF333333"/>
      <name val="Verdana"/>
      <family val="2"/>
      <charset val="238"/>
    </font>
    <font>
      <sz val="10"/>
      <color rgb="FF00B050"/>
      <name val="Arial"/>
      <family val="2"/>
      <charset val="238"/>
      <scheme val="minor"/>
    </font>
    <font>
      <b/>
      <sz val="10"/>
      <color rgb="FF000000"/>
      <name val="Arial"/>
      <family val="2"/>
      <charset val="238"/>
      <scheme val="minor"/>
    </font>
    <font>
      <b/>
      <sz val="10"/>
      <color theme="0"/>
      <name val="Arial"/>
      <family val="2"/>
      <charset val="238"/>
      <scheme val="minor"/>
    </font>
    <font>
      <sz val="11"/>
      <color theme="1"/>
      <name val="Arial"/>
      <family val="2"/>
      <charset val="238"/>
      <scheme val="minor"/>
    </font>
    <font>
      <i/>
      <sz val="11"/>
      <color theme="1"/>
      <name val="Arial"/>
      <family val="2"/>
      <charset val="238"/>
      <scheme val="minor"/>
    </font>
    <font>
      <b/>
      <i/>
      <sz val="11"/>
      <color theme="1"/>
      <name val="Arial"/>
      <family val="2"/>
      <charset val="238"/>
      <scheme val="minor"/>
    </font>
    <font>
      <b/>
      <sz val="9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0"/>
      <name val="Arial"/>
      <family val="2"/>
      <charset val="238"/>
      <scheme val="maj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5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0" fillId="0" borderId="0"/>
    <xf numFmtId="0" fontId="24" fillId="0" borderId="0"/>
    <xf numFmtId="165" fontId="25" fillId="0" borderId="0" applyFont="0" applyFill="0" applyBorder="0" applyAlignment="0" applyProtection="0"/>
    <xf numFmtId="0" fontId="24" fillId="0" borderId="0"/>
    <xf numFmtId="0" fontId="1" fillId="0" borderId="0"/>
  </cellStyleXfs>
  <cellXfs count="126">
    <xf numFmtId="0" fontId="0" fillId="0" borderId="0" xfId="0"/>
    <xf numFmtId="0" fontId="2" fillId="0" borderId="1" xfId="0" applyFont="1" applyBorder="1" applyAlignment="1">
      <alignment horizontal="right" vertical="center"/>
    </xf>
    <xf numFmtId="10" fontId="2" fillId="0" borderId="1" xfId="0" applyNumberFormat="1" applyFont="1" applyBorder="1" applyAlignment="1">
      <alignment horizontal="right" vertical="center"/>
    </xf>
    <xf numFmtId="9" fontId="2" fillId="0" borderId="1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10" fontId="2" fillId="0" borderId="4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9" xfId="0" applyFont="1" applyBorder="1" applyAlignment="1">
      <alignment horizontal="right" vertical="center"/>
    </xf>
    <xf numFmtId="10" fontId="2" fillId="0" borderId="9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9" fontId="2" fillId="0" borderId="4" xfId="0" applyNumberFormat="1" applyFont="1" applyBorder="1" applyAlignment="1">
      <alignment horizontal="right" vertical="center"/>
    </xf>
    <xf numFmtId="9" fontId="2" fillId="0" borderId="5" xfId="0" applyNumberFormat="1" applyFont="1" applyBorder="1" applyAlignment="1">
      <alignment horizontal="right" vertical="center"/>
    </xf>
    <xf numFmtId="9" fontId="2" fillId="0" borderId="7" xfId="0" applyNumberFormat="1" applyFont="1" applyBorder="1" applyAlignment="1">
      <alignment horizontal="right" vertical="center"/>
    </xf>
    <xf numFmtId="9" fontId="2" fillId="0" borderId="9" xfId="0" applyNumberFormat="1" applyFont="1" applyBorder="1" applyAlignment="1">
      <alignment horizontal="right" vertical="center"/>
    </xf>
    <xf numFmtId="9" fontId="2" fillId="0" borderId="10" xfId="0" applyNumberFormat="1" applyFont="1" applyBorder="1" applyAlignment="1">
      <alignment horizontal="right" vertical="center"/>
    </xf>
    <xf numFmtId="10" fontId="2" fillId="0" borderId="5" xfId="0" applyNumberFormat="1" applyFont="1" applyBorder="1" applyAlignment="1">
      <alignment horizontal="right" vertical="center"/>
    </xf>
    <xf numFmtId="10" fontId="2" fillId="0" borderId="7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vertical="center"/>
    </xf>
    <xf numFmtId="10" fontId="2" fillId="0" borderId="4" xfId="1" applyNumberFormat="1" applyFont="1" applyBorder="1" applyAlignment="1">
      <alignment horizontal="right" vertical="center"/>
    </xf>
    <xf numFmtId="10" fontId="2" fillId="0" borderId="1" xfId="1" applyNumberFormat="1" applyFont="1" applyBorder="1" applyAlignment="1">
      <alignment horizontal="right" vertical="center"/>
    </xf>
    <xf numFmtId="10" fontId="2" fillId="0" borderId="9" xfId="1" applyNumberFormat="1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right" vertical="center"/>
    </xf>
    <xf numFmtId="2" fontId="2" fillId="0" borderId="9" xfId="0" applyNumberFormat="1" applyFont="1" applyBorder="1" applyAlignment="1">
      <alignment horizontal="right" vertical="center"/>
    </xf>
    <xf numFmtId="1" fontId="2" fillId="0" borderId="4" xfId="0" applyNumberFormat="1" applyFont="1" applyBorder="1" applyAlignment="1">
      <alignment horizontal="right" vertical="center"/>
    </xf>
    <xf numFmtId="1" fontId="2" fillId="0" borderId="1" xfId="0" applyNumberFormat="1" applyFont="1" applyBorder="1" applyAlignment="1">
      <alignment horizontal="right" vertical="center"/>
    </xf>
    <xf numFmtId="1" fontId="2" fillId="0" borderId="9" xfId="0" applyNumberFormat="1" applyFont="1" applyBorder="1" applyAlignment="1">
      <alignment horizontal="right" vertical="center"/>
    </xf>
    <xf numFmtId="2" fontId="2" fillId="0" borderId="4" xfId="1" applyNumberFormat="1" applyFont="1" applyBorder="1" applyAlignment="1">
      <alignment horizontal="right" vertical="center"/>
    </xf>
    <xf numFmtId="2" fontId="2" fillId="0" borderId="1" xfId="1" applyNumberFormat="1" applyFont="1" applyBorder="1" applyAlignment="1">
      <alignment horizontal="right" vertical="center"/>
    </xf>
    <xf numFmtId="2" fontId="2" fillId="0" borderId="9" xfId="1" applyNumberFormat="1" applyFont="1" applyBorder="1" applyAlignment="1">
      <alignment horizontal="right" vertical="center"/>
    </xf>
    <xf numFmtId="0" fontId="3" fillId="0" borderId="3" xfId="0" applyFont="1" applyBorder="1" applyAlignment="1">
      <alignment vertical="center"/>
    </xf>
    <xf numFmtId="0" fontId="4" fillId="0" borderId="0" xfId="0" applyFont="1" applyAlignment="1">
      <alignment wrapText="1"/>
    </xf>
    <xf numFmtId="0" fontId="5" fillId="0" borderId="0" xfId="0" applyFont="1"/>
    <xf numFmtId="0" fontId="7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horizontal="right" vertical="center" wrapText="1"/>
    </xf>
    <xf numFmtId="0" fontId="10" fillId="0" borderId="0" xfId="0" applyFont="1" applyAlignment="1">
      <alignment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left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8" fillId="0" borderId="0" xfId="2"/>
    <xf numFmtId="0" fontId="15" fillId="0" borderId="0" xfId="0" applyFont="1"/>
    <xf numFmtId="9" fontId="0" fillId="0" borderId="0" xfId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5" fillId="0" borderId="1" xfId="0" applyFont="1" applyBorder="1"/>
    <xf numFmtId="0" fontId="0" fillId="0" borderId="1" xfId="0" applyBorder="1"/>
    <xf numFmtId="9" fontId="0" fillId="0" borderId="1" xfId="1" applyFont="1" applyBorder="1"/>
    <xf numFmtId="9" fontId="0" fillId="0" borderId="1" xfId="0" applyNumberFormat="1" applyBorder="1"/>
    <xf numFmtId="0" fontId="18" fillId="0" borderId="1" xfId="0" applyFont="1" applyBorder="1"/>
    <xf numFmtId="10" fontId="0" fillId="0" borderId="1" xfId="1" applyNumberFormat="1" applyFont="1" applyBorder="1" applyAlignment="1">
      <alignment vertical="center"/>
    </xf>
    <xf numFmtId="2" fontId="0" fillId="0" borderId="1" xfId="0" applyNumberFormat="1" applyBorder="1" applyAlignment="1">
      <alignment horizontal="left"/>
    </xf>
    <xf numFmtId="2" fontId="0" fillId="0" borderId="1" xfId="0" applyNumberFormat="1" applyBorder="1"/>
    <xf numFmtId="2" fontId="0" fillId="0" borderId="2" xfId="0" applyNumberFormat="1" applyBorder="1" applyAlignment="1">
      <alignment vertical="center"/>
    </xf>
    <xf numFmtId="2" fontId="0" fillId="0" borderId="16" xfId="0" applyNumberFormat="1" applyBorder="1" applyAlignment="1">
      <alignment vertical="center"/>
    </xf>
    <xf numFmtId="2" fontId="0" fillId="0" borderId="17" xfId="0" applyNumberFormat="1" applyBorder="1" applyAlignment="1">
      <alignment vertical="center"/>
    </xf>
    <xf numFmtId="10" fontId="0" fillId="0" borderId="2" xfId="1" applyNumberFormat="1" applyFont="1" applyBorder="1" applyAlignment="1">
      <alignment vertical="center"/>
    </xf>
    <xf numFmtId="10" fontId="0" fillId="0" borderId="16" xfId="1" applyNumberFormat="1" applyFont="1" applyBorder="1" applyAlignment="1">
      <alignment vertical="center"/>
    </xf>
    <xf numFmtId="10" fontId="0" fillId="0" borderId="17" xfId="1" applyNumberFormat="1" applyFont="1" applyBorder="1" applyAlignment="1">
      <alignment vertical="center"/>
    </xf>
    <xf numFmtId="9" fontId="0" fillId="0" borderId="2" xfId="0" applyNumberFormat="1" applyBorder="1" applyAlignment="1">
      <alignment vertical="center"/>
    </xf>
    <xf numFmtId="9" fontId="0" fillId="0" borderId="16" xfId="0" applyNumberFormat="1" applyBorder="1" applyAlignment="1">
      <alignment vertical="center"/>
    </xf>
    <xf numFmtId="9" fontId="0" fillId="0" borderId="17" xfId="0" applyNumberFormat="1" applyBorder="1" applyAlignment="1">
      <alignment vertical="center"/>
    </xf>
    <xf numFmtId="9" fontId="0" fillId="0" borderId="2" xfId="1" applyFont="1" applyBorder="1" applyAlignment="1">
      <alignment vertical="center"/>
    </xf>
    <xf numFmtId="9" fontId="0" fillId="0" borderId="16" xfId="1" applyFont="1" applyBorder="1" applyAlignment="1">
      <alignment vertical="center"/>
    </xf>
    <xf numFmtId="9" fontId="0" fillId="0" borderId="17" xfId="1" applyFont="1" applyBorder="1" applyAlignment="1">
      <alignment vertical="center"/>
    </xf>
    <xf numFmtId="10" fontId="0" fillId="0" borderId="1" xfId="0" applyNumberFormat="1" applyBorder="1"/>
    <xf numFmtId="9" fontId="5" fillId="0" borderId="1" xfId="0" applyNumberFormat="1" applyFont="1" applyBorder="1"/>
    <xf numFmtId="0" fontId="5" fillId="0" borderId="0" xfId="0" applyFont="1" applyAlignment="1">
      <alignment horizontal="left"/>
    </xf>
    <xf numFmtId="0" fontId="19" fillId="5" borderId="18" xfId="0" applyFont="1" applyFill="1" applyBorder="1" applyAlignment="1">
      <alignment horizontal="left"/>
    </xf>
    <xf numFmtId="0" fontId="19" fillId="5" borderId="18" xfId="0" applyFont="1" applyFill="1" applyBorder="1" applyAlignment="1">
      <alignment horizontal="left" wrapText="1"/>
    </xf>
    <xf numFmtId="0" fontId="19" fillId="0" borderId="18" xfId="0" applyFont="1" applyBorder="1" applyAlignment="1">
      <alignment horizontal="left" wrapText="1"/>
    </xf>
    <xf numFmtId="0" fontId="21" fillId="0" borderId="0" xfId="3" applyFont="1"/>
    <xf numFmtId="0" fontId="20" fillId="0" borderId="0" xfId="3"/>
    <xf numFmtId="0" fontId="20" fillId="0" borderId="11" xfId="3" applyBorder="1"/>
    <xf numFmtId="0" fontId="23" fillId="6" borderId="4" xfId="3" applyFont="1" applyFill="1" applyBorder="1" applyAlignment="1">
      <alignment horizontal="center"/>
    </xf>
    <xf numFmtId="0" fontId="23" fillId="6" borderId="5" xfId="3" applyFont="1" applyFill="1" applyBorder="1" applyAlignment="1">
      <alignment horizontal="center"/>
    </xf>
    <xf numFmtId="0" fontId="23" fillId="6" borderId="12" xfId="4" applyFont="1" applyFill="1" applyBorder="1" applyAlignment="1">
      <alignment horizontal="left"/>
    </xf>
    <xf numFmtId="0" fontId="23" fillId="6" borderId="1" xfId="3" applyFont="1" applyFill="1" applyBorder="1" applyAlignment="1">
      <alignment horizontal="center"/>
    </xf>
    <xf numFmtId="0" fontId="23" fillId="6" borderId="7" xfId="3" applyFont="1" applyFill="1" applyBorder="1" applyAlignment="1">
      <alignment horizontal="center"/>
    </xf>
    <xf numFmtId="164" fontId="26" fillId="6" borderId="1" xfId="5" applyNumberFormat="1" applyFont="1" applyFill="1" applyBorder="1" applyAlignment="1">
      <alignment horizontal="center"/>
    </xf>
    <xf numFmtId="164" fontId="26" fillId="6" borderId="7" xfId="5" applyNumberFormat="1" applyFont="1" applyFill="1" applyBorder="1" applyAlignment="1">
      <alignment horizontal="center"/>
    </xf>
    <xf numFmtId="164" fontId="23" fillId="6" borderId="9" xfId="4" applyNumberFormat="1" applyFont="1" applyFill="1" applyBorder="1"/>
    <xf numFmtId="164" fontId="23" fillId="6" borderId="10" xfId="4" applyNumberFormat="1" applyFont="1" applyFill="1" applyBorder="1"/>
    <xf numFmtId="0" fontId="27" fillId="6" borderId="12" xfId="3" applyFont="1" applyFill="1" applyBorder="1" applyAlignment="1">
      <alignment vertical="center"/>
    </xf>
    <xf numFmtId="0" fontId="28" fillId="6" borderId="13" xfId="3" applyFont="1" applyFill="1" applyBorder="1" applyAlignment="1">
      <alignment vertical="center"/>
    </xf>
    <xf numFmtId="0" fontId="23" fillId="6" borderId="0" xfId="3" applyFont="1" applyFill="1" applyAlignment="1">
      <alignment vertical="top"/>
    </xf>
    <xf numFmtId="164" fontId="23" fillId="6" borderId="0" xfId="6" applyNumberFormat="1" applyFont="1" applyFill="1"/>
    <xf numFmtId="0" fontId="5" fillId="0" borderId="0" xfId="0" applyFont="1" applyAlignment="1">
      <alignment horizontal="left" vertical="top"/>
    </xf>
    <xf numFmtId="1" fontId="0" fillId="0" borderId="1" xfId="0" applyNumberFormat="1" applyBorder="1"/>
    <xf numFmtId="0" fontId="0" fillId="0" borderId="1" xfId="0" pivotButton="1" applyBorder="1"/>
    <xf numFmtId="0" fontId="19" fillId="5" borderId="19" xfId="0" applyFont="1" applyFill="1" applyBorder="1" applyAlignment="1">
      <alignment horizontal="left" wrapText="1"/>
    </xf>
    <xf numFmtId="2" fontId="0" fillId="0" borderId="16" xfId="0" applyNumberFormat="1" applyBorder="1"/>
    <xf numFmtId="2" fontId="0" fillId="0" borderId="17" xfId="0" applyNumberFormat="1" applyBorder="1"/>
    <xf numFmtId="2" fontId="0" fillId="0" borderId="0" xfId="0" applyNumberFormat="1" applyAlignment="1">
      <alignment vertical="center"/>
    </xf>
    <xf numFmtId="0" fontId="19" fillId="5" borderId="1" xfId="0" applyFont="1" applyFill="1" applyBorder="1" applyAlignment="1">
      <alignment horizontal="left"/>
    </xf>
    <xf numFmtId="0" fontId="1" fillId="0" borderId="0" xfId="7"/>
    <xf numFmtId="0" fontId="19" fillId="5" borderId="1" xfId="0" applyFont="1" applyFill="1" applyBorder="1" applyAlignment="1">
      <alignment horizontal="left" wrapText="1"/>
    </xf>
    <xf numFmtId="0" fontId="29" fillId="5" borderId="1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right" vertical="center"/>
    </xf>
    <xf numFmtId="10" fontId="2" fillId="0" borderId="2" xfId="0" applyNumberFormat="1" applyFont="1" applyBorder="1" applyAlignment="1">
      <alignment horizontal="right" vertical="center"/>
    </xf>
    <xf numFmtId="10" fontId="2" fillId="0" borderId="2" xfId="1" applyNumberFormat="1" applyFont="1" applyBorder="1" applyAlignment="1">
      <alignment horizontal="right" vertical="center"/>
    </xf>
    <xf numFmtId="2" fontId="2" fillId="0" borderId="2" xfId="1" applyNumberFormat="1" applyFont="1" applyBorder="1" applyAlignment="1">
      <alignment horizontal="right" vertical="center"/>
    </xf>
    <xf numFmtId="2" fontId="2" fillId="0" borderId="2" xfId="0" applyNumberFormat="1" applyFont="1" applyBorder="1" applyAlignment="1">
      <alignment horizontal="right" vertical="center"/>
    </xf>
    <xf numFmtId="1" fontId="2" fillId="0" borderId="2" xfId="0" applyNumberFormat="1" applyFont="1" applyBorder="1" applyAlignment="1">
      <alignment horizontal="right" vertical="center"/>
    </xf>
    <xf numFmtId="0" fontId="2" fillId="0" borderId="20" xfId="0" applyFont="1" applyBorder="1" applyAlignment="1">
      <alignment horizontal="right" vertical="center"/>
    </xf>
    <xf numFmtId="0" fontId="3" fillId="0" borderId="21" xfId="0" applyFont="1" applyBorder="1" applyAlignment="1">
      <alignment vertical="center"/>
    </xf>
    <xf numFmtId="0" fontId="4" fillId="0" borderId="1" xfId="0" applyFont="1" applyBorder="1"/>
    <xf numFmtId="2" fontId="4" fillId="0" borderId="1" xfId="0" applyNumberFormat="1" applyFont="1" applyBorder="1" applyAlignment="1">
      <alignment horizontal="right" wrapText="1"/>
    </xf>
    <xf numFmtId="0" fontId="0" fillId="0" borderId="1" xfId="0" applyBorder="1" applyAlignment="1">
      <alignment horizontal="right"/>
    </xf>
    <xf numFmtId="0" fontId="17" fillId="0" borderId="1" xfId="0" applyFont="1" applyBorder="1" applyAlignment="1">
      <alignment horizontal="right"/>
    </xf>
    <xf numFmtId="2" fontId="17" fillId="0" borderId="1" xfId="0" applyNumberFormat="1" applyFont="1" applyBorder="1"/>
    <xf numFmtId="2" fontId="0" fillId="2" borderId="1" xfId="0" applyNumberFormat="1" applyFill="1" applyBorder="1"/>
    <xf numFmtId="1" fontId="0" fillId="0" borderId="1" xfId="0" applyNumberFormat="1" applyBorder="1" applyAlignment="1">
      <alignment wrapText="1"/>
    </xf>
    <xf numFmtId="0" fontId="19" fillId="5" borderId="1" xfId="0" applyFont="1" applyFill="1" applyBorder="1" applyAlignment="1">
      <alignment horizontal="center" vertical="center" wrapText="1"/>
    </xf>
    <xf numFmtId="9" fontId="19" fillId="5" borderId="1" xfId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</cellXfs>
  <cellStyles count="8">
    <cellStyle name="Comma 10" xfId="5" xr:uid="{5CE0C161-E0D9-4091-A5D8-CC9FBD8CD384}"/>
    <cellStyle name="Hivatkozás" xfId="2" builtinId="8"/>
    <cellStyle name="Normál" xfId="0" builtinId="0"/>
    <cellStyle name="Normál 2" xfId="3" xr:uid="{15E5C9A5-46EC-40DA-99CA-F7E1AA891037}"/>
    <cellStyle name="Normál 3" xfId="7" xr:uid="{76541797-BC18-4BF1-A69E-236C12CBD368}"/>
    <cellStyle name="Normal_QTD net rev - 12 quarters 3" xfId="4" xr:uid="{768C384F-304F-4434-AD91-685BD0A81A49}"/>
    <cellStyle name="Normal_QTD net rev - 12 quarters 6" xfId="6" xr:uid="{1FC7B2EB-C33D-464C-A136-19F4681EC19F}"/>
    <cellStyle name="Százalék" xfId="1" builtinId="5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charset val="238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charset val="238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charset val="238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charset val="238"/>
        <scheme val="minor"/>
      </font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charset val="238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charset val="238"/>
        <scheme val="minor"/>
      </font>
      <alignment horizontal="left" vertical="top" textRotation="0" wrapText="0" indent="0" justifyLastLine="0" shrinkToFit="0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Átlagos dinamika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'Idealitási dinamika összesítés'!$B$4:$R$4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'Idealitási dinamika összesítés'!$B$10:$R$10</c:f>
              <c:numCache>
                <c:formatCode>0</c:formatCode>
                <c:ptCount val="17"/>
                <c:pt idx="0">
                  <c:v>999978.4</c:v>
                </c:pt>
                <c:pt idx="1">
                  <c:v>999996.4</c:v>
                </c:pt>
                <c:pt idx="2">
                  <c:v>1000050.15</c:v>
                </c:pt>
                <c:pt idx="3">
                  <c:v>999991.4</c:v>
                </c:pt>
                <c:pt idx="4">
                  <c:v>999985.2333333334</c:v>
                </c:pt>
                <c:pt idx="5">
                  <c:v>999993.2333333334</c:v>
                </c:pt>
                <c:pt idx="6">
                  <c:v>1000017.2333333334</c:v>
                </c:pt>
                <c:pt idx="7">
                  <c:v>1000027.2333333334</c:v>
                </c:pt>
                <c:pt idx="8">
                  <c:v>1000031.4</c:v>
                </c:pt>
                <c:pt idx="9">
                  <c:v>1000016.0666666668</c:v>
                </c:pt>
                <c:pt idx="10">
                  <c:v>1000010.0666666668</c:v>
                </c:pt>
                <c:pt idx="11">
                  <c:v>1000032.0666666668</c:v>
                </c:pt>
                <c:pt idx="12">
                  <c:v>1000008.7333333334</c:v>
                </c:pt>
                <c:pt idx="13">
                  <c:v>999972.2333333334</c:v>
                </c:pt>
                <c:pt idx="14">
                  <c:v>999955.2333333334</c:v>
                </c:pt>
                <c:pt idx="15">
                  <c:v>999961.2333333334</c:v>
                </c:pt>
                <c:pt idx="16">
                  <c:v>999961.15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A6-48A1-9F8B-C959E700EE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4955119"/>
        <c:axId val="564956559"/>
      </c:barChart>
      <c:catAx>
        <c:axId val="564955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4956559"/>
        <c:crosses val="autoZero"/>
        <c:auto val="1"/>
        <c:lblAlgn val="ctr"/>
        <c:lblOffset val="100"/>
        <c:noMultiLvlLbl val="0"/>
      </c:catAx>
      <c:valAx>
        <c:axId val="564956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49551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CD Projekt részvényárfolyamának alakulása 2020</a:t>
            </a:r>
            <a:r>
              <a:rPr lang="hu-HU" baseline="0"/>
              <a:t> December és 2021 Január között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'8. ábra'!$B$1</c:f>
              <c:strCache>
                <c:ptCount val="1"/>
                <c:pt idx="0">
                  <c:v>Ár (USD)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'8. ábra'!$A$2:$A$29</c:f>
              <c:strCache>
                <c:ptCount val="28"/>
                <c:pt idx="0">
                  <c:v>2020.12.01</c:v>
                </c:pt>
                <c:pt idx="1">
                  <c:v>2020.12.02</c:v>
                </c:pt>
                <c:pt idx="2">
                  <c:v>2020.12.03</c:v>
                </c:pt>
                <c:pt idx="3">
                  <c:v>2020.12.04</c:v>
                </c:pt>
                <c:pt idx="4">
                  <c:v>2020.12.07</c:v>
                </c:pt>
                <c:pt idx="5">
                  <c:v>2020.12.08</c:v>
                </c:pt>
                <c:pt idx="6">
                  <c:v>2020.12.09</c:v>
                </c:pt>
                <c:pt idx="7">
                  <c:v>2020.12.10</c:v>
                </c:pt>
                <c:pt idx="8">
                  <c:v>2020.12.11</c:v>
                </c:pt>
                <c:pt idx="9">
                  <c:v>2020.12.14</c:v>
                </c:pt>
                <c:pt idx="10">
                  <c:v>2020.12.15</c:v>
                </c:pt>
                <c:pt idx="11">
                  <c:v>2020.12.16</c:v>
                </c:pt>
                <c:pt idx="12">
                  <c:v>2020.12.17</c:v>
                </c:pt>
                <c:pt idx="13">
                  <c:v>2020.12.18</c:v>
                </c:pt>
                <c:pt idx="14">
                  <c:v>2020.12.21</c:v>
                </c:pt>
                <c:pt idx="15">
                  <c:v>2020.12.22</c:v>
                </c:pt>
                <c:pt idx="16">
                  <c:v>2020.12.23</c:v>
                </c:pt>
                <c:pt idx="17">
                  <c:v>2020.12.24</c:v>
                </c:pt>
                <c:pt idx="18">
                  <c:v>2020.12.28</c:v>
                </c:pt>
                <c:pt idx="19">
                  <c:v>2020.12.29</c:v>
                </c:pt>
                <c:pt idx="20">
                  <c:v>2020.12.30</c:v>
                </c:pt>
                <c:pt idx="21">
                  <c:v>2020.12.31</c:v>
                </c:pt>
                <c:pt idx="22">
                  <c:v>2021.01.04</c:v>
                </c:pt>
                <c:pt idx="23">
                  <c:v>2021.01.05</c:v>
                </c:pt>
                <c:pt idx="24">
                  <c:v>2021.01.06</c:v>
                </c:pt>
                <c:pt idx="25">
                  <c:v>2021.01.07</c:v>
                </c:pt>
                <c:pt idx="26">
                  <c:v>2021.01.08</c:v>
                </c:pt>
                <c:pt idx="27">
                  <c:v>2021.01.11</c:v>
                </c:pt>
              </c:strCache>
            </c:strRef>
          </c:cat>
          <c:val>
            <c:numRef>
              <c:f>'8. ábra'!$B$2:$B$29</c:f>
              <c:numCache>
                <c:formatCode>General</c:formatCode>
                <c:ptCount val="28"/>
                <c:pt idx="0">
                  <c:v>28.35</c:v>
                </c:pt>
                <c:pt idx="1">
                  <c:v>29.16</c:v>
                </c:pt>
                <c:pt idx="2">
                  <c:v>29.1</c:v>
                </c:pt>
                <c:pt idx="3">
                  <c:v>31</c:v>
                </c:pt>
                <c:pt idx="4">
                  <c:v>28.35</c:v>
                </c:pt>
                <c:pt idx="5">
                  <c:v>27.64</c:v>
                </c:pt>
                <c:pt idx="6">
                  <c:v>27.68</c:v>
                </c:pt>
                <c:pt idx="7">
                  <c:v>24.95</c:v>
                </c:pt>
                <c:pt idx="8">
                  <c:v>22.88</c:v>
                </c:pt>
                <c:pt idx="9">
                  <c:v>20.75</c:v>
                </c:pt>
                <c:pt idx="10">
                  <c:v>20.5</c:v>
                </c:pt>
                <c:pt idx="11">
                  <c:v>21.2</c:v>
                </c:pt>
                <c:pt idx="12">
                  <c:v>21.99</c:v>
                </c:pt>
                <c:pt idx="13">
                  <c:v>18.5</c:v>
                </c:pt>
                <c:pt idx="14">
                  <c:v>17.97</c:v>
                </c:pt>
                <c:pt idx="15">
                  <c:v>19.3</c:v>
                </c:pt>
                <c:pt idx="16">
                  <c:v>18.899999999999999</c:v>
                </c:pt>
                <c:pt idx="17">
                  <c:v>18.350000000000001</c:v>
                </c:pt>
                <c:pt idx="18">
                  <c:v>18.899999999999999</c:v>
                </c:pt>
                <c:pt idx="19">
                  <c:v>18.97</c:v>
                </c:pt>
                <c:pt idx="20">
                  <c:v>18.55</c:v>
                </c:pt>
                <c:pt idx="21">
                  <c:v>18.309999999999999</c:v>
                </c:pt>
                <c:pt idx="22">
                  <c:v>18.55</c:v>
                </c:pt>
                <c:pt idx="23">
                  <c:v>18.2</c:v>
                </c:pt>
                <c:pt idx="24">
                  <c:v>18.32</c:v>
                </c:pt>
                <c:pt idx="25">
                  <c:v>17.18</c:v>
                </c:pt>
                <c:pt idx="26">
                  <c:v>16.28</c:v>
                </c:pt>
                <c:pt idx="27">
                  <c:v>16.57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96-4C9F-83D6-DEFB53988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806208"/>
        <c:axId val="98803328"/>
      </c:lineChart>
      <c:catAx>
        <c:axId val="988062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Év/Hó/Nap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98803328"/>
        <c:crosses val="autoZero"/>
        <c:auto val="1"/>
        <c:lblAlgn val="ctr"/>
        <c:lblOffset val="100"/>
        <c:noMultiLvlLbl val="0"/>
      </c:catAx>
      <c:valAx>
        <c:axId val="98803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Árfolyam (USD)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9880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sz="1400" b="0" i="0" u="none" strike="noStrike" baseline="0">
                <a:effectLst/>
              </a:rPr>
              <a:t>A vállalatok bevételnövekedésének ingadozása (2012-2024)</a:t>
            </a:r>
            <a:endParaRPr lang="hu-HU" i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numFmt formatCode="0.00%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2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5"/>
        <c:spPr>
          <a:solidFill>
            <a:schemeClr val="accent3">
              <a:lumMod val="40000"/>
              <a:lumOff val="60000"/>
            </a:schemeClr>
          </a:solidFill>
          <a:ln>
            <a:noFill/>
          </a:ln>
          <a:effectLst/>
        </c:spPr>
      </c:pivotFmt>
      <c:pivotFmt>
        <c:idx val="6"/>
        <c:spPr>
          <a:solidFill>
            <a:schemeClr val="accent1">
              <a:lumMod val="40000"/>
              <a:lumOff val="60000"/>
            </a:schemeClr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1"/>
        <c:ser>
          <c:idx val="0"/>
          <c:order val="0"/>
          <c:tx>
            <c:v>Összeg</c:v>
          </c:tx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F94-4FF6-B0CE-577526A5429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F94-4FF6-B0CE-577526A5429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F94-4FF6-B0CE-577526A54299}"/>
              </c:ext>
            </c:extLst>
          </c:dPt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3"/>
              <c:pt idx="0">
                <c:v>CD Projekt Red</c:v>
              </c:pt>
              <c:pt idx="1">
                <c:v>Electronic Arts</c:v>
              </c:pt>
              <c:pt idx="2">
                <c:v>Take-Two Int.</c:v>
              </c:pt>
            </c:strLit>
          </c:cat>
          <c:val>
            <c:numLit>
              <c:formatCode>General</c:formatCode>
              <c:ptCount val="3"/>
              <c:pt idx="0">
                <c:v>1.9116176092029999</c:v>
              </c:pt>
              <c:pt idx="1">
                <c:v>0.11097511672800243</c:v>
              </c:pt>
              <c:pt idx="2">
                <c:v>0.36797341081416235</c:v>
              </c:pt>
            </c:numLit>
          </c:val>
          <c:extLst>
            <c:ext xmlns:c16="http://schemas.microsoft.com/office/drawing/2014/chart" uri="{C3380CC4-5D6E-409C-BE32-E72D297353CC}">
              <c16:uniqueId val="{00000000-CF94-4FF6-B0CE-577526A542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2932751"/>
        <c:axId val="988606063"/>
      </c:barChart>
      <c:catAx>
        <c:axId val="107293275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800"/>
                  <a:t>Cég neve</a:t>
                </a:r>
              </a:p>
            </c:rich>
          </c:tx>
          <c:layout>
            <c:manualLayout>
              <c:xMode val="edge"/>
              <c:yMode val="edge"/>
              <c:x val="0.44534581383255328"/>
              <c:y val="0.945720250521920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988606063"/>
        <c:crosses val="autoZero"/>
        <c:auto val="1"/>
        <c:lblAlgn val="ctr"/>
        <c:lblOffset val="100"/>
        <c:noMultiLvlLbl val="0"/>
      </c:catAx>
      <c:valAx>
        <c:axId val="988606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Szórás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72932751"/>
        <c:crosses val="autoZero"/>
        <c:crossBetween val="between"/>
        <c:majorUnit val="0.30000000000000004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  <c:extLst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sz="1400" b="0" i="0" u="none" strike="noStrike" baseline="0"/>
              <a:t>Üzleti modellek kockázat-hozam profilja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'10. ábra'!$A$2</c:f>
              <c:strCache>
                <c:ptCount val="1"/>
                <c:pt idx="0">
                  <c:v>CD Projekt Red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40000"/>
                  <a:lumOff val="60000"/>
                </a:schemeClr>
              </a:solidFill>
              <a:ln w="158750">
                <a:solidFill>
                  <a:schemeClr val="accent1">
                    <a:lumMod val="40000"/>
                    <a:lumOff val="6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40000"/>
                    <a:lumOff val="60000"/>
                  </a:schemeClr>
                </a:solidFill>
                <a:ln w="158750">
                  <a:solidFill>
                    <a:schemeClr val="accent1">
                      <a:lumMod val="40000"/>
                      <a:lumOff val="60000"/>
                    </a:schemeClr>
                  </a:solidFill>
                </a:ln>
                <a:effectLst/>
              </c:spPr>
            </c:marker>
            <c:bubble3D val="0"/>
            <c:spPr>
              <a:ln w="7302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C583-4259-AB6D-774DE9FC5419}"/>
              </c:ext>
            </c:extLst>
          </c:dPt>
          <c:xVal>
            <c:numRef>
              <c:f>'10. ábra'!$D$2</c:f>
              <c:numCache>
                <c:formatCode>0%</c:formatCode>
                <c:ptCount val="1"/>
                <c:pt idx="0">
                  <c:v>0.33146079765160241</c:v>
                </c:pt>
              </c:numCache>
            </c:numRef>
          </c:xVal>
          <c:yVal>
            <c:numRef>
              <c:f>'10. ábra'!$E$2</c:f>
              <c:numCache>
                <c:formatCode>0%</c:formatCode>
                <c:ptCount val="1"/>
                <c:pt idx="0">
                  <c:v>0.13930593746420838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83-4259-AB6D-774DE9FC5419}"/>
            </c:ext>
          </c:extLst>
        </c:ser>
        <c:ser>
          <c:idx val="1"/>
          <c:order val="1"/>
          <c:tx>
            <c:strRef>
              <c:f>'10. ábra'!$A$15</c:f>
              <c:strCache>
                <c:ptCount val="1"/>
                <c:pt idx="0">
                  <c:v>Electronic Arts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 w="158750">
                <a:solidFill>
                  <a:schemeClr val="accent2">
                    <a:lumMod val="40000"/>
                    <a:lumOff val="60000"/>
                  </a:schemeClr>
                </a:solidFill>
              </a:ln>
              <a:effectLst/>
            </c:spPr>
          </c:marker>
          <c:xVal>
            <c:numRef>
              <c:f>'10. ábra'!$D$15</c:f>
              <c:numCache>
                <c:formatCode>0%</c:formatCode>
                <c:ptCount val="1"/>
                <c:pt idx="0">
                  <c:v>0.10330485126060179</c:v>
                </c:pt>
              </c:numCache>
            </c:numRef>
          </c:xVal>
          <c:yVal>
            <c:numRef>
              <c:f>'10. ábra'!$E$15</c:f>
              <c:numCache>
                <c:formatCode>0%</c:formatCode>
                <c:ptCount val="1"/>
                <c:pt idx="0">
                  <c:v>0.12289247407381368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583-4259-AB6D-774DE9FC5419}"/>
            </c:ext>
          </c:extLst>
        </c:ser>
        <c:ser>
          <c:idx val="2"/>
          <c:order val="2"/>
          <c:tx>
            <c:strRef>
              <c:f>'10. ábra'!$A$32</c:f>
              <c:strCache>
                <c:ptCount val="1"/>
                <c:pt idx="0">
                  <c:v>Take-Two Int.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158750">
                <a:solidFill>
                  <a:schemeClr val="accent3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3">
                    <a:lumMod val="40000"/>
                    <a:lumOff val="60000"/>
                  </a:schemeClr>
                </a:solidFill>
                <a:ln w="158750">
                  <a:solidFill>
                    <a:schemeClr val="accent3">
                      <a:lumMod val="40000"/>
                      <a:lumOff val="60000"/>
                    </a:schemeClr>
                  </a:solidFill>
                </a:ln>
                <a:effectLst/>
              </c:spPr>
            </c:marker>
            <c:bubble3D val="0"/>
            <c:spPr>
              <a:ln w="25400" cap="rnd">
                <a:solidFill>
                  <a:schemeClr val="accent3">
                    <a:lumMod val="40000"/>
                    <a:lumOff val="6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C583-4259-AB6D-774DE9FC5419}"/>
              </c:ext>
            </c:extLst>
          </c:dPt>
          <c:xVal>
            <c:numRef>
              <c:f>'10. ábra'!$D$32</c:f>
              <c:numCache>
                <c:formatCode>0%</c:formatCode>
                <c:ptCount val="1"/>
                <c:pt idx="0">
                  <c:v>-4.6080800319170626E-2</c:v>
                </c:pt>
              </c:numCache>
            </c:numRef>
          </c:xVal>
          <c:yVal>
            <c:numRef>
              <c:f>'10. ábra'!$E$32</c:f>
              <c:numCache>
                <c:formatCode>0%</c:formatCode>
                <c:ptCount val="1"/>
                <c:pt idx="0">
                  <c:v>0.24901164166388212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583-4259-AB6D-774DE9FC5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8833967"/>
        <c:axId val="1146421215"/>
      </c:scatterChart>
      <c:valAx>
        <c:axId val="1068833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000" b="0" i="0" u="none" strike="noStrike" baseline="0"/>
                  <a:t>Kockázat (Működési Marzs Szórása %)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46421215"/>
        <c:crosses val="autoZero"/>
        <c:crossBetween val="midCat"/>
      </c:valAx>
      <c:valAx>
        <c:axId val="11464212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1000" b="0" i="0" u="none" strike="noStrike" baseline="0"/>
                  <a:t>Hozam (Átlagos Működési Marzs %)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688339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Üzleti</a:t>
            </a:r>
            <a:r>
              <a:rPr lang="hu-HU" baseline="0"/>
              <a:t> modellek marketing hatékonysága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accent1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2FC-4A8C-813E-E497088F7BE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2FC-4A8C-813E-E497088F7B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solidFill>
                  <a:schemeClr val="accent3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92FC-4A8C-813E-E497088F7BE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('11. ábra'!$A$2,'11. ábra'!$A$15,'11. ábra'!$A$32)</c:f>
              <c:strCache>
                <c:ptCount val="3"/>
                <c:pt idx="0">
                  <c:v>CD Projekt Red</c:v>
                </c:pt>
                <c:pt idx="1">
                  <c:v>Electronic Arts</c:v>
                </c:pt>
                <c:pt idx="2">
                  <c:v>Take-Two Int.</c:v>
                </c:pt>
              </c:strCache>
            </c:strRef>
          </c:cat>
          <c:val>
            <c:numRef>
              <c:f>('11. ábra'!$G$2,'11. ábra'!$G$14,'11. ábra'!$G$32)</c:f>
              <c:numCache>
                <c:formatCode>0.00</c:formatCode>
                <c:ptCount val="3"/>
                <c:pt idx="0">
                  <c:v>5.7176429598036673</c:v>
                </c:pt>
                <c:pt idx="1">
                  <c:v>5.6468901417570008</c:v>
                </c:pt>
                <c:pt idx="2">
                  <c:v>5.5914578774548369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FC-4A8C-813E-E497088F7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6351951"/>
        <c:axId val="1157123183"/>
      </c:barChart>
      <c:catAx>
        <c:axId val="117635195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Cég neve</a:t>
                </a:r>
              </a:p>
            </c:rich>
          </c:tx>
          <c:layout>
            <c:manualLayout>
              <c:xMode val="edge"/>
              <c:yMode val="edge"/>
              <c:x val="0.47967673443804598"/>
              <c:y val="0.942090395480225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57123183"/>
        <c:crosses val="autoZero"/>
        <c:auto val="1"/>
        <c:lblAlgn val="ctr"/>
        <c:lblOffset val="100"/>
        <c:noMultiLvlLbl val="0"/>
      </c:catAx>
      <c:valAx>
        <c:axId val="11571231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Hatékonysági arány (Teljes bevétel</a:t>
                </a:r>
                <a:r>
                  <a:rPr lang="hu-HU" baseline="0"/>
                  <a:t> / Marketing költség)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763519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Egy részvényre jutó nyereség ingadozása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>
                <a:solidFill>
                  <a:schemeClr val="accent1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63F-48B4-8B87-4CDB9E16A07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B63F-48B4-8B87-4CDB9E16A07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>
                <a:solidFill>
                  <a:schemeClr val="accent3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63F-48B4-8B87-4CDB9E16A0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('12. ábra'!$A$2,'12. ábra'!$A$15,'12. ábra'!$A$32)</c:f>
              <c:strCache>
                <c:ptCount val="3"/>
                <c:pt idx="0">
                  <c:v>CD Projekt Red</c:v>
                </c:pt>
                <c:pt idx="1">
                  <c:v>Electronic Arts</c:v>
                </c:pt>
                <c:pt idx="2">
                  <c:v>Take-Two Int.</c:v>
                </c:pt>
              </c:strCache>
            </c:strRef>
          </c:cat>
          <c:val>
            <c:numRef>
              <c:f>('12. ábra'!$E$2,'12. ábra'!$E$15,'12. ábra'!$E$32)</c:f>
              <c:numCache>
                <c:formatCode>0.00</c:formatCode>
                <c:ptCount val="3"/>
                <c:pt idx="0">
                  <c:v>0.76159359483678901</c:v>
                </c:pt>
                <c:pt idx="1">
                  <c:v>3.1485058314362764</c:v>
                </c:pt>
                <c:pt idx="2">
                  <c:v>4.6615558408264137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3F-48B4-8B87-4CDB9E16A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6411999"/>
        <c:axId val="986412479"/>
      </c:barChart>
      <c:catAx>
        <c:axId val="98641199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800"/>
                  <a:t>Cég neve</a:t>
                </a:r>
              </a:p>
            </c:rich>
          </c:tx>
          <c:layout>
            <c:manualLayout>
              <c:xMode val="edge"/>
              <c:yMode val="edge"/>
              <c:x val="0.45452834690950078"/>
              <c:y val="0.936343469321502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986412479"/>
        <c:crosses val="autoZero"/>
        <c:auto val="1"/>
        <c:lblAlgn val="ctr"/>
        <c:lblOffset val="100"/>
        <c:noMultiLvlLbl val="0"/>
      </c:catAx>
      <c:valAx>
        <c:axId val="986412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EPS szórása 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9864119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CD Projekt Red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'Idealitási dinamika összesítés'!$E$4:$Q$4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'Idealitási dinamika összesítés'!$E$12:$Q$12</c:f>
              <c:numCache>
                <c:formatCode>General</c:formatCode>
                <c:ptCount val="13"/>
                <c:pt idx="0">
                  <c:v>999902.4</c:v>
                </c:pt>
                <c:pt idx="1">
                  <c:v>999890.4</c:v>
                </c:pt>
                <c:pt idx="2">
                  <c:v>999880.9</c:v>
                </c:pt>
                <c:pt idx="3">
                  <c:v>999927.4</c:v>
                </c:pt>
                <c:pt idx="4">
                  <c:v>999958.4</c:v>
                </c:pt>
                <c:pt idx="5">
                  <c:v>999955.9</c:v>
                </c:pt>
                <c:pt idx="6">
                  <c:v>999928.9</c:v>
                </c:pt>
                <c:pt idx="7">
                  <c:v>999904.4</c:v>
                </c:pt>
                <c:pt idx="8">
                  <c:v>999934.9</c:v>
                </c:pt>
                <c:pt idx="9">
                  <c:v>999928.4</c:v>
                </c:pt>
                <c:pt idx="10">
                  <c:v>999904.9</c:v>
                </c:pt>
                <c:pt idx="11">
                  <c:v>999903.4</c:v>
                </c:pt>
                <c:pt idx="12">
                  <c:v>999911.4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F4-4F59-A1E8-A5539894B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1028255"/>
        <c:axId val="1441014815"/>
      </c:barChart>
      <c:catAx>
        <c:axId val="14410282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1014815"/>
        <c:crosses val="autoZero"/>
        <c:auto val="1"/>
        <c:lblAlgn val="ctr"/>
        <c:lblOffset val="100"/>
        <c:noMultiLvlLbl val="0"/>
      </c:catAx>
      <c:valAx>
        <c:axId val="1441014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10282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Electrionic</a:t>
            </a:r>
            <a:r>
              <a:rPr lang="hu-HU" baseline="0"/>
              <a:t> Arts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'Idealitási dinamika összesítés'!$B$4:$R$4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'Idealitási dinamika összesítés'!$B$13:$R$13</c:f>
              <c:numCache>
                <c:formatCode>General</c:formatCode>
                <c:ptCount val="17"/>
                <c:pt idx="0">
                  <c:v>999978.4</c:v>
                </c:pt>
                <c:pt idx="1">
                  <c:v>999996.4</c:v>
                </c:pt>
                <c:pt idx="2">
                  <c:v>999991.4</c:v>
                </c:pt>
                <c:pt idx="3">
                  <c:v>999975.9</c:v>
                </c:pt>
                <c:pt idx="4">
                  <c:v>999971.9</c:v>
                </c:pt>
                <c:pt idx="5">
                  <c:v>1000007.4</c:v>
                </c:pt>
                <c:pt idx="6">
                  <c:v>1000045.4</c:v>
                </c:pt>
                <c:pt idx="7">
                  <c:v>1000043.9</c:v>
                </c:pt>
                <c:pt idx="8">
                  <c:v>1000061.9</c:v>
                </c:pt>
                <c:pt idx="9">
                  <c:v>1000056.9</c:v>
                </c:pt>
                <c:pt idx="10">
                  <c:v>1000045.9</c:v>
                </c:pt>
                <c:pt idx="11">
                  <c:v>1000077.9</c:v>
                </c:pt>
                <c:pt idx="12">
                  <c:v>1000011.4</c:v>
                </c:pt>
                <c:pt idx="13">
                  <c:v>999952.9</c:v>
                </c:pt>
                <c:pt idx="14">
                  <c:v>999941.9</c:v>
                </c:pt>
                <c:pt idx="15">
                  <c:v>999968.9</c:v>
                </c:pt>
                <c:pt idx="16">
                  <c:v>999949.9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31-4736-BC59-9E775BE4D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1016735"/>
        <c:axId val="1441025375"/>
      </c:barChart>
      <c:catAx>
        <c:axId val="1441016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1025375"/>
        <c:crosses val="autoZero"/>
        <c:auto val="1"/>
        <c:lblAlgn val="ctr"/>
        <c:lblOffset val="100"/>
        <c:noMultiLvlLbl val="0"/>
      </c:catAx>
      <c:valAx>
        <c:axId val="1441025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1016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Take-Two Interactive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'Idealitási dinamika összesítés'!$D$4:$R$4</c:f>
              <c:numCache>
                <c:formatCode>General</c:formatCod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numCache>
            </c:numRef>
          </c:cat>
          <c:val>
            <c:numRef>
              <c:f>'Idealitási dinamika összesítés'!$D$14:$R$14</c:f>
              <c:numCache>
                <c:formatCode>General</c:formatCode>
                <c:ptCount val="15"/>
                <c:pt idx="0">
                  <c:v>1000108.9</c:v>
                </c:pt>
                <c:pt idx="1">
                  <c:v>1000095.9</c:v>
                </c:pt>
                <c:pt idx="2">
                  <c:v>1000093.4</c:v>
                </c:pt>
                <c:pt idx="3">
                  <c:v>1000091.4</c:v>
                </c:pt>
                <c:pt idx="4">
                  <c:v>1000078.9</c:v>
                </c:pt>
                <c:pt idx="5">
                  <c:v>1000079.4</c:v>
                </c:pt>
                <c:pt idx="6">
                  <c:v>1000076.4</c:v>
                </c:pt>
                <c:pt idx="7">
                  <c:v>1000062.4</c:v>
                </c:pt>
                <c:pt idx="8">
                  <c:v>1000079.9</c:v>
                </c:pt>
                <c:pt idx="9">
                  <c:v>1000083.4</c:v>
                </c:pt>
                <c:pt idx="10">
                  <c:v>1000086.4</c:v>
                </c:pt>
                <c:pt idx="11">
                  <c:v>1000058.9</c:v>
                </c:pt>
                <c:pt idx="12">
                  <c:v>1000020.4</c:v>
                </c:pt>
                <c:pt idx="13">
                  <c:v>1000003.4</c:v>
                </c:pt>
                <c:pt idx="14">
                  <c:v>999972.4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F7-44D6-A691-643619A39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44581023"/>
        <c:axId val="1444582463"/>
      </c:barChart>
      <c:catAx>
        <c:axId val="1444581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4582463"/>
        <c:crosses val="autoZero"/>
        <c:auto val="1"/>
        <c:lblAlgn val="ctr"/>
        <c:lblOffset val="100"/>
        <c:noMultiLvlLbl val="0"/>
      </c:catAx>
      <c:valAx>
        <c:axId val="14445824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45810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Electronic Arts Prémium és GaaS bevételi arányok változása (2009-2025)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'2. ábra'!$G$1</c:f>
              <c:strCache>
                <c:ptCount val="1"/>
                <c:pt idx="0">
                  <c:v>Prémium Bevétel (%)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cat>
            <c:numRef>
              <c:f>'2. ábra'!$B$2:$B$18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'2. ábra'!$G$2:$G$18</c:f>
              <c:numCache>
                <c:formatCode>0%</c:formatCode>
                <c:ptCount val="17"/>
                <c:pt idx="0">
                  <c:v>0.94634377967711303</c:v>
                </c:pt>
                <c:pt idx="1">
                  <c:v>0.88916256157635465</c:v>
                </c:pt>
                <c:pt idx="2">
                  <c:v>0.81694065199219834</c:v>
                </c:pt>
                <c:pt idx="3">
                  <c:v>0.78228336953898137</c:v>
                </c:pt>
                <c:pt idx="4">
                  <c:v>0.72030550434553597</c:v>
                </c:pt>
                <c:pt idx="5">
                  <c:v>0.56052558009505171</c:v>
                </c:pt>
                <c:pt idx="6">
                  <c:v>0.49566570348966438</c:v>
                </c:pt>
                <c:pt idx="7">
                  <c:v>0.54299363057324845</c:v>
                </c:pt>
                <c:pt idx="8">
                  <c:v>0.48606811145510836</c:v>
                </c:pt>
                <c:pt idx="9">
                  <c:v>0.4974757281553398</c:v>
                </c:pt>
                <c:pt idx="10">
                  <c:v>0.36343434343434344</c:v>
                </c:pt>
                <c:pt idx="11">
                  <c:v>0.35705255553548854</c:v>
                </c:pt>
                <c:pt idx="12">
                  <c:v>0.28690708829276956</c:v>
                </c:pt>
                <c:pt idx="13">
                  <c:v>0.2796452581891003</c:v>
                </c:pt>
                <c:pt idx="14">
                  <c:v>0.27996229464045247</c:v>
                </c:pt>
                <c:pt idx="15">
                  <c:v>0.26170325310764347</c:v>
                </c:pt>
                <c:pt idx="16">
                  <c:v>0.25948855989232839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3F-4FBA-A252-958011C59A05}"/>
            </c:ext>
          </c:extLst>
        </c:ser>
        <c:ser>
          <c:idx val="1"/>
          <c:order val="1"/>
          <c:tx>
            <c:strRef>
              <c:f>'2. ábra'!$H$1</c:f>
              <c:strCache>
                <c:ptCount val="1"/>
                <c:pt idx="0">
                  <c:v>GaaS Bevétel (%)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numRef>
              <c:f>'2. ábra'!$B$2:$B$18</c:f>
              <c:numCache>
                <c:formatCode>General</c:formatCode>
                <c:ptCount val="17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2019</c:v>
                </c:pt>
                <c:pt idx="11">
                  <c:v>2020</c:v>
                </c:pt>
                <c:pt idx="12">
                  <c:v>2021</c:v>
                </c:pt>
                <c:pt idx="13">
                  <c:v>2022</c:v>
                </c:pt>
                <c:pt idx="14">
                  <c:v>2023</c:v>
                </c:pt>
                <c:pt idx="15">
                  <c:v>2024</c:v>
                </c:pt>
                <c:pt idx="16">
                  <c:v>2025</c:v>
                </c:pt>
              </c:numCache>
            </c:numRef>
          </c:cat>
          <c:val>
            <c:numRef>
              <c:f>'2. ábra'!$H$2:$H$18</c:f>
              <c:numCache>
                <c:formatCode>0%</c:formatCode>
                <c:ptCount val="17"/>
                <c:pt idx="0">
                  <c:v>5.3656220322886992E-2</c:v>
                </c:pt>
                <c:pt idx="1">
                  <c:v>0.11083743842364532</c:v>
                </c:pt>
                <c:pt idx="2">
                  <c:v>0.1830593480078016</c:v>
                </c:pt>
                <c:pt idx="3">
                  <c:v>0.21771663046101858</c:v>
                </c:pt>
                <c:pt idx="4">
                  <c:v>0.27969449565446403</c:v>
                </c:pt>
                <c:pt idx="5">
                  <c:v>0.43947441990494829</c:v>
                </c:pt>
                <c:pt idx="6">
                  <c:v>0.50433429651033568</c:v>
                </c:pt>
                <c:pt idx="7">
                  <c:v>0.4570063694267516</c:v>
                </c:pt>
                <c:pt idx="8">
                  <c:v>0.51393188854489169</c:v>
                </c:pt>
                <c:pt idx="9">
                  <c:v>0.5025242718446602</c:v>
                </c:pt>
                <c:pt idx="10">
                  <c:v>0.63656565656565656</c:v>
                </c:pt>
                <c:pt idx="11">
                  <c:v>0.64294744446451146</c:v>
                </c:pt>
                <c:pt idx="12">
                  <c:v>0.71309291170723044</c:v>
                </c:pt>
                <c:pt idx="13">
                  <c:v>0.72035474181089976</c:v>
                </c:pt>
                <c:pt idx="14">
                  <c:v>0.72003770535954759</c:v>
                </c:pt>
                <c:pt idx="15">
                  <c:v>0.73829674689235647</c:v>
                </c:pt>
                <c:pt idx="16">
                  <c:v>0.74051144010767156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3F-4FBA-A252-958011C59A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1170063"/>
        <c:axId val="1151168623"/>
      </c:areaChart>
      <c:catAx>
        <c:axId val="11511700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Év</a:t>
                </a:r>
              </a:p>
            </c:rich>
          </c:tx>
          <c:layout>
            <c:manualLayout>
              <c:xMode val="edge"/>
              <c:yMode val="edge"/>
              <c:x val="0.48464502122419884"/>
              <c:y val="0.9375100137535000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51168623"/>
        <c:crosses val="autoZero"/>
        <c:auto val="1"/>
        <c:lblAlgn val="ctr"/>
        <c:lblOffset val="100"/>
        <c:noMultiLvlLbl val="0"/>
      </c:catAx>
      <c:valAx>
        <c:axId val="1151168623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Bevételi arány</a:t>
                </a:r>
                <a:r>
                  <a:rPr lang="hu-HU" baseline="0"/>
                  <a:t> (%)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5117006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sz="1400" b="0" i="0" u="none" strike="noStrike" cap="none" normalizeH="0" baseline="0"/>
              <a:t>Az Electronic Arts bevételeinek átalakulása (Prémium vs. GaaS modell)</a:t>
            </a:r>
            <a:endParaRPr lang="en-US" sz="1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'3. ábra'!$A$6</c:f>
              <c:strCache>
                <c:ptCount val="1"/>
                <c:pt idx="0">
                  <c:v>Prémium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'3. ábra'!$B$2:$M$3</c:f>
              <c:multiLvlStrCache>
                <c:ptCount val="12"/>
                <c:lvl>
                  <c:pt idx="0">
                    <c:v>FY23</c:v>
                  </c:pt>
                  <c:pt idx="1">
                    <c:v>FY23</c:v>
                  </c:pt>
                  <c:pt idx="2">
                    <c:v>FY23</c:v>
                  </c:pt>
                  <c:pt idx="3">
                    <c:v>FY24</c:v>
                  </c:pt>
                  <c:pt idx="4">
                    <c:v>FY24</c:v>
                  </c:pt>
                  <c:pt idx="5">
                    <c:v>FY24</c:v>
                  </c:pt>
                  <c:pt idx="6">
                    <c:v>FY24</c:v>
                  </c:pt>
                  <c:pt idx="7">
                    <c:v>FY25</c:v>
                  </c:pt>
                  <c:pt idx="8">
                    <c:v>FY25</c:v>
                  </c:pt>
                  <c:pt idx="9">
                    <c:v>FY25</c:v>
                  </c:pt>
                  <c:pt idx="10">
                    <c:v>FY25</c:v>
                  </c:pt>
                  <c:pt idx="11">
                    <c:v>FY26</c:v>
                  </c:pt>
                </c:lvl>
                <c:lvl>
                  <c:pt idx="0">
                    <c:v>Q2</c:v>
                  </c:pt>
                  <c:pt idx="1">
                    <c:v>Q3</c:v>
                  </c:pt>
                  <c:pt idx="2">
                    <c:v>Q4</c:v>
                  </c:pt>
                  <c:pt idx="3">
                    <c:v>Q1</c:v>
                  </c:pt>
                  <c:pt idx="4">
                    <c:v>Q2</c:v>
                  </c:pt>
                  <c:pt idx="5">
                    <c:v>Q3</c:v>
                  </c:pt>
                  <c:pt idx="6">
                    <c:v>Q4</c:v>
                  </c:pt>
                  <c:pt idx="7">
                    <c:v>Q1</c:v>
                  </c:pt>
                  <c:pt idx="8">
                    <c:v>Q2</c:v>
                  </c:pt>
                  <c:pt idx="9">
                    <c:v>Q3</c:v>
                  </c:pt>
                  <c:pt idx="10">
                    <c:v>Q4</c:v>
                  </c:pt>
                  <c:pt idx="11">
                    <c:v>Q1</c:v>
                  </c:pt>
                </c:lvl>
              </c:multiLvlStrCache>
            </c:multiLvlStrRef>
          </c:cat>
          <c:val>
            <c:numRef>
              <c:f>'3. ábra'!$B$6:$M$6</c:f>
              <c:numCache>
                <c:formatCode>_(* #\ ##0_);_(* \(#\ ##0\);_(* "-"_);_(@_)</c:formatCode>
                <c:ptCount val="12"/>
                <c:pt idx="0">
                  <c:v>635</c:v>
                </c:pt>
                <c:pt idx="1">
                  <c:v>687</c:v>
                </c:pt>
                <c:pt idx="2">
                  <c:v>324</c:v>
                </c:pt>
                <c:pt idx="3">
                  <c:v>401</c:v>
                </c:pt>
                <c:pt idx="4">
                  <c:v>691</c:v>
                </c:pt>
                <c:pt idx="5">
                  <c:v>654</c:v>
                </c:pt>
                <c:pt idx="6">
                  <c:v>259</c:v>
                </c:pt>
                <c:pt idx="7">
                  <c:v>168</c:v>
                </c:pt>
                <c:pt idx="8">
                  <c:v>832</c:v>
                </c:pt>
                <c:pt idx="9">
                  <c:v>633</c:v>
                </c:pt>
                <c:pt idx="10">
                  <c:v>384</c:v>
                </c:pt>
                <c:pt idx="11">
                  <c:v>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AF-4BA4-8184-594CE948A9DE}"/>
            </c:ext>
          </c:extLst>
        </c:ser>
        <c:ser>
          <c:idx val="3"/>
          <c:order val="3"/>
          <c:tx>
            <c:strRef>
              <c:f>'3. ábra'!$A$7</c:f>
              <c:strCache>
                <c:ptCount val="1"/>
                <c:pt idx="0">
                  <c:v>GaaS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'3. ábra'!$B$2:$M$3</c:f>
              <c:multiLvlStrCache>
                <c:ptCount val="12"/>
                <c:lvl>
                  <c:pt idx="0">
                    <c:v>FY23</c:v>
                  </c:pt>
                  <c:pt idx="1">
                    <c:v>FY23</c:v>
                  </c:pt>
                  <c:pt idx="2">
                    <c:v>FY23</c:v>
                  </c:pt>
                  <c:pt idx="3">
                    <c:v>FY24</c:v>
                  </c:pt>
                  <c:pt idx="4">
                    <c:v>FY24</c:v>
                  </c:pt>
                  <c:pt idx="5">
                    <c:v>FY24</c:v>
                  </c:pt>
                  <c:pt idx="6">
                    <c:v>FY24</c:v>
                  </c:pt>
                  <c:pt idx="7">
                    <c:v>FY25</c:v>
                  </c:pt>
                  <c:pt idx="8">
                    <c:v>FY25</c:v>
                  </c:pt>
                  <c:pt idx="9">
                    <c:v>FY25</c:v>
                  </c:pt>
                  <c:pt idx="10">
                    <c:v>FY25</c:v>
                  </c:pt>
                  <c:pt idx="11">
                    <c:v>FY26</c:v>
                  </c:pt>
                </c:lvl>
                <c:lvl>
                  <c:pt idx="0">
                    <c:v>Q2</c:v>
                  </c:pt>
                  <c:pt idx="1">
                    <c:v>Q3</c:v>
                  </c:pt>
                  <c:pt idx="2">
                    <c:v>Q4</c:v>
                  </c:pt>
                  <c:pt idx="3">
                    <c:v>Q1</c:v>
                  </c:pt>
                  <c:pt idx="4">
                    <c:v>Q2</c:v>
                  </c:pt>
                  <c:pt idx="5">
                    <c:v>Q3</c:v>
                  </c:pt>
                  <c:pt idx="6">
                    <c:v>Q4</c:v>
                  </c:pt>
                  <c:pt idx="7">
                    <c:v>Q1</c:v>
                  </c:pt>
                  <c:pt idx="8">
                    <c:v>Q2</c:v>
                  </c:pt>
                  <c:pt idx="9">
                    <c:v>Q3</c:v>
                  </c:pt>
                  <c:pt idx="10">
                    <c:v>Q4</c:v>
                  </c:pt>
                  <c:pt idx="11">
                    <c:v>Q1</c:v>
                  </c:pt>
                </c:lvl>
              </c:multiLvlStrCache>
            </c:multiLvlStrRef>
          </c:cat>
          <c:val>
            <c:numRef>
              <c:f>'3. ábra'!$B$7:$M$7</c:f>
              <c:numCache>
                <c:formatCode>_(* #\ ##0_);_(* \(#\ ##0\);_(* "-"_);_(@_)</c:formatCode>
                <c:ptCount val="12"/>
                <c:pt idx="0">
                  <c:v>1119</c:v>
                </c:pt>
                <c:pt idx="1">
                  <c:v>1655</c:v>
                </c:pt>
                <c:pt idx="2">
                  <c:v>1622</c:v>
                </c:pt>
                <c:pt idx="3">
                  <c:v>1177</c:v>
                </c:pt>
                <c:pt idx="4">
                  <c:v>1129</c:v>
                </c:pt>
                <c:pt idx="5">
                  <c:v>1712</c:v>
                </c:pt>
                <c:pt idx="6">
                  <c:v>1407</c:v>
                </c:pt>
                <c:pt idx="7">
                  <c:v>1094</c:v>
                </c:pt>
                <c:pt idx="8">
                  <c:v>1247</c:v>
                </c:pt>
                <c:pt idx="9">
                  <c:v>1582</c:v>
                </c:pt>
                <c:pt idx="10">
                  <c:v>1415</c:v>
                </c:pt>
                <c:pt idx="11">
                  <c:v>1084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AF-4BA4-8184-594CE948A9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2054649119"/>
        <c:axId val="2054651615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'3. ábra'!$A$4</c15:sqref>
                        </c15:formulaRef>
                      </c:ext>
                    </c:extLst>
                    <c:strCache>
                      <c:ptCount val="1"/>
                      <c:pt idx="0">
                        <c:v>Teljes játék letöltések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>
                      <c:ext uri="{02D57815-91ED-43cb-92C2-25804820EDAC}">
                        <c15:formulaRef>
                          <c15:sqref>'3. ábra'!$B$2:$M$3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FY23</c:v>
                        </c:pt>
                        <c:pt idx="1">
                          <c:v>FY23</c:v>
                        </c:pt>
                        <c:pt idx="2">
                          <c:v>FY23</c:v>
                        </c:pt>
                        <c:pt idx="3">
                          <c:v>FY24</c:v>
                        </c:pt>
                        <c:pt idx="4">
                          <c:v>FY24</c:v>
                        </c:pt>
                        <c:pt idx="5">
                          <c:v>FY24</c:v>
                        </c:pt>
                        <c:pt idx="6">
                          <c:v>FY24</c:v>
                        </c:pt>
                        <c:pt idx="7">
                          <c:v>FY25</c:v>
                        </c:pt>
                        <c:pt idx="8">
                          <c:v>FY25</c:v>
                        </c:pt>
                        <c:pt idx="9">
                          <c:v>FY25</c:v>
                        </c:pt>
                        <c:pt idx="10">
                          <c:v>FY25</c:v>
                        </c:pt>
                        <c:pt idx="11">
                          <c:v>FY26</c:v>
                        </c:pt>
                      </c:lvl>
                      <c:lvl>
                        <c:pt idx="0">
                          <c:v>Q2</c:v>
                        </c:pt>
                        <c:pt idx="1">
                          <c:v>Q3</c:v>
                        </c:pt>
                        <c:pt idx="2">
                          <c:v>Q4</c:v>
                        </c:pt>
                        <c:pt idx="3">
                          <c:v>Q1</c:v>
                        </c:pt>
                        <c:pt idx="4">
                          <c:v>Q2</c:v>
                        </c:pt>
                        <c:pt idx="5">
                          <c:v>Q3</c:v>
                        </c:pt>
                        <c:pt idx="6">
                          <c:v>Q4</c:v>
                        </c:pt>
                        <c:pt idx="7">
                          <c:v>Q1</c:v>
                        </c:pt>
                        <c:pt idx="8">
                          <c:v>Q2</c:v>
                        </c:pt>
                        <c:pt idx="9">
                          <c:v>Q3</c:v>
                        </c:pt>
                        <c:pt idx="10">
                          <c:v>Q4</c:v>
                        </c:pt>
                        <c:pt idx="11">
                          <c:v>Q1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'3. ábra'!$B$4:$M$4</c15:sqref>
                        </c15:formulaRef>
                      </c:ext>
                    </c:extLst>
                    <c:numCache>
                      <c:formatCode>_(* #\ ##0_);_(* \(#\ ##0\);_(* "-"_);_(@_)</c:formatCode>
                      <c:ptCount val="12"/>
                      <c:pt idx="0">
                        <c:v>345</c:v>
                      </c:pt>
                      <c:pt idx="1">
                        <c:v>468</c:v>
                      </c:pt>
                      <c:pt idx="2">
                        <c:v>250</c:v>
                      </c:pt>
                      <c:pt idx="3">
                        <c:v>280</c:v>
                      </c:pt>
                      <c:pt idx="4">
                        <c:v>370</c:v>
                      </c:pt>
                      <c:pt idx="5">
                        <c:v>463</c:v>
                      </c:pt>
                      <c:pt idx="6">
                        <c:v>228</c:v>
                      </c:pt>
                      <c:pt idx="7">
                        <c:v>143</c:v>
                      </c:pt>
                      <c:pt idx="8">
                        <c:v>545</c:v>
                      </c:pt>
                      <c:pt idx="9">
                        <c:v>471</c:v>
                      </c:pt>
                      <c:pt idx="10">
                        <c:v>340</c:v>
                      </c:pt>
                      <c:pt idx="11">
                        <c:v>187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35AF-4BA4-8184-594CE948A9DE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'3. ábra'!$A$5</c15:sqref>
                        </c15:formulaRef>
                      </c:ext>
                    </c:extLst>
                    <c:strCache>
                      <c:ptCount val="1"/>
                      <c:pt idx="0">
                        <c:v>Dobozos termékek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'3. ábra'!$B$2:$M$3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FY23</c:v>
                        </c:pt>
                        <c:pt idx="1">
                          <c:v>FY23</c:v>
                        </c:pt>
                        <c:pt idx="2">
                          <c:v>FY23</c:v>
                        </c:pt>
                        <c:pt idx="3">
                          <c:v>FY24</c:v>
                        </c:pt>
                        <c:pt idx="4">
                          <c:v>FY24</c:v>
                        </c:pt>
                        <c:pt idx="5">
                          <c:v>FY24</c:v>
                        </c:pt>
                        <c:pt idx="6">
                          <c:v>FY24</c:v>
                        </c:pt>
                        <c:pt idx="7">
                          <c:v>FY25</c:v>
                        </c:pt>
                        <c:pt idx="8">
                          <c:v>FY25</c:v>
                        </c:pt>
                        <c:pt idx="9">
                          <c:v>FY25</c:v>
                        </c:pt>
                        <c:pt idx="10">
                          <c:v>FY25</c:v>
                        </c:pt>
                        <c:pt idx="11">
                          <c:v>FY26</c:v>
                        </c:pt>
                      </c:lvl>
                      <c:lvl>
                        <c:pt idx="0">
                          <c:v>Q2</c:v>
                        </c:pt>
                        <c:pt idx="1">
                          <c:v>Q3</c:v>
                        </c:pt>
                        <c:pt idx="2">
                          <c:v>Q4</c:v>
                        </c:pt>
                        <c:pt idx="3">
                          <c:v>Q1</c:v>
                        </c:pt>
                        <c:pt idx="4">
                          <c:v>Q2</c:v>
                        </c:pt>
                        <c:pt idx="5">
                          <c:v>Q3</c:v>
                        </c:pt>
                        <c:pt idx="6">
                          <c:v>Q4</c:v>
                        </c:pt>
                        <c:pt idx="7">
                          <c:v>Q1</c:v>
                        </c:pt>
                        <c:pt idx="8">
                          <c:v>Q2</c:v>
                        </c:pt>
                        <c:pt idx="9">
                          <c:v>Q3</c:v>
                        </c:pt>
                        <c:pt idx="10">
                          <c:v>Q4</c:v>
                        </c:pt>
                        <c:pt idx="11">
                          <c:v>Q1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'3. ábra'!$B$5:$M$5</c15:sqref>
                        </c15:formulaRef>
                      </c:ext>
                    </c:extLst>
                    <c:numCache>
                      <c:formatCode>_(* #\ ##0_);_(* \(#\ ##0\);_(* "-"_);_(@_)</c:formatCode>
                      <c:ptCount val="12"/>
                      <c:pt idx="0">
                        <c:v>290</c:v>
                      </c:pt>
                      <c:pt idx="1">
                        <c:v>219</c:v>
                      </c:pt>
                      <c:pt idx="2">
                        <c:v>74</c:v>
                      </c:pt>
                      <c:pt idx="3">
                        <c:v>121</c:v>
                      </c:pt>
                      <c:pt idx="4">
                        <c:v>321</c:v>
                      </c:pt>
                      <c:pt idx="5">
                        <c:v>191</c:v>
                      </c:pt>
                      <c:pt idx="6">
                        <c:v>31</c:v>
                      </c:pt>
                      <c:pt idx="7">
                        <c:v>25</c:v>
                      </c:pt>
                      <c:pt idx="8">
                        <c:v>287</c:v>
                      </c:pt>
                      <c:pt idx="9">
                        <c:v>162</c:v>
                      </c:pt>
                      <c:pt idx="10">
                        <c:v>44</c:v>
                      </c:pt>
                      <c:pt idx="11">
                        <c:v>27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5AF-4BA4-8184-594CE948A9DE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'3. ábra'!$A$8</c15:sqref>
                        </c15:formulaRef>
                      </c:ext>
                    </c:extLst>
                    <c:strCache>
                      <c:ptCount val="1"/>
                      <c:pt idx="0">
                        <c:v>Teljes nettó árbevétel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multiLvl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'3. ábra'!$B$2:$M$3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FY23</c:v>
                        </c:pt>
                        <c:pt idx="1">
                          <c:v>FY23</c:v>
                        </c:pt>
                        <c:pt idx="2">
                          <c:v>FY23</c:v>
                        </c:pt>
                        <c:pt idx="3">
                          <c:v>FY24</c:v>
                        </c:pt>
                        <c:pt idx="4">
                          <c:v>FY24</c:v>
                        </c:pt>
                        <c:pt idx="5">
                          <c:v>FY24</c:v>
                        </c:pt>
                        <c:pt idx="6">
                          <c:v>FY24</c:v>
                        </c:pt>
                        <c:pt idx="7">
                          <c:v>FY25</c:v>
                        </c:pt>
                        <c:pt idx="8">
                          <c:v>FY25</c:v>
                        </c:pt>
                        <c:pt idx="9">
                          <c:v>FY25</c:v>
                        </c:pt>
                        <c:pt idx="10">
                          <c:v>FY25</c:v>
                        </c:pt>
                        <c:pt idx="11">
                          <c:v>FY26</c:v>
                        </c:pt>
                      </c:lvl>
                      <c:lvl>
                        <c:pt idx="0">
                          <c:v>Q2</c:v>
                        </c:pt>
                        <c:pt idx="1">
                          <c:v>Q3</c:v>
                        </c:pt>
                        <c:pt idx="2">
                          <c:v>Q4</c:v>
                        </c:pt>
                        <c:pt idx="3">
                          <c:v>Q1</c:v>
                        </c:pt>
                        <c:pt idx="4">
                          <c:v>Q2</c:v>
                        </c:pt>
                        <c:pt idx="5">
                          <c:v>Q3</c:v>
                        </c:pt>
                        <c:pt idx="6">
                          <c:v>Q4</c:v>
                        </c:pt>
                        <c:pt idx="7">
                          <c:v>Q1</c:v>
                        </c:pt>
                        <c:pt idx="8">
                          <c:v>Q2</c:v>
                        </c:pt>
                        <c:pt idx="9">
                          <c:v>Q3</c:v>
                        </c:pt>
                        <c:pt idx="10">
                          <c:v>Q4</c:v>
                        </c:pt>
                        <c:pt idx="11">
                          <c:v>Q1</c:v>
                        </c:pt>
                      </c:lvl>
                    </c:multiLvlStrCache>
                  </c:multiLvl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'3. ábra'!$B$8:$M$8</c15:sqref>
                        </c15:formulaRef>
                      </c:ext>
                    </c:extLst>
                    <c:numCache>
                      <c:formatCode>_(* #\ ##0_);_(* \(#\ ##0\);_(* "-"_);_(@_)</c:formatCode>
                      <c:ptCount val="12"/>
                      <c:pt idx="0">
                        <c:v>1754</c:v>
                      </c:pt>
                      <c:pt idx="1">
                        <c:v>2342</c:v>
                      </c:pt>
                      <c:pt idx="2">
                        <c:v>1946</c:v>
                      </c:pt>
                      <c:pt idx="3">
                        <c:v>1578</c:v>
                      </c:pt>
                      <c:pt idx="4">
                        <c:v>1820</c:v>
                      </c:pt>
                      <c:pt idx="5">
                        <c:v>2366</c:v>
                      </c:pt>
                      <c:pt idx="6">
                        <c:v>1666</c:v>
                      </c:pt>
                      <c:pt idx="7">
                        <c:v>1262</c:v>
                      </c:pt>
                      <c:pt idx="8">
                        <c:v>2079</c:v>
                      </c:pt>
                      <c:pt idx="9">
                        <c:v>2215</c:v>
                      </c:pt>
                      <c:pt idx="10">
                        <c:v>1799</c:v>
                      </c:pt>
                      <c:pt idx="11">
                        <c:v>1298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5AF-4BA4-8184-594CE948A9DE}"/>
                  </c:ext>
                </c:extLst>
              </c15:ser>
            </c15:filteredBarSeries>
          </c:ext>
        </c:extLst>
      </c:barChart>
      <c:catAx>
        <c:axId val="20546491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800"/>
                  <a:t>Pénzügyi negyedévek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4651615"/>
        <c:crosses val="autoZero"/>
        <c:auto val="1"/>
        <c:lblAlgn val="ctr"/>
        <c:lblOffset val="100"/>
        <c:noMultiLvlLbl val="0"/>
      </c:catAx>
      <c:valAx>
        <c:axId val="2054651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sz="800"/>
                  <a:t>Millió dollár</a:t>
                </a:r>
                <a:endParaRPr lang="en-US" sz="8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\ ##0_);_(* \(#\ 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46491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Take-Two Interactive bevételi struktúrájának átalakulása</a:t>
            </a:r>
            <a:r>
              <a:rPr lang="hu-HU" baseline="0"/>
              <a:t> pénzügyi évek szerint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'5. ábra'!$C$1</c:f>
              <c:strCache>
                <c:ptCount val="1"/>
                <c:pt idx="0">
                  <c:v>Prémium Bevétel (%)</c:v>
                </c:pt>
              </c:strCache>
            </c:strRef>
          </c:tx>
          <c:spPr>
            <a:ln w="28575" cap="rnd">
              <a:solidFill>
                <a:schemeClr val="accent1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'5. ábra'!$A$2:$B$16</c15:sqref>
                  </c15:fullRef>
                  <c15:levelRef>
                    <c15:sqref>'5. ábra'!$B$2:$B$16</c15:sqref>
                  </c15:levelRef>
                </c:ext>
              </c:extLst>
              <c:f>'5. ábra'!$B$2:$B$16</c:f>
              <c:strCach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'5. ábra'!$C$2:$C$16</c:f>
              <c:numCache>
                <c:formatCode>0.00%</c:formatCode>
                <c:ptCount val="15"/>
                <c:pt idx="0">
                  <c:v>0.93403693931398413</c:v>
                </c:pt>
                <c:pt idx="1">
                  <c:v>0.92372881355932202</c:v>
                </c:pt>
                <c:pt idx="2">
                  <c:v>0.93327841845140036</c:v>
                </c:pt>
                <c:pt idx="3">
                  <c:v>0.94598043385793285</c:v>
                </c:pt>
                <c:pt idx="4">
                  <c:v>0.79224376731301938</c:v>
                </c:pt>
                <c:pt idx="5">
                  <c:v>0.74540311173974538</c:v>
                </c:pt>
                <c:pt idx="6">
                  <c:v>0.75617977528089886</c:v>
                </c:pt>
                <c:pt idx="7">
                  <c:v>0.62139219015280134</c:v>
                </c:pt>
                <c:pt idx="8">
                  <c:v>0.58770614692653678</c:v>
                </c:pt>
                <c:pt idx="9">
                  <c:v>0.46358044674651994</c:v>
                </c:pt>
                <c:pt idx="10">
                  <c:v>0.36970056329676848</c:v>
                </c:pt>
                <c:pt idx="11">
                  <c:v>0.36168998001712815</c:v>
                </c:pt>
                <c:pt idx="12">
                  <c:v>0.22186915887850467</c:v>
                </c:pt>
                <c:pt idx="13">
                  <c:v>0.22</c:v>
                </c:pt>
                <c:pt idx="14">
                  <c:v>0.20168855534709193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B6-4C5B-8339-5C3B4565BFD9}"/>
            </c:ext>
          </c:extLst>
        </c:ser>
        <c:ser>
          <c:idx val="1"/>
          <c:order val="1"/>
          <c:tx>
            <c:strRef>
              <c:f>'5. ábra'!$D$1</c:f>
              <c:strCache>
                <c:ptCount val="1"/>
                <c:pt idx="0">
                  <c:v>GaaS Bevétel (%)</c:v>
                </c:pt>
              </c:strCache>
            </c:strRef>
          </c:tx>
          <c:spPr>
            <a:ln w="28575" cap="rnd">
              <a:solidFill>
                <a:schemeClr val="accent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'5. ábra'!$A$2:$B$16</c15:sqref>
                  </c15:fullRef>
                  <c15:levelRef>
                    <c15:sqref>'5. ábra'!$B$2:$B$16</c15:sqref>
                  </c15:levelRef>
                </c:ext>
              </c:extLst>
              <c:f>'5. ábra'!$B$2:$B$16</c:f>
              <c:strCach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'5. ábra'!$D$2:$D$16</c:f>
              <c:numCache>
                <c:formatCode>0.00%</c:formatCode>
                <c:ptCount val="15"/>
                <c:pt idx="0">
                  <c:v>6.5963060686015831E-2</c:v>
                </c:pt>
                <c:pt idx="1">
                  <c:v>7.6271186440677971E-2</c:v>
                </c:pt>
                <c:pt idx="2">
                  <c:v>6.6721581548599668E-2</c:v>
                </c:pt>
                <c:pt idx="3">
                  <c:v>5.4019566142067203E-2</c:v>
                </c:pt>
                <c:pt idx="4">
                  <c:v>0.2077562326869806</c:v>
                </c:pt>
                <c:pt idx="5">
                  <c:v>0.25459688826025462</c:v>
                </c:pt>
                <c:pt idx="6">
                  <c:v>0.24382022471910111</c:v>
                </c:pt>
                <c:pt idx="7">
                  <c:v>0.37860780984719866</c:v>
                </c:pt>
                <c:pt idx="8">
                  <c:v>0.41229385307346328</c:v>
                </c:pt>
                <c:pt idx="9">
                  <c:v>0.53641955325348012</c:v>
                </c:pt>
                <c:pt idx="10">
                  <c:v>0.63029943670323152</c:v>
                </c:pt>
                <c:pt idx="11">
                  <c:v>0.63831001998287185</c:v>
                </c:pt>
                <c:pt idx="12">
                  <c:v>0.77813084112149533</c:v>
                </c:pt>
                <c:pt idx="13">
                  <c:v>0.78</c:v>
                </c:pt>
                <c:pt idx="14">
                  <c:v>0.79831144465290804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B6-4C5B-8339-5C3B4565BF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26522576"/>
        <c:axId val="1926524016"/>
      </c:lineChart>
      <c:catAx>
        <c:axId val="192652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26524016"/>
        <c:crosses val="autoZero"/>
        <c:auto val="1"/>
        <c:lblAlgn val="ctr"/>
        <c:lblOffset val="100"/>
        <c:noMultiLvlLbl val="0"/>
      </c:catAx>
      <c:valAx>
        <c:axId val="1926524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26522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Take-Two Interactive disztribúciós csatornáinak</a:t>
            </a:r>
            <a:r>
              <a:rPr lang="hu-HU" baseline="0"/>
              <a:t> átalakulása pénzügyi évek szerint</a:t>
            </a:r>
            <a:endParaRPr lang="hu-HU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'6. ábra'!$C$1</c:f>
              <c:strCache>
                <c:ptCount val="1"/>
                <c:pt idx="0">
                  <c:v>Digitális Arány (%)</c:v>
                </c:pt>
              </c:strCache>
            </c:strRef>
          </c:tx>
          <c:spPr>
            <a:ln w="28575" cap="rnd">
              <a:solidFill>
                <a:schemeClr val="accent1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'6. ábra'!$A$2:$B$16</c15:sqref>
                  </c15:fullRef>
                  <c15:levelRef>
                    <c15:sqref>'6. ábra'!$B$2:$B$16</c15:sqref>
                  </c15:levelRef>
                </c:ext>
              </c:extLst>
              <c:f>'6. ábra'!$B$2:$B$16</c:f>
              <c:strCach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'6. ábra'!$C$2:$C$16</c:f>
              <c:numCache>
                <c:formatCode>0%</c:formatCode>
                <c:ptCount val="15"/>
                <c:pt idx="0">
                  <c:v>0.15</c:v>
                </c:pt>
                <c:pt idx="1">
                  <c:v>0.18</c:v>
                </c:pt>
                <c:pt idx="2">
                  <c:v>0.23</c:v>
                </c:pt>
                <c:pt idx="3">
                  <c:v>0.28000000000000003</c:v>
                </c:pt>
                <c:pt idx="4">
                  <c:v>0.42</c:v>
                </c:pt>
                <c:pt idx="5">
                  <c:v>0.5</c:v>
                </c:pt>
                <c:pt idx="6">
                  <c:v>0.52</c:v>
                </c:pt>
                <c:pt idx="7">
                  <c:v>0.59</c:v>
                </c:pt>
                <c:pt idx="8">
                  <c:v>0.6</c:v>
                </c:pt>
                <c:pt idx="9">
                  <c:v>0.77</c:v>
                </c:pt>
                <c:pt idx="10">
                  <c:v>0.87</c:v>
                </c:pt>
                <c:pt idx="11">
                  <c:v>0.9</c:v>
                </c:pt>
                <c:pt idx="12">
                  <c:v>0.95</c:v>
                </c:pt>
                <c:pt idx="13">
                  <c:v>0.95</c:v>
                </c:pt>
                <c:pt idx="14">
                  <c:v>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DC-4019-868A-0B59185BD03B}"/>
            </c:ext>
          </c:extLst>
        </c:ser>
        <c:ser>
          <c:idx val="1"/>
          <c:order val="1"/>
          <c:tx>
            <c:strRef>
              <c:f>'6. ábra'!$D$1</c:f>
              <c:strCache>
                <c:ptCount val="1"/>
                <c:pt idx="0">
                  <c:v>Fizikai Arány (%)</c:v>
                </c:pt>
              </c:strCache>
            </c:strRef>
          </c:tx>
          <c:spPr>
            <a:ln w="28575" cap="rnd">
              <a:solidFill>
                <a:schemeClr val="accent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'6. ábra'!$A$2:$B$16</c15:sqref>
                  </c15:fullRef>
                  <c15:levelRef>
                    <c15:sqref>'6. ábra'!$B$2:$B$16</c15:sqref>
                  </c15:levelRef>
                </c:ext>
              </c:extLst>
              <c:f>'6. ábra'!$B$2:$B$16</c:f>
              <c:strCache>
                <c:ptCount val="15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  <c:pt idx="12">
                  <c:v>2023</c:v>
                </c:pt>
                <c:pt idx="13">
                  <c:v>2024</c:v>
                </c:pt>
                <c:pt idx="14">
                  <c:v>2025</c:v>
                </c:pt>
              </c:strCache>
            </c:strRef>
          </c:cat>
          <c:val>
            <c:numRef>
              <c:f>'6. ábra'!$D$2:$D$16</c:f>
              <c:numCache>
                <c:formatCode>0%</c:formatCode>
                <c:ptCount val="15"/>
                <c:pt idx="0">
                  <c:v>0.85</c:v>
                </c:pt>
                <c:pt idx="1">
                  <c:v>0.82</c:v>
                </c:pt>
                <c:pt idx="2">
                  <c:v>0.77</c:v>
                </c:pt>
                <c:pt idx="3">
                  <c:v>0.72</c:v>
                </c:pt>
                <c:pt idx="4">
                  <c:v>0.57999999999999996</c:v>
                </c:pt>
                <c:pt idx="5">
                  <c:v>0.5</c:v>
                </c:pt>
                <c:pt idx="6">
                  <c:v>0.48</c:v>
                </c:pt>
                <c:pt idx="7">
                  <c:v>0.41</c:v>
                </c:pt>
                <c:pt idx="8">
                  <c:v>0.4</c:v>
                </c:pt>
                <c:pt idx="9">
                  <c:v>0.23</c:v>
                </c:pt>
                <c:pt idx="10">
                  <c:v>0.13</c:v>
                </c:pt>
                <c:pt idx="11">
                  <c:v>0.1</c:v>
                </c:pt>
                <c:pt idx="12">
                  <c:v>0.05</c:v>
                </c:pt>
                <c:pt idx="13">
                  <c:v>0.05</c:v>
                </c:pt>
                <c:pt idx="14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DC-4019-868A-0B59185B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772128"/>
        <c:axId val="98763488"/>
      </c:lineChart>
      <c:catAx>
        <c:axId val="98772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98763488"/>
        <c:crosses val="autoZero"/>
        <c:auto val="1"/>
        <c:lblAlgn val="ctr"/>
        <c:lblOffset val="100"/>
        <c:noMultiLvlLbl val="0"/>
      </c:catAx>
      <c:valAx>
        <c:axId val="9876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98772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/>
              <a:t>A CD Projekt</a:t>
            </a:r>
            <a:r>
              <a:rPr lang="hu-HU" baseline="0"/>
              <a:t> csoport árbevételének volatilitása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'7. ábra'!$D$1</c:f>
              <c:strCache>
                <c:ptCount val="1"/>
                <c:pt idx="0">
                  <c:v>Teljes Bevétel (Millió)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40000"/>
                  <a:lumOff val="60000"/>
                </a:schemeClr>
              </a:solidFill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B1-4C1E-89F1-CC41CED425C0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B1-4C1E-89F1-CC41CED425C0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chemeClr val="accent2">
                    <a:lumMod val="40000"/>
                    <a:lumOff val="6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EB1-4C1E-89F1-CC41CED425C0}"/>
              </c:ext>
            </c:extLst>
          </c:dPt>
          <c:cat>
            <c:numRef>
              <c:f>'7. ábra'!$B$2:$B$14</c:f>
              <c:numCache>
                <c:formatCode>General</c:formatCode>
                <c:ptCount val="13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</c:numCache>
            </c:numRef>
          </c:cat>
          <c:val>
            <c:numRef>
              <c:f>'7. ábra'!$D$2:$D$14</c:f>
              <c:numCache>
                <c:formatCode>0.00</c:formatCode>
                <c:ptCount val="13"/>
                <c:pt idx="0">
                  <c:v>31.713699999999999</c:v>
                </c:pt>
                <c:pt idx="1">
                  <c:v>29.592599999999997</c:v>
                </c:pt>
                <c:pt idx="2">
                  <c:v>30.393599999999999</c:v>
                </c:pt>
                <c:pt idx="3">
                  <c:v>212.268</c:v>
                </c:pt>
                <c:pt idx="4">
                  <c:v>147.81039999999999</c:v>
                </c:pt>
                <c:pt idx="5">
                  <c:v>122.64870000000001</c:v>
                </c:pt>
                <c:pt idx="6">
                  <c:v>100.0791</c:v>
                </c:pt>
                <c:pt idx="7">
                  <c:v>135.5642</c:v>
                </c:pt>
                <c:pt idx="8">
                  <c:v>548.43960000000004</c:v>
                </c:pt>
                <c:pt idx="9">
                  <c:v>230.16959999999997</c:v>
                </c:pt>
                <c:pt idx="10">
                  <c:v>217.0934</c:v>
                </c:pt>
                <c:pt idx="11">
                  <c:v>292.97800000000001</c:v>
                </c:pt>
                <c:pt idx="12">
                  <c:v>246.75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B1-4C1E-89F1-CC41CED425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789888"/>
        <c:axId val="98790368"/>
      </c:barChart>
      <c:catAx>
        <c:axId val="987898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Pénzügyi</a:t>
                </a:r>
                <a:r>
                  <a:rPr lang="hu-HU" baseline="0"/>
                  <a:t> év</a:t>
                </a:r>
                <a:endParaRPr lang="hu-HU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98790368"/>
        <c:crosses val="autoZero"/>
        <c:auto val="1"/>
        <c:lblAlgn val="ctr"/>
        <c:lblOffset val="100"/>
        <c:noMultiLvlLbl val="0"/>
      </c:catAx>
      <c:valAx>
        <c:axId val="98790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Millió USD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987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76200</xdr:colOff>
      <xdr:row>3</xdr:row>
      <xdr:rowOff>53340</xdr:rowOff>
    </xdr:to>
    <xdr:pic>
      <xdr:nvPicPr>
        <xdr:cNvPr id="2" name="Kép 1" descr="COCO">
          <a:extLst>
            <a:ext uri="{FF2B5EF4-FFF2-40B4-BE49-F238E27FC236}">
              <a16:creationId xmlns:a16="http://schemas.microsoft.com/office/drawing/2014/main" id="{CF44AA4E-8E28-6756-2C7A-D3AB3425B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0</xdr:row>
      <xdr:rowOff>0</xdr:rowOff>
    </xdr:from>
    <xdr:to>
      <xdr:col>29</xdr:col>
      <xdr:colOff>76200</xdr:colOff>
      <xdr:row>3</xdr:row>
      <xdr:rowOff>53340</xdr:rowOff>
    </xdr:to>
    <xdr:pic>
      <xdr:nvPicPr>
        <xdr:cNvPr id="3" name="Kép 2" descr="COCO">
          <a:extLst>
            <a:ext uri="{FF2B5EF4-FFF2-40B4-BE49-F238E27FC236}">
              <a16:creationId xmlns:a16="http://schemas.microsoft.com/office/drawing/2014/main" id="{D7DB2588-4D79-E308-26A4-E62CF050E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9600" y="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609599</xdr:colOff>
      <xdr:row>2</xdr:row>
      <xdr:rowOff>152399</xdr:rowOff>
    </xdr:from>
    <xdr:to>
      <xdr:col>22</xdr:col>
      <xdr:colOff>219075</xdr:colOff>
      <xdr:row>37</xdr:row>
      <xdr:rowOff>57149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5E6FABE7-EBE7-BF88-7D28-82C2C80FAE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142875</xdr:colOff>
      <xdr:row>11</xdr:row>
      <xdr:rowOff>85725</xdr:rowOff>
    </xdr:from>
    <xdr:to>
      <xdr:col>21</xdr:col>
      <xdr:colOff>428625</xdr:colOff>
      <xdr:row>39</xdr:row>
      <xdr:rowOff>47625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DDE7EE2C-43A9-99C9-7099-7D4BA71F31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438148</xdr:colOff>
      <xdr:row>9</xdr:row>
      <xdr:rowOff>28573</xdr:rowOff>
    </xdr:from>
    <xdr:to>
      <xdr:col>21</xdr:col>
      <xdr:colOff>514349</xdr:colOff>
      <xdr:row>36</xdr:row>
      <xdr:rowOff>114299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D2A12C9-714E-AD97-0CF1-5BFB389DDC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624840</xdr:colOff>
      <xdr:row>15</xdr:row>
      <xdr:rowOff>828</xdr:rowOff>
    </xdr:from>
    <xdr:to>
      <xdr:col>15</xdr:col>
      <xdr:colOff>674204</xdr:colOff>
      <xdr:row>31</xdr:row>
      <xdr:rowOff>59801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E02291CF-09BD-BA18-EC9C-378E74499A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4307</xdr:colOff>
      <xdr:row>14</xdr:row>
      <xdr:rowOff>159144</xdr:rowOff>
    </xdr:from>
    <xdr:to>
      <xdr:col>5</xdr:col>
      <xdr:colOff>57316</xdr:colOff>
      <xdr:row>25</xdr:row>
      <xdr:rowOff>24516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594DE284-D475-893B-3B9F-27DBFAE05D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26</xdr:row>
      <xdr:rowOff>9442</xdr:rowOff>
    </xdr:from>
    <xdr:to>
      <xdr:col>5</xdr:col>
      <xdr:colOff>36196</xdr:colOff>
      <xdr:row>36</xdr:row>
      <xdr:rowOff>35628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55821471-8BDA-7C4D-3D23-D977894E75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37</xdr:row>
      <xdr:rowOff>9756</xdr:rowOff>
    </xdr:from>
    <xdr:to>
      <xdr:col>5</xdr:col>
      <xdr:colOff>118323</xdr:colOff>
      <xdr:row>48</xdr:row>
      <xdr:rowOff>91701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BED63F0F-B0CB-8E69-CD53-DCFCAA49F7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9525</xdr:colOff>
      <xdr:row>0</xdr:row>
      <xdr:rowOff>95249</xdr:rowOff>
    </xdr:from>
    <xdr:to>
      <xdr:col>22</xdr:col>
      <xdr:colOff>600075</xdr:colOff>
      <xdr:row>30</xdr:row>
      <xdr:rowOff>123825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C2837B4-C6A8-1D3C-16F1-0BCFC0B5D3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238992</xdr:colOff>
      <xdr:row>0</xdr:row>
      <xdr:rowOff>121662</xdr:rowOff>
    </xdr:from>
    <xdr:to>
      <xdr:col>25</xdr:col>
      <xdr:colOff>458931</xdr:colOff>
      <xdr:row>21</xdr:row>
      <xdr:rowOff>34639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ECB0E57-E0B0-4DEF-B226-8848C5FA9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600074</xdr:colOff>
      <xdr:row>0</xdr:row>
      <xdr:rowOff>28574</xdr:rowOff>
    </xdr:from>
    <xdr:to>
      <xdr:col>18</xdr:col>
      <xdr:colOff>152400</xdr:colOff>
      <xdr:row>26</xdr:row>
      <xdr:rowOff>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E288B0B2-11C3-470D-3237-C1D16DC4F1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0</xdr:row>
      <xdr:rowOff>95250</xdr:rowOff>
    </xdr:from>
    <xdr:to>
      <xdr:col>17</xdr:col>
      <xdr:colOff>600074</xdr:colOff>
      <xdr:row>24</xdr:row>
      <xdr:rowOff>104776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5D4A8EF-267E-319B-5605-DE0E6291C7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9524</xdr:colOff>
      <xdr:row>0</xdr:row>
      <xdr:rowOff>95249</xdr:rowOff>
    </xdr:from>
    <xdr:to>
      <xdr:col>16</xdr:col>
      <xdr:colOff>590549</xdr:colOff>
      <xdr:row>22</xdr:row>
      <xdr:rowOff>9524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1A5C2BE-FB20-6F17-2C13-5C72FDEC1E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571499</xdr:colOff>
      <xdr:row>0</xdr:row>
      <xdr:rowOff>14286</xdr:rowOff>
    </xdr:from>
    <xdr:to>
      <xdr:col>17</xdr:col>
      <xdr:colOff>66674</xdr:colOff>
      <xdr:row>21</xdr:row>
      <xdr:rowOff>190499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8AA5F4B3-7021-4D11-883E-4521AD15D7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200024</xdr:colOff>
      <xdr:row>10</xdr:row>
      <xdr:rowOff>95249</xdr:rowOff>
    </xdr:from>
    <xdr:to>
      <xdr:col>19</xdr:col>
      <xdr:colOff>209549</xdr:colOff>
      <xdr:row>38</xdr:row>
      <xdr:rowOff>123824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02A8C09-93DA-4623-AB1A-89C9986A7D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ttd" refreshedDate="45960.622670023149" createdVersion="8" refreshedVersion="8" minRefreshableVersion="3" recordCount="45" xr:uid="{48F70C30-DEFC-4628-BB3E-EE58BBF08F2A}">
  <cacheSource type="worksheet">
    <worksheetSource ref="AD54:AP99" sheet="OAM+Idealitási Mátrix"/>
  </cacheSource>
  <cacheFields count="13">
    <cacheField name="Cég neve" numFmtId="0">
      <sharedItems count="3">
        <s v="CD Projekt Red"/>
        <s v="Electronic Arts"/>
        <s v="Take-Two Int."/>
      </sharedItems>
    </cacheField>
    <cacheField name="Pénzügyi Év" numFmtId="0">
      <sharedItems containsSemiMixedTypes="0" containsString="0" containsNumber="1" containsInteger="1" minValue="2009" maxValue="2025" count="17">
        <n v="2024"/>
        <n v="2023"/>
        <n v="2022"/>
        <n v="2021"/>
        <n v="2020"/>
        <n v="2019"/>
        <n v="2018"/>
        <n v="2017"/>
        <n v="2016"/>
        <n v="2015"/>
        <n v="2014"/>
        <n v="2013"/>
        <n v="2012"/>
        <n v="2025"/>
        <n v="2011"/>
        <n v="2010"/>
        <n v="2009"/>
      </sharedItems>
    </cacheField>
    <cacheField name="Prémium Bevétel (%)" numFmtId="0">
      <sharedItems containsSemiMixedTypes="0" containsString="0" containsNumber="1" containsInteger="1" minValue="1" maxValue="33"/>
    </cacheField>
    <cacheField name="GaaS Bevétel (%)" numFmtId="0">
      <sharedItems containsSemiMixedTypes="0" containsString="0" containsNumber="1" containsInteger="1" minValue="1" maxValue="33"/>
    </cacheField>
    <cacheField name="Marketing arány (%)" numFmtId="0">
      <sharedItems containsSemiMixedTypes="0" containsString="0" containsNumber="1" containsInteger="1" minValue="1" maxValue="34"/>
    </cacheField>
    <cacheField name="Működési Marzs (%)" numFmtId="0">
      <sharedItems containsSemiMixedTypes="0" containsString="0" containsNumber="1" containsInteger="1" minValue="1" maxValue="19"/>
    </cacheField>
    <cacheField name="Nettó Nyereség Marzs (%)" numFmtId="0">
      <sharedItems containsSemiMixedTypes="0" containsString="0" containsNumber="1" containsInteger="1" minValue="1" maxValue="19"/>
    </cacheField>
    <cacheField name="Működési Cash Flow / Bevétel aránya (%)" numFmtId="0">
      <sharedItems containsSemiMixedTypes="0" containsString="0" containsNumber="1" containsInteger="1" minValue="1" maxValue="36"/>
    </cacheField>
    <cacheField name="Pénzügyi Puffer Arány" numFmtId="0">
      <sharedItems containsSemiMixedTypes="0" containsString="0" containsNumber="1" containsInteger="1" minValue="1" maxValue="24"/>
    </cacheField>
    <cacheField name="Egy alkalmazottra jutó bevétel (millió USD/fő)" numFmtId="0">
      <sharedItems containsSemiMixedTypes="0" containsString="0" containsNumber="1" containsInteger="1" minValue="1" maxValue="40"/>
    </cacheField>
    <cacheField name="Egy alkalmazottra jutó nettó nyereség (millió USD/fő)" numFmtId="0">
      <sharedItems containsSemiMixedTypes="0" containsString="0" containsNumber="1" containsInteger="1" minValue="1" maxValue="21"/>
    </cacheField>
    <cacheField name="Y0" numFmtId="0">
      <sharedItems containsSemiMixedTypes="0" containsString="0" containsNumber="1" containsInteger="1" minValue="1000000" maxValue="1000000"/>
    </cacheField>
    <cacheField name="Becslés" numFmtId="1">
      <sharedItems containsSemiMixedTypes="0" containsString="0" containsNumber="1" minValue="999880.9" maxValue="1000108.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3"/>
    <n v="33"/>
    <n v="2"/>
    <n v="7"/>
    <n v="8"/>
    <n v="23"/>
    <n v="4"/>
    <n v="40"/>
    <n v="19"/>
    <n v="1000000"/>
    <n v="999911.4"/>
  </r>
  <r>
    <x v="0"/>
    <x v="1"/>
    <n v="33"/>
    <n v="33"/>
    <n v="10"/>
    <n v="6"/>
    <n v="6"/>
    <n v="34"/>
    <n v="12"/>
    <n v="37"/>
    <n v="14"/>
    <n v="1000000"/>
    <n v="999903.4"/>
  </r>
  <r>
    <x v="0"/>
    <x v="2"/>
    <n v="33"/>
    <n v="33"/>
    <n v="6"/>
    <n v="5"/>
    <n v="6"/>
    <n v="36"/>
    <n v="5"/>
    <n v="39"/>
    <n v="19"/>
    <n v="1000000"/>
    <n v="999904.9"/>
  </r>
  <r>
    <x v="0"/>
    <x v="3"/>
    <n v="33"/>
    <n v="33"/>
    <n v="14"/>
    <n v="7"/>
    <n v="8"/>
    <n v="3"/>
    <n v="2"/>
    <n v="38"/>
    <n v="21"/>
    <n v="1000000"/>
    <n v="999928.4"/>
  </r>
  <r>
    <x v="0"/>
    <x v="4"/>
    <n v="33"/>
    <n v="33"/>
    <n v="1"/>
    <n v="1"/>
    <n v="2"/>
    <n v="1"/>
    <n v="22"/>
    <n v="27"/>
    <n v="2"/>
    <n v="1000000"/>
    <n v="999934.9"/>
  </r>
  <r>
    <x v="0"/>
    <x v="5"/>
    <n v="33"/>
    <n v="33"/>
    <n v="30"/>
    <n v="4"/>
    <n v="5"/>
    <n v="17"/>
    <n v="3"/>
    <n v="38"/>
    <n v="20"/>
    <n v="1000000"/>
    <n v="999904.4"/>
  </r>
  <r>
    <x v="0"/>
    <x v="6"/>
    <n v="33"/>
    <n v="33"/>
    <n v="29"/>
    <n v="4"/>
    <n v="5"/>
    <n v="3"/>
    <n v="1"/>
    <n v="39"/>
    <n v="21"/>
    <n v="1000000"/>
    <n v="999928.9"/>
  </r>
  <r>
    <x v="0"/>
    <x v="7"/>
    <n v="33"/>
    <n v="33"/>
    <n v="19"/>
    <n v="2"/>
    <n v="2"/>
    <n v="12"/>
    <n v="1"/>
    <n v="37"/>
    <n v="15"/>
    <n v="1000000"/>
    <n v="999955.9"/>
  </r>
  <r>
    <x v="0"/>
    <x v="8"/>
    <n v="33"/>
    <n v="33"/>
    <n v="26"/>
    <n v="1"/>
    <n v="2"/>
    <n v="2"/>
    <n v="2"/>
    <n v="35"/>
    <n v="9"/>
    <n v="1000000"/>
    <n v="999958.4"/>
  </r>
  <r>
    <x v="0"/>
    <x v="9"/>
    <n v="33"/>
    <n v="33"/>
    <n v="21"/>
    <n v="1"/>
    <n v="2"/>
    <n v="1"/>
    <n v="16"/>
    <n v="28"/>
    <n v="2"/>
    <n v="1000000"/>
    <n v="999927.4"/>
  </r>
  <r>
    <x v="0"/>
    <x v="10"/>
    <n v="33"/>
    <n v="33"/>
    <n v="34"/>
    <n v="19"/>
    <n v="19"/>
    <n v="35"/>
    <n v="1"/>
    <n v="35"/>
    <n v="21"/>
    <n v="1000000"/>
    <n v="999880.9"/>
  </r>
  <r>
    <x v="0"/>
    <x v="11"/>
    <n v="33"/>
    <n v="33"/>
    <n v="34"/>
    <n v="18"/>
    <n v="18"/>
    <n v="20"/>
    <n v="3"/>
    <n v="34"/>
    <n v="18"/>
    <n v="1000000"/>
    <n v="999890.4"/>
  </r>
  <r>
    <x v="0"/>
    <x v="12"/>
    <n v="33"/>
    <n v="33"/>
    <n v="33"/>
    <n v="9"/>
    <n v="12"/>
    <n v="3"/>
    <n v="14"/>
    <n v="33"/>
    <n v="17"/>
    <n v="1000000"/>
    <n v="999902.4"/>
  </r>
  <r>
    <x v="1"/>
    <x v="13"/>
    <n v="4"/>
    <n v="4"/>
    <n v="12"/>
    <n v="8"/>
    <n v="8"/>
    <n v="3"/>
    <n v="24"/>
    <n v="19"/>
    <n v="10"/>
    <n v="1000000"/>
    <n v="999949.9"/>
  </r>
  <r>
    <x v="1"/>
    <x v="0"/>
    <n v="4"/>
    <n v="4"/>
    <n v="11"/>
    <n v="1"/>
    <n v="8"/>
    <n v="9"/>
    <n v="19"/>
    <n v="16"/>
    <n v="9"/>
    <n v="1000000"/>
    <n v="999968.9"/>
  </r>
  <r>
    <x v="1"/>
    <x v="1"/>
    <n v="5"/>
    <n v="5"/>
    <n v="10"/>
    <n v="13"/>
    <n v="14"/>
    <n v="11"/>
    <n v="22"/>
    <n v="14"/>
    <n v="14"/>
    <n v="1000000"/>
    <n v="999941.9"/>
  </r>
  <r>
    <x v="1"/>
    <x v="2"/>
    <n v="4"/>
    <n v="4"/>
    <n v="7"/>
    <n v="11"/>
    <n v="13"/>
    <n v="6"/>
    <n v="22"/>
    <n v="17"/>
    <n v="13"/>
    <n v="1000000"/>
    <n v="999952.9"/>
  </r>
  <r>
    <x v="1"/>
    <x v="3"/>
    <n v="4"/>
    <n v="4"/>
    <n v="11"/>
    <n v="7"/>
    <n v="9"/>
    <n v="1"/>
    <n v="13"/>
    <n v="19"/>
    <n v="10"/>
    <n v="1000000"/>
    <n v="1000011.4"/>
  </r>
  <r>
    <x v="1"/>
    <x v="4"/>
    <n v="4"/>
    <n v="4"/>
    <n v="7"/>
    <n v="3"/>
    <n v="1"/>
    <n v="1"/>
    <n v="1"/>
    <n v="11"/>
    <n v="1"/>
    <n v="1000000"/>
    <n v="1000077.9"/>
  </r>
  <r>
    <x v="1"/>
    <x v="5"/>
    <n v="5"/>
    <n v="5"/>
    <n v="14"/>
    <n v="9"/>
    <n v="2"/>
    <n v="6"/>
    <n v="1"/>
    <n v="18"/>
    <n v="5"/>
    <n v="1000000"/>
    <n v="1000045.9"/>
  </r>
  <r>
    <x v="1"/>
    <x v="6"/>
    <n v="9"/>
    <n v="9"/>
    <n v="13"/>
    <n v="3"/>
    <n v="2"/>
    <n v="1"/>
    <n v="1"/>
    <n v="13"/>
    <n v="3"/>
    <n v="1000000"/>
    <n v="1000056.9"/>
  </r>
  <r>
    <x v="1"/>
    <x v="7"/>
    <n v="7"/>
    <n v="7"/>
    <n v="10"/>
    <n v="3"/>
    <n v="1"/>
    <n v="5"/>
    <n v="1"/>
    <n v="13"/>
    <n v="2"/>
    <n v="1000000"/>
    <n v="1000061.9"/>
  </r>
  <r>
    <x v="1"/>
    <x v="8"/>
    <n v="8"/>
    <n v="8"/>
    <n v="8"/>
    <n v="6"/>
    <n v="1"/>
    <n v="4"/>
    <n v="4"/>
    <n v="15"/>
    <n v="3"/>
    <n v="1000000"/>
    <n v="1000043.9"/>
  </r>
  <r>
    <x v="1"/>
    <x v="9"/>
    <n v="7"/>
    <n v="7"/>
    <n v="4"/>
    <n v="2"/>
    <n v="1"/>
    <n v="3"/>
    <n v="9"/>
    <n v="9"/>
    <n v="2"/>
    <n v="1000000"/>
    <n v="1000045.4"/>
  </r>
  <r>
    <x v="1"/>
    <x v="10"/>
    <n v="7"/>
    <n v="7"/>
    <n v="11"/>
    <n v="8"/>
    <n v="8"/>
    <n v="8"/>
    <n v="11"/>
    <n v="14"/>
    <n v="8"/>
    <n v="1000000"/>
    <n v="1000007.4"/>
  </r>
  <r>
    <x v="1"/>
    <x v="11"/>
    <n v="9"/>
    <n v="9"/>
    <n v="9"/>
    <n v="7"/>
    <n v="6"/>
    <n v="5"/>
    <n v="17"/>
    <n v="10"/>
    <n v="6"/>
    <n v="1000000"/>
    <n v="999971.9"/>
  </r>
  <r>
    <x v="1"/>
    <x v="12"/>
    <n v="11"/>
    <n v="11"/>
    <n v="4"/>
    <n v="6"/>
    <n v="6"/>
    <n v="7"/>
    <n v="18"/>
    <n v="5"/>
    <n v="6"/>
    <n v="1000000"/>
    <n v="999975.9"/>
  </r>
  <r>
    <x v="1"/>
    <x v="14"/>
    <n v="12"/>
    <n v="12"/>
    <n v="10"/>
    <n v="11"/>
    <n v="11"/>
    <n v="10"/>
    <n v="14"/>
    <n v="7"/>
    <n v="11"/>
    <n v="1000000"/>
    <n v="999991.4"/>
  </r>
  <r>
    <x v="1"/>
    <x v="15"/>
    <n v="12"/>
    <n v="12"/>
    <n v="9"/>
    <n v="12"/>
    <n v="12"/>
    <n v="9"/>
    <n v="9"/>
    <n v="5"/>
    <n v="13"/>
    <n v="1000000"/>
    <n v="999996.4"/>
  </r>
  <r>
    <x v="1"/>
    <x v="16"/>
    <n v="16"/>
    <n v="16"/>
    <n v="9"/>
    <n v="14"/>
    <n v="14"/>
    <n v="14"/>
    <n v="12"/>
    <n v="2"/>
    <n v="14"/>
    <n v="1000000"/>
    <n v="999978.4"/>
  </r>
  <r>
    <x v="2"/>
    <x v="13"/>
    <n v="1"/>
    <n v="1"/>
    <n v="9"/>
    <n v="15"/>
    <n v="15"/>
    <n v="10"/>
    <n v="15"/>
    <n v="11"/>
    <n v="15"/>
    <n v="1000000"/>
    <n v="999972.4"/>
  </r>
  <r>
    <x v="2"/>
    <x v="0"/>
    <n v="1"/>
    <n v="1"/>
    <n v="10"/>
    <n v="12"/>
    <n v="14"/>
    <n v="11"/>
    <n v="12"/>
    <n v="11"/>
    <n v="14"/>
    <n v="1000000"/>
    <n v="1000003.4"/>
  </r>
  <r>
    <x v="2"/>
    <x v="1"/>
    <n v="1"/>
    <n v="1"/>
    <n v="6"/>
    <n v="11"/>
    <n v="12"/>
    <n v="10"/>
    <n v="12"/>
    <n v="3"/>
    <n v="13"/>
    <n v="1000000"/>
    <n v="1000020.4"/>
  </r>
  <r>
    <x v="2"/>
    <x v="2"/>
    <n v="1"/>
    <n v="1"/>
    <n v="4"/>
    <n v="5"/>
    <n v="5"/>
    <n v="9"/>
    <n v="5"/>
    <n v="7"/>
    <n v="5"/>
    <n v="1000000"/>
    <n v="1000058.9"/>
  </r>
  <r>
    <x v="2"/>
    <x v="3"/>
    <n v="1"/>
    <n v="1"/>
    <n v="2"/>
    <n v="1"/>
    <n v="1"/>
    <n v="1"/>
    <n v="2"/>
    <n v="4"/>
    <n v="2"/>
    <n v="1000000"/>
    <n v="1000086.4"/>
  </r>
  <r>
    <x v="2"/>
    <x v="4"/>
    <n v="1"/>
    <n v="1"/>
    <n v="2"/>
    <n v="3"/>
    <n v="2"/>
    <n v="2"/>
    <n v="2"/>
    <n v="3"/>
    <n v="2"/>
    <n v="1000000"/>
    <n v="1000083.4"/>
  </r>
  <r>
    <x v="2"/>
    <x v="5"/>
    <n v="1"/>
    <n v="1"/>
    <n v="2"/>
    <n v="2"/>
    <n v="2"/>
    <n v="2"/>
    <n v="5"/>
    <n v="4"/>
    <n v="2"/>
    <n v="1000000"/>
    <n v="1000079.9"/>
  </r>
  <r>
    <x v="2"/>
    <x v="6"/>
    <n v="1"/>
    <n v="1"/>
    <n v="7"/>
    <n v="6"/>
    <n v="6"/>
    <n v="2"/>
    <n v="3"/>
    <n v="8"/>
    <n v="5"/>
    <n v="1000000"/>
    <n v="1000062.4"/>
  </r>
  <r>
    <x v="2"/>
    <x v="7"/>
    <n v="2"/>
    <n v="2"/>
    <n v="5"/>
    <n v="2"/>
    <n v="2"/>
    <n v="2"/>
    <n v="3"/>
    <n v="5"/>
    <n v="2"/>
    <n v="1000000"/>
    <n v="1000076.4"/>
  </r>
  <r>
    <x v="2"/>
    <x v="8"/>
    <n v="1"/>
    <n v="1"/>
    <n v="5"/>
    <n v="2"/>
    <n v="2"/>
    <n v="3"/>
    <n v="2"/>
    <n v="4"/>
    <n v="2"/>
    <n v="1000000"/>
    <n v="1000079.4"/>
  </r>
  <r>
    <x v="2"/>
    <x v="9"/>
    <n v="1"/>
    <n v="1"/>
    <n v="5"/>
    <n v="5"/>
    <n v="5"/>
    <n v="5"/>
    <n v="1"/>
    <n v="4"/>
    <n v="5"/>
    <n v="1000000"/>
    <n v="1000078.9"/>
  </r>
  <r>
    <x v="2"/>
    <x v="10"/>
    <n v="4"/>
    <n v="4"/>
    <n v="1"/>
    <n v="1"/>
    <n v="1"/>
    <n v="1"/>
    <n v="3"/>
    <n v="1"/>
    <n v="1"/>
    <n v="1000000"/>
    <n v="1000091.4"/>
  </r>
  <r>
    <x v="2"/>
    <x v="11"/>
    <n v="2"/>
    <n v="2"/>
    <n v="1"/>
    <n v="1"/>
    <n v="1"/>
    <n v="2"/>
    <n v="3"/>
    <n v="2"/>
    <n v="1"/>
    <n v="1000000"/>
    <n v="1000093.4"/>
  </r>
  <r>
    <x v="2"/>
    <x v="12"/>
    <n v="1"/>
    <n v="1"/>
    <n v="2"/>
    <n v="2"/>
    <n v="2"/>
    <n v="2"/>
    <n v="1"/>
    <n v="2"/>
    <n v="2"/>
    <n v="1000000"/>
    <n v="1000095.9"/>
  </r>
  <r>
    <x v="2"/>
    <x v="14"/>
    <n v="1"/>
    <n v="1"/>
    <n v="1"/>
    <n v="1"/>
    <n v="1"/>
    <n v="1"/>
    <n v="1"/>
    <n v="1"/>
    <n v="1"/>
    <n v="1000000"/>
    <n v="1000108.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C631A6-46DA-4E21-9710-790D4E153E6B}" name="Kimutatás1" cacheId="0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 chartFormat="1">
  <location ref="A3:S8" firstHeaderRow="1" firstDataRow="2" firstDataCol="1"/>
  <pivotFields count="13">
    <pivotField axis="axisRow" showAll="0">
      <items count="4">
        <item x="0"/>
        <item x="1"/>
        <item x="2"/>
        <item t="default"/>
      </items>
    </pivotField>
    <pivotField axis="axisCol" showAll="0">
      <items count="18">
        <item x="16"/>
        <item x="15"/>
        <item x="14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1"/>
  </colFields>
  <col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colItems>
  <dataFields count="1">
    <dataField name="Átlag / Becslés" fld="12" subtotal="average" baseField="0" baseItem="0" numFmtId="1"/>
  </dataFields>
  <formats count="6">
    <format dxfId="12">
      <pivotArea outline="0" collapsedLevelsAreSubtotals="1" fieldPosition="0"/>
    </format>
    <format dxfId="11">
      <pivotArea field="0" type="button" dataOnly="0" labelOnly="1" outline="0" axis="axisRow" fieldPosition="0"/>
    </format>
    <format dxfId="10">
      <pivotArea dataOnly="0" labelOnly="1" fieldPosition="0">
        <references count="1">
          <reference field="0" count="0"/>
        </references>
      </pivotArea>
    </format>
    <format dxfId="9">
      <pivotArea dataOnly="0" labelOnly="1" grandRow="1" outline="0" fieldPosition="0"/>
    </format>
    <format dxfId="8">
      <pivotArea dataOnly="0" labelOnly="1" fieldPosition="0">
        <references count="1">
          <reference field="1" count="0"/>
        </references>
      </pivotArea>
    </format>
    <format dxfId="7">
      <pivotArea dataOnly="0" labelOnly="1" grandCol="1" outline="0" fieldPosition="0"/>
    </format>
  </formats>
  <chartFormats count="17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"/>
          </reference>
        </references>
      </pivotArea>
    </chartFormat>
  </chartFormat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EEBC41-9665-4DC9-B820-98E997970468}" name="Táblázat1" displayName="Táblázat1" ref="A1:E11" totalsRowShown="0" headerRowDxfId="6" dataDxfId="5">
  <tableColumns count="5">
    <tableColumn id="1" xr3:uid="{4D5A462D-2622-423F-8FA5-F913469438A8}" name="Helyezés" dataDxfId="4"/>
    <tableColumn id="2" xr3:uid="{69CB9480-E6E3-44AC-BD10-43891EAC353C}" name="Cím" dataDxfId="3"/>
    <tableColumn id="3" xr3:uid="{917778EC-7E15-4D79-8CE3-6986B9D37F21}" name="Kiadó" dataDxfId="2"/>
    <tableColumn id="4" xr3:uid="{1BFE1AFB-C349-47C1-81F7-FF0629B2F311}" name="Kategória" dataDxfId="1"/>
    <tableColumn id="5" xr3:uid="{13F0E949-061B-4A0C-BF8E-BA06FDDB66B8}" name="Bevétel (USD)" dataDxfId="0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miau.my-x.hu/myx-free/coco/test/579308820251030145040.html" TargetMode="External"/><Relationship Id="rId1" Type="http://schemas.openxmlformats.org/officeDocument/2006/relationships/hyperlink" Target="https://miau.my-x.hu/myx-free/coco/test/396720920251030144953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4CE7A-2698-4583-9B53-FBC699188A9C}">
  <sheetPr>
    <outlinePr summaryBelow="0" summaryRight="0"/>
  </sheetPr>
  <dimension ref="A1:AR99"/>
  <sheetViews>
    <sheetView showGridLines="0" zoomScale="24" zoomScaleNormal="85" workbookViewId="0">
      <pane ySplit="2" topLeftCell="A3" activePane="bottomLeft" state="frozen"/>
      <selection pane="bottomLeft" activeCell="A3" sqref="A3"/>
    </sheetView>
  </sheetViews>
  <sheetFormatPr defaultColWidth="12.7265625" defaultRowHeight="15.75" customHeight="1" x14ac:dyDescent="0.25"/>
  <cols>
    <col min="1" max="1" width="15.1796875" bestFit="1" customWidth="1"/>
    <col min="2" max="2" width="13.54296875" bestFit="1" customWidth="1"/>
    <col min="3" max="3" width="10.7265625" bestFit="1" customWidth="1"/>
    <col min="4" max="4" width="24.54296875" bestFit="1" customWidth="1"/>
    <col min="5" max="5" width="27.26953125" bestFit="1" customWidth="1"/>
    <col min="6" max="6" width="23.54296875" bestFit="1" customWidth="1"/>
    <col min="7" max="7" width="23.26953125" bestFit="1" customWidth="1"/>
    <col min="8" max="8" width="19.26953125" bestFit="1" customWidth="1"/>
    <col min="9" max="9" width="22.26953125" bestFit="1" customWidth="1"/>
    <col min="10" max="10" width="22.26953125" customWidth="1"/>
    <col min="11" max="11" width="28.7265625" bestFit="1" customWidth="1"/>
    <col min="12" max="12" width="28.7265625" customWidth="1"/>
    <col min="13" max="13" width="31.26953125" bestFit="1" customWidth="1"/>
    <col min="14" max="14" width="30.54296875" bestFit="1" customWidth="1"/>
    <col min="15" max="15" width="19.7265625" bestFit="1" customWidth="1"/>
    <col min="16" max="16" width="25.7265625" bestFit="1" customWidth="1"/>
    <col min="17" max="17" width="25.7265625" customWidth="1"/>
    <col min="18" max="18" width="31.26953125" bestFit="1" customWidth="1"/>
    <col min="19" max="19" width="31.26953125" customWidth="1"/>
    <col min="20" max="20" width="16" bestFit="1" customWidth="1"/>
    <col min="21" max="21" width="24.54296875" bestFit="1" customWidth="1"/>
    <col min="22" max="22" width="24.54296875" customWidth="1"/>
    <col min="23" max="23" width="23.7265625" bestFit="1" customWidth="1"/>
    <col min="24" max="24" width="38.7265625" bestFit="1" customWidth="1"/>
    <col min="25" max="25" width="45.54296875" bestFit="1" customWidth="1"/>
    <col min="26" max="26" width="20.26953125" bestFit="1" customWidth="1"/>
    <col min="27" max="27" width="18.54296875" bestFit="1" customWidth="1"/>
    <col min="30" max="30" width="15.26953125" bestFit="1" customWidth="1"/>
  </cols>
  <sheetData>
    <row r="1" spans="1:41" ht="15.75" customHeight="1" x14ac:dyDescent="0.25">
      <c r="AE1" s="34" t="s">
        <v>35</v>
      </c>
      <c r="AF1">
        <v>1</v>
      </c>
      <c r="AG1">
        <v>0</v>
      </c>
      <c r="AH1">
        <v>1</v>
      </c>
      <c r="AI1">
        <v>0</v>
      </c>
      <c r="AJ1">
        <v>0</v>
      </c>
      <c r="AK1">
        <v>0</v>
      </c>
      <c r="AL1">
        <v>0</v>
      </c>
      <c r="AM1">
        <v>0</v>
      </c>
      <c r="AN1">
        <v>0</v>
      </c>
    </row>
    <row r="2" spans="1:41" s="33" customFormat="1" ht="78.5" thickBot="1" x14ac:dyDescent="0.35">
      <c r="A2" s="118" t="s">
        <v>0</v>
      </c>
      <c r="B2" s="118" t="s">
        <v>1</v>
      </c>
      <c r="C2" s="118" t="s">
        <v>2</v>
      </c>
      <c r="D2" s="118" t="s">
        <v>3</v>
      </c>
      <c r="E2" s="118" t="s">
        <v>4</v>
      </c>
      <c r="F2" s="118" t="s">
        <v>5</v>
      </c>
      <c r="G2" s="118" t="s">
        <v>6</v>
      </c>
      <c r="H2" s="118" t="s">
        <v>7</v>
      </c>
      <c r="I2" s="118" t="s">
        <v>8</v>
      </c>
      <c r="J2" s="118" t="s">
        <v>27</v>
      </c>
      <c r="K2" s="118" t="s">
        <v>9</v>
      </c>
      <c r="L2" s="118" t="s">
        <v>28</v>
      </c>
      <c r="M2" s="118" t="s">
        <v>33</v>
      </c>
      <c r="N2" s="118" t="s">
        <v>10</v>
      </c>
      <c r="O2" s="118" t="s">
        <v>11</v>
      </c>
      <c r="P2" s="118" t="s">
        <v>12</v>
      </c>
      <c r="Q2" s="118" t="s">
        <v>29</v>
      </c>
      <c r="R2" s="118" t="s">
        <v>13</v>
      </c>
      <c r="S2" s="118" t="s">
        <v>32</v>
      </c>
      <c r="T2" s="118" t="s">
        <v>24</v>
      </c>
      <c r="U2" s="118" t="s">
        <v>14</v>
      </c>
      <c r="V2" s="118" t="s">
        <v>34</v>
      </c>
      <c r="W2" s="118" t="s">
        <v>15</v>
      </c>
      <c r="X2" s="118" t="s">
        <v>30</v>
      </c>
      <c r="Y2" s="118" t="s">
        <v>31</v>
      </c>
      <c r="Z2" s="118" t="s">
        <v>16</v>
      </c>
      <c r="AA2" s="118" t="s">
        <v>17</v>
      </c>
      <c r="AD2" s="118" t="str">
        <f>A2</f>
        <v>Cég neve</v>
      </c>
      <c r="AE2" s="118" t="str">
        <f>B2</f>
        <v>Pénzügyi Év</v>
      </c>
      <c r="AF2" s="118" t="str">
        <f>G2</f>
        <v>Prémium Bevétel (%)</v>
      </c>
      <c r="AG2" s="118" t="str">
        <f>H2</f>
        <v>GaaS Bevétel (%)</v>
      </c>
      <c r="AH2" s="118" t="str">
        <f t="shared" ref="AH2:AH47" si="0">L2</f>
        <v>Marketing arány (%)</v>
      </c>
      <c r="AI2" s="118" t="str">
        <f t="shared" ref="AI2:AI47" si="1">O2</f>
        <v>Működési Marzs (%)</v>
      </c>
      <c r="AJ2" s="118" t="str">
        <f t="shared" ref="AJ2:AJ47" si="2">Q2</f>
        <v>Nettó Nyereség Marzs (%)</v>
      </c>
      <c r="AK2" s="118" t="str">
        <f t="shared" ref="AK2:AK47" si="3">S2</f>
        <v>Működési Cash Flow / Bevétel aránya (%)</v>
      </c>
      <c r="AL2" s="118" t="str">
        <f t="shared" ref="AL2:AL47" si="4">V2</f>
        <v>Pénzügyi Puffer Arány</v>
      </c>
      <c r="AM2" s="118" t="str">
        <f t="shared" ref="AM2:AM47" si="5">X2</f>
        <v>Egy alkalmazottra jutó bevétel (millió USD/fő)</v>
      </c>
      <c r="AN2" s="118" t="str">
        <f t="shared" ref="AN2:AN47" si="6">Y2</f>
        <v>Egy alkalmazottra jutó nettó nyereség (millió USD/fő)</v>
      </c>
      <c r="AO2" s="118" t="s">
        <v>36</v>
      </c>
    </row>
    <row r="3" spans="1:41" ht="13.5" thickBot="1" x14ac:dyDescent="0.35">
      <c r="A3" s="32" t="s">
        <v>18</v>
      </c>
      <c r="B3" s="4">
        <v>2024</v>
      </c>
      <c r="C3" s="4" t="s">
        <v>21</v>
      </c>
      <c r="D3" s="26">
        <f t="shared" ref="D3:D47" si="7">(E3+F3)</f>
        <v>246.75</v>
      </c>
      <c r="E3" s="26">
        <v>246.75</v>
      </c>
      <c r="F3" s="4">
        <v>0</v>
      </c>
      <c r="G3" s="5">
        <f t="shared" ref="G3:G47" si="8">E3/D3</f>
        <v>1</v>
      </c>
      <c r="H3" s="5">
        <f t="shared" ref="H3:H47" si="9">F3/D3</f>
        <v>0</v>
      </c>
      <c r="I3" s="26">
        <v>86</v>
      </c>
      <c r="J3" s="20">
        <f>I3/D3</f>
        <v>0.3485309017223911</v>
      </c>
      <c r="K3" s="26">
        <v>28.5</v>
      </c>
      <c r="L3" s="20">
        <f>K3/D3</f>
        <v>0.11550151975683891</v>
      </c>
      <c r="M3" s="29">
        <f>I3/K3</f>
        <v>3.0175438596491229</v>
      </c>
      <c r="N3" s="26">
        <v>87.75</v>
      </c>
      <c r="O3" s="5">
        <f t="shared" ref="O3:O47" si="10">N3/D3</f>
        <v>0.35562310030395139</v>
      </c>
      <c r="P3" s="26">
        <v>86.75</v>
      </c>
      <c r="Q3" s="20">
        <f>P3/D3</f>
        <v>0.35157041540020262</v>
      </c>
      <c r="R3" s="26">
        <v>49</v>
      </c>
      <c r="S3" s="20">
        <f>R3/D3</f>
        <v>0.19858156028368795</v>
      </c>
      <c r="T3" s="23">
        <v>0.86750000000000005</v>
      </c>
      <c r="U3" s="26">
        <v>327.5</v>
      </c>
      <c r="V3" s="23">
        <f>U3/D3</f>
        <v>1.3272543059777102</v>
      </c>
      <c r="W3" s="4">
        <v>1300</v>
      </c>
      <c r="X3" s="23">
        <f t="shared" ref="X3:X47" si="11">D3/W3</f>
        <v>0.18980769230769232</v>
      </c>
      <c r="Y3" s="23">
        <f t="shared" ref="Y3:Y47" si="12">P3/W3</f>
        <v>6.6730769230769232E-2</v>
      </c>
      <c r="Z3" s="4" t="s">
        <v>23</v>
      </c>
      <c r="AA3" s="6" t="s">
        <v>23</v>
      </c>
      <c r="AD3" s="111" t="str">
        <f t="shared" ref="AD3:AE47" si="13">A3</f>
        <v>CD Projekt Red</v>
      </c>
      <c r="AE3" s="111">
        <f t="shared" si="13"/>
        <v>2024</v>
      </c>
      <c r="AF3" s="112">
        <f t="shared" ref="AF3:AG47" si="14">G3</f>
        <v>1</v>
      </c>
      <c r="AG3" s="112">
        <f t="shared" si="14"/>
        <v>0</v>
      </c>
      <c r="AH3" s="112">
        <f t="shared" si="0"/>
        <v>0.11550151975683891</v>
      </c>
      <c r="AI3" s="112">
        <f t="shared" si="1"/>
        <v>0.35562310030395139</v>
      </c>
      <c r="AJ3" s="112">
        <f t="shared" si="2"/>
        <v>0.35157041540020262</v>
      </c>
      <c r="AK3" s="112">
        <f t="shared" si="3"/>
        <v>0.19858156028368795</v>
      </c>
      <c r="AL3" s="112">
        <f t="shared" si="4"/>
        <v>1.3272543059777102</v>
      </c>
      <c r="AM3" s="112">
        <f t="shared" si="5"/>
        <v>0.18980769230769232</v>
      </c>
      <c r="AN3" s="112">
        <f t="shared" si="6"/>
        <v>6.6730769230769232E-2</v>
      </c>
      <c r="AO3" s="51">
        <v>1000000</v>
      </c>
    </row>
    <row r="4" spans="1:41" ht="13.5" thickBot="1" x14ac:dyDescent="0.35">
      <c r="A4" s="32" t="s">
        <v>18</v>
      </c>
      <c r="B4" s="1">
        <v>2023</v>
      </c>
      <c r="C4" s="1" t="s">
        <v>21</v>
      </c>
      <c r="D4" s="27">
        <f t="shared" si="7"/>
        <v>292.97800000000001</v>
      </c>
      <c r="E4" s="27">
        <v>292.97800000000001</v>
      </c>
      <c r="F4" s="1">
        <v>0</v>
      </c>
      <c r="G4" s="2">
        <f t="shared" si="8"/>
        <v>1</v>
      </c>
      <c r="H4" s="2">
        <f t="shared" si="9"/>
        <v>0</v>
      </c>
      <c r="I4" s="27">
        <v>64.974000000000004</v>
      </c>
      <c r="J4" s="21">
        <f t="shared" ref="J4:J47" si="15">I4/D4</f>
        <v>0.22177091795288384</v>
      </c>
      <c r="K4" s="27">
        <v>48.076000000000001</v>
      </c>
      <c r="L4" s="21">
        <f t="shared" ref="L4:L47" si="16">K4/D4</f>
        <v>0.16409423233143786</v>
      </c>
      <c r="M4" s="30">
        <f t="shared" ref="M4:M47" si="17">I4/K4</f>
        <v>1.3514851485148516</v>
      </c>
      <c r="N4" s="27">
        <v>113.526</v>
      </c>
      <c r="O4" s="2">
        <f t="shared" si="10"/>
        <v>0.38748984565393985</v>
      </c>
      <c r="P4" s="27">
        <v>114.47799999999999</v>
      </c>
      <c r="Q4" s="21">
        <f t="shared" ref="Q4:Q47" si="18">P4/D4</f>
        <v>0.39073923639317626</v>
      </c>
      <c r="R4" s="27">
        <v>14.517999999999999</v>
      </c>
      <c r="S4" s="21">
        <f t="shared" ref="S4:S47" si="19">R4/D4</f>
        <v>4.9553208773354993E-2</v>
      </c>
      <c r="T4" s="24">
        <v>1.14716</v>
      </c>
      <c r="U4" s="27">
        <v>268.226</v>
      </c>
      <c r="V4" s="24">
        <f t="shared" ref="V4:V47" si="20">U4/D4</f>
        <v>0.91551584077985371</v>
      </c>
      <c r="W4" s="1">
        <v>1297</v>
      </c>
      <c r="X4" s="24">
        <f t="shared" si="11"/>
        <v>0.22588897455666923</v>
      </c>
      <c r="Y4" s="24">
        <f t="shared" si="12"/>
        <v>8.8263685427910563E-2</v>
      </c>
      <c r="Z4" s="1" t="s">
        <v>23</v>
      </c>
      <c r="AA4" s="7" t="s">
        <v>23</v>
      </c>
      <c r="AD4" s="111" t="str">
        <f t="shared" si="13"/>
        <v>CD Projekt Red</v>
      </c>
      <c r="AE4" s="111">
        <f t="shared" si="13"/>
        <v>2023</v>
      </c>
      <c r="AF4" s="112">
        <f t="shared" si="14"/>
        <v>1</v>
      </c>
      <c r="AG4" s="112">
        <f t="shared" si="14"/>
        <v>0</v>
      </c>
      <c r="AH4" s="112">
        <f t="shared" si="0"/>
        <v>0.16409423233143786</v>
      </c>
      <c r="AI4" s="112">
        <f t="shared" si="1"/>
        <v>0.38748984565393985</v>
      </c>
      <c r="AJ4" s="112">
        <f t="shared" si="2"/>
        <v>0.39073923639317626</v>
      </c>
      <c r="AK4" s="112">
        <f t="shared" si="3"/>
        <v>4.9553208773354993E-2</v>
      </c>
      <c r="AL4" s="112">
        <f t="shared" si="4"/>
        <v>0.91551584077985371</v>
      </c>
      <c r="AM4" s="112">
        <f t="shared" si="5"/>
        <v>0.22588897455666923</v>
      </c>
      <c r="AN4" s="112">
        <f t="shared" si="6"/>
        <v>8.8263685427910563E-2</v>
      </c>
      <c r="AO4" s="51">
        <v>1000000</v>
      </c>
    </row>
    <row r="5" spans="1:41" ht="13.5" thickBot="1" x14ac:dyDescent="0.35">
      <c r="A5" s="32" t="s">
        <v>18</v>
      </c>
      <c r="B5" s="1">
        <v>2022</v>
      </c>
      <c r="C5" s="1" t="s">
        <v>21</v>
      </c>
      <c r="D5" s="27">
        <f t="shared" si="7"/>
        <v>217.0934</v>
      </c>
      <c r="E5" s="27">
        <v>217.0934</v>
      </c>
      <c r="F5" s="1">
        <v>0</v>
      </c>
      <c r="G5" s="2">
        <f t="shared" si="8"/>
        <v>1</v>
      </c>
      <c r="H5" s="2">
        <f t="shared" si="9"/>
        <v>0</v>
      </c>
      <c r="I5" s="27">
        <v>40.776200000000003</v>
      </c>
      <c r="J5" s="21">
        <f t="shared" si="15"/>
        <v>0.18782791185729278</v>
      </c>
      <c r="K5" s="27">
        <v>34.625599999999999</v>
      </c>
      <c r="L5" s="21">
        <f t="shared" si="16"/>
        <v>0.15949632738719832</v>
      </c>
      <c r="M5" s="30">
        <f t="shared" si="17"/>
        <v>1.1776315789473686</v>
      </c>
      <c r="N5" s="27">
        <v>84.286000000000001</v>
      </c>
      <c r="O5" s="2">
        <f t="shared" si="10"/>
        <v>0.3882476390346275</v>
      </c>
      <c r="P5" s="27">
        <v>79.046599999999998</v>
      </c>
      <c r="Q5" s="21">
        <f t="shared" si="18"/>
        <v>0.36411332633788035</v>
      </c>
      <c r="R5" s="27">
        <v>7.5174000000000003</v>
      </c>
      <c r="S5" s="21">
        <f t="shared" si="19"/>
        <v>3.4627492130115428E-2</v>
      </c>
      <c r="T5" s="24">
        <v>0.788188</v>
      </c>
      <c r="U5" s="27">
        <v>262.19780000000003</v>
      </c>
      <c r="V5" s="24">
        <f t="shared" si="20"/>
        <v>1.2077649527806926</v>
      </c>
      <c r="W5" s="1">
        <v>1264</v>
      </c>
      <c r="X5" s="24">
        <f t="shared" si="11"/>
        <v>0.1717511075949367</v>
      </c>
      <c r="Y5" s="24">
        <f t="shared" si="12"/>
        <v>6.2536867088607589E-2</v>
      </c>
      <c r="Z5" s="1" t="s">
        <v>23</v>
      </c>
      <c r="AA5" s="7" t="s">
        <v>23</v>
      </c>
      <c r="AD5" s="111" t="str">
        <f t="shared" si="13"/>
        <v>CD Projekt Red</v>
      </c>
      <c r="AE5" s="111">
        <f t="shared" si="13"/>
        <v>2022</v>
      </c>
      <c r="AF5" s="112">
        <f t="shared" si="14"/>
        <v>1</v>
      </c>
      <c r="AG5" s="112">
        <f t="shared" si="14"/>
        <v>0</v>
      </c>
      <c r="AH5" s="112">
        <f t="shared" si="0"/>
        <v>0.15949632738719832</v>
      </c>
      <c r="AI5" s="112">
        <f t="shared" si="1"/>
        <v>0.3882476390346275</v>
      </c>
      <c r="AJ5" s="112">
        <f t="shared" si="2"/>
        <v>0.36411332633788035</v>
      </c>
      <c r="AK5" s="112">
        <f t="shared" si="3"/>
        <v>3.4627492130115428E-2</v>
      </c>
      <c r="AL5" s="112">
        <f t="shared" si="4"/>
        <v>1.2077649527806926</v>
      </c>
      <c r="AM5" s="112">
        <f t="shared" si="5"/>
        <v>0.1717511075949367</v>
      </c>
      <c r="AN5" s="112">
        <f t="shared" si="6"/>
        <v>6.2536867088607589E-2</v>
      </c>
      <c r="AO5" s="51">
        <v>1000000</v>
      </c>
    </row>
    <row r="6" spans="1:41" ht="13.5" thickBot="1" x14ac:dyDescent="0.35">
      <c r="A6" s="32" t="s">
        <v>18</v>
      </c>
      <c r="B6" s="1">
        <v>2021</v>
      </c>
      <c r="C6" s="1" t="s">
        <v>21</v>
      </c>
      <c r="D6" s="27">
        <f t="shared" si="7"/>
        <v>230.16959999999997</v>
      </c>
      <c r="E6" s="27">
        <v>230.16959999999997</v>
      </c>
      <c r="F6" s="1">
        <v>0</v>
      </c>
      <c r="G6" s="2">
        <f t="shared" si="8"/>
        <v>1</v>
      </c>
      <c r="H6" s="2">
        <f t="shared" si="9"/>
        <v>0</v>
      </c>
      <c r="I6" s="27">
        <v>67.391999999999996</v>
      </c>
      <c r="J6" s="21">
        <f t="shared" si="15"/>
        <v>0.2927927927927928</v>
      </c>
      <c r="K6" s="27">
        <v>39.657599999999995</v>
      </c>
      <c r="L6" s="21">
        <f t="shared" si="16"/>
        <v>0.17229729729729729</v>
      </c>
      <c r="M6" s="30">
        <f t="shared" si="17"/>
        <v>1.6993464052287583</v>
      </c>
      <c r="N6" s="27">
        <v>60.393599999999999</v>
      </c>
      <c r="O6" s="2">
        <f t="shared" si="10"/>
        <v>0.26238738738738743</v>
      </c>
      <c r="P6" s="27">
        <v>54.172799999999995</v>
      </c>
      <c r="Q6" s="21">
        <f t="shared" si="18"/>
        <v>0.23536036036036037</v>
      </c>
      <c r="R6" s="27">
        <v>113.01119999999999</v>
      </c>
      <c r="S6" s="21">
        <f t="shared" si="19"/>
        <v>0.49099099099099097</v>
      </c>
      <c r="T6" s="24">
        <v>0.53913599999999995</v>
      </c>
      <c r="U6" s="27">
        <v>376.8768</v>
      </c>
      <c r="V6" s="24">
        <f t="shared" si="20"/>
        <v>1.6373873873873876</v>
      </c>
      <c r="W6" s="1">
        <v>1184</v>
      </c>
      <c r="X6" s="24">
        <f t="shared" si="11"/>
        <v>0.19439999999999999</v>
      </c>
      <c r="Y6" s="24">
        <f t="shared" si="12"/>
        <v>4.5754054054054048E-2</v>
      </c>
      <c r="Z6" s="1" t="s">
        <v>23</v>
      </c>
      <c r="AA6" s="7" t="s">
        <v>23</v>
      </c>
      <c r="AD6" s="111" t="str">
        <f t="shared" si="13"/>
        <v>CD Projekt Red</v>
      </c>
      <c r="AE6" s="111">
        <f t="shared" si="13"/>
        <v>2021</v>
      </c>
      <c r="AF6" s="112">
        <f t="shared" si="14"/>
        <v>1</v>
      </c>
      <c r="AG6" s="112">
        <f t="shared" si="14"/>
        <v>0</v>
      </c>
      <c r="AH6" s="112">
        <f t="shared" si="0"/>
        <v>0.17229729729729729</v>
      </c>
      <c r="AI6" s="112">
        <f t="shared" si="1"/>
        <v>0.26238738738738743</v>
      </c>
      <c r="AJ6" s="112">
        <f t="shared" si="2"/>
        <v>0.23536036036036037</v>
      </c>
      <c r="AK6" s="112">
        <f t="shared" si="3"/>
        <v>0.49099099099099097</v>
      </c>
      <c r="AL6" s="112">
        <f t="shared" si="4"/>
        <v>1.6373873873873876</v>
      </c>
      <c r="AM6" s="112">
        <f t="shared" si="5"/>
        <v>0.19439999999999999</v>
      </c>
      <c r="AN6" s="112">
        <f t="shared" si="6"/>
        <v>4.5754054054054048E-2</v>
      </c>
      <c r="AO6" s="51">
        <v>1000000</v>
      </c>
    </row>
    <row r="7" spans="1:41" ht="13.5" thickBot="1" x14ac:dyDescent="0.35">
      <c r="A7" s="32" t="s">
        <v>18</v>
      </c>
      <c r="B7" s="1">
        <v>2020</v>
      </c>
      <c r="C7" s="1" t="s">
        <v>21</v>
      </c>
      <c r="D7" s="27">
        <f t="shared" si="7"/>
        <v>548.43960000000004</v>
      </c>
      <c r="E7" s="27">
        <v>548.43960000000004</v>
      </c>
      <c r="F7" s="1">
        <v>0</v>
      </c>
      <c r="G7" s="2">
        <f t="shared" si="8"/>
        <v>1</v>
      </c>
      <c r="H7" s="2">
        <f t="shared" si="9"/>
        <v>0</v>
      </c>
      <c r="I7" s="27">
        <v>82.304400000000001</v>
      </c>
      <c r="J7" s="21">
        <f t="shared" si="15"/>
        <v>0.15007012622720897</v>
      </c>
      <c r="K7" s="27">
        <v>53.074800000000003</v>
      </c>
      <c r="L7" s="21">
        <f t="shared" si="16"/>
        <v>9.6774193548387094E-2</v>
      </c>
      <c r="M7" s="30">
        <f t="shared" si="17"/>
        <v>1.5507246376811594</v>
      </c>
      <c r="N7" s="27">
        <v>303.834</v>
      </c>
      <c r="O7" s="2">
        <f t="shared" si="10"/>
        <v>0.5539971949509116</v>
      </c>
      <c r="P7" s="27">
        <v>295.88560000000001</v>
      </c>
      <c r="Q7" s="21">
        <f t="shared" si="18"/>
        <v>0.53950444132772324</v>
      </c>
      <c r="R7" s="27">
        <v>350.24240000000003</v>
      </c>
      <c r="S7" s="21">
        <f t="shared" si="19"/>
        <v>0.63861617578307617</v>
      </c>
      <c r="T7" s="24">
        <v>2.9511640000000003</v>
      </c>
      <c r="U7" s="27">
        <v>339.47360000000003</v>
      </c>
      <c r="V7" s="24">
        <f t="shared" si="20"/>
        <v>0.6189808321645629</v>
      </c>
      <c r="W7" s="1">
        <v>1111</v>
      </c>
      <c r="X7" s="24">
        <f t="shared" si="11"/>
        <v>0.49364500450045007</v>
      </c>
      <c r="Y7" s="24">
        <f t="shared" si="12"/>
        <v>0.26632367236723675</v>
      </c>
      <c r="Z7" s="1" t="s">
        <v>23</v>
      </c>
      <c r="AA7" s="7" t="s">
        <v>23</v>
      </c>
      <c r="AD7" s="111" t="str">
        <f t="shared" si="13"/>
        <v>CD Projekt Red</v>
      </c>
      <c r="AE7" s="111">
        <f t="shared" si="13"/>
        <v>2020</v>
      </c>
      <c r="AF7" s="112">
        <f t="shared" si="14"/>
        <v>1</v>
      </c>
      <c r="AG7" s="112">
        <f t="shared" si="14"/>
        <v>0</v>
      </c>
      <c r="AH7" s="112">
        <f t="shared" si="0"/>
        <v>9.6774193548387094E-2</v>
      </c>
      <c r="AI7" s="112">
        <f t="shared" si="1"/>
        <v>0.5539971949509116</v>
      </c>
      <c r="AJ7" s="112">
        <f t="shared" si="2"/>
        <v>0.53950444132772324</v>
      </c>
      <c r="AK7" s="112">
        <f t="shared" si="3"/>
        <v>0.63861617578307617</v>
      </c>
      <c r="AL7" s="112">
        <f t="shared" si="4"/>
        <v>0.6189808321645629</v>
      </c>
      <c r="AM7" s="112">
        <f t="shared" si="5"/>
        <v>0.49364500450045007</v>
      </c>
      <c r="AN7" s="112">
        <f t="shared" si="6"/>
        <v>0.26632367236723675</v>
      </c>
      <c r="AO7" s="51">
        <v>1000000</v>
      </c>
    </row>
    <row r="8" spans="1:41" ht="13.5" thickBot="1" x14ac:dyDescent="0.35">
      <c r="A8" s="32" t="s">
        <v>18</v>
      </c>
      <c r="B8" s="1">
        <v>2019</v>
      </c>
      <c r="C8" s="1" t="s">
        <v>21</v>
      </c>
      <c r="D8" s="27">
        <f t="shared" si="7"/>
        <v>135.5642</v>
      </c>
      <c r="E8" s="27">
        <v>135.5642</v>
      </c>
      <c r="F8" s="1">
        <v>0</v>
      </c>
      <c r="G8" s="2">
        <f t="shared" si="8"/>
        <v>1</v>
      </c>
      <c r="H8" s="2">
        <f t="shared" si="9"/>
        <v>0</v>
      </c>
      <c r="I8" s="27">
        <v>40.591200000000001</v>
      </c>
      <c r="J8" s="21">
        <f t="shared" si="15"/>
        <v>0.29942418426103645</v>
      </c>
      <c r="K8" s="27">
        <v>26.540399999999998</v>
      </c>
      <c r="L8" s="21">
        <f t="shared" si="16"/>
        <v>0.19577735124760076</v>
      </c>
      <c r="M8" s="30">
        <f t="shared" si="17"/>
        <v>1.5294117647058825</v>
      </c>
      <c r="N8" s="27">
        <v>47.356400000000001</v>
      </c>
      <c r="O8" s="2">
        <f t="shared" si="10"/>
        <v>0.34932821497120919</v>
      </c>
      <c r="P8" s="27">
        <v>45.534999999999997</v>
      </c>
      <c r="Q8" s="21">
        <f t="shared" si="18"/>
        <v>0.33589251439539347</v>
      </c>
      <c r="R8" s="27">
        <v>34.866799999999998</v>
      </c>
      <c r="S8" s="21">
        <f t="shared" si="19"/>
        <v>0.25719769673704412</v>
      </c>
      <c r="T8" s="24">
        <v>0.47616599999999998</v>
      </c>
      <c r="U8" s="27">
        <v>168.3494</v>
      </c>
      <c r="V8" s="24">
        <f t="shared" si="20"/>
        <v>1.2418426103646834</v>
      </c>
      <c r="W8" s="1">
        <v>1044</v>
      </c>
      <c r="X8" s="24">
        <f t="shared" si="11"/>
        <v>0.1298507662835249</v>
      </c>
      <c r="Y8" s="24">
        <f t="shared" si="12"/>
        <v>4.361590038314176E-2</v>
      </c>
      <c r="Z8" s="1" t="s">
        <v>23</v>
      </c>
      <c r="AA8" s="7" t="s">
        <v>23</v>
      </c>
      <c r="AD8" s="111" t="str">
        <f t="shared" si="13"/>
        <v>CD Projekt Red</v>
      </c>
      <c r="AE8" s="111">
        <f t="shared" si="13"/>
        <v>2019</v>
      </c>
      <c r="AF8" s="112">
        <f t="shared" si="14"/>
        <v>1</v>
      </c>
      <c r="AG8" s="112">
        <f t="shared" si="14"/>
        <v>0</v>
      </c>
      <c r="AH8" s="112">
        <f t="shared" si="0"/>
        <v>0.19577735124760076</v>
      </c>
      <c r="AI8" s="112">
        <f t="shared" si="1"/>
        <v>0.34932821497120919</v>
      </c>
      <c r="AJ8" s="112">
        <f t="shared" si="2"/>
        <v>0.33589251439539347</v>
      </c>
      <c r="AK8" s="112">
        <f t="shared" si="3"/>
        <v>0.25719769673704412</v>
      </c>
      <c r="AL8" s="112">
        <f t="shared" si="4"/>
        <v>1.2418426103646834</v>
      </c>
      <c r="AM8" s="112">
        <f t="shared" si="5"/>
        <v>0.1298507662835249</v>
      </c>
      <c r="AN8" s="112">
        <f t="shared" si="6"/>
        <v>4.361590038314176E-2</v>
      </c>
      <c r="AO8" s="51">
        <v>1000000</v>
      </c>
    </row>
    <row r="9" spans="1:41" ht="13.5" thickBot="1" x14ac:dyDescent="0.35">
      <c r="A9" s="32" t="s">
        <v>18</v>
      </c>
      <c r="B9" s="1">
        <v>2018</v>
      </c>
      <c r="C9" s="1" t="s">
        <v>21</v>
      </c>
      <c r="D9" s="27">
        <f t="shared" si="7"/>
        <v>100.0791</v>
      </c>
      <c r="E9" s="27">
        <v>100.0791</v>
      </c>
      <c r="F9" s="1">
        <v>0</v>
      </c>
      <c r="G9" s="2">
        <f t="shared" si="8"/>
        <v>1</v>
      </c>
      <c r="H9" s="2">
        <f t="shared" si="9"/>
        <v>0</v>
      </c>
      <c r="I9" s="27">
        <v>34.738199999999999</v>
      </c>
      <c r="J9" s="21">
        <f t="shared" si="15"/>
        <v>0.34710743801652894</v>
      </c>
      <c r="K9" s="27">
        <v>19.5747</v>
      </c>
      <c r="L9" s="21">
        <f t="shared" si="16"/>
        <v>0.19559228650137742</v>
      </c>
      <c r="M9" s="30">
        <f t="shared" si="17"/>
        <v>1.7746478873239435</v>
      </c>
      <c r="N9" s="27">
        <v>32.808300000000003</v>
      </c>
      <c r="O9" s="2">
        <f t="shared" si="10"/>
        <v>0.32782369146005513</v>
      </c>
      <c r="P9" s="27">
        <v>30.051300000000001</v>
      </c>
      <c r="Q9" s="21">
        <f t="shared" si="18"/>
        <v>0.30027548209366395</v>
      </c>
      <c r="R9" s="27">
        <v>34.738199999999999</v>
      </c>
      <c r="S9" s="21">
        <f t="shared" si="19"/>
        <v>0.34710743801652894</v>
      </c>
      <c r="T9" s="24">
        <v>0.31705499999999998</v>
      </c>
      <c r="U9" s="27">
        <v>167.07419999999999</v>
      </c>
      <c r="V9" s="24">
        <f t="shared" si="20"/>
        <v>1.6694214876033058</v>
      </c>
      <c r="W9" s="1">
        <v>887</v>
      </c>
      <c r="X9" s="24">
        <f t="shared" si="11"/>
        <v>0.11282874859075535</v>
      </c>
      <c r="Y9" s="24">
        <f t="shared" si="12"/>
        <v>3.387970687711387E-2</v>
      </c>
      <c r="Z9" s="1" t="s">
        <v>23</v>
      </c>
      <c r="AA9" s="7" t="s">
        <v>23</v>
      </c>
      <c r="AD9" s="111" t="str">
        <f t="shared" si="13"/>
        <v>CD Projekt Red</v>
      </c>
      <c r="AE9" s="111">
        <f t="shared" si="13"/>
        <v>2018</v>
      </c>
      <c r="AF9" s="112">
        <f t="shared" si="14"/>
        <v>1</v>
      </c>
      <c r="AG9" s="112">
        <f t="shared" si="14"/>
        <v>0</v>
      </c>
      <c r="AH9" s="112">
        <f t="shared" si="0"/>
        <v>0.19559228650137742</v>
      </c>
      <c r="AI9" s="112">
        <f t="shared" si="1"/>
        <v>0.32782369146005513</v>
      </c>
      <c r="AJ9" s="112">
        <f t="shared" si="2"/>
        <v>0.30027548209366395</v>
      </c>
      <c r="AK9" s="112">
        <f t="shared" si="3"/>
        <v>0.34710743801652894</v>
      </c>
      <c r="AL9" s="112">
        <f t="shared" si="4"/>
        <v>1.6694214876033058</v>
      </c>
      <c r="AM9" s="112">
        <f t="shared" si="5"/>
        <v>0.11282874859075535</v>
      </c>
      <c r="AN9" s="112">
        <f t="shared" si="6"/>
        <v>3.387970687711387E-2</v>
      </c>
      <c r="AO9" s="51">
        <v>1000000</v>
      </c>
    </row>
    <row r="10" spans="1:41" ht="13.5" thickBot="1" x14ac:dyDescent="0.35">
      <c r="A10" s="32" t="s">
        <v>18</v>
      </c>
      <c r="B10" s="1">
        <v>2017</v>
      </c>
      <c r="C10" s="1" t="s">
        <v>21</v>
      </c>
      <c r="D10" s="27">
        <f t="shared" si="7"/>
        <v>122.64870000000001</v>
      </c>
      <c r="E10" s="27">
        <v>122.64870000000001</v>
      </c>
      <c r="F10" s="1">
        <v>0</v>
      </c>
      <c r="G10" s="2">
        <f t="shared" si="8"/>
        <v>1</v>
      </c>
      <c r="H10" s="2">
        <f t="shared" si="9"/>
        <v>0</v>
      </c>
      <c r="I10" s="27">
        <v>27.549600000000002</v>
      </c>
      <c r="J10" s="21">
        <f t="shared" si="15"/>
        <v>0.22462203023758101</v>
      </c>
      <c r="K10" s="27">
        <v>21.986700000000003</v>
      </c>
      <c r="L10" s="21">
        <f t="shared" si="16"/>
        <v>0.17926565874730022</v>
      </c>
      <c r="M10" s="30">
        <f t="shared" si="17"/>
        <v>1.2530120481927711</v>
      </c>
      <c r="N10" s="27">
        <v>54.039600000000007</v>
      </c>
      <c r="O10" s="2">
        <f t="shared" si="10"/>
        <v>0.44060475161987045</v>
      </c>
      <c r="P10" s="27">
        <v>52.980000000000004</v>
      </c>
      <c r="Q10" s="21">
        <f t="shared" si="18"/>
        <v>0.43196544276457882</v>
      </c>
      <c r="R10" s="27">
        <v>32.8476</v>
      </c>
      <c r="S10" s="21">
        <f t="shared" si="19"/>
        <v>0.26781857451403884</v>
      </c>
      <c r="T10" s="24">
        <v>0.55364100000000005</v>
      </c>
      <c r="U10" s="27">
        <v>172.185</v>
      </c>
      <c r="V10" s="24">
        <f t="shared" si="20"/>
        <v>1.4038876889848813</v>
      </c>
      <c r="W10" s="1">
        <v>733</v>
      </c>
      <c r="X10" s="24">
        <f t="shared" si="11"/>
        <v>0.16732428376534789</v>
      </c>
      <c r="Y10" s="24">
        <f t="shared" si="12"/>
        <v>7.2278308321964538E-2</v>
      </c>
      <c r="Z10" s="1" t="s">
        <v>23</v>
      </c>
      <c r="AA10" s="7" t="s">
        <v>23</v>
      </c>
      <c r="AD10" s="111" t="str">
        <f t="shared" si="13"/>
        <v>CD Projekt Red</v>
      </c>
      <c r="AE10" s="111">
        <f t="shared" si="13"/>
        <v>2017</v>
      </c>
      <c r="AF10" s="112">
        <f t="shared" si="14"/>
        <v>1</v>
      </c>
      <c r="AG10" s="112">
        <f t="shared" si="14"/>
        <v>0</v>
      </c>
      <c r="AH10" s="112">
        <f t="shared" si="0"/>
        <v>0.17926565874730022</v>
      </c>
      <c r="AI10" s="112">
        <f t="shared" si="1"/>
        <v>0.44060475161987045</v>
      </c>
      <c r="AJ10" s="112">
        <f t="shared" si="2"/>
        <v>0.43196544276457882</v>
      </c>
      <c r="AK10" s="112">
        <f t="shared" si="3"/>
        <v>0.26781857451403884</v>
      </c>
      <c r="AL10" s="112">
        <f t="shared" si="4"/>
        <v>1.4038876889848813</v>
      </c>
      <c r="AM10" s="112">
        <f t="shared" si="5"/>
        <v>0.16732428376534789</v>
      </c>
      <c r="AN10" s="112">
        <f t="shared" si="6"/>
        <v>7.2278308321964538E-2</v>
      </c>
      <c r="AO10" s="51">
        <v>1000000</v>
      </c>
    </row>
    <row r="11" spans="1:41" ht="13.5" thickBot="1" x14ac:dyDescent="0.35">
      <c r="A11" s="32" t="s">
        <v>18</v>
      </c>
      <c r="B11" s="1">
        <v>2016</v>
      </c>
      <c r="C11" s="1" t="s">
        <v>21</v>
      </c>
      <c r="D11" s="27">
        <f t="shared" si="7"/>
        <v>147.81039999999999</v>
      </c>
      <c r="E11" s="27">
        <v>147.81039999999999</v>
      </c>
      <c r="F11" s="1">
        <v>0</v>
      </c>
      <c r="G11" s="2">
        <f t="shared" si="8"/>
        <v>1</v>
      </c>
      <c r="H11" s="2">
        <f t="shared" si="9"/>
        <v>0</v>
      </c>
      <c r="I11" s="27">
        <v>22.0197</v>
      </c>
      <c r="J11" s="21">
        <f t="shared" si="15"/>
        <v>0.14897260273972604</v>
      </c>
      <c r="K11" s="27">
        <v>28.347200000000001</v>
      </c>
      <c r="L11" s="21">
        <f t="shared" si="16"/>
        <v>0.19178082191780824</v>
      </c>
      <c r="M11" s="30">
        <f t="shared" si="17"/>
        <v>0.7767857142857143</v>
      </c>
      <c r="N11" s="27">
        <v>65.299800000000005</v>
      </c>
      <c r="O11" s="2">
        <f t="shared" si="10"/>
        <v>0.44178082191780826</v>
      </c>
      <c r="P11" s="27">
        <v>63.528099999999995</v>
      </c>
      <c r="Q11" s="21">
        <f t="shared" si="18"/>
        <v>0.4297945205479452</v>
      </c>
      <c r="R11" s="27">
        <v>69.349400000000003</v>
      </c>
      <c r="S11" s="21">
        <f t="shared" si="19"/>
        <v>0.46917808219178087</v>
      </c>
      <c r="T11" s="24">
        <v>0.668184</v>
      </c>
      <c r="U11" s="27">
        <v>159.95919999999998</v>
      </c>
      <c r="V11" s="24">
        <f t="shared" si="20"/>
        <v>1.0821917808219177</v>
      </c>
      <c r="W11" s="1">
        <v>610</v>
      </c>
      <c r="X11" s="24">
        <f t="shared" si="11"/>
        <v>0.24231213114754097</v>
      </c>
      <c r="Y11" s="24">
        <f t="shared" si="12"/>
        <v>0.10414442622950819</v>
      </c>
      <c r="Z11" s="1" t="s">
        <v>23</v>
      </c>
      <c r="AA11" s="7" t="s">
        <v>23</v>
      </c>
      <c r="AD11" s="111" t="str">
        <f t="shared" si="13"/>
        <v>CD Projekt Red</v>
      </c>
      <c r="AE11" s="111">
        <f t="shared" si="13"/>
        <v>2016</v>
      </c>
      <c r="AF11" s="112">
        <f t="shared" si="14"/>
        <v>1</v>
      </c>
      <c r="AG11" s="112">
        <f t="shared" si="14"/>
        <v>0</v>
      </c>
      <c r="AH11" s="112">
        <f t="shared" si="0"/>
        <v>0.19178082191780824</v>
      </c>
      <c r="AI11" s="112">
        <f t="shared" si="1"/>
        <v>0.44178082191780826</v>
      </c>
      <c r="AJ11" s="112">
        <f t="shared" si="2"/>
        <v>0.4297945205479452</v>
      </c>
      <c r="AK11" s="112">
        <f t="shared" si="3"/>
        <v>0.46917808219178087</v>
      </c>
      <c r="AL11" s="112">
        <f t="shared" si="4"/>
        <v>1.0821917808219177</v>
      </c>
      <c r="AM11" s="112">
        <f t="shared" si="5"/>
        <v>0.24231213114754097</v>
      </c>
      <c r="AN11" s="112">
        <f t="shared" si="6"/>
        <v>0.10414442622950819</v>
      </c>
      <c r="AO11" s="51">
        <v>1000000</v>
      </c>
    </row>
    <row r="12" spans="1:41" ht="13.5" thickBot="1" x14ac:dyDescent="0.35">
      <c r="A12" s="32" t="s">
        <v>18</v>
      </c>
      <c r="B12" s="1">
        <v>2015</v>
      </c>
      <c r="C12" s="1" t="s">
        <v>21</v>
      </c>
      <c r="D12" s="27">
        <f t="shared" si="7"/>
        <v>212.268</v>
      </c>
      <c r="E12" s="27">
        <v>212.268</v>
      </c>
      <c r="F12" s="1">
        <v>0</v>
      </c>
      <c r="G12" s="2">
        <f t="shared" si="8"/>
        <v>1</v>
      </c>
      <c r="H12" s="2">
        <f t="shared" si="9"/>
        <v>0</v>
      </c>
      <c r="I12" s="27">
        <v>26.6</v>
      </c>
      <c r="J12" s="21">
        <f t="shared" si="15"/>
        <v>0.12531328320802004</v>
      </c>
      <c r="K12" s="27">
        <v>38.57</v>
      </c>
      <c r="L12" s="21">
        <f t="shared" si="16"/>
        <v>0.18170426065162906</v>
      </c>
      <c r="M12" s="30">
        <f t="shared" si="17"/>
        <v>0.68965517241379315</v>
      </c>
      <c r="N12" s="27">
        <v>92.568000000000012</v>
      </c>
      <c r="O12" s="2">
        <f t="shared" si="10"/>
        <v>0.43609022556390981</v>
      </c>
      <c r="P12" s="27">
        <v>90.972000000000008</v>
      </c>
      <c r="Q12" s="21">
        <f t="shared" si="18"/>
        <v>0.4285714285714286</v>
      </c>
      <c r="R12" s="27">
        <v>110.92200000000001</v>
      </c>
      <c r="S12" s="21">
        <f t="shared" si="19"/>
        <v>0.52255639097744366</v>
      </c>
      <c r="T12" s="24">
        <v>0.96557999999999999</v>
      </c>
      <c r="U12" s="27">
        <v>142.84200000000001</v>
      </c>
      <c r="V12" s="24">
        <f t="shared" si="20"/>
        <v>0.67293233082706772</v>
      </c>
      <c r="W12" s="1">
        <v>445</v>
      </c>
      <c r="X12" s="24">
        <f t="shared" si="11"/>
        <v>0.47700674157303369</v>
      </c>
      <c r="Y12" s="24">
        <f t="shared" si="12"/>
        <v>0.20443146067415732</v>
      </c>
      <c r="Z12" s="1" t="s">
        <v>23</v>
      </c>
      <c r="AA12" s="7" t="s">
        <v>23</v>
      </c>
      <c r="AD12" s="111" t="str">
        <f t="shared" si="13"/>
        <v>CD Projekt Red</v>
      </c>
      <c r="AE12" s="111">
        <f t="shared" si="13"/>
        <v>2015</v>
      </c>
      <c r="AF12" s="112">
        <f t="shared" si="14"/>
        <v>1</v>
      </c>
      <c r="AG12" s="112">
        <f t="shared" si="14"/>
        <v>0</v>
      </c>
      <c r="AH12" s="112">
        <f t="shared" si="0"/>
        <v>0.18170426065162906</v>
      </c>
      <c r="AI12" s="112">
        <f t="shared" si="1"/>
        <v>0.43609022556390981</v>
      </c>
      <c r="AJ12" s="112">
        <f t="shared" si="2"/>
        <v>0.4285714285714286</v>
      </c>
      <c r="AK12" s="112">
        <f t="shared" si="3"/>
        <v>0.52255639097744366</v>
      </c>
      <c r="AL12" s="112">
        <f t="shared" si="4"/>
        <v>0.67293233082706772</v>
      </c>
      <c r="AM12" s="112">
        <f t="shared" si="5"/>
        <v>0.47700674157303369</v>
      </c>
      <c r="AN12" s="112">
        <f t="shared" si="6"/>
        <v>0.20443146067415732</v>
      </c>
      <c r="AO12" s="51">
        <v>1000000</v>
      </c>
    </row>
    <row r="13" spans="1:41" ht="13.5" thickBot="1" x14ac:dyDescent="0.35">
      <c r="A13" s="32" t="s">
        <v>18</v>
      </c>
      <c r="B13" s="1">
        <v>2014</v>
      </c>
      <c r="C13" s="1" t="s">
        <v>21</v>
      </c>
      <c r="D13" s="27">
        <f t="shared" si="7"/>
        <v>30.393599999999999</v>
      </c>
      <c r="E13" s="27">
        <v>30.393599999999999</v>
      </c>
      <c r="F13" s="1">
        <v>0</v>
      </c>
      <c r="G13" s="2">
        <f t="shared" si="8"/>
        <v>1</v>
      </c>
      <c r="H13" s="2">
        <f t="shared" si="9"/>
        <v>0</v>
      </c>
      <c r="I13" s="27">
        <v>12.3474</v>
      </c>
      <c r="J13" s="21">
        <f t="shared" si="15"/>
        <v>0.40625</v>
      </c>
      <c r="K13" s="27">
        <v>8.2316000000000003</v>
      </c>
      <c r="L13" s="21">
        <f t="shared" si="16"/>
        <v>0.27083333333333337</v>
      </c>
      <c r="M13" s="30">
        <f t="shared" si="17"/>
        <v>1.5</v>
      </c>
      <c r="N13" s="27">
        <v>2.5327999999999999</v>
      </c>
      <c r="O13" s="2">
        <f t="shared" si="10"/>
        <v>8.3333333333333329E-2</v>
      </c>
      <c r="P13" s="27">
        <v>1.583</v>
      </c>
      <c r="Q13" s="21">
        <f t="shared" si="18"/>
        <v>5.2083333333333336E-2</v>
      </c>
      <c r="R13" s="27">
        <v>-8.5481999999999996</v>
      </c>
      <c r="S13" s="21">
        <f t="shared" si="19"/>
        <v>-0.28125</v>
      </c>
      <c r="T13" s="24">
        <v>1.583E-2</v>
      </c>
      <c r="U13" s="27">
        <v>36.408999999999999</v>
      </c>
      <c r="V13" s="24">
        <f t="shared" si="20"/>
        <v>1.1979166666666667</v>
      </c>
      <c r="W13" s="1">
        <v>258</v>
      </c>
      <c r="X13" s="24">
        <f t="shared" si="11"/>
        <v>0.11780465116279069</v>
      </c>
      <c r="Y13" s="24">
        <f t="shared" si="12"/>
        <v>6.1356589147286821E-3</v>
      </c>
      <c r="Z13" s="1" t="s">
        <v>23</v>
      </c>
      <c r="AA13" s="7" t="s">
        <v>23</v>
      </c>
      <c r="AD13" s="111" t="str">
        <f t="shared" si="13"/>
        <v>CD Projekt Red</v>
      </c>
      <c r="AE13" s="111">
        <f t="shared" si="13"/>
        <v>2014</v>
      </c>
      <c r="AF13" s="112">
        <f t="shared" si="14"/>
        <v>1</v>
      </c>
      <c r="AG13" s="112">
        <f t="shared" si="14"/>
        <v>0</v>
      </c>
      <c r="AH13" s="112">
        <f t="shared" si="0"/>
        <v>0.27083333333333337</v>
      </c>
      <c r="AI13" s="112">
        <f t="shared" si="1"/>
        <v>8.3333333333333329E-2</v>
      </c>
      <c r="AJ13" s="112">
        <f t="shared" si="2"/>
        <v>5.2083333333333336E-2</v>
      </c>
      <c r="AK13" s="112">
        <f t="shared" si="3"/>
        <v>-0.28125</v>
      </c>
      <c r="AL13" s="112">
        <f t="shared" si="4"/>
        <v>1.1979166666666667</v>
      </c>
      <c r="AM13" s="112">
        <f t="shared" si="5"/>
        <v>0.11780465116279069</v>
      </c>
      <c r="AN13" s="112">
        <f t="shared" si="6"/>
        <v>6.1356589147286821E-3</v>
      </c>
      <c r="AO13" s="51">
        <v>1000000</v>
      </c>
    </row>
    <row r="14" spans="1:41" ht="13.5" thickBot="1" x14ac:dyDescent="0.35">
      <c r="A14" s="32" t="s">
        <v>18</v>
      </c>
      <c r="B14" s="1">
        <v>2013</v>
      </c>
      <c r="C14" s="1" t="s">
        <v>21</v>
      </c>
      <c r="D14" s="27">
        <f t="shared" si="7"/>
        <v>29.592599999999997</v>
      </c>
      <c r="E14" s="27">
        <v>29.592599999999997</v>
      </c>
      <c r="F14" s="1">
        <v>0</v>
      </c>
      <c r="G14" s="2">
        <f t="shared" si="8"/>
        <v>1</v>
      </c>
      <c r="H14" s="2">
        <f t="shared" si="9"/>
        <v>0</v>
      </c>
      <c r="I14" s="27">
        <v>10.500599999999999</v>
      </c>
      <c r="J14" s="21">
        <f t="shared" si="15"/>
        <v>0.35483870967741932</v>
      </c>
      <c r="K14" s="27">
        <v>9.8642000000000003</v>
      </c>
      <c r="L14" s="21">
        <f t="shared" si="16"/>
        <v>0.33333333333333337</v>
      </c>
      <c r="M14" s="30">
        <f t="shared" si="17"/>
        <v>1.0645161290322578</v>
      </c>
      <c r="N14" s="27">
        <v>3.1819999999999999</v>
      </c>
      <c r="O14" s="2">
        <f t="shared" si="10"/>
        <v>0.10752688172043011</v>
      </c>
      <c r="P14" s="27">
        <v>2.5455999999999999</v>
      </c>
      <c r="Q14" s="21">
        <f t="shared" si="18"/>
        <v>8.6021505376344093E-2</v>
      </c>
      <c r="R14" s="27">
        <v>4.1365999999999996</v>
      </c>
      <c r="S14" s="21">
        <f t="shared" si="19"/>
        <v>0.13978494623655913</v>
      </c>
      <c r="T14" s="24">
        <v>2.5455999999999999E-2</v>
      </c>
      <c r="U14" s="27">
        <v>28.956199999999999</v>
      </c>
      <c r="V14" s="24">
        <f t="shared" si="20"/>
        <v>0.978494623655914</v>
      </c>
      <c r="W14" s="1">
        <v>148</v>
      </c>
      <c r="X14" s="24">
        <f t="shared" si="11"/>
        <v>0.19994999999999999</v>
      </c>
      <c r="Y14" s="24">
        <f t="shared" si="12"/>
        <v>1.72E-2</v>
      </c>
      <c r="Z14" s="1" t="s">
        <v>23</v>
      </c>
      <c r="AA14" s="7" t="s">
        <v>23</v>
      </c>
      <c r="AD14" s="111" t="str">
        <f t="shared" si="13"/>
        <v>CD Projekt Red</v>
      </c>
      <c r="AE14" s="111">
        <f t="shared" si="13"/>
        <v>2013</v>
      </c>
      <c r="AF14" s="112">
        <f t="shared" si="14"/>
        <v>1</v>
      </c>
      <c r="AG14" s="112">
        <f t="shared" si="14"/>
        <v>0</v>
      </c>
      <c r="AH14" s="112">
        <f t="shared" si="0"/>
        <v>0.33333333333333337</v>
      </c>
      <c r="AI14" s="112">
        <f t="shared" si="1"/>
        <v>0.10752688172043011</v>
      </c>
      <c r="AJ14" s="112">
        <f t="shared" si="2"/>
        <v>8.6021505376344093E-2</v>
      </c>
      <c r="AK14" s="112">
        <f t="shared" si="3"/>
        <v>0.13978494623655913</v>
      </c>
      <c r="AL14" s="112">
        <f t="shared" si="4"/>
        <v>0.978494623655914</v>
      </c>
      <c r="AM14" s="112">
        <f t="shared" si="5"/>
        <v>0.19994999999999999</v>
      </c>
      <c r="AN14" s="112">
        <f t="shared" si="6"/>
        <v>1.72E-2</v>
      </c>
      <c r="AO14" s="51">
        <v>1000000</v>
      </c>
    </row>
    <row r="15" spans="1:41" ht="13.5" thickBot="1" x14ac:dyDescent="0.35">
      <c r="A15" s="32" t="s">
        <v>18</v>
      </c>
      <c r="B15" s="8">
        <v>2012</v>
      </c>
      <c r="C15" s="8" t="s">
        <v>21</v>
      </c>
      <c r="D15" s="28">
        <f t="shared" si="7"/>
        <v>31.713699999999999</v>
      </c>
      <c r="E15" s="28">
        <v>31.713699999999999</v>
      </c>
      <c r="F15" s="8">
        <v>0</v>
      </c>
      <c r="G15" s="9">
        <f t="shared" si="8"/>
        <v>1</v>
      </c>
      <c r="H15" s="9">
        <f t="shared" si="9"/>
        <v>0</v>
      </c>
      <c r="I15" s="28">
        <v>11.700200000000001</v>
      </c>
      <c r="J15" s="22">
        <f t="shared" si="15"/>
        <v>0.36893203883495146</v>
      </c>
      <c r="K15" s="28">
        <v>8.0053999999999998</v>
      </c>
      <c r="L15" s="22">
        <f t="shared" si="16"/>
        <v>0.25242718446601942</v>
      </c>
      <c r="M15" s="31">
        <f t="shared" si="17"/>
        <v>1.4615384615384617</v>
      </c>
      <c r="N15" s="28">
        <v>5.5422000000000002</v>
      </c>
      <c r="O15" s="9">
        <f t="shared" si="10"/>
        <v>0.17475728155339806</v>
      </c>
      <c r="P15" s="28">
        <v>4.6185</v>
      </c>
      <c r="Q15" s="22">
        <f t="shared" si="18"/>
        <v>0.14563106796116504</v>
      </c>
      <c r="R15" s="28">
        <v>9.8528000000000002</v>
      </c>
      <c r="S15" s="22">
        <f t="shared" si="19"/>
        <v>0.31067961165048547</v>
      </c>
      <c r="T15" s="25">
        <v>4.9264000000000002E-2</v>
      </c>
      <c r="U15" s="28">
        <v>20.013500000000001</v>
      </c>
      <c r="V15" s="25">
        <f t="shared" si="20"/>
        <v>0.6310679611650486</v>
      </c>
      <c r="W15" s="8">
        <v>115</v>
      </c>
      <c r="X15" s="25">
        <f t="shared" si="11"/>
        <v>0.2757713043478261</v>
      </c>
      <c r="Y15" s="25">
        <f t="shared" si="12"/>
        <v>4.0160869565217389E-2</v>
      </c>
      <c r="Z15" s="8" t="s">
        <v>23</v>
      </c>
      <c r="AA15" s="10" t="s">
        <v>23</v>
      </c>
      <c r="AD15" s="111" t="str">
        <f t="shared" si="13"/>
        <v>CD Projekt Red</v>
      </c>
      <c r="AE15" s="111">
        <f t="shared" si="13"/>
        <v>2012</v>
      </c>
      <c r="AF15" s="112">
        <f t="shared" si="14"/>
        <v>1</v>
      </c>
      <c r="AG15" s="112">
        <f t="shared" si="14"/>
        <v>0</v>
      </c>
      <c r="AH15" s="112">
        <f t="shared" si="0"/>
        <v>0.25242718446601942</v>
      </c>
      <c r="AI15" s="112">
        <f t="shared" si="1"/>
        <v>0.17475728155339806</v>
      </c>
      <c r="AJ15" s="112">
        <f t="shared" si="2"/>
        <v>0.14563106796116504</v>
      </c>
      <c r="AK15" s="112">
        <f t="shared" si="3"/>
        <v>0.31067961165048547</v>
      </c>
      <c r="AL15" s="112">
        <f t="shared" si="4"/>
        <v>0.6310679611650486</v>
      </c>
      <c r="AM15" s="112">
        <f t="shared" si="5"/>
        <v>0.2757713043478261</v>
      </c>
      <c r="AN15" s="112">
        <f t="shared" si="6"/>
        <v>4.0160869565217389E-2</v>
      </c>
      <c r="AO15" s="51">
        <v>1000000</v>
      </c>
    </row>
    <row r="16" spans="1:41" ht="13.5" thickBot="1" x14ac:dyDescent="0.35">
      <c r="A16" s="32" t="s">
        <v>20</v>
      </c>
      <c r="B16" s="4">
        <v>2025</v>
      </c>
      <c r="C16" s="4" t="s">
        <v>21</v>
      </c>
      <c r="D16" s="4">
        <f t="shared" si="7"/>
        <v>7430</v>
      </c>
      <c r="E16" s="4">
        <v>1928</v>
      </c>
      <c r="F16" s="4">
        <v>5502</v>
      </c>
      <c r="G16" s="5">
        <f t="shared" si="8"/>
        <v>0.25948855989232839</v>
      </c>
      <c r="H16" s="5">
        <f t="shared" si="9"/>
        <v>0.74051144010767156</v>
      </c>
      <c r="I16" s="4">
        <v>2262</v>
      </c>
      <c r="J16" s="20">
        <f t="shared" si="15"/>
        <v>0.30444145356662178</v>
      </c>
      <c r="K16" s="4">
        <v>1270</v>
      </c>
      <c r="L16" s="20">
        <f t="shared" si="16"/>
        <v>0.17092866756393002</v>
      </c>
      <c r="M16" s="29">
        <f t="shared" si="17"/>
        <v>1.7811023622047244</v>
      </c>
      <c r="N16" s="4">
        <v>1306</v>
      </c>
      <c r="O16" s="5">
        <f t="shared" si="10"/>
        <v>0.17577388963660834</v>
      </c>
      <c r="P16" s="4">
        <v>1270</v>
      </c>
      <c r="Q16" s="20">
        <f t="shared" si="18"/>
        <v>0.17092866756393002</v>
      </c>
      <c r="R16" s="4">
        <v>2248</v>
      </c>
      <c r="S16" s="20">
        <f t="shared" si="19"/>
        <v>0.302557200538358</v>
      </c>
      <c r="T16" s="4">
        <v>4.7</v>
      </c>
      <c r="U16" s="4">
        <v>3045</v>
      </c>
      <c r="V16" s="23">
        <f t="shared" si="20"/>
        <v>0.40982503364737549</v>
      </c>
      <c r="W16" s="4">
        <v>13700</v>
      </c>
      <c r="X16" s="23">
        <f t="shared" si="11"/>
        <v>0.54233576642335768</v>
      </c>
      <c r="Y16" s="23">
        <f t="shared" si="12"/>
        <v>9.27007299270073E-2</v>
      </c>
      <c r="Z16" s="5">
        <v>0.91200000000000003</v>
      </c>
      <c r="AA16" s="16">
        <v>8.7999999999999995E-2</v>
      </c>
      <c r="AD16" s="111" t="str">
        <f t="shared" si="13"/>
        <v>Electronic Arts</v>
      </c>
      <c r="AE16" s="111">
        <f t="shared" si="13"/>
        <v>2025</v>
      </c>
      <c r="AF16" s="112">
        <f t="shared" si="14"/>
        <v>0.25948855989232839</v>
      </c>
      <c r="AG16" s="112">
        <f t="shared" si="14"/>
        <v>0.74051144010767156</v>
      </c>
      <c r="AH16" s="112">
        <f t="shared" si="0"/>
        <v>0.17092866756393002</v>
      </c>
      <c r="AI16" s="112">
        <f t="shared" si="1"/>
        <v>0.17577388963660834</v>
      </c>
      <c r="AJ16" s="112">
        <f t="shared" si="2"/>
        <v>0.17092866756393002</v>
      </c>
      <c r="AK16" s="112">
        <f t="shared" si="3"/>
        <v>0.302557200538358</v>
      </c>
      <c r="AL16" s="112">
        <f t="shared" si="4"/>
        <v>0.40982503364737549</v>
      </c>
      <c r="AM16" s="112">
        <f t="shared" si="5"/>
        <v>0.54233576642335768</v>
      </c>
      <c r="AN16" s="112">
        <f t="shared" si="6"/>
        <v>9.27007299270073E-2</v>
      </c>
      <c r="AO16" s="51">
        <v>1000000</v>
      </c>
    </row>
    <row r="17" spans="1:41" ht="13.5" thickBot="1" x14ac:dyDescent="0.35">
      <c r="A17" s="32" t="s">
        <v>20</v>
      </c>
      <c r="B17" s="1">
        <v>2024</v>
      </c>
      <c r="C17" s="1" t="s">
        <v>21</v>
      </c>
      <c r="D17" s="1">
        <f t="shared" si="7"/>
        <v>7562</v>
      </c>
      <c r="E17" s="1">
        <v>1979</v>
      </c>
      <c r="F17" s="1">
        <v>5583</v>
      </c>
      <c r="G17" s="2">
        <f t="shared" si="8"/>
        <v>0.26170325310764347</v>
      </c>
      <c r="H17" s="2">
        <f t="shared" si="9"/>
        <v>0.73829674689235647</v>
      </c>
      <c r="I17" s="1">
        <v>2210</v>
      </c>
      <c r="J17" s="21">
        <f t="shared" si="15"/>
        <v>0.29225072732081459</v>
      </c>
      <c r="K17" s="1">
        <v>1292</v>
      </c>
      <c r="L17" s="21">
        <f t="shared" si="16"/>
        <v>0.17085427135678391</v>
      </c>
      <c r="M17" s="30">
        <f t="shared" si="17"/>
        <v>1.7105263157894737</v>
      </c>
      <c r="N17" s="1">
        <v>1596</v>
      </c>
      <c r="O17" s="2">
        <f t="shared" si="10"/>
        <v>0.21105527638190955</v>
      </c>
      <c r="P17" s="1">
        <v>1273</v>
      </c>
      <c r="Q17" s="21">
        <f t="shared" si="18"/>
        <v>0.16834170854271358</v>
      </c>
      <c r="R17" s="1">
        <v>1977</v>
      </c>
      <c r="S17" s="21">
        <f t="shared" si="19"/>
        <v>0.26143877281142552</v>
      </c>
      <c r="T17" s="1">
        <v>4.71</v>
      </c>
      <c r="U17" s="1">
        <v>3392</v>
      </c>
      <c r="V17" s="24">
        <f t="shared" si="20"/>
        <v>0.44855858238561225</v>
      </c>
      <c r="W17" s="1">
        <v>13700</v>
      </c>
      <c r="X17" s="24">
        <f t="shared" si="11"/>
        <v>0.55197080291970801</v>
      </c>
      <c r="Y17" s="24">
        <f t="shared" si="12"/>
        <v>9.2919708029197079E-2</v>
      </c>
      <c r="Z17" s="2">
        <v>0.88800000000000001</v>
      </c>
      <c r="AA17" s="17">
        <v>0.112</v>
      </c>
      <c r="AD17" s="111" t="str">
        <f t="shared" si="13"/>
        <v>Electronic Arts</v>
      </c>
      <c r="AE17" s="111">
        <f t="shared" si="13"/>
        <v>2024</v>
      </c>
      <c r="AF17" s="112">
        <f t="shared" si="14"/>
        <v>0.26170325310764347</v>
      </c>
      <c r="AG17" s="112">
        <f t="shared" si="14"/>
        <v>0.73829674689235647</v>
      </c>
      <c r="AH17" s="112">
        <f t="shared" si="0"/>
        <v>0.17085427135678391</v>
      </c>
      <c r="AI17" s="112">
        <f t="shared" si="1"/>
        <v>0.21105527638190955</v>
      </c>
      <c r="AJ17" s="112">
        <f t="shared" si="2"/>
        <v>0.16834170854271358</v>
      </c>
      <c r="AK17" s="112">
        <f t="shared" si="3"/>
        <v>0.26143877281142552</v>
      </c>
      <c r="AL17" s="112">
        <f t="shared" si="4"/>
        <v>0.44855858238561225</v>
      </c>
      <c r="AM17" s="112">
        <f t="shared" si="5"/>
        <v>0.55197080291970801</v>
      </c>
      <c r="AN17" s="112">
        <f t="shared" si="6"/>
        <v>9.2919708029197079E-2</v>
      </c>
      <c r="AO17" s="51">
        <v>1000000</v>
      </c>
    </row>
    <row r="18" spans="1:41" ht="13.5" thickBot="1" x14ac:dyDescent="0.35">
      <c r="A18" s="32" t="s">
        <v>20</v>
      </c>
      <c r="B18" s="1">
        <v>2023</v>
      </c>
      <c r="C18" s="1" t="s">
        <v>21</v>
      </c>
      <c r="D18" s="1">
        <f t="shared" si="7"/>
        <v>7426</v>
      </c>
      <c r="E18" s="1">
        <v>2079</v>
      </c>
      <c r="F18" s="1">
        <v>5347</v>
      </c>
      <c r="G18" s="2">
        <f t="shared" si="8"/>
        <v>0.27996229464045247</v>
      </c>
      <c r="H18" s="2">
        <f t="shared" si="9"/>
        <v>0.72003770535954759</v>
      </c>
      <c r="I18" s="1">
        <v>2178</v>
      </c>
      <c r="J18" s="21">
        <f t="shared" si="15"/>
        <v>0.29329383248047403</v>
      </c>
      <c r="K18" s="1">
        <v>1251</v>
      </c>
      <c r="L18" s="21">
        <f t="shared" si="16"/>
        <v>0.16846215997845407</v>
      </c>
      <c r="M18" s="30">
        <f t="shared" si="17"/>
        <v>1.7410071942446044</v>
      </c>
      <c r="N18" s="1">
        <v>1154</v>
      </c>
      <c r="O18" s="2">
        <f t="shared" si="10"/>
        <v>0.15539994613520064</v>
      </c>
      <c r="P18" s="1">
        <v>802</v>
      </c>
      <c r="Q18" s="21">
        <f t="shared" si="18"/>
        <v>0.10799892270401293</v>
      </c>
      <c r="R18" s="1">
        <v>1651</v>
      </c>
      <c r="S18" s="21">
        <f t="shared" si="19"/>
        <v>0.2223269593320765</v>
      </c>
      <c r="T18" s="1">
        <v>2.96</v>
      </c>
      <c r="U18" s="1">
        <v>3147</v>
      </c>
      <c r="V18" s="24">
        <f t="shared" si="20"/>
        <v>0.42378130891462429</v>
      </c>
      <c r="W18" s="1">
        <v>13400</v>
      </c>
      <c r="X18" s="24">
        <f t="shared" si="11"/>
        <v>0.55417910447761198</v>
      </c>
      <c r="Y18" s="24">
        <f t="shared" si="12"/>
        <v>5.9850746268656718E-2</v>
      </c>
      <c r="Z18" s="2">
        <v>0.879</v>
      </c>
      <c r="AA18" s="17">
        <v>0.121</v>
      </c>
      <c r="AD18" s="111" t="str">
        <f t="shared" si="13"/>
        <v>Electronic Arts</v>
      </c>
      <c r="AE18" s="111">
        <f t="shared" si="13"/>
        <v>2023</v>
      </c>
      <c r="AF18" s="112">
        <f t="shared" si="14"/>
        <v>0.27996229464045247</v>
      </c>
      <c r="AG18" s="112">
        <f t="shared" si="14"/>
        <v>0.72003770535954759</v>
      </c>
      <c r="AH18" s="112">
        <f t="shared" si="0"/>
        <v>0.16846215997845407</v>
      </c>
      <c r="AI18" s="112">
        <f t="shared" si="1"/>
        <v>0.15539994613520064</v>
      </c>
      <c r="AJ18" s="112">
        <f t="shared" si="2"/>
        <v>0.10799892270401293</v>
      </c>
      <c r="AK18" s="112">
        <f t="shared" si="3"/>
        <v>0.2223269593320765</v>
      </c>
      <c r="AL18" s="112">
        <f t="shared" si="4"/>
        <v>0.42378130891462429</v>
      </c>
      <c r="AM18" s="112">
        <f t="shared" si="5"/>
        <v>0.55417910447761198</v>
      </c>
      <c r="AN18" s="112">
        <f t="shared" si="6"/>
        <v>5.9850746268656718E-2</v>
      </c>
      <c r="AO18" s="51">
        <v>1000000</v>
      </c>
    </row>
    <row r="19" spans="1:41" ht="13.5" thickBot="1" x14ac:dyDescent="0.35">
      <c r="A19" s="32" t="s">
        <v>20</v>
      </c>
      <c r="B19" s="1">
        <v>2022</v>
      </c>
      <c r="C19" s="1" t="s">
        <v>21</v>
      </c>
      <c r="D19" s="1">
        <f t="shared" si="7"/>
        <v>6991</v>
      </c>
      <c r="E19" s="1">
        <v>1955</v>
      </c>
      <c r="F19" s="1">
        <v>5036</v>
      </c>
      <c r="G19" s="2">
        <f t="shared" si="8"/>
        <v>0.2796452581891003</v>
      </c>
      <c r="H19" s="2">
        <f t="shared" si="9"/>
        <v>0.72035474181089976</v>
      </c>
      <c r="I19" s="1">
        <v>2045</v>
      </c>
      <c r="J19" s="21">
        <f t="shared" si="15"/>
        <v>0.29251895293949365</v>
      </c>
      <c r="K19" s="1">
        <v>1143</v>
      </c>
      <c r="L19" s="21">
        <f t="shared" si="16"/>
        <v>0.16349592332999571</v>
      </c>
      <c r="M19" s="30">
        <f t="shared" si="17"/>
        <v>1.7891513560804899</v>
      </c>
      <c r="N19" s="1">
        <v>1114</v>
      </c>
      <c r="O19" s="2">
        <f t="shared" si="10"/>
        <v>0.15934773279931341</v>
      </c>
      <c r="P19" s="1">
        <v>789</v>
      </c>
      <c r="Q19" s="21">
        <f t="shared" si="18"/>
        <v>0.11285939064511515</v>
      </c>
      <c r="R19" s="1">
        <v>1893</v>
      </c>
      <c r="S19" s="21">
        <f t="shared" si="19"/>
        <v>0.27077671291660704</v>
      </c>
      <c r="T19" s="1">
        <v>2.85</v>
      </c>
      <c r="U19" s="1">
        <v>2739</v>
      </c>
      <c r="V19" s="24">
        <f t="shared" si="20"/>
        <v>0.39178944357030465</v>
      </c>
      <c r="W19" s="1">
        <v>12900</v>
      </c>
      <c r="X19" s="24">
        <f t="shared" si="11"/>
        <v>0.54193798449612407</v>
      </c>
      <c r="Y19" s="24">
        <f t="shared" si="12"/>
        <v>6.116279069767442E-2</v>
      </c>
      <c r="Z19" s="1" t="s">
        <v>23</v>
      </c>
      <c r="AA19" s="7" t="s">
        <v>23</v>
      </c>
      <c r="AD19" s="111" t="str">
        <f t="shared" si="13"/>
        <v>Electronic Arts</v>
      </c>
      <c r="AE19" s="111">
        <f t="shared" si="13"/>
        <v>2022</v>
      </c>
      <c r="AF19" s="112">
        <f t="shared" si="14"/>
        <v>0.2796452581891003</v>
      </c>
      <c r="AG19" s="112">
        <f t="shared" si="14"/>
        <v>0.72035474181089976</v>
      </c>
      <c r="AH19" s="112">
        <f t="shared" si="0"/>
        <v>0.16349592332999571</v>
      </c>
      <c r="AI19" s="112">
        <f t="shared" si="1"/>
        <v>0.15934773279931341</v>
      </c>
      <c r="AJ19" s="112">
        <f t="shared" si="2"/>
        <v>0.11285939064511515</v>
      </c>
      <c r="AK19" s="112">
        <f t="shared" si="3"/>
        <v>0.27077671291660704</v>
      </c>
      <c r="AL19" s="112">
        <f t="shared" si="4"/>
        <v>0.39178944357030465</v>
      </c>
      <c r="AM19" s="112">
        <f t="shared" si="5"/>
        <v>0.54193798449612407</v>
      </c>
      <c r="AN19" s="112">
        <f t="shared" si="6"/>
        <v>6.116279069767442E-2</v>
      </c>
      <c r="AO19" s="51">
        <v>1000000</v>
      </c>
    </row>
    <row r="20" spans="1:41" ht="13.5" thickBot="1" x14ac:dyDescent="0.35">
      <c r="A20" s="32" t="s">
        <v>20</v>
      </c>
      <c r="B20" s="1">
        <v>2021</v>
      </c>
      <c r="C20" s="1" t="s">
        <v>21</v>
      </c>
      <c r="D20" s="1">
        <f t="shared" si="7"/>
        <v>5629</v>
      </c>
      <c r="E20" s="1">
        <v>1615</v>
      </c>
      <c r="F20" s="1">
        <v>4014</v>
      </c>
      <c r="G20" s="2">
        <f t="shared" si="8"/>
        <v>0.28690708829276956</v>
      </c>
      <c r="H20" s="2">
        <f t="shared" si="9"/>
        <v>0.71309291170723044</v>
      </c>
      <c r="I20" s="1">
        <v>1845</v>
      </c>
      <c r="J20" s="21">
        <f t="shared" si="15"/>
        <v>0.32776692130040858</v>
      </c>
      <c r="K20" s="1">
        <v>981</v>
      </c>
      <c r="L20" s="21">
        <f t="shared" si="16"/>
        <v>0.17427607034997336</v>
      </c>
      <c r="M20" s="30">
        <f t="shared" si="17"/>
        <v>1.8807339449541285</v>
      </c>
      <c r="N20" s="1">
        <v>961</v>
      </c>
      <c r="O20" s="2">
        <f t="shared" si="10"/>
        <v>0.17072304139278735</v>
      </c>
      <c r="P20" s="1">
        <v>837</v>
      </c>
      <c r="Q20" s="21">
        <f t="shared" si="18"/>
        <v>0.14869426185823414</v>
      </c>
      <c r="R20" s="1">
        <v>1928</v>
      </c>
      <c r="S20" s="21">
        <f t="shared" si="19"/>
        <v>0.34251199147273048</v>
      </c>
      <c r="T20" s="1">
        <v>2.9</v>
      </c>
      <c r="U20" s="1">
        <v>3796</v>
      </c>
      <c r="V20" s="24">
        <f t="shared" si="20"/>
        <v>0.67436489607390304</v>
      </c>
      <c r="W20" s="1">
        <v>11000</v>
      </c>
      <c r="X20" s="24">
        <f t="shared" si="11"/>
        <v>0.5117272727272727</v>
      </c>
      <c r="Y20" s="24">
        <f t="shared" si="12"/>
        <v>7.6090909090909084E-2</v>
      </c>
      <c r="Z20" s="1" t="s">
        <v>23</v>
      </c>
      <c r="AA20" s="7" t="s">
        <v>23</v>
      </c>
      <c r="AD20" s="111" t="str">
        <f t="shared" si="13"/>
        <v>Electronic Arts</v>
      </c>
      <c r="AE20" s="111">
        <f t="shared" si="13"/>
        <v>2021</v>
      </c>
      <c r="AF20" s="112">
        <f t="shared" si="14"/>
        <v>0.28690708829276956</v>
      </c>
      <c r="AG20" s="112">
        <f t="shared" si="14"/>
        <v>0.71309291170723044</v>
      </c>
      <c r="AH20" s="112">
        <f t="shared" si="0"/>
        <v>0.17427607034997336</v>
      </c>
      <c r="AI20" s="112">
        <f t="shared" si="1"/>
        <v>0.17072304139278735</v>
      </c>
      <c r="AJ20" s="112">
        <f t="shared" si="2"/>
        <v>0.14869426185823414</v>
      </c>
      <c r="AK20" s="112">
        <f t="shared" si="3"/>
        <v>0.34251199147273048</v>
      </c>
      <c r="AL20" s="112">
        <f t="shared" si="4"/>
        <v>0.67436489607390304</v>
      </c>
      <c r="AM20" s="112">
        <f t="shared" si="5"/>
        <v>0.5117272727272727</v>
      </c>
      <c r="AN20" s="112">
        <f t="shared" si="6"/>
        <v>7.6090909090909084E-2</v>
      </c>
      <c r="AO20" s="51">
        <v>1000000</v>
      </c>
    </row>
    <row r="21" spans="1:41" ht="13.5" thickBot="1" x14ac:dyDescent="0.35">
      <c r="A21" s="32" t="s">
        <v>20</v>
      </c>
      <c r="B21" s="1">
        <v>2020</v>
      </c>
      <c r="C21" s="1" t="s">
        <v>21</v>
      </c>
      <c r="D21" s="1">
        <f t="shared" si="7"/>
        <v>5537</v>
      </c>
      <c r="E21" s="1">
        <v>1977</v>
      </c>
      <c r="F21" s="1">
        <v>3560</v>
      </c>
      <c r="G21" s="2">
        <f t="shared" si="8"/>
        <v>0.35705255553548854</v>
      </c>
      <c r="H21" s="2">
        <f t="shared" si="9"/>
        <v>0.64294744446451146</v>
      </c>
      <c r="I21" s="1">
        <v>1611</v>
      </c>
      <c r="J21" s="21">
        <f t="shared" si="15"/>
        <v>0.29095177894166518</v>
      </c>
      <c r="K21" s="1">
        <v>913</v>
      </c>
      <c r="L21" s="21">
        <f t="shared" si="16"/>
        <v>0.16489073505508398</v>
      </c>
      <c r="M21" s="30">
        <f t="shared" si="17"/>
        <v>1.7645125958378971</v>
      </c>
      <c r="N21" s="1">
        <v>1048</v>
      </c>
      <c r="O21" s="2">
        <f t="shared" si="10"/>
        <v>0.189272169044609</v>
      </c>
      <c r="P21" s="1">
        <v>3039</v>
      </c>
      <c r="Q21" s="21">
        <f t="shared" si="18"/>
        <v>0.54885316958641861</v>
      </c>
      <c r="R21" s="1">
        <v>1818</v>
      </c>
      <c r="S21" s="21">
        <f t="shared" si="19"/>
        <v>0.32833664439227017</v>
      </c>
      <c r="T21" s="1">
        <v>10.41</v>
      </c>
      <c r="U21" s="1">
        <v>5896</v>
      </c>
      <c r="V21" s="24">
        <f t="shared" si="20"/>
        <v>1.0648365540906628</v>
      </c>
      <c r="W21" s="1">
        <v>9800</v>
      </c>
      <c r="X21" s="24">
        <f t="shared" si="11"/>
        <v>0.56499999999999995</v>
      </c>
      <c r="Y21" s="24">
        <f t="shared" si="12"/>
        <v>0.31010204081632653</v>
      </c>
      <c r="Z21" s="1" t="s">
        <v>23</v>
      </c>
      <c r="AA21" s="7" t="s">
        <v>23</v>
      </c>
      <c r="AD21" s="111" t="str">
        <f t="shared" si="13"/>
        <v>Electronic Arts</v>
      </c>
      <c r="AE21" s="111">
        <f t="shared" si="13"/>
        <v>2020</v>
      </c>
      <c r="AF21" s="112">
        <f t="shared" si="14"/>
        <v>0.35705255553548854</v>
      </c>
      <c r="AG21" s="112">
        <f t="shared" si="14"/>
        <v>0.64294744446451146</v>
      </c>
      <c r="AH21" s="112">
        <f t="shared" si="0"/>
        <v>0.16489073505508398</v>
      </c>
      <c r="AI21" s="112">
        <f t="shared" si="1"/>
        <v>0.189272169044609</v>
      </c>
      <c r="AJ21" s="112">
        <f t="shared" si="2"/>
        <v>0.54885316958641861</v>
      </c>
      <c r="AK21" s="112">
        <f t="shared" si="3"/>
        <v>0.32833664439227017</v>
      </c>
      <c r="AL21" s="112">
        <f t="shared" si="4"/>
        <v>1.0648365540906628</v>
      </c>
      <c r="AM21" s="112">
        <f t="shared" si="5"/>
        <v>0.56499999999999995</v>
      </c>
      <c r="AN21" s="112">
        <f t="shared" si="6"/>
        <v>0.31010204081632653</v>
      </c>
      <c r="AO21" s="51">
        <v>1000000</v>
      </c>
    </row>
    <row r="22" spans="1:41" ht="13.5" thickBot="1" x14ac:dyDescent="0.35">
      <c r="A22" s="32" t="s">
        <v>20</v>
      </c>
      <c r="B22" s="1">
        <v>2019</v>
      </c>
      <c r="C22" s="1" t="s">
        <v>21</v>
      </c>
      <c r="D22" s="1">
        <f t="shared" si="7"/>
        <v>4950</v>
      </c>
      <c r="E22" s="1">
        <v>1799</v>
      </c>
      <c r="F22" s="1">
        <v>3151</v>
      </c>
      <c r="G22" s="2">
        <f t="shared" si="8"/>
        <v>0.36343434343434344</v>
      </c>
      <c r="H22" s="2">
        <f t="shared" si="9"/>
        <v>0.63656565656565656</v>
      </c>
      <c r="I22" s="1">
        <v>1487</v>
      </c>
      <c r="J22" s="21">
        <f t="shared" si="15"/>
        <v>0.3004040404040404</v>
      </c>
      <c r="K22" s="1">
        <v>896</v>
      </c>
      <c r="L22" s="21">
        <f t="shared" si="16"/>
        <v>0.18101010101010101</v>
      </c>
      <c r="M22" s="30">
        <f t="shared" si="17"/>
        <v>1.6595982142857142</v>
      </c>
      <c r="N22" s="1">
        <v>780</v>
      </c>
      <c r="O22" s="2">
        <f t="shared" si="10"/>
        <v>0.15757575757575756</v>
      </c>
      <c r="P22" s="1">
        <v>1019</v>
      </c>
      <c r="Q22" s="21">
        <f t="shared" si="18"/>
        <v>0.20585858585858585</v>
      </c>
      <c r="R22" s="1">
        <v>1289</v>
      </c>
      <c r="S22" s="21">
        <f t="shared" si="19"/>
        <v>0.26040404040404042</v>
      </c>
      <c r="T22" s="1">
        <v>3.34</v>
      </c>
      <c r="U22" s="1">
        <v>4911</v>
      </c>
      <c r="V22" s="24">
        <f t="shared" si="20"/>
        <v>0.99212121212121207</v>
      </c>
      <c r="W22" s="1">
        <v>9700</v>
      </c>
      <c r="X22" s="24">
        <f t="shared" si="11"/>
        <v>0.51030927835051543</v>
      </c>
      <c r="Y22" s="24">
        <f t="shared" si="12"/>
        <v>0.10505154639175257</v>
      </c>
      <c r="Z22" s="1" t="s">
        <v>23</v>
      </c>
      <c r="AA22" s="7" t="s">
        <v>23</v>
      </c>
      <c r="AD22" s="111" t="str">
        <f t="shared" si="13"/>
        <v>Electronic Arts</v>
      </c>
      <c r="AE22" s="111">
        <f t="shared" si="13"/>
        <v>2019</v>
      </c>
      <c r="AF22" s="112">
        <f t="shared" si="14"/>
        <v>0.36343434343434344</v>
      </c>
      <c r="AG22" s="112">
        <f t="shared" si="14"/>
        <v>0.63656565656565656</v>
      </c>
      <c r="AH22" s="112">
        <f t="shared" si="0"/>
        <v>0.18101010101010101</v>
      </c>
      <c r="AI22" s="112">
        <f t="shared" si="1"/>
        <v>0.15757575757575756</v>
      </c>
      <c r="AJ22" s="112">
        <f t="shared" si="2"/>
        <v>0.20585858585858585</v>
      </c>
      <c r="AK22" s="112">
        <f t="shared" si="3"/>
        <v>0.26040404040404042</v>
      </c>
      <c r="AL22" s="112">
        <f t="shared" si="4"/>
        <v>0.99212121212121207</v>
      </c>
      <c r="AM22" s="112">
        <f t="shared" si="5"/>
        <v>0.51030927835051543</v>
      </c>
      <c r="AN22" s="112">
        <f t="shared" si="6"/>
        <v>0.10505154639175257</v>
      </c>
      <c r="AO22" s="51">
        <v>1000000</v>
      </c>
    </row>
    <row r="23" spans="1:41" ht="13.5" thickBot="1" x14ac:dyDescent="0.35">
      <c r="A23" s="32" t="s">
        <v>20</v>
      </c>
      <c r="B23" s="1">
        <v>2018</v>
      </c>
      <c r="C23" s="1" t="s">
        <v>21</v>
      </c>
      <c r="D23" s="1">
        <f t="shared" si="7"/>
        <v>5150</v>
      </c>
      <c r="E23" s="1">
        <v>2562</v>
      </c>
      <c r="F23" s="1">
        <v>2588</v>
      </c>
      <c r="G23" s="2">
        <f t="shared" si="8"/>
        <v>0.4974757281553398</v>
      </c>
      <c r="H23" s="2">
        <f t="shared" si="9"/>
        <v>0.5025242718446602</v>
      </c>
      <c r="I23" s="1">
        <v>1462</v>
      </c>
      <c r="J23" s="21">
        <f t="shared" si="15"/>
        <v>0.28388349514563105</v>
      </c>
      <c r="K23" s="1">
        <v>924</v>
      </c>
      <c r="L23" s="21">
        <f t="shared" si="16"/>
        <v>0.17941747572815533</v>
      </c>
      <c r="M23" s="30">
        <f t="shared" si="17"/>
        <v>1.5822510822510822</v>
      </c>
      <c r="N23" s="1">
        <v>973</v>
      </c>
      <c r="O23" s="2">
        <f t="shared" si="10"/>
        <v>0.18893203883495147</v>
      </c>
      <c r="P23" s="1">
        <v>1043</v>
      </c>
      <c r="Q23" s="21">
        <f t="shared" si="18"/>
        <v>0.20252427184466018</v>
      </c>
      <c r="R23" s="1">
        <v>1547</v>
      </c>
      <c r="S23" s="21">
        <f t="shared" si="19"/>
        <v>0.30038834951456311</v>
      </c>
      <c r="T23" s="1">
        <v>3.32</v>
      </c>
      <c r="U23" s="1">
        <v>4815</v>
      </c>
      <c r="V23" s="24">
        <f t="shared" si="20"/>
        <v>0.93495145631067966</v>
      </c>
      <c r="W23" s="1">
        <v>9300</v>
      </c>
      <c r="X23" s="24">
        <f t="shared" si="11"/>
        <v>0.55376344086021501</v>
      </c>
      <c r="Y23" s="24">
        <f t="shared" si="12"/>
        <v>0.1121505376344086</v>
      </c>
      <c r="Z23" s="1" t="s">
        <v>23</v>
      </c>
      <c r="AA23" s="7" t="s">
        <v>23</v>
      </c>
      <c r="AD23" s="111" t="str">
        <f t="shared" si="13"/>
        <v>Electronic Arts</v>
      </c>
      <c r="AE23" s="111">
        <f t="shared" si="13"/>
        <v>2018</v>
      </c>
      <c r="AF23" s="112">
        <f t="shared" si="14"/>
        <v>0.4974757281553398</v>
      </c>
      <c r="AG23" s="112">
        <f t="shared" si="14"/>
        <v>0.5025242718446602</v>
      </c>
      <c r="AH23" s="112">
        <f t="shared" si="0"/>
        <v>0.17941747572815533</v>
      </c>
      <c r="AI23" s="112">
        <f t="shared" si="1"/>
        <v>0.18893203883495147</v>
      </c>
      <c r="AJ23" s="112">
        <f t="shared" si="2"/>
        <v>0.20252427184466018</v>
      </c>
      <c r="AK23" s="112">
        <f t="shared" si="3"/>
        <v>0.30038834951456311</v>
      </c>
      <c r="AL23" s="112">
        <f t="shared" si="4"/>
        <v>0.93495145631067966</v>
      </c>
      <c r="AM23" s="112">
        <f t="shared" si="5"/>
        <v>0.55376344086021501</v>
      </c>
      <c r="AN23" s="112">
        <f t="shared" si="6"/>
        <v>0.1121505376344086</v>
      </c>
      <c r="AO23" s="51">
        <v>1000000</v>
      </c>
    </row>
    <row r="24" spans="1:41" ht="13.5" thickBot="1" x14ac:dyDescent="0.35">
      <c r="A24" s="32" t="s">
        <v>20</v>
      </c>
      <c r="B24" s="1">
        <v>2017</v>
      </c>
      <c r="C24" s="1" t="s">
        <v>21</v>
      </c>
      <c r="D24" s="1">
        <f t="shared" si="7"/>
        <v>4845</v>
      </c>
      <c r="E24" s="1">
        <v>2355</v>
      </c>
      <c r="F24" s="1">
        <v>2490</v>
      </c>
      <c r="G24" s="2">
        <f t="shared" si="8"/>
        <v>0.48606811145510836</v>
      </c>
      <c r="H24" s="2">
        <f t="shared" si="9"/>
        <v>0.51393188854489169</v>
      </c>
      <c r="I24" s="1">
        <v>1405</v>
      </c>
      <c r="J24" s="21">
        <f t="shared" si="15"/>
        <v>0.28998968008255932</v>
      </c>
      <c r="K24" s="1">
        <v>845</v>
      </c>
      <c r="L24" s="21">
        <f t="shared" si="16"/>
        <v>0.17440660474716202</v>
      </c>
      <c r="M24" s="30">
        <f t="shared" si="17"/>
        <v>1.6627218934911243</v>
      </c>
      <c r="N24" s="1">
        <v>910</v>
      </c>
      <c r="O24" s="2">
        <f t="shared" si="10"/>
        <v>0.18782249742002063</v>
      </c>
      <c r="P24" s="1">
        <v>1093</v>
      </c>
      <c r="Q24" s="21">
        <f t="shared" si="18"/>
        <v>0.22559339525283797</v>
      </c>
      <c r="R24" s="1">
        <v>1216</v>
      </c>
      <c r="S24" s="21">
        <f t="shared" si="19"/>
        <v>0.25098039215686274</v>
      </c>
      <c r="T24" s="1">
        <v>3.49</v>
      </c>
      <c r="U24" s="1">
        <v>4233</v>
      </c>
      <c r="V24" s="24">
        <f t="shared" si="20"/>
        <v>0.87368421052631584</v>
      </c>
      <c r="W24" s="1">
        <v>8800</v>
      </c>
      <c r="X24" s="24">
        <f t="shared" si="11"/>
        <v>0.55056818181818179</v>
      </c>
      <c r="Y24" s="24">
        <f t="shared" si="12"/>
        <v>0.12420454545454546</v>
      </c>
      <c r="Z24" s="1" t="s">
        <v>23</v>
      </c>
      <c r="AA24" s="7" t="s">
        <v>23</v>
      </c>
      <c r="AD24" s="111" t="str">
        <f t="shared" si="13"/>
        <v>Electronic Arts</v>
      </c>
      <c r="AE24" s="111">
        <f t="shared" si="13"/>
        <v>2017</v>
      </c>
      <c r="AF24" s="112">
        <f t="shared" si="14"/>
        <v>0.48606811145510836</v>
      </c>
      <c r="AG24" s="112">
        <f t="shared" si="14"/>
        <v>0.51393188854489169</v>
      </c>
      <c r="AH24" s="112">
        <f t="shared" si="0"/>
        <v>0.17440660474716202</v>
      </c>
      <c r="AI24" s="112">
        <f t="shared" si="1"/>
        <v>0.18782249742002063</v>
      </c>
      <c r="AJ24" s="112">
        <f t="shared" si="2"/>
        <v>0.22559339525283797</v>
      </c>
      <c r="AK24" s="112">
        <f t="shared" si="3"/>
        <v>0.25098039215686274</v>
      </c>
      <c r="AL24" s="112">
        <f t="shared" si="4"/>
        <v>0.87368421052631584</v>
      </c>
      <c r="AM24" s="112">
        <f t="shared" si="5"/>
        <v>0.55056818181818179</v>
      </c>
      <c r="AN24" s="112">
        <f t="shared" si="6"/>
        <v>0.12420454545454546</v>
      </c>
      <c r="AO24" s="51">
        <v>1000000</v>
      </c>
    </row>
    <row r="25" spans="1:41" ht="13.5" thickBot="1" x14ac:dyDescent="0.35">
      <c r="A25" s="32" t="s">
        <v>20</v>
      </c>
      <c r="B25" s="1">
        <v>2016</v>
      </c>
      <c r="C25" s="1" t="s">
        <v>21</v>
      </c>
      <c r="D25" s="1">
        <f t="shared" si="7"/>
        <v>4396</v>
      </c>
      <c r="E25" s="1">
        <v>2387</v>
      </c>
      <c r="F25" s="1">
        <v>2009</v>
      </c>
      <c r="G25" s="2">
        <f t="shared" si="8"/>
        <v>0.54299363057324845</v>
      </c>
      <c r="H25" s="2">
        <f t="shared" si="9"/>
        <v>0.4570063694267516</v>
      </c>
      <c r="I25" s="1">
        <v>1289</v>
      </c>
      <c r="J25" s="21">
        <f t="shared" si="15"/>
        <v>0.293221110100091</v>
      </c>
      <c r="K25" s="1">
        <v>760</v>
      </c>
      <c r="L25" s="21">
        <f t="shared" si="16"/>
        <v>0.17288444040036396</v>
      </c>
      <c r="M25" s="30">
        <f t="shared" si="17"/>
        <v>1.6960526315789475</v>
      </c>
      <c r="N25" s="1">
        <v>712</v>
      </c>
      <c r="O25" s="2">
        <f t="shared" si="10"/>
        <v>0.16196542311191992</v>
      </c>
      <c r="P25" s="1">
        <v>875</v>
      </c>
      <c r="Q25" s="21">
        <f t="shared" si="18"/>
        <v>0.19904458598726116</v>
      </c>
      <c r="R25" s="1">
        <v>1176</v>
      </c>
      <c r="S25" s="21">
        <f t="shared" si="19"/>
        <v>0.26751592356687898</v>
      </c>
      <c r="T25" s="1">
        <v>2.75</v>
      </c>
      <c r="U25" s="1">
        <v>3413</v>
      </c>
      <c r="V25" s="24">
        <f t="shared" si="20"/>
        <v>0.77638762511373971</v>
      </c>
      <c r="W25" s="1">
        <v>8400</v>
      </c>
      <c r="X25" s="24">
        <f t="shared" si="11"/>
        <v>0.52333333333333332</v>
      </c>
      <c r="Y25" s="24">
        <f t="shared" si="12"/>
        <v>0.10416666666666667</v>
      </c>
      <c r="Z25" s="1" t="s">
        <v>23</v>
      </c>
      <c r="AA25" s="7" t="s">
        <v>23</v>
      </c>
      <c r="AD25" s="111" t="str">
        <f t="shared" si="13"/>
        <v>Electronic Arts</v>
      </c>
      <c r="AE25" s="111">
        <f t="shared" si="13"/>
        <v>2016</v>
      </c>
      <c r="AF25" s="112">
        <f t="shared" si="14"/>
        <v>0.54299363057324845</v>
      </c>
      <c r="AG25" s="112">
        <f t="shared" si="14"/>
        <v>0.4570063694267516</v>
      </c>
      <c r="AH25" s="112">
        <f t="shared" si="0"/>
        <v>0.17288444040036396</v>
      </c>
      <c r="AI25" s="112">
        <f t="shared" si="1"/>
        <v>0.16196542311191992</v>
      </c>
      <c r="AJ25" s="112">
        <f t="shared" si="2"/>
        <v>0.19904458598726116</v>
      </c>
      <c r="AK25" s="112">
        <f t="shared" si="3"/>
        <v>0.26751592356687898</v>
      </c>
      <c r="AL25" s="112">
        <f t="shared" si="4"/>
        <v>0.77638762511373971</v>
      </c>
      <c r="AM25" s="112">
        <f t="shared" si="5"/>
        <v>0.52333333333333332</v>
      </c>
      <c r="AN25" s="112">
        <f t="shared" si="6"/>
        <v>0.10416666666666667</v>
      </c>
      <c r="AO25" s="51">
        <v>1000000</v>
      </c>
    </row>
    <row r="26" spans="1:41" ht="13.5" thickBot="1" x14ac:dyDescent="0.35">
      <c r="A26" s="32" t="s">
        <v>20</v>
      </c>
      <c r="B26" s="1">
        <v>2015</v>
      </c>
      <c r="C26" s="1" t="s">
        <v>21</v>
      </c>
      <c r="D26" s="1">
        <f t="shared" si="7"/>
        <v>4499</v>
      </c>
      <c r="E26" s="1">
        <v>2230</v>
      </c>
      <c r="F26" s="1">
        <v>2269</v>
      </c>
      <c r="G26" s="2">
        <f t="shared" si="8"/>
        <v>0.49566570348966438</v>
      </c>
      <c r="H26" s="2">
        <f t="shared" si="9"/>
        <v>0.50433429651033568</v>
      </c>
      <c r="I26" s="1">
        <v>1211</v>
      </c>
      <c r="J26" s="21">
        <f t="shared" si="15"/>
        <v>0.26917092687263838</v>
      </c>
      <c r="K26" s="1">
        <v>693</v>
      </c>
      <c r="L26" s="21">
        <f t="shared" si="16"/>
        <v>0.15403422982885084</v>
      </c>
      <c r="M26" s="30">
        <f t="shared" si="17"/>
        <v>1.7474747474747474</v>
      </c>
      <c r="N26" s="1">
        <v>884</v>
      </c>
      <c r="O26" s="2">
        <f t="shared" si="10"/>
        <v>0.19648810846854856</v>
      </c>
      <c r="P26" s="1">
        <v>806</v>
      </c>
      <c r="Q26" s="21">
        <f t="shared" si="18"/>
        <v>0.17915092242720604</v>
      </c>
      <c r="R26" s="1">
        <v>1217</v>
      </c>
      <c r="S26" s="21">
        <f t="shared" si="19"/>
        <v>0.27050455656812628</v>
      </c>
      <c r="T26" s="1">
        <v>2.5099999999999998</v>
      </c>
      <c r="U26" s="1">
        <v>2559</v>
      </c>
      <c r="V26" s="24">
        <f t="shared" si="20"/>
        <v>0.56879306512558347</v>
      </c>
      <c r="W26" s="1">
        <v>7600</v>
      </c>
      <c r="X26" s="24">
        <f t="shared" si="11"/>
        <v>0.59197368421052632</v>
      </c>
      <c r="Y26" s="24">
        <f t="shared" si="12"/>
        <v>0.10605263157894737</v>
      </c>
      <c r="Z26" s="1" t="s">
        <v>23</v>
      </c>
      <c r="AA26" s="7" t="s">
        <v>23</v>
      </c>
      <c r="AD26" s="111" t="str">
        <f t="shared" si="13"/>
        <v>Electronic Arts</v>
      </c>
      <c r="AE26" s="111">
        <f t="shared" si="13"/>
        <v>2015</v>
      </c>
      <c r="AF26" s="112">
        <f t="shared" si="14"/>
        <v>0.49566570348966438</v>
      </c>
      <c r="AG26" s="112">
        <f t="shared" si="14"/>
        <v>0.50433429651033568</v>
      </c>
      <c r="AH26" s="112">
        <f t="shared" si="0"/>
        <v>0.15403422982885084</v>
      </c>
      <c r="AI26" s="112">
        <f t="shared" si="1"/>
        <v>0.19648810846854856</v>
      </c>
      <c r="AJ26" s="112">
        <f t="shared" si="2"/>
        <v>0.17915092242720604</v>
      </c>
      <c r="AK26" s="112">
        <f t="shared" si="3"/>
        <v>0.27050455656812628</v>
      </c>
      <c r="AL26" s="112">
        <f t="shared" si="4"/>
        <v>0.56879306512558347</v>
      </c>
      <c r="AM26" s="112">
        <f t="shared" si="5"/>
        <v>0.59197368421052632</v>
      </c>
      <c r="AN26" s="112">
        <f t="shared" si="6"/>
        <v>0.10605263157894737</v>
      </c>
      <c r="AO26" s="51">
        <v>1000000</v>
      </c>
    </row>
    <row r="27" spans="1:41" ht="13.5" thickBot="1" x14ac:dyDescent="0.35">
      <c r="A27" s="32" t="s">
        <v>20</v>
      </c>
      <c r="B27" s="1">
        <v>2014</v>
      </c>
      <c r="C27" s="1" t="s">
        <v>21</v>
      </c>
      <c r="D27" s="1">
        <f t="shared" si="7"/>
        <v>3577</v>
      </c>
      <c r="E27" s="1">
        <v>2005</v>
      </c>
      <c r="F27" s="1">
        <v>1572</v>
      </c>
      <c r="G27" s="2">
        <f t="shared" si="8"/>
        <v>0.56052558009505171</v>
      </c>
      <c r="H27" s="2">
        <f t="shared" si="9"/>
        <v>0.43947441990494829</v>
      </c>
      <c r="I27" s="1">
        <v>1086</v>
      </c>
      <c r="J27" s="21">
        <f t="shared" si="15"/>
        <v>0.30360637405647189</v>
      </c>
      <c r="K27" s="1">
        <v>674</v>
      </c>
      <c r="L27" s="21">
        <f t="shared" si="16"/>
        <v>0.18842605535364831</v>
      </c>
      <c r="M27" s="30">
        <f t="shared" si="17"/>
        <v>1.6112759643916914</v>
      </c>
      <c r="N27" s="1">
        <v>211</v>
      </c>
      <c r="O27" s="2">
        <f t="shared" si="10"/>
        <v>5.8987978753145091E-2</v>
      </c>
      <c r="P27" s="1">
        <v>-8</v>
      </c>
      <c r="Q27" s="21">
        <f t="shared" si="18"/>
        <v>-2.2365110427732737E-3</v>
      </c>
      <c r="R27" s="1">
        <v>459</v>
      </c>
      <c r="S27" s="21">
        <f t="shared" si="19"/>
        <v>0.12831982107911657</v>
      </c>
      <c r="T27" s="1">
        <v>-0.03</v>
      </c>
      <c r="U27" s="1">
        <v>1614</v>
      </c>
      <c r="V27" s="24">
        <f t="shared" si="20"/>
        <v>0.45121610287950797</v>
      </c>
      <c r="W27" s="27">
        <f>'EA dolgozók becslése'!B4</f>
        <v>7165.1105385890232</v>
      </c>
      <c r="X27" s="24">
        <f t="shared" si="11"/>
        <v>0.49922467779602386</v>
      </c>
      <c r="Y27" s="24">
        <f t="shared" si="12"/>
        <v>-1.116521504715737E-3</v>
      </c>
      <c r="Z27" s="1" t="s">
        <v>23</v>
      </c>
      <c r="AA27" s="7" t="s">
        <v>23</v>
      </c>
      <c r="AD27" s="111" t="str">
        <f t="shared" si="13"/>
        <v>Electronic Arts</v>
      </c>
      <c r="AE27" s="111">
        <f t="shared" si="13"/>
        <v>2014</v>
      </c>
      <c r="AF27" s="112">
        <f t="shared" si="14"/>
        <v>0.56052558009505171</v>
      </c>
      <c r="AG27" s="112">
        <f t="shared" si="14"/>
        <v>0.43947441990494829</v>
      </c>
      <c r="AH27" s="112">
        <f t="shared" si="0"/>
        <v>0.18842605535364831</v>
      </c>
      <c r="AI27" s="112">
        <f t="shared" si="1"/>
        <v>5.8987978753145091E-2</v>
      </c>
      <c r="AJ27" s="112">
        <f t="shared" si="2"/>
        <v>-2.2365110427732737E-3</v>
      </c>
      <c r="AK27" s="112">
        <f t="shared" si="3"/>
        <v>0.12831982107911657</v>
      </c>
      <c r="AL27" s="112">
        <f t="shared" si="4"/>
        <v>0.45121610287950797</v>
      </c>
      <c r="AM27" s="112">
        <f t="shared" si="5"/>
        <v>0.49922467779602386</v>
      </c>
      <c r="AN27" s="112">
        <f t="shared" si="6"/>
        <v>-1.116521504715737E-3</v>
      </c>
      <c r="AO27" s="51">
        <v>1000000</v>
      </c>
    </row>
    <row r="28" spans="1:41" ht="13.5" thickBot="1" x14ac:dyDescent="0.35">
      <c r="A28" s="32" t="s">
        <v>20</v>
      </c>
      <c r="B28" s="1">
        <v>2013</v>
      </c>
      <c r="C28" s="1" t="s">
        <v>21</v>
      </c>
      <c r="D28" s="1">
        <f t="shared" si="7"/>
        <v>3797</v>
      </c>
      <c r="E28" s="1">
        <v>2735</v>
      </c>
      <c r="F28" s="1">
        <v>1062</v>
      </c>
      <c r="G28" s="2">
        <f t="shared" si="8"/>
        <v>0.72030550434553597</v>
      </c>
      <c r="H28" s="2">
        <f t="shared" si="9"/>
        <v>0.27969449565446403</v>
      </c>
      <c r="I28" s="1">
        <v>1190</v>
      </c>
      <c r="J28" s="21">
        <f t="shared" si="15"/>
        <v>0.31340531998946536</v>
      </c>
      <c r="K28" s="1">
        <v>664</v>
      </c>
      <c r="L28" s="21">
        <f t="shared" si="16"/>
        <v>0.17487490123781932</v>
      </c>
      <c r="M28" s="30">
        <f t="shared" si="17"/>
        <v>1.7921686746987953</v>
      </c>
      <c r="N28" s="1">
        <v>227</v>
      </c>
      <c r="O28" s="2">
        <f t="shared" si="10"/>
        <v>5.9784040031603897E-2</v>
      </c>
      <c r="P28" s="1">
        <v>98</v>
      </c>
      <c r="Q28" s="21">
        <f t="shared" si="18"/>
        <v>2.5809849881485384E-2</v>
      </c>
      <c r="R28" s="1">
        <v>609</v>
      </c>
      <c r="S28" s="21">
        <f t="shared" si="19"/>
        <v>0.16038978140637344</v>
      </c>
      <c r="T28" s="1">
        <v>0.31</v>
      </c>
      <c r="U28" s="1">
        <v>1085</v>
      </c>
      <c r="V28" s="24">
        <f t="shared" si="20"/>
        <v>0.28575190940215961</v>
      </c>
      <c r="W28" s="27">
        <f>'EA dolgozók becslése'!B5</f>
        <v>6755.106451342037</v>
      </c>
      <c r="X28" s="24">
        <f t="shared" si="11"/>
        <v>0.56209328858846486</v>
      </c>
      <c r="Y28" s="24">
        <f t="shared" si="12"/>
        <v>1.4507543397858718E-2</v>
      </c>
      <c r="Z28" s="1" t="s">
        <v>23</v>
      </c>
      <c r="AA28" s="7" t="s">
        <v>23</v>
      </c>
      <c r="AD28" s="111" t="str">
        <f t="shared" si="13"/>
        <v>Electronic Arts</v>
      </c>
      <c r="AE28" s="111">
        <f t="shared" si="13"/>
        <v>2013</v>
      </c>
      <c r="AF28" s="112">
        <f t="shared" si="14"/>
        <v>0.72030550434553597</v>
      </c>
      <c r="AG28" s="112">
        <f t="shared" si="14"/>
        <v>0.27969449565446403</v>
      </c>
      <c r="AH28" s="112">
        <f t="shared" si="0"/>
        <v>0.17487490123781932</v>
      </c>
      <c r="AI28" s="112">
        <f t="shared" si="1"/>
        <v>5.9784040031603897E-2</v>
      </c>
      <c r="AJ28" s="112">
        <f t="shared" si="2"/>
        <v>2.5809849881485384E-2</v>
      </c>
      <c r="AK28" s="112">
        <f t="shared" si="3"/>
        <v>0.16038978140637344</v>
      </c>
      <c r="AL28" s="112">
        <f t="shared" si="4"/>
        <v>0.28575190940215961</v>
      </c>
      <c r="AM28" s="112">
        <f t="shared" si="5"/>
        <v>0.56209328858846486</v>
      </c>
      <c r="AN28" s="112">
        <f t="shared" si="6"/>
        <v>1.4507543397858718E-2</v>
      </c>
      <c r="AO28" s="51">
        <v>1000000</v>
      </c>
    </row>
    <row r="29" spans="1:41" ht="13.5" thickBot="1" x14ac:dyDescent="0.35">
      <c r="A29" s="32" t="s">
        <v>20</v>
      </c>
      <c r="B29" s="1">
        <v>2012</v>
      </c>
      <c r="C29" s="1" t="s">
        <v>21</v>
      </c>
      <c r="D29" s="1">
        <f t="shared" si="7"/>
        <v>4143</v>
      </c>
      <c r="E29" s="1">
        <v>3241</v>
      </c>
      <c r="F29" s="1">
        <v>902</v>
      </c>
      <c r="G29" s="2">
        <f t="shared" si="8"/>
        <v>0.78228336953898137</v>
      </c>
      <c r="H29" s="2">
        <f t="shared" si="9"/>
        <v>0.21771663046101858</v>
      </c>
      <c r="I29" s="1">
        <v>1211</v>
      </c>
      <c r="J29" s="21">
        <f t="shared" si="15"/>
        <v>0.29230026550808591</v>
      </c>
      <c r="K29" s="1">
        <v>661</v>
      </c>
      <c r="L29" s="21">
        <f t="shared" si="16"/>
        <v>0.15954622254405021</v>
      </c>
      <c r="M29" s="30">
        <f t="shared" si="17"/>
        <v>1.832072617246596</v>
      </c>
      <c r="N29" s="1">
        <v>290</v>
      </c>
      <c r="O29" s="2">
        <f t="shared" si="10"/>
        <v>6.9997586290127922E-2</v>
      </c>
      <c r="P29" s="1">
        <v>76</v>
      </c>
      <c r="Q29" s="21">
        <f t="shared" si="18"/>
        <v>1.8344195027757665E-2</v>
      </c>
      <c r="R29" s="1">
        <v>438</v>
      </c>
      <c r="S29" s="21">
        <f t="shared" si="19"/>
        <v>0.1057204923968139</v>
      </c>
      <c r="T29" s="1">
        <v>0.24</v>
      </c>
      <c r="U29" s="1">
        <v>863</v>
      </c>
      <c r="V29" s="24">
        <f t="shared" si="20"/>
        <v>0.20830316195993243</v>
      </c>
      <c r="W29" s="27">
        <f>'EA dolgozók becslése'!B6</f>
        <v>6368.5637399738853</v>
      </c>
      <c r="X29" s="24">
        <f t="shared" si="11"/>
        <v>0.65053914338572494</v>
      </c>
      <c r="Y29" s="24">
        <f t="shared" si="12"/>
        <v>1.1933616919458144E-2</v>
      </c>
      <c r="Z29" s="1" t="s">
        <v>23</v>
      </c>
      <c r="AA29" s="7" t="s">
        <v>23</v>
      </c>
      <c r="AD29" s="111" t="str">
        <f t="shared" si="13"/>
        <v>Electronic Arts</v>
      </c>
      <c r="AE29" s="111">
        <f t="shared" si="13"/>
        <v>2012</v>
      </c>
      <c r="AF29" s="112">
        <f t="shared" si="14"/>
        <v>0.78228336953898137</v>
      </c>
      <c r="AG29" s="112">
        <f t="shared" si="14"/>
        <v>0.21771663046101858</v>
      </c>
      <c r="AH29" s="112">
        <f t="shared" si="0"/>
        <v>0.15954622254405021</v>
      </c>
      <c r="AI29" s="112">
        <f t="shared" si="1"/>
        <v>6.9997586290127922E-2</v>
      </c>
      <c r="AJ29" s="112">
        <f t="shared" si="2"/>
        <v>1.8344195027757665E-2</v>
      </c>
      <c r="AK29" s="112">
        <f t="shared" si="3"/>
        <v>0.1057204923968139</v>
      </c>
      <c r="AL29" s="112">
        <f t="shared" si="4"/>
        <v>0.20830316195993243</v>
      </c>
      <c r="AM29" s="112">
        <f t="shared" si="5"/>
        <v>0.65053914338572494</v>
      </c>
      <c r="AN29" s="112">
        <f t="shared" si="6"/>
        <v>1.1933616919458144E-2</v>
      </c>
      <c r="AO29" s="51">
        <v>1000000</v>
      </c>
    </row>
    <row r="30" spans="1:41" ht="13.5" thickBot="1" x14ac:dyDescent="0.35">
      <c r="A30" s="32" t="s">
        <v>20</v>
      </c>
      <c r="B30" s="1">
        <v>2011</v>
      </c>
      <c r="C30" s="1" t="s">
        <v>21</v>
      </c>
      <c r="D30" s="1">
        <f t="shared" si="7"/>
        <v>3589</v>
      </c>
      <c r="E30" s="1">
        <v>2932</v>
      </c>
      <c r="F30" s="1">
        <v>657</v>
      </c>
      <c r="G30" s="2">
        <f t="shared" si="8"/>
        <v>0.81694065199219834</v>
      </c>
      <c r="H30" s="2">
        <f t="shared" si="9"/>
        <v>0.1830593480078016</v>
      </c>
      <c r="I30" s="1">
        <v>1111</v>
      </c>
      <c r="J30" s="21">
        <f t="shared" si="15"/>
        <v>0.30955697966007245</v>
      </c>
      <c r="K30" s="1">
        <v>681</v>
      </c>
      <c r="L30" s="21">
        <f t="shared" si="16"/>
        <v>0.18974644747840624</v>
      </c>
      <c r="M30" s="30">
        <f t="shared" si="17"/>
        <v>1.631424375917768</v>
      </c>
      <c r="N30" s="1">
        <v>-211</v>
      </c>
      <c r="O30" s="2">
        <f t="shared" si="10"/>
        <v>-5.8790749512398995E-2</v>
      </c>
      <c r="P30" s="1">
        <v>-276</v>
      </c>
      <c r="Q30" s="21">
        <f t="shared" si="18"/>
        <v>-7.6901643911953185E-2</v>
      </c>
      <c r="R30" s="1">
        <v>180</v>
      </c>
      <c r="S30" s="21">
        <f t="shared" si="19"/>
        <v>5.0153246029534693E-2</v>
      </c>
      <c r="T30" s="1">
        <v>-0.87</v>
      </c>
      <c r="U30" s="1">
        <v>1334</v>
      </c>
      <c r="V30" s="24">
        <f t="shared" si="20"/>
        <v>0.37169127890777376</v>
      </c>
      <c r="W30" s="27">
        <f>'EA dolgozók becslése'!B7</f>
        <v>6004.1398906530012</v>
      </c>
      <c r="X30" s="24">
        <f t="shared" si="11"/>
        <v>0.59775422714370929</v>
      </c>
      <c r="Y30" s="24">
        <f t="shared" si="12"/>
        <v>-4.5968282722670319E-2</v>
      </c>
      <c r="Z30" s="1" t="s">
        <v>23</v>
      </c>
      <c r="AA30" s="7" t="s">
        <v>23</v>
      </c>
      <c r="AD30" s="111" t="str">
        <f t="shared" si="13"/>
        <v>Electronic Arts</v>
      </c>
      <c r="AE30" s="111">
        <f t="shared" si="13"/>
        <v>2011</v>
      </c>
      <c r="AF30" s="112">
        <f t="shared" si="14"/>
        <v>0.81694065199219834</v>
      </c>
      <c r="AG30" s="112">
        <f t="shared" si="14"/>
        <v>0.1830593480078016</v>
      </c>
      <c r="AH30" s="112">
        <f t="shared" si="0"/>
        <v>0.18974644747840624</v>
      </c>
      <c r="AI30" s="112">
        <f t="shared" si="1"/>
        <v>-5.8790749512398995E-2</v>
      </c>
      <c r="AJ30" s="112">
        <f t="shared" si="2"/>
        <v>-7.6901643911953185E-2</v>
      </c>
      <c r="AK30" s="112">
        <f t="shared" si="3"/>
        <v>5.0153246029534693E-2</v>
      </c>
      <c r="AL30" s="112">
        <f t="shared" si="4"/>
        <v>0.37169127890777376</v>
      </c>
      <c r="AM30" s="112">
        <f t="shared" si="5"/>
        <v>0.59775422714370929</v>
      </c>
      <c r="AN30" s="112">
        <f t="shared" si="6"/>
        <v>-4.5968282722670319E-2</v>
      </c>
      <c r="AO30" s="51">
        <v>1000000</v>
      </c>
    </row>
    <row r="31" spans="1:41" ht="13.5" thickBot="1" x14ac:dyDescent="0.35">
      <c r="A31" s="32" t="s">
        <v>20</v>
      </c>
      <c r="B31" s="1">
        <v>2010</v>
      </c>
      <c r="C31" s="1" t="s">
        <v>21</v>
      </c>
      <c r="D31" s="1">
        <f t="shared" si="7"/>
        <v>3654</v>
      </c>
      <c r="E31" s="1">
        <v>3249</v>
      </c>
      <c r="F31" s="1">
        <v>405</v>
      </c>
      <c r="G31" s="2">
        <f t="shared" si="8"/>
        <v>0.88916256157635465</v>
      </c>
      <c r="H31" s="2">
        <f t="shared" si="9"/>
        <v>0.11083743842364532</v>
      </c>
      <c r="I31" s="1">
        <v>1075</v>
      </c>
      <c r="J31" s="21">
        <f t="shared" si="15"/>
        <v>0.29419813902572522</v>
      </c>
      <c r="K31" s="1">
        <v>689</v>
      </c>
      <c r="L31" s="21">
        <f t="shared" si="16"/>
        <v>0.18856048166392994</v>
      </c>
      <c r="M31" s="30">
        <f t="shared" si="17"/>
        <v>1.5602322206095791</v>
      </c>
      <c r="N31" s="1">
        <v>-453</v>
      </c>
      <c r="O31" s="2">
        <f t="shared" si="10"/>
        <v>-0.12397372742200329</v>
      </c>
      <c r="P31" s="1">
        <v>-677</v>
      </c>
      <c r="Q31" s="21">
        <f t="shared" si="18"/>
        <v>-0.18527640941434045</v>
      </c>
      <c r="R31" s="1">
        <v>269</v>
      </c>
      <c r="S31" s="21">
        <f t="shared" si="19"/>
        <v>7.3617952928297758E-2</v>
      </c>
      <c r="T31" s="1">
        <v>-2.14</v>
      </c>
      <c r="U31" s="1">
        <v>1736</v>
      </c>
      <c r="V31" s="24">
        <f t="shared" si="20"/>
        <v>0.47509578544061304</v>
      </c>
      <c r="W31" s="27">
        <f>'EA dolgozók becslése'!B8</f>
        <v>5660.5692112737588</v>
      </c>
      <c r="X31" s="24">
        <f t="shared" si="11"/>
        <v>0.64551812081417259</v>
      </c>
      <c r="Y31" s="24">
        <f t="shared" si="12"/>
        <v>-0.11959927963634233</v>
      </c>
      <c r="Z31" s="1" t="s">
        <v>23</v>
      </c>
      <c r="AA31" s="7" t="s">
        <v>23</v>
      </c>
      <c r="AD31" s="111" t="str">
        <f t="shared" si="13"/>
        <v>Electronic Arts</v>
      </c>
      <c r="AE31" s="111">
        <f t="shared" si="13"/>
        <v>2010</v>
      </c>
      <c r="AF31" s="112">
        <f t="shared" si="14"/>
        <v>0.88916256157635465</v>
      </c>
      <c r="AG31" s="112">
        <f t="shared" si="14"/>
        <v>0.11083743842364532</v>
      </c>
      <c r="AH31" s="112">
        <f t="shared" si="0"/>
        <v>0.18856048166392994</v>
      </c>
      <c r="AI31" s="112">
        <f t="shared" si="1"/>
        <v>-0.12397372742200329</v>
      </c>
      <c r="AJ31" s="112">
        <f t="shared" si="2"/>
        <v>-0.18527640941434045</v>
      </c>
      <c r="AK31" s="112">
        <f t="shared" si="3"/>
        <v>7.3617952928297758E-2</v>
      </c>
      <c r="AL31" s="112">
        <f t="shared" si="4"/>
        <v>0.47509578544061304</v>
      </c>
      <c r="AM31" s="112">
        <f t="shared" si="5"/>
        <v>0.64551812081417259</v>
      </c>
      <c r="AN31" s="112">
        <f t="shared" si="6"/>
        <v>-0.11959927963634233</v>
      </c>
      <c r="AO31" s="51">
        <v>1000000</v>
      </c>
    </row>
    <row r="32" spans="1:41" ht="13.5" thickBot="1" x14ac:dyDescent="0.35">
      <c r="A32" s="32" t="s">
        <v>20</v>
      </c>
      <c r="B32" s="103">
        <v>2009</v>
      </c>
      <c r="C32" s="103" t="s">
        <v>21</v>
      </c>
      <c r="D32" s="103">
        <f t="shared" si="7"/>
        <v>4212</v>
      </c>
      <c r="E32" s="103">
        <v>3986</v>
      </c>
      <c r="F32" s="103">
        <v>226</v>
      </c>
      <c r="G32" s="104">
        <f t="shared" si="8"/>
        <v>0.94634377967711303</v>
      </c>
      <c r="H32" s="104">
        <f t="shared" si="9"/>
        <v>5.3656220322886992E-2</v>
      </c>
      <c r="I32" s="103">
        <v>1035</v>
      </c>
      <c r="J32" s="105">
        <f t="shared" si="15"/>
        <v>0.24572649572649571</v>
      </c>
      <c r="K32" s="103">
        <v>818</v>
      </c>
      <c r="L32" s="105">
        <f t="shared" si="16"/>
        <v>0.19420702754036087</v>
      </c>
      <c r="M32" s="106">
        <f t="shared" si="17"/>
        <v>1.2652811735941321</v>
      </c>
      <c r="N32" s="103">
        <v>-860</v>
      </c>
      <c r="O32" s="104">
        <f t="shared" si="10"/>
        <v>-0.20417853751187084</v>
      </c>
      <c r="P32" s="103">
        <v>-1088</v>
      </c>
      <c r="Q32" s="105">
        <f t="shared" si="18"/>
        <v>-0.258309591642925</v>
      </c>
      <c r="R32" s="103">
        <v>-382</v>
      </c>
      <c r="S32" s="105">
        <f t="shared" si="19"/>
        <v>-9.069325735992402E-2</v>
      </c>
      <c r="T32" s="103">
        <v>-3.45</v>
      </c>
      <c r="U32" s="103">
        <v>1789</v>
      </c>
      <c r="V32" s="107">
        <f t="shared" si="20"/>
        <v>0.42473884140550805</v>
      </c>
      <c r="W32" s="108">
        <f>'EA dolgozók becslése'!B9</f>
        <v>5336.6584355408113</v>
      </c>
      <c r="X32" s="107">
        <f t="shared" si="11"/>
        <v>0.78925793188283</v>
      </c>
      <c r="Y32" s="107">
        <f t="shared" si="12"/>
        <v>-0.20387289408559334</v>
      </c>
      <c r="Z32" s="103" t="s">
        <v>23</v>
      </c>
      <c r="AA32" s="109" t="s">
        <v>23</v>
      </c>
      <c r="AD32" s="111" t="str">
        <f t="shared" si="13"/>
        <v>Electronic Arts</v>
      </c>
      <c r="AE32" s="111">
        <f t="shared" si="13"/>
        <v>2009</v>
      </c>
      <c r="AF32" s="112">
        <f t="shared" si="14"/>
        <v>0.94634377967711303</v>
      </c>
      <c r="AG32" s="112">
        <f t="shared" si="14"/>
        <v>5.3656220322886992E-2</v>
      </c>
      <c r="AH32" s="112">
        <f t="shared" si="0"/>
        <v>0.19420702754036087</v>
      </c>
      <c r="AI32" s="112">
        <f t="shared" si="1"/>
        <v>-0.20417853751187084</v>
      </c>
      <c r="AJ32" s="112">
        <f t="shared" si="2"/>
        <v>-0.258309591642925</v>
      </c>
      <c r="AK32" s="112">
        <f t="shared" si="3"/>
        <v>-9.069325735992402E-2</v>
      </c>
      <c r="AL32" s="112">
        <f t="shared" si="4"/>
        <v>0.42473884140550805</v>
      </c>
      <c r="AM32" s="112">
        <f t="shared" si="5"/>
        <v>0.78925793188283</v>
      </c>
      <c r="AN32" s="112">
        <f t="shared" si="6"/>
        <v>-0.20387289408559334</v>
      </c>
      <c r="AO32" s="51">
        <v>1000000</v>
      </c>
    </row>
    <row r="33" spans="1:41" ht="13.5" thickBot="1" x14ac:dyDescent="0.35">
      <c r="A33" s="32" t="s">
        <v>22</v>
      </c>
      <c r="B33" s="4">
        <v>2025</v>
      </c>
      <c r="C33" s="4" t="s">
        <v>21</v>
      </c>
      <c r="D33" s="4">
        <f t="shared" si="7"/>
        <v>5330</v>
      </c>
      <c r="E33" s="4">
        <v>1075</v>
      </c>
      <c r="F33" s="4">
        <v>4255</v>
      </c>
      <c r="G33" s="5">
        <f t="shared" si="8"/>
        <v>0.20168855534709193</v>
      </c>
      <c r="H33" s="5">
        <f t="shared" si="9"/>
        <v>0.79831144465290804</v>
      </c>
      <c r="I33" s="4">
        <v>1379</v>
      </c>
      <c r="J33" s="20">
        <f t="shared" si="15"/>
        <v>0.25872420262664164</v>
      </c>
      <c r="K33" s="4">
        <v>1088</v>
      </c>
      <c r="L33" s="20">
        <f t="shared" si="16"/>
        <v>0.20412757973733583</v>
      </c>
      <c r="M33" s="29">
        <f t="shared" si="17"/>
        <v>1.2674632352941178</v>
      </c>
      <c r="N33" s="4">
        <v>-4191</v>
      </c>
      <c r="O33" s="5">
        <f t="shared" si="10"/>
        <v>-0.78630393996247649</v>
      </c>
      <c r="P33" s="4">
        <v>-3744</v>
      </c>
      <c r="Q33" s="20">
        <f t="shared" si="18"/>
        <v>-0.70243902439024386</v>
      </c>
      <c r="R33" s="4">
        <v>216</v>
      </c>
      <c r="S33" s="20">
        <f t="shared" si="19"/>
        <v>4.0525328330206382E-2</v>
      </c>
      <c r="T33" s="4">
        <v>-11.09</v>
      </c>
      <c r="U33" s="4">
        <v>1040</v>
      </c>
      <c r="V33" s="23">
        <f t="shared" si="20"/>
        <v>0.1951219512195122</v>
      </c>
      <c r="W33" s="4">
        <v>11500</v>
      </c>
      <c r="X33" s="23">
        <f t="shared" si="11"/>
        <v>0.46347826086956523</v>
      </c>
      <c r="Y33" s="23">
        <f t="shared" si="12"/>
        <v>-0.32556521739130434</v>
      </c>
      <c r="Z33" s="11">
        <v>0.96</v>
      </c>
      <c r="AA33" s="12">
        <v>0.04</v>
      </c>
      <c r="AD33" s="111" t="str">
        <f t="shared" si="13"/>
        <v>Take-Two Int.</v>
      </c>
      <c r="AE33" s="111">
        <f t="shared" si="13"/>
        <v>2025</v>
      </c>
      <c r="AF33" s="112">
        <f t="shared" si="14"/>
        <v>0.20168855534709193</v>
      </c>
      <c r="AG33" s="112">
        <f t="shared" si="14"/>
        <v>0.79831144465290804</v>
      </c>
      <c r="AH33" s="112">
        <f t="shared" si="0"/>
        <v>0.20412757973733583</v>
      </c>
      <c r="AI33" s="112">
        <f t="shared" si="1"/>
        <v>-0.78630393996247649</v>
      </c>
      <c r="AJ33" s="112">
        <f t="shared" si="2"/>
        <v>-0.70243902439024386</v>
      </c>
      <c r="AK33" s="112">
        <f t="shared" si="3"/>
        <v>4.0525328330206382E-2</v>
      </c>
      <c r="AL33" s="112">
        <f t="shared" si="4"/>
        <v>0.1951219512195122</v>
      </c>
      <c r="AM33" s="112">
        <f t="shared" si="5"/>
        <v>0.46347826086956523</v>
      </c>
      <c r="AN33" s="112">
        <f t="shared" si="6"/>
        <v>-0.32556521739130434</v>
      </c>
      <c r="AO33" s="51">
        <v>1000000</v>
      </c>
    </row>
    <row r="34" spans="1:41" ht="13.5" thickBot="1" x14ac:dyDescent="0.35">
      <c r="A34" s="32" t="s">
        <v>22</v>
      </c>
      <c r="B34" s="1">
        <v>2024</v>
      </c>
      <c r="C34" s="1" t="s">
        <v>21</v>
      </c>
      <c r="D34" s="1">
        <f t="shared" si="7"/>
        <v>5350</v>
      </c>
      <c r="E34" s="1">
        <v>1177</v>
      </c>
      <c r="F34" s="1">
        <v>4173</v>
      </c>
      <c r="G34" s="2">
        <f t="shared" si="8"/>
        <v>0.22</v>
      </c>
      <c r="H34" s="2">
        <f t="shared" si="9"/>
        <v>0.78</v>
      </c>
      <c r="I34" s="1">
        <v>1106</v>
      </c>
      <c r="J34" s="21">
        <f t="shared" si="15"/>
        <v>0.20672897196261683</v>
      </c>
      <c r="K34" s="1">
        <v>1117</v>
      </c>
      <c r="L34" s="21">
        <f t="shared" si="16"/>
        <v>0.20878504672897197</v>
      </c>
      <c r="M34" s="30">
        <f t="shared" si="17"/>
        <v>0.99015219337511196</v>
      </c>
      <c r="N34" s="1">
        <v>-700</v>
      </c>
      <c r="O34" s="2">
        <f t="shared" si="10"/>
        <v>-0.13084112149532709</v>
      </c>
      <c r="P34" s="1">
        <v>-3115</v>
      </c>
      <c r="Q34" s="21">
        <f t="shared" si="18"/>
        <v>-0.58224299065420559</v>
      </c>
      <c r="R34" s="1">
        <v>-209</v>
      </c>
      <c r="S34" s="21">
        <f t="shared" si="19"/>
        <v>-3.906542056074766E-2</v>
      </c>
      <c r="T34" s="1">
        <v>-9.48</v>
      </c>
      <c r="U34" s="1">
        <v>1780</v>
      </c>
      <c r="V34" s="24">
        <f t="shared" si="20"/>
        <v>0.33271028037383177</v>
      </c>
      <c r="W34" s="1">
        <v>11580</v>
      </c>
      <c r="X34" s="24">
        <f t="shared" si="11"/>
        <v>0.46200345423143352</v>
      </c>
      <c r="Y34" s="24">
        <f t="shared" si="12"/>
        <v>-0.26899827288428324</v>
      </c>
      <c r="Z34" s="3">
        <v>0.95</v>
      </c>
      <c r="AA34" s="13">
        <v>0.05</v>
      </c>
      <c r="AD34" s="111" t="str">
        <f t="shared" si="13"/>
        <v>Take-Two Int.</v>
      </c>
      <c r="AE34" s="111">
        <f t="shared" si="13"/>
        <v>2024</v>
      </c>
      <c r="AF34" s="112">
        <f t="shared" si="14"/>
        <v>0.22</v>
      </c>
      <c r="AG34" s="112">
        <f t="shared" si="14"/>
        <v>0.78</v>
      </c>
      <c r="AH34" s="112">
        <f t="shared" si="0"/>
        <v>0.20878504672897197</v>
      </c>
      <c r="AI34" s="112">
        <f t="shared" si="1"/>
        <v>-0.13084112149532709</v>
      </c>
      <c r="AJ34" s="112">
        <f t="shared" si="2"/>
        <v>-0.58224299065420559</v>
      </c>
      <c r="AK34" s="112">
        <f t="shared" si="3"/>
        <v>-3.906542056074766E-2</v>
      </c>
      <c r="AL34" s="112">
        <f t="shared" si="4"/>
        <v>0.33271028037383177</v>
      </c>
      <c r="AM34" s="112">
        <f t="shared" si="5"/>
        <v>0.46200345423143352</v>
      </c>
      <c r="AN34" s="112">
        <f t="shared" si="6"/>
        <v>-0.26899827288428324</v>
      </c>
      <c r="AO34" s="51">
        <v>1000000</v>
      </c>
    </row>
    <row r="35" spans="1:41" ht="13.5" thickBot="1" x14ac:dyDescent="0.35">
      <c r="A35" s="32" t="s">
        <v>22</v>
      </c>
      <c r="B35" s="1">
        <v>2023</v>
      </c>
      <c r="C35" s="1" t="s">
        <v>21</v>
      </c>
      <c r="D35" s="1">
        <f t="shared" si="7"/>
        <v>5350</v>
      </c>
      <c r="E35" s="1">
        <v>1187</v>
      </c>
      <c r="F35" s="1">
        <v>4163</v>
      </c>
      <c r="G35" s="2">
        <f t="shared" si="8"/>
        <v>0.22186915887850467</v>
      </c>
      <c r="H35" s="2">
        <f t="shared" si="9"/>
        <v>0.77813084112149533</v>
      </c>
      <c r="I35" s="1">
        <v>821</v>
      </c>
      <c r="J35" s="21">
        <f t="shared" si="15"/>
        <v>0.15345794392523365</v>
      </c>
      <c r="K35" s="1">
        <v>925</v>
      </c>
      <c r="L35" s="21">
        <f t="shared" si="16"/>
        <v>0.17289719626168223</v>
      </c>
      <c r="M35" s="30">
        <f t="shared" si="17"/>
        <v>0.88756756756756761</v>
      </c>
      <c r="N35" s="1">
        <v>-532</v>
      </c>
      <c r="O35" s="2">
        <f t="shared" si="10"/>
        <v>-9.9439252336448597E-2</v>
      </c>
      <c r="P35" s="1">
        <v>-1121</v>
      </c>
      <c r="Q35" s="21">
        <f t="shared" si="18"/>
        <v>-0.20953271028037382</v>
      </c>
      <c r="R35" s="1">
        <v>167</v>
      </c>
      <c r="S35" s="21">
        <f t="shared" si="19"/>
        <v>3.1214953271028037E-2</v>
      </c>
      <c r="T35" s="1">
        <v>-4.0599999999999996</v>
      </c>
      <c r="U35" s="1">
        <v>1650</v>
      </c>
      <c r="V35" s="24">
        <f t="shared" si="20"/>
        <v>0.30841121495327101</v>
      </c>
      <c r="W35" s="1">
        <v>8130</v>
      </c>
      <c r="X35" s="24">
        <f t="shared" si="11"/>
        <v>0.65805658056580563</v>
      </c>
      <c r="Y35" s="24">
        <f t="shared" si="12"/>
        <v>-0.13788437884378843</v>
      </c>
      <c r="Z35" s="3">
        <v>0.95</v>
      </c>
      <c r="AA35" s="13">
        <v>0.05</v>
      </c>
      <c r="AD35" s="111" t="str">
        <f t="shared" si="13"/>
        <v>Take-Two Int.</v>
      </c>
      <c r="AE35" s="111">
        <f t="shared" si="13"/>
        <v>2023</v>
      </c>
      <c r="AF35" s="112">
        <f t="shared" si="14"/>
        <v>0.22186915887850467</v>
      </c>
      <c r="AG35" s="112">
        <f t="shared" si="14"/>
        <v>0.77813084112149533</v>
      </c>
      <c r="AH35" s="112">
        <f t="shared" si="0"/>
        <v>0.17289719626168223</v>
      </c>
      <c r="AI35" s="112">
        <f t="shared" si="1"/>
        <v>-9.9439252336448597E-2</v>
      </c>
      <c r="AJ35" s="112">
        <f t="shared" si="2"/>
        <v>-0.20953271028037382</v>
      </c>
      <c r="AK35" s="112">
        <f t="shared" si="3"/>
        <v>3.1214953271028037E-2</v>
      </c>
      <c r="AL35" s="112">
        <f t="shared" si="4"/>
        <v>0.30841121495327101</v>
      </c>
      <c r="AM35" s="112">
        <f t="shared" si="5"/>
        <v>0.65805658056580563</v>
      </c>
      <c r="AN35" s="112">
        <f t="shared" si="6"/>
        <v>-0.13788437884378843</v>
      </c>
      <c r="AO35" s="51">
        <v>1000000</v>
      </c>
    </row>
    <row r="36" spans="1:41" ht="13.5" thickBot="1" x14ac:dyDescent="0.35">
      <c r="A36" s="32" t="s">
        <v>22</v>
      </c>
      <c r="B36" s="1">
        <v>2022</v>
      </c>
      <c r="C36" s="1" t="s">
        <v>21</v>
      </c>
      <c r="D36" s="1">
        <f t="shared" si="7"/>
        <v>3503</v>
      </c>
      <c r="E36" s="1">
        <v>1267</v>
      </c>
      <c r="F36" s="1">
        <v>2236</v>
      </c>
      <c r="G36" s="2">
        <f t="shared" si="8"/>
        <v>0.36168998001712815</v>
      </c>
      <c r="H36" s="2">
        <f t="shared" si="9"/>
        <v>0.63831001998287185</v>
      </c>
      <c r="I36" s="1">
        <v>537</v>
      </c>
      <c r="J36" s="21">
        <f t="shared" si="15"/>
        <v>0.15329717385098487</v>
      </c>
      <c r="K36" s="1">
        <v>572</v>
      </c>
      <c r="L36" s="21">
        <f t="shared" si="16"/>
        <v>0.16328860976306023</v>
      </c>
      <c r="M36" s="30">
        <f t="shared" si="17"/>
        <v>0.93881118881118886</v>
      </c>
      <c r="N36" s="1">
        <v>537</v>
      </c>
      <c r="O36" s="2">
        <f t="shared" si="10"/>
        <v>0.15329717385098487</v>
      </c>
      <c r="P36" s="1">
        <v>418</v>
      </c>
      <c r="Q36" s="21">
        <f t="shared" si="18"/>
        <v>0.11932629174992863</v>
      </c>
      <c r="R36" s="1">
        <v>162</v>
      </c>
      <c r="S36" s="21">
        <f t="shared" si="19"/>
        <v>4.6246074793034539E-2</v>
      </c>
      <c r="T36" s="1">
        <v>3.59</v>
      </c>
      <c r="U36" s="1">
        <v>2590</v>
      </c>
      <c r="V36" s="24">
        <f t="shared" si="20"/>
        <v>0.73936625749357698</v>
      </c>
      <c r="W36" s="1">
        <v>6495</v>
      </c>
      <c r="X36" s="24">
        <f t="shared" si="11"/>
        <v>0.53933795227097769</v>
      </c>
      <c r="Y36" s="24">
        <f t="shared" si="12"/>
        <v>6.435719784449577E-2</v>
      </c>
      <c r="Z36" s="3">
        <v>0.9</v>
      </c>
      <c r="AA36" s="13">
        <v>0.1</v>
      </c>
      <c r="AD36" s="111" t="str">
        <f t="shared" si="13"/>
        <v>Take-Two Int.</v>
      </c>
      <c r="AE36" s="111">
        <f t="shared" si="13"/>
        <v>2022</v>
      </c>
      <c r="AF36" s="112">
        <f t="shared" si="14"/>
        <v>0.36168998001712815</v>
      </c>
      <c r="AG36" s="112">
        <f t="shared" si="14"/>
        <v>0.63831001998287185</v>
      </c>
      <c r="AH36" s="112">
        <f t="shared" si="0"/>
        <v>0.16328860976306023</v>
      </c>
      <c r="AI36" s="112">
        <f t="shared" si="1"/>
        <v>0.15329717385098487</v>
      </c>
      <c r="AJ36" s="112">
        <f t="shared" si="2"/>
        <v>0.11932629174992863</v>
      </c>
      <c r="AK36" s="112">
        <f t="shared" si="3"/>
        <v>4.6246074793034539E-2</v>
      </c>
      <c r="AL36" s="112">
        <f t="shared" si="4"/>
        <v>0.73936625749357698</v>
      </c>
      <c r="AM36" s="112">
        <f t="shared" si="5"/>
        <v>0.53933795227097769</v>
      </c>
      <c r="AN36" s="112">
        <f t="shared" si="6"/>
        <v>6.435719784449577E-2</v>
      </c>
      <c r="AO36" s="51">
        <v>1000000</v>
      </c>
    </row>
    <row r="37" spans="1:41" ht="13.5" thickBot="1" x14ac:dyDescent="0.35">
      <c r="A37" s="32" t="s">
        <v>22</v>
      </c>
      <c r="B37" s="1">
        <v>2021</v>
      </c>
      <c r="C37" s="1" t="s">
        <v>21</v>
      </c>
      <c r="D37" s="1">
        <f t="shared" si="7"/>
        <v>3373</v>
      </c>
      <c r="E37" s="1">
        <v>1247</v>
      </c>
      <c r="F37" s="1">
        <v>2126</v>
      </c>
      <c r="G37" s="2">
        <f t="shared" si="8"/>
        <v>0.36970056329676848</v>
      </c>
      <c r="H37" s="2">
        <f t="shared" si="9"/>
        <v>0.63029943670323152</v>
      </c>
      <c r="I37" s="1">
        <v>490</v>
      </c>
      <c r="J37" s="21">
        <f t="shared" si="15"/>
        <v>0.14527127186480879</v>
      </c>
      <c r="K37" s="1">
        <v>499</v>
      </c>
      <c r="L37" s="21">
        <f t="shared" si="16"/>
        <v>0.14793951971538691</v>
      </c>
      <c r="M37" s="30">
        <f t="shared" si="17"/>
        <v>0.9819639278557114</v>
      </c>
      <c r="N37" s="1">
        <v>684</v>
      </c>
      <c r="O37" s="2">
        <f t="shared" si="10"/>
        <v>0.20278683664393715</v>
      </c>
      <c r="P37" s="1">
        <v>589</v>
      </c>
      <c r="Q37" s="21">
        <f t="shared" si="18"/>
        <v>0.17462199822116811</v>
      </c>
      <c r="R37" s="1">
        <v>993</v>
      </c>
      <c r="S37" s="21">
        <f t="shared" si="19"/>
        <v>0.29439667951378595</v>
      </c>
      <c r="T37" s="1">
        <v>5.09</v>
      </c>
      <c r="U37" s="1">
        <v>2710</v>
      </c>
      <c r="V37" s="24">
        <f t="shared" si="20"/>
        <v>0.80343907500741185</v>
      </c>
      <c r="W37" s="1">
        <v>5800</v>
      </c>
      <c r="X37" s="24">
        <f t="shared" si="11"/>
        <v>0.58155172413793099</v>
      </c>
      <c r="Y37" s="24">
        <f t="shared" si="12"/>
        <v>0.10155172413793104</v>
      </c>
      <c r="Z37" s="3">
        <v>0.87</v>
      </c>
      <c r="AA37" s="13">
        <v>0.13</v>
      </c>
      <c r="AD37" s="111" t="str">
        <f t="shared" si="13"/>
        <v>Take-Two Int.</v>
      </c>
      <c r="AE37" s="111">
        <f t="shared" si="13"/>
        <v>2021</v>
      </c>
      <c r="AF37" s="112">
        <f t="shared" si="14"/>
        <v>0.36970056329676848</v>
      </c>
      <c r="AG37" s="112">
        <f t="shared" si="14"/>
        <v>0.63029943670323152</v>
      </c>
      <c r="AH37" s="112">
        <f t="shared" si="0"/>
        <v>0.14793951971538691</v>
      </c>
      <c r="AI37" s="112">
        <f t="shared" si="1"/>
        <v>0.20278683664393715</v>
      </c>
      <c r="AJ37" s="112">
        <f t="shared" si="2"/>
        <v>0.17462199822116811</v>
      </c>
      <c r="AK37" s="112">
        <f t="shared" si="3"/>
        <v>0.29439667951378595</v>
      </c>
      <c r="AL37" s="112">
        <f t="shared" si="4"/>
        <v>0.80343907500741185</v>
      </c>
      <c r="AM37" s="112">
        <f t="shared" si="5"/>
        <v>0.58155172413793099</v>
      </c>
      <c r="AN37" s="112">
        <f t="shared" si="6"/>
        <v>0.10155172413793104</v>
      </c>
      <c r="AO37" s="51">
        <v>1000000</v>
      </c>
    </row>
    <row r="38" spans="1:41" ht="13.5" thickBot="1" x14ac:dyDescent="0.35">
      <c r="A38" s="32" t="s">
        <v>22</v>
      </c>
      <c r="B38" s="1">
        <v>2020</v>
      </c>
      <c r="C38" s="1" t="s">
        <v>21</v>
      </c>
      <c r="D38" s="1">
        <f t="shared" si="7"/>
        <v>3089</v>
      </c>
      <c r="E38" s="1">
        <v>1432</v>
      </c>
      <c r="F38" s="1">
        <v>1657</v>
      </c>
      <c r="G38" s="2">
        <f t="shared" si="8"/>
        <v>0.46358044674651994</v>
      </c>
      <c r="H38" s="2">
        <f t="shared" si="9"/>
        <v>0.53641955325348012</v>
      </c>
      <c r="I38" s="1">
        <v>400</v>
      </c>
      <c r="J38" s="21">
        <f t="shared" si="15"/>
        <v>0.12949174490126256</v>
      </c>
      <c r="K38" s="1">
        <v>460</v>
      </c>
      <c r="L38" s="21">
        <f t="shared" si="16"/>
        <v>0.14891550663645192</v>
      </c>
      <c r="M38" s="30">
        <f t="shared" si="17"/>
        <v>0.86956521739130432</v>
      </c>
      <c r="N38" s="1">
        <v>509</v>
      </c>
      <c r="O38" s="2">
        <f t="shared" si="10"/>
        <v>0.16477824538685659</v>
      </c>
      <c r="P38" s="1">
        <v>405</v>
      </c>
      <c r="Q38" s="21">
        <f t="shared" si="18"/>
        <v>0.13111039171252833</v>
      </c>
      <c r="R38" s="1">
        <v>638</v>
      </c>
      <c r="S38" s="21">
        <f t="shared" si="19"/>
        <v>0.20653933311751377</v>
      </c>
      <c r="T38" s="1">
        <v>3.5</v>
      </c>
      <c r="U38" s="1">
        <v>2400</v>
      </c>
      <c r="V38" s="24">
        <f t="shared" si="20"/>
        <v>0.77695046940757528</v>
      </c>
      <c r="W38" s="1">
        <v>5079</v>
      </c>
      <c r="X38" s="24">
        <f t="shared" si="11"/>
        <v>0.60819058869856268</v>
      </c>
      <c r="Y38" s="24">
        <f t="shared" si="12"/>
        <v>7.9740106320141765E-2</v>
      </c>
      <c r="Z38" s="3">
        <v>0.77</v>
      </c>
      <c r="AA38" s="13">
        <v>0.23</v>
      </c>
      <c r="AD38" s="111" t="str">
        <f t="shared" si="13"/>
        <v>Take-Two Int.</v>
      </c>
      <c r="AE38" s="111">
        <f t="shared" si="13"/>
        <v>2020</v>
      </c>
      <c r="AF38" s="112">
        <f t="shared" si="14"/>
        <v>0.46358044674651994</v>
      </c>
      <c r="AG38" s="112">
        <f t="shared" si="14"/>
        <v>0.53641955325348012</v>
      </c>
      <c r="AH38" s="112">
        <f t="shared" si="0"/>
        <v>0.14891550663645192</v>
      </c>
      <c r="AI38" s="112">
        <f t="shared" si="1"/>
        <v>0.16477824538685659</v>
      </c>
      <c r="AJ38" s="112">
        <f t="shared" si="2"/>
        <v>0.13111039171252833</v>
      </c>
      <c r="AK38" s="112">
        <f t="shared" si="3"/>
        <v>0.20653933311751377</v>
      </c>
      <c r="AL38" s="112">
        <f t="shared" si="4"/>
        <v>0.77695046940757528</v>
      </c>
      <c r="AM38" s="112">
        <f t="shared" si="5"/>
        <v>0.60819058869856268</v>
      </c>
      <c r="AN38" s="112">
        <f t="shared" si="6"/>
        <v>7.9740106320141765E-2</v>
      </c>
      <c r="AO38" s="51">
        <v>1000000</v>
      </c>
    </row>
    <row r="39" spans="1:41" ht="13.5" thickBot="1" x14ac:dyDescent="0.35">
      <c r="A39" s="32" t="s">
        <v>22</v>
      </c>
      <c r="B39" s="1">
        <v>2019</v>
      </c>
      <c r="C39" s="1" t="s">
        <v>21</v>
      </c>
      <c r="D39" s="1">
        <f t="shared" si="7"/>
        <v>2668</v>
      </c>
      <c r="E39" s="1">
        <v>1568</v>
      </c>
      <c r="F39" s="1">
        <v>1100</v>
      </c>
      <c r="G39" s="2">
        <f t="shared" si="8"/>
        <v>0.58770614692653678</v>
      </c>
      <c r="H39" s="2">
        <f t="shared" si="9"/>
        <v>0.41229385307346328</v>
      </c>
      <c r="I39" s="1">
        <v>340</v>
      </c>
      <c r="J39" s="21">
        <f t="shared" si="15"/>
        <v>0.12743628185907047</v>
      </c>
      <c r="K39" s="1">
        <v>444</v>
      </c>
      <c r="L39" s="21">
        <f t="shared" si="16"/>
        <v>0.16641679160419789</v>
      </c>
      <c r="M39" s="30">
        <f t="shared" si="17"/>
        <v>0.76576576576576572</v>
      </c>
      <c r="N39" s="1">
        <v>450</v>
      </c>
      <c r="O39" s="2">
        <f t="shared" si="10"/>
        <v>0.16866566716641679</v>
      </c>
      <c r="P39" s="1">
        <v>334</v>
      </c>
      <c r="Q39" s="21">
        <f t="shared" si="18"/>
        <v>0.12518740629685157</v>
      </c>
      <c r="R39" s="1">
        <v>485</v>
      </c>
      <c r="S39" s="21">
        <f t="shared" si="19"/>
        <v>0.18178410794602698</v>
      </c>
      <c r="T39" s="1">
        <v>2.91</v>
      </c>
      <c r="U39" s="1">
        <v>1540</v>
      </c>
      <c r="V39" s="24">
        <f t="shared" si="20"/>
        <v>0.57721139430284862</v>
      </c>
      <c r="W39" s="1">
        <v>4876</v>
      </c>
      <c r="X39" s="24">
        <f t="shared" si="11"/>
        <v>0.54716981132075471</v>
      </c>
      <c r="Y39" s="24">
        <f t="shared" si="12"/>
        <v>6.8498769483182939E-2</v>
      </c>
      <c r="Z39" s="3">
        <v>0.6</v>
      </c>
      <c r="AA39" s="13">
        <v>0.4</v>
      </c>
      <c r="AD39" s="111" t="str">
        <f t="shared" si="13"/>
        <v>Take-Two Int.</v>
      </c>
      <c r="AE39" s="111">
        <f t="shared" si="13"/>
        <v>2019</v>
      </c>
      <c r="AF39" s="112">
        <f t="shared" si="14"/>
        <v>0.58770614692653678</v>
      </c>
      <c r="AG39" s="112">
        <f t="shared" si="14"/>
        <v>0.41229385307346328</v>
      </c>
      <c r="AH39" s="112">
        <f t="shared" si="0"/>
        <v>0.16641679160419789</v>
      </c>
      <c r="AI39" s="112">
        <f t="shared" si="1"/>
        <v>0.16866566716641679</v>
      </c>
      <c r="AJ39" s="112">
        <f t="shared" si="2"/>
        <v>0.12518740629685157</v>
      </c>
      <c r="AK39" s="112">
        <f t="shared" si="3"/>
        <v>0.18178410794602698</v>
      </c>
      <c r="AL39" s="112">
        <f t="shared" si="4"/>
        <v>0.57721139430284862</v>
      </c>
      <c r="AM39" s="112">
        <f t="shared" si="5"/>
        <v>0.54716981132075471</v>
      </c>
      <c r="AN39" s="112">
        <f t="shared" si="6"/>
        <v>6.8498769483182939E-2</v>
      </c>
      <c r="AO39" s="51">
        <v>1000000</v>
      </c>
    </row>
    <row r="40" spans="1:41" ht="13.5" thickBot="1" x14ac:dyDescent="0.35">
      <c r="A40" s="32" t="s">
        <v>22</v>
      </c>
      <c r="B40" s="1">
        <v>2018</v>
      </c>
      <c r="C40" s="1" t="s">
        <v>21</v>
      </c>
      <c r="D40" s="1">
        <f t="shared" si="7"/>
        <v>1767</v>
      </c>
      <c r="E40" s="1">
        <v>1098</v>
      </c>
      <c r="F40" s="1">
        <v>669</v>
      </c>
      <c r="G40" s="2">
        <f t="shared" si="8"/>
        <v>0.62139219015280134</v>
      </c>
      <c r="H40" s="2">
        <f t="shared" si="9"/>
        <v>0.37860780984719866</v>
      </c>
      <c r="I40" s="1">
        <v>277</v>
      </c>
      <c r="J40" s="21">
        <f t="shared" si="15"/>
        <v>0.15676287492925864</v>
      </c>
      <c r="K40" s="1">
        <v>381</v>
      </c>
      <c r="L40" s="21">
        <f t="shared" si="16"/>
        <v>0.21561969439728354</v>
      </c>
      <c r="M40" s="30">
        <f t="shared" si="17"/>
        <v>0.72703412073490814</v>
      </c>
      <c r="N40" s="1">
        <v>-92</v>
      </c>
      <c r="O40" s="2">
        <f t="shared" si="10"/>
        <v>-5.2065647990945103E-2</v>
      </c>
      <c r="P40" s="1">
        <v>-111</v>
      </c>
      <c r="Q40" s="21">
        <f t="shared" si="18"/>
        <v>-6.2818336162988112E-2</v>
      </c>
      <c r="R40" s="1">
        <v>279</v>
      </c>
      <c r="S40" s="21">
        <f t="shared" si="19"/>
        <v>0.15789473684210525</v>
      </c>
      <c r="T40" s="1">
        <v>-1.04</v>
      </c>
      <c r="U40" s="1">
        <v>1290</v>
      </c>
      <c r="V40" s="24">
        <f t="shared" si="20"/>
        <v>0.7300509337860781</v>
      </c>
      <c r="W40" s="1">
        <v>4492</v>
      </c>
      <c r="X40" s="24">
        <f t="shared" si="11"/>
        <v>0.39336598397150491</v>
      </c>
      <c r="Y40" s="24">
        <f t="shared" si="12"/>
        <v>-2.4710596616206591E-2</v>
      </c>
      <c r="Z40" s="3">
        <v>0.59</v>
      </c>
      <c r="AA40" s="13">
        <v>0.41</v>
      </c>
      <c r="AD40" s="111" t="str">
        <f t="shared" si="13"/>
        <v>Take-Two Int.</v>
      </c>
      <c r="AE40" s="111">
        <f t="shared" si="13"/>
        <v>2018</v>
      </c>
      <c r="AF40" s="112">
        <f t="shared" si="14"/>
        <v>0.62139219015280134</v>
      </c>
      <c r="AG40" s="112">
        <f t="shared" si="14"/>
        <v>0.37860780984719866</v>
      </c>
      <c r="AH40" s="112">
        <f t="shared" si="0"/>
        <v>0.21561969439728354</v>
      </c>
      <c r="AI40" s="112">
        <f t="shared" si="1"/>
        <v>-5.2065647990945103E-2</v>
      </c>
      <c r="AJ40" s="112">
        <f t="shared" si="2"/>
        <v>-6.2818336162988112E-2</v>
      </c>
      <c r="AK40" s="112">
        <f t="shared" si="3"/>
        <v>0.15789473684210525</v>
      </c>
      <c r="AL40" s="112">
        <f t="shared" si="4"/>
        <v>0.7300509337860781</v>
      </c>
      <c r="AM40" s="112">
        <f t="shared" si="5"/>
        <v>0.39336598397150491</v>
      </c>
      <c r="AN40" s="112">
        <f t="shared" si="6"/>
        <v>-2.4710596616206591E-2</v>
      </c>
      <c r="AO40" s="51">
        <v>1000000</v>
      </c>
    </row>
    <row r="41" spans="1:41" ht="13.5" thickBot="1" x14ac:dyDescent="0.35">
      <c r="A41" s="32" t="s">
        <v>22</v>
      </c>
      <c r="B41" s="1">
        <v>2017</v>
      </c>
      <c r="C41" s="1" t="s">
        <v>21</v>
      </c>
      <c r="D41" s="1">
        <f t="shared" si="7"/>
        <v>1780</v>
      </c>
      <c r="E41" s="1">
        <v>1346</v>
      </c>
      <c r="F41" s="1">
        <v>434</v>
      </c>
      <c r="G41" s="2">
        <f t="shared" si="8"/>
        <v>0.75617977528089886</v>
      </c>
      <c r="H41" s="2">
        <f t="shared" si="9"/>
        <v>0.24382022471910111</v>
      </c>
      <c r="I41" s="1">
        <v>240</v>
      </c>
      <c r="J41" s="21">
        <f t="shared" si="15"/>
        <v>0.1348314606741573</v>
      </c>
      <c r="K41" s="1">
        <v>372</v>
      </c>
      <c r="L41" s="21">
        <f t="shared" si="16"/>
        <v>0.20898876404494382</v>
      </c>
      <c r="M41" s="30">
        <f t="shared" si="17"/>
        <v>0.64516129032258063</v>
      </c>
      <c r="N41" s="1">
        <v>3</v>
      </c>
      <c r="O41" s="2">
        <f t="shared" si="10"/>
        <v>1.6853932584269663E-3</v>
      </c>
      <c r="P41" s="1">
        <v>-5</v>
      </c>
      <c r="Q41" s="21">
        <f t="shared" si="18"/>
        <v>-2.8089887640449437E-3</v>
      </c>
      <c r="R41" s="1">
        <v>260</v>
      </c>
      <c r="S41" s="21">
        <f t="shared" si="19"/>
        <v>0.14606741573033707</v>
      </c>
      <c r="T41" s="1">
        <v>-0.05</v>
      </c>
      <c r="U41" s="1">
        <v>1270</v>
      </c>
      <c r="V41" s="24">
        <f t="shared" si="20"/>
        <v>0.7134831460674157</v>
      </c>
      <c r="W41" s="1">
        <v>3707</v>
      </c>
      <c r="X41" s="24">
        <f t="shared" si="11"/>
        <v>0.48017264634475315</v>
      </c>
      <c r="Y41" s="24">
        <f t="shared" si="12"/>
        <v>-1.3487995683841381E-3</v>
      </c>
      <c r="Z41" s="3">
        <v>0.52</v>
      </c>
      <c r="AA41" s="13">
        <v>0.48</v>
      </c>
      <c r="AD41" s="111" t="str">
        <f t="shared" si="13"/>
        <v>Take-Two Int.</v>
      </c>
      <c r="AE41" s="111">
        <f t="shared" si="13"/>
        <v>2017</v>
      </c>
      <c r="AF41" s="112">
        <f t="shared" si="14"/>
        <v>0.75617977528089886</v>
      </c>
      <c r="AG41" s="112">
        <f t="shared" si="14"/>
        <v>0.24382022471910111</v>
      </c>
      <c r="AH41" s="112">
        <f t="shared" si="0"/>
        <v>0.20898876404494382</v>
      </c>
      <c r="AI41" s="112">
        <f t="shared" si="1"/>
        <v>1.6853932584269663E-3</v>
      </c>
      <c r="AJ41" s="112">
        <f t="shared" si="2"/>
        <v>-2.8089887640449437E-3</v>
      </c>
      <c r="AK41" s="112">
        <f t="shared" si="3"/>
        <v>0.14606741573033707</v>
      </c>
      <c r="AL41" s="112">
        <f t="shared" si="4"/>
        <v>0.7134831460674157</v>
      </c>
      <c r="AM41" s="112">
        <f t="shared" si="5"/>
        <v>0.48017264634475315</v>
      </c>
      <c r="AN41" s="112">
        <f t="shared" si="6"/>
        <v>-1.3487995683841381E-3</v>
      </c>
      <c r="AO41" s="51">
        <v>1000000</v>
      </c>
    </row>
    <row r="42" spans="1:41" ht="13.5" thickBot="1" x14ac:dyDescent="0.35">
      <c r="A42" s="32" t="s">
        <v>22</v>
      </c>
      <c r="B42" s="1">
        <v>2016</v>
      </c>
      <c r="C42" s="1" t="s">
        <v>21</v>
      </c>
      <c r="D42" s="1">
        <f t="shared" si="7"/>
        <v>1414</v>
      </c>
      <c r="E42" s="1">
        <v>1054</v>
      </c>
      <c r="F42" s="1">
        <v>360</v>
      </c>
      <c r="G42" s="2">
        <f t="shared" si="8"/>
        <v>0.74540311173974538</v>
      </c>
      <c r="H42" s="2">
        <f t="shared" si="9"/>
        <v>0.25459688826025462</v>
      </c>
      <c r="I42" s="1">
        <v>196</v>
      </c>
      <c r="J42" s="21">
        <f t="shared" si="15"/>
        <v>0.13861386138613863</v>
      </c>
      <c r="K42" s="1">
        <v>303</v>
      </c>
      <c r="L42" s="21">
        <f t="shared" si="16"/>
        <v>0.21428571428571427</v>
      </c>
      <c r="M42" s="30">
        <f t="shared" si="17"/>
        <v>0.64686468646864681</v>
      </c>
      <c r="N42" s="1">
        <v>-16</v>
      </c>
      <c r="O42" s="2">
        <f t="shared" si="10"/>
        <v>-1.1315417256011316E-2</v>
      </c>
      <c r="P42" s="1">
        <v>-8</v>
      </c>
      <c r="Q42" s="21">
        <f t="shared" si="18"/>
        <v>-5.6577086280056579E-3</v>
      </c>
      <c r="R42" s="1">
        <v>134</v>
      </c>
      <c r="S42" s="21">
        <f t="shared" si="19"/>
        <v>9.4766619519094764E-2</v>
      </c>
      <c r="T42" s="1">
        <v>-0.1</v>
      </c>
      <c r="U42" s="1">
        <v>1070</v>
      </c>
      <c r="V42" s="24">
        <f t="shared" si="20"/>
        <v>0.75671852899575676</v>
      </c>
      <c r="W42" s="1">
        <v>2840</v>
      </c>
      <c r="X42" s="24">
        <f t="shared" si="11"/>
        <v>0.49788732394366197</v>
      </c>
      <c r="Y42" s="24">
        <f t="shared" si="12"/>
        <v>-2.8169014084507044E-3</v>
      </c>
      <c r="Z42" s="3">
        <v>0.5</v>
      </c>
      <c r="AA42" s="13">
        <v>0.5</v>
      </c>
      <c r="AD42" s="111" t="str">
        <f t="shared" si="13"/>
        <v>Take-Two Int.</v>
      </c>
      <c r="AE42" s="111">
        <f t="shared" si="13"/>
        <v>2016</v>
      </c>
      <c r="AF42" s="112">
        <f t="shared" si="14"/>
        <v>0.74540311173974538</v>
      </c>
      <c r="AG42" s="112">
        <f t="shared" si="14"/>
        <v>0.25459688826025462</v>
      </c>
      <c r="AH42" s="112">
        <f t="shared" si="0"/>
        <v>0.21428571428571427</v>
      </c>
      <c r="AI42" s="112">
        <f t="shared" si="1"/>
        <v>-1.1315417256011316E-2</v>
      </c>
      <c r="AJ42" s="112">
        <f t="shared" si="2"/>
        <v>-5.6577086280056579E-3</v>
      </c>
      <c r="AK42" s="112">
        <f t="shared" si="3"/>
        <v>9.4766619519094764E-2</v>
      </c>
      <c r="AL42" s="112">
        <f t="shared" si="4"/>
        <v>0.75671852899575676</v>
      </c>
      <c r="AM42" s="112">
        <f t="shared" si="5"/>
        <v>0.49788732394366197</v>
      </c>
      <c r="AN42" s="112">
        <f t="shared" si="6"/>
        <v>-2.8169014084507044E-3</v>
      </c>
      <c r="AO42" s="51">
        <v>1000000</v>
      </c>
    </row>
    <row r="43" spans="1:41" ht="13.5" thickBot="1" x14ac:dyDescent="0.35">
      <c r="A43" s="32" t="s">
        <v>22</v>
      </c>
      <c r="B43" s="1">
        <v>2015</v>
      </c>
      <c r="C43" s="1" t="s">
        <v>21</v>
      </c>
      <c r="D43" s="1">
        <f t="shared" si="7"/>
        <v>1083</v>
      </c>
      <c r="E43" s="1">
        <v>858</v>
      </c>
      <c r="F43" s="1">
        <v>225</v>
      </c>
      <c r="G43" s="2">
        <f t="shared" si="8"/>
        <v>0.79224376731301938</v>
      </c>
      <c r="H43" s="2">
        <f t="shared" si="9"/>
        <v>0.2077562326869806</v>
      </c>
      <c r="I43" s="1">
        <v>171</v>
      </c>
      <c r="J43" s="21">
        <f t="shared" si="15"/>
        <v>0.15789473684210525</v>
      </c>
      <c r="K43" s="1">
        <v>250</v>
      </c>
      <c r="L43" s="21">
        <f t="shared" si="16"/>
        <v>0.23084025854108955</v>
      </c>
      <c r="M43" s="30">
        <f t="shared" si="17"/>
        <v>0.68400000000000005</v>
      </c>
      <c r="N43" s="1">
        <v>-290</v>
      </c>
      <c r="O43" s="2">
        <f t="shared" si="10"/>
        <v>-0.26777469990766389</v>
      </c>
      <c r="P43" s="1">
        <v>-279</v>
      </c>
      <c r="Q43" s="21">
        <f t="shared" si="18"/>
        <v>-0.25761772853185594</v>
      </c>
      <c r="R43" s="1">
        <v>-142</v>
      </c>
      <c r="S43" s="21">
        <f t="shared" si="19"/>
        <v>-0.13111726685133887</v>
      </c>
      <c r="T43" s="1">
        <v>-3.57</v>
      </c>
      <c r="U43" s="1">
        <v>884</v>
      </c>
      <c r="V43" s="24">
        <f t="shared" si="20"/>
        <v>0.81625115420129268</v>
      </c>
      <c r="W43" s="1">
        <v>2409</v>
      </c>
      <c r="X43" s="24">
        <f t="shared" si="11"/>
        <v>0.44956413449564137</v>
      </c>
      <c r="Y43" s="24">
        <f t="shared" si="12"/>
        <v>-0.11581569115815692</v>
      </c>
      <c r="Z43" s="3">
        <v>0.42</v>
      </c>
      <c r="AA43" s="13">
        <v>0.57999999999999996</v>
      </c>
      <c r="AD43" s="111" t="str">
        <f t="shared" si="13"/>
        <v>Take-Two Int.</v>
      </c>
      <c r="AE43" s="111">
        <f t="shared" si="13"/>
        <v>2015</v>
      </c>
      <c r="AF43" s="112">
        <f t="shared" si="14"/>
        <v>0.79224376731301938</v>
      </c>
      <c r="AG43" s="112">
        <f t="shared" si="14"/>
        <v>0.2077562326869806</v>
      </c>
      <c r="AH43" s="112">
        <f t="shared" si="0"/>
        <v>0.23084025854108955</v>
      </c>
      <c r="AI43" s="112">
        <f t="shared" si="1"/>
        <v>-0.26777469990766389</v>
      </c>
      <c r="AJ43" s="112">
        <f t="shared" si="2"/>
        <v>-0.25761772853185594</v>
      </c>
      <c r="AK43" s="112">
        <f t="shared" si="3"/>
        <v>-0.13111726685133887</v>
      </c>
      <c r="AL43" s="112">
        <f t="shared" si="4"/>
        <v>0.81625115420129268</v>
      </c>
      <c r="AM43" s="112">
        <f t="shared" si="5"/>
        <v>0.44956413449564137</v>
      </c>
      <c r="AN43" s="112">
        <f t="shared" si="6"/>
        <v>-0.11581569115815692</v>
      </c>
      <c r="AO43" s="51">
        <v>1000000</v>
      </c>
    </row>
    <row r="44" spans="1:41" ht="13.5" thickBot="1" x14ac:dyDescent="0.35">
      <c r="A44" s="32" t="s">
        <v>22</v>
      </c>
      <c r="B44" s="1">
        <v>2014</v>
      </c>
      <c r="C44" s="1" t="s">
        <v>21</v>
      </c>
      <c r="D44" s="1">
        <f t="shared" si="7"/>
        <v>2351</v>
      </c>
      <c r="E44" s="1">
        <v>2224</v>
      </c>
      <c r="F44" s="1">
        <v>127</v>
      </c>
      <c r="G44" s="2">
        <f t="shared" si="8"/>
        <v>0.94598043385793285</v>
      </c>
      <c r="H44" s="2">
        <f t="shared" si="9"/>
        <v>5.4019566142067203E-2</v>
      </c>
      <c r="I44" s="1">
        <v>170</v>
      </c>
      <c r="J44" s="21">
        <f t="shared" si="15"/>
        <v>7.2309655465759251E-2</v>
      </c>
      <c r="K44" s="1">
        <v>280</v>
      </c>
      <c r="L44" s="21">
        <f t="shared" si="16"/>
        <v>0.11909825606125053</v>
      </c>
      <c r="M44" s="30">
        <f t="shared" si="17"/>
        <v>0.6071428571428571</v>
      </c>
      <c r="N44" s="1">
        <v>437</v>
      </c>
      <c r="O44" s="2">
        <f t="shared" si="10"/>
        <v>0.18587834963845173</v>
      </c>
      <c r="P44" s="1">
        <v>362</v>
      </c>
      <c r="Q44" s="21">
        <f t="shared" si="18"/>
        <v>0.15397703105061675</v>
      </c>
      <c r="R44" s="1">
        <v>670</v>
      </c>
      <c r="S44" s="21">
        <f t="shared" si="19"/>
        <v>0.28498511271799232</v>
      </c>
      <c r="T44" s="1">
        <v>3.32</v>
      </c>
      <c r="U44" s="1">
        <v>1000</v>
      </c>
      <c r="V44" s="24">
        <f t="shared" si="20"/>
        <v>0.42535091450446616</v>
      </c>
      <c r="W44" s="1">
        <v>2419</v>
      </c>
      <c r="X44" s="24">
        <f t="shared" si="11"/>
        <v>0.97188921041752785</v>
      </c>
      <c r="Y44" s="24">
        <f t="shared" si="12"/>
        <v>0.1496486151302191</v>
      </c>
      <c r="Z44" s="3">
        <v>0.28000000000000003</v>
      </c>
      <c r="AA44" s="13">
        <v>0.72</v>
      </c>
      <c r="AD44" s="111" t="str">
        <f t="shared" si="13"/>
        <v>Take-Two Int.</v>
      </c>
      <c r="AE44" s="111">
        <f t="shared" si="13"/>
        <v>2014</v>
      </c>
      <c r="AF44" s="112">
        <f t="shared" si="14"/>
        <v>0.94598043385793285</v>
      </c>
      <c r="AG44" s="112">
        <f t="shared" si="14"/>
        <v>5.4019566142067203E-2</v>
      </c>
      <c r="AH44" s="112">
        <f t="shared" si="0"/>
        <v>0.11909825606125053</v>
      </c>
      <c r="AI44" s="112">
        <f t="shared" si="1"/>
        <v>0.18587834963845173</v>
      </c>
      <c r="AJ44" s="112">
        <f t="shared" si="2"/>
        <v>0.15397703105061675</v>
      </c>
      <c r="AK44" s="112">
        <f t="shared" si="3"/>
        <v>0.28498511271799232</v>
      </c>
      <c r="AL44" s="112">
        <f t="shared" si="4"/>
        <v>0.42535091450446616</v>
      </c>
      <c r="AM44" s="112">
        <f t="shared" si="5"/>
        <v>0.97188921041752785</v>
      </c>
      <c r="AN44" s="112">
        <f t="shared" si="6"/>
        <v>0.1496486151302191</v>
      </c>
      <c r="AO44" s="51">
        <v>1000000</v>
      </c>
    </row>
    <row r="45" spans="1:41" ht="13.5" thickBot="1" x14ac:dyDescent="0.35">
      <c r="A45" s="32" t="s">
        <v>22</v>
      </c>
      <c r="B45" s="1">
        <v>2013</v>
      </c>
      <c r="C45" s="1" t="s">
        <v>21</v>
      </c>
      <c r="D45" s="1">
        <f t="shared" si="7"/>
        <v>1214</v>
      </c>
      <c r="E45" s="1">
        <v>1133</v>
      </c>
      <c r="F45" s="1">
        <v>81</v>
      </c>
      <c r="G45" s="2">
        <f t="shared" si="8"/>
        <v>0.93327841845140036</v>
      </c>
      <c r="H45" s="2">
        <f t="shared" si="9"/>
        <v>6.6721581548599668E-2</v>
      </c>
      <c r="I45" s="1">
        <v>157</v>
      </c>
      <c r="J45" s="21">
        <f t="shared" si="15"/>
        <v>0.12932454695222406</v>
      </c>
      <c r="K45" s="1">
        <v>212</v>
      </c>
      <c r="L45" s="21">
        <f t="shared" si="16"/>
        <v>0.17462932454695224</v>
      </c>
      <c r="M45" s="30">
        <f t="shared" si="17"/>
        <v>0.74056603773584906</v>
      </c>
      <c r="N45" s="1">
        <v>-36</v>
      </c>
      <c r="O45" s="2">
        <f t="shared" si="10"/>
        <v>-2.9654036243822075E-2</v>
      </c>
      <c r="P45" s="1">
        <v>-30</v>
      </c>
      <c r="Q45" s="21">
        <f t="shared" si="18"/>
        <v>-2.4711696869851731E-2</v>
      </c>
      <c r="R45" s="1">
        <v>-70</v>
      </c>
      <c r="S45" s="21">
        <f t="shared" si="19"/>
        <v>-5.7660626029654036E-2</v>
      </c>
      <c r="T45" s="1">
        <v>-0.35</v>
      </c>
      <c r="U45" s="1">
        <v>269</v>
      </c>
      <c r="V45" s="24">
        <f t="shared" si="20"/>
        <v>0.2215815485996705</v>
      </c>
      <c r="W45" s="1">
        <v>2160</v>
      </c>
      <c r="X45" s="24">
        <f t="shared" si="11"/>
        <v>0.562037037037037</v>
      </c>
      <c r="Y45" s="24">
        <f t="shared" si="12"/>
        <v>-1.3888888888888888E-2</v>
      </c>
      <c r="Z45" s="3">
        <v>0.23</v>
      </c>
      <c r="AA45" s="13">
        <v>0.77</v>
      </c>
      <c r="AD45" s="111" t="str">
        <f t="shared" si="13"/>
        <v>Take-Two Int.</v>
      </c>
      <c r="AE45" s="111">
        <f t="shared" si="13"/>
        <v>2013</v>
      </c>
      <c r="AF45" s="112">
        <f t="shared" si="14"/>
        <v>0.93327841845140036</v>
      </c>
      <c r="AG45" s="112">
        <f t="shared" si="14"/>
        <v>6.6721581548599668E-2</v>
      </c>
      <c r="AH45" s="112">
        <f t="shared" si="0"/>
        <v>0.17462932454695224</v>
      </c>
      <c r="AI45" s="112">
        <f t="shared" si="1"/>
        <v>-2.9654036243822075E-2</v>
      </c>
      <c r="AJ45" s="112">
        <f t="shared" si="2"/>
        <v>-2.4711696869851731E-2</v>
      </c>
      <c r="AK45" s="112">
        <f t="shared" si="3"/>
        <v>-5.7660626029654036E-2</v>
      </c>
      <c r="AL45" s="112">
        <f t="shared" si="4"/>
        <v>0.2215815485996705</v>
      </c>
      <c r="AM45" s="112">
        <f t="shared" si="5"/>
        <v>0.562037037037037</v>
      </c>
      <c r="AN45" s="112">
        <f t="shared" si="6"/>
        <v>-1.3888888888888888E-2</v>
      </c>
      <c r="AO45" s="51">
        <v>1000000</v>
      </c>
    </row>
    <row r="46" spans="1:41" ht="13.5" thickBot="1" x14ac:dyDescent="0.35">
      <c r="A46" s="32" t="s">
        <v>22</v>
      </c>
      <c r="B46" s="1">
        <v>2012</v>
      </c>
      <c r="C46" s="1" t="s">
        <v>21</v>
      </c>
      <c r="D46" s="1">
        <f t="shared" si="7"/>
        <v>826</v>
      </c>
      <c r="E46" s="1">
        <v>763</v>
      </c>
      <c r="F46" s="1">
        <v>63</v>
      </c>
      <c r="G46" s="2">
        <f t="shared" si="8"/>
        <v>0.92372881355932202</v>
      </c>
      <c r="H46" s="2">
        <f t="shared" si="9"/>
        <v>7.6271186440677971E-2</v>
      </c>
      <c r="I46" s="1">
        <v>137</v>
      </c>
      <c r="J46" s="21">
        <f t="shared" si="15"/>
        <v>0.16585956416464892</v>
      </c>
      <c r="K46" s="1">
        <v>170</v>
      </c>
      <c r="L46" s="21">
        <f t="shared" si="16"/>
        <v>0.20581113801452786</v>
      </c>
      <c r="M46" s="30">
        <f t="shared" si="17"/>
        <v>0.80588235294117649</v>
      </c>
      <c r="N46" s="1">
        <v>-125</v>
      </c>
      <c r="O46" s="2">
        <f t="shared" si="10"/>
        <v>-0.1513317191283293</v>
      </c>
      <c r="P46" s="1">
        <v>-108</v>
      </c>
      <c r="Q46" s="21">
        <f t="shared" si="18"/>
        <v>-0.13075060532687652</v>
      </c>
      <c r="R46" s="1">
        <v>-87</v>
      </c>
      <c r="S46" s="21">
        <f t="shared" si="19"/>
        <v>-0.10532687651331719</v>
      </c>
      <c r="T46" s="1">
        <v>-1.3</v>
      </c>
      <c r="U46" s="1">
        <v>373</v>
      </c>
      <c r="V46" s="24">
        <f t="shared" si="20"/>
        <v>0.45157384987893462</v>
      </c>
      <c r="W46" s="1">
        <v>1930</v>
      </c>
      <c r="X46" s="24">
        <f t="shared" si="11"/>
        <v>0.42797927461139895</v>
      </c>
      <c r="Y46" s="24">
        <f t="shared" si="12"/>
        <v>-5.5958549222797929E-2</v>
      </c>
      <c r="Z46" s="3">
        <v>0.18</v>
      </c>
      <c r="AA46" s="13">
        <v>0.82</v>
      </c>
      <c r="AD46" s="111" t="str">
        <f t="shared" si="13"/>
        <v>Take-Two Int.</v>
      </c>
      <c r="AE46" s="111">
        <f t="shared" si="13"/>
        <v>2012</v>
      </c>
      <c r="AF46" s="112">
        <f t="shared" si="14"/>
        <v>0.92372881355932202</v>
      </c>
      <c r="AG46" s="112">
        <f t="shared" si="14"/>
        <v>7.6271186440677971E-2</v>
      </c>
      <c r="AH46" s="112">
        <f t="shared" si="0"/>
        <v>0.20581113801452786</v>
      </c>
      <c r="AI46" s="112">
        <f t="shared" si="1"/>
        <v>-0.1513317191283293</v>
      </c>
      <c r="AJ46" s="112">
        <f t="shared" si="2"/>
        <v>-0.13075060532687652</v>
      </c>
      <c r="AK46" s="112">
        <f t="shared" si="3"/>
        <v>-0.10532687651331719</v>
      </c>
      <c r="AL46" s="112">
        <f t="shared" si="4"/>
        <v>0.45157384987893462</v>
      </c>
      <c r="AM46" s="112">
        <f t="shared" si="5"/>
        <v>0.42797927461139895</v>
      </c>
      <c r="AN46" s="112">
        <f t="shared" si="6"/>
        <v>-5.5958549222797929E-2</v>
      </c>
      <c r="AO46" s="51">
        <v>1000000</v>
      </c>
    </row>
    <row r="47" spans="1:41" ht="13.5" thickBot="1" x14ac:dyDescent="0.35">
      <c r="A47" s="110" t="s">
        <v>22</v>
      </c>
      <c r="B47" s="8">
        <v>2011</v>
      </c>
      <c r="C47" s="8" t="s">
        <v>21</v>
      </c>
      <c r="D47" s="8">
        <f t="shared" si="7"/>
        <v>1137</v>
      </c>
      <c r="E47" s="8">
        <v>1062</v>
      </c>
      <c r="F47" s="8">
        <v>75</v>
      </c>
      <c r="G47" s="9">
        <f t="shared" si="8"/>
        <v>0.93403693931398413</v>
      </c>
      <c r="H47" s="9">
        <f t="shared" si="9"/>
        <v>6.5963060686015831E-2</v>
      </c>
      <c r="I47" s="8">
        <v>148</v>
      </c>
      <c r="J47" s="22">
        <f t="shared" si="15"/>
        <v>0.13016710642040458</v>
      </c>
      <c r="K47" s="8">
        <v>211</v>
      </c>
      <c r="L47" s="22">
        <f t="shared" si="16"/>
        <v>0.18557607739665788</v>
      </c>
      <c r="M47" s="31">
        <f t="shared" si="17"/>
        <v>0.70142180094786732</v>
      </c>
      <c r="N47" s="8">
        <v>-45</v>
      </c>
      <c r="O47" s="9">
        <f t="shared" si="10"/>
        <v>-3.9577836411609502E-2</v>
      </c>
      <c r="P47" s="8">
        <v>-49</v>
      </c>
      <c r="Q47" s="22">
        <f t="shared" si="18"/>
        <v>-4.3095866314863673E-2</v>
      </c>
      <c r="R47" s="8">
        <v>114</v>
      </c>
      <c r="S47" s="22">
        <f t="shared" si="19"/>
        <v>0.10026385224274406</v>
      </c>
      <c r="T47" s="8">
        <v>-0.6</v>
      </c>
      <c r="U47" s="8">
        <v>499</v>
      </c>
      <c r="V47" s="25">
        <f t="shared" si="20"/>
        <v>0.43887423043095869</v>
      </c>
      <c r="W47" s="8">
        <v>1650</v>
      </c>
      <c r="X47" s="25">
        <f t="shared" si="11"/>
        <v>0.68909090909090909</v>
      </c>
      <c r="Y47" s="25">
        <f t="shared" si="12"/>
        <v>-2.9696969696969697E-2</v>
      </c>
      <c r="Z47" s="14">
        <v>0.15</v>
      </c>
      <c r="AA47" s="15">
        <v>0.85</v>
      </c>
      <c r="AD47" s="111" t="str">
        <f t="shared" si="13"/>
        <v>Take-Two Int.</v>
      </c>
      <c r="AE47" s="111">
        <f t="shared" si="13"/>
        <v>2011</v>
      </c>
      <c r="AF47" s="112">
        <f t="shared" si="14"/>
        <v>0.93403693931398413</v>
      </c>
      <c r="AG47" s="112">
        <f t="shared" si="14"/>
        <v>6.5963060686015831E-2</v>
      </c>
      <c r="AH47" s="112">
        <f t="shared" si="0"/>
        <v>0.18557607739665788</v>
      </c>
      <c r="AI47" s="112">
        <f t="shared" si="1"/>
        <v>-3.9577836411609502E-2</v>
      </c>
      <c r="AJ47" s="112">
        <f t="shared" si="2"/>
        <v>-4.3095866314863673E-2</v>
      </c>
      <c r="AK47" s="112">
        <f t="shared" si="3"/>
        <v>0.10026385224274406</v>
      </c>
      <c r="AL47" s="112">
        <f t="shared" si="4"/>
        <v>0.43887423043095869</v>
      </c>
      <c r="AM47" s="112">
        <f t="shared" si="5"/>
        <v>0.68909090909090909</v>
      </c>
      <c r="AN47" s="112">
        <f t="shared" si="6"/>
        <v>-2.9696969696969697E-2</v>
      </c>
      <c r="AO47" s="51">
        <v>1000000</v>
      </c>
    </row>
    <row r="49" spans="30:44" ht="15.75" customHeight="1" x14ac:dyDescent="0.25">
      <c r="AD49" s="51" t="s">
        <v>37</v>
      </c>
      <c r="AE49" s="113" t="s">
        <v>38</v>
      </c>
      <c r="AF49" s="57">
        <f>AF51</f>
        <v>0.20168855534709193</v>
      </c>
      <c r="AG49" s="57">
        <f>AG50</f>
        <v>0.79831144465290804</v>
      </c>
      <c r="AH49" s="57">
        <f>AH51</f>
        <v>9.6774193548387094E-2</v>
      </c>
      <c r="AI49" s="57">
        <f t="shared" ref="AI49:AN49" si="21">AI50</f>
        <v>0.5539971949509116</v>
      </c>
      <c r="AJ49" s="57">
        <f t="shared" si="21"/>
        <v>0.54885316958641861</v>
      </c>
      <c r="AK49" s="57">
        <f t="shared" si="21"/>
        <v>0.63861617578307617</v>
      </c>
      <c r="AL49" s="57">
        <f t="shared" si="21"/>
        <v>1.6694214876033058</v>
      </c>
      <c r="AM49" s="57">
        <f t="shared" si="21"/>
        <v>0.97188921041752785</v>
      </c>
      <c r="AN49" s="57">
        <f t="shared" si="21"/>
        <v>0.31010204081632653</v>
      </c>
    </row>
    <row r="50" spans="30:44" ht="15.75" customHeight="1" x14ac:dyDescent="0.25">
      <c r="AD50" s="51" t="s">
        <v>39</v>
      </c>
      <c r="AE50" s="113" t="s">
        <v>38</v>
      </c>
      <c r="AF50" s="57">
        <f>MAX(AF3:AF47)</f>
        <v>1</v>
      </c>
      <c r="AG50" s="57">
        <f t="shared" ref="AG50:AN50" si="22">MAX(AG3:AG47)</f>
        <v>0.79831144465290804</v>
      </c>
      <c r="AH50" s="57">
        <f t="shared" si="22"/>
        <v>0.33333333333333337</v>
      </c>
      <c r="AI50" s="57">
        <f t="shared" si="22"/>
        <v>0.5539971949509116</v>
      </c>
      <c r="AJ50" s="57">
        <f t="shared" si="22"/>
        <v>0.54885316958641861</v>
      </c>
      <c r="AK50" s="57">
        <f t="shared" si="22"/>
        <v>0.63861617578307617</v>
      </c>
      <c r="AL50" s="57">
        <f t="shared" si="22"/>
        <v>1.6694214876033058</v>
      </c>
      <c r="AM50" s="57">
        <f t="shared" si="22"/>
        <v>0.97188921041752785</v>
      </c>
      <c r="AN50" s="57">
        <f t="shared" si="22"/>
        <v>0.31010204081632653</v>
      </c>
    </row>
    <row r="51" spans="30:44" ht="15.75" customHeight="1" x14ac:dyDescent="0.25">
      <c r="AD51" s="51" t="s">
        <v>40</v>
      </c>
      <c r="AE51" s="113" t="s">
        <v>38</v>
      </c>
      <c r="AF51" s="57">
        <f>MIN(AF3:AF47)</f>
        <v>0.20168855534709193</v>
      </c>
      <c r="AG51" s="57">
        <f t="shared" ref="AG51:AN51" si="23">MIN(AG3:AG47)</f>
        <v>0</v>
      </c>
      <c r="AH51" s="57">
        <f t="shared" si="23"/>
        <v>9.6774193548387094E-2</v>
      </c>
      <c r="AI51" s="57">
        <f t="shared" si="23"/>
        <v>-0.78630393996247649</v>
      </c>
      <c r="AJ51" s="57">
        <f t="shared" si="23"/>
        <v>-0.70243902439024386</v>
      </c>
      <c r="AK51" s="57">
        <f t="shared" si="23"/>
        <v>-0.28125</v>
      </c>
      <c r="AL51" s="57">
        <f t="shared" si="23"/>
        <v>0.1951219512195122</v>
      </c>
      <c r="AM51" s="57">
        <f t="shared" si="23"/>
        <v>0.11282874859075535</v>
      </c>
      <c r="AN51" s="57">
        <f t="shared" si="23"/>
        <v>-0.32556521739130434</v>
      </c>
    </row>
    <row r="52" spans="30:44" ht="15.75" customHeight="1" x14ac:dyDescent="0.25">
      <c r="AD52" s="50" t="s">
        <v>488</v>
      </c>
      <c r="AE52" s="114" t="s">
        <v>489</v>
      </c>
      <c r="AF52" s="115">
        <f>CORREL($AF$3:$AF$47,AF3:AF47)</f>
        <v>1.0000000000000002</v>
      </c>
      <c r="AG52" s="57">
        <f>CORREL($AF$3:$AF$47,AG3:AG47)</f>
        <v>-1</v>
      </c>
      <c r="AH52" s="57">
        <f t="shared" ref="AH52:AN52" si="24">CORREL($AF$3:$AF$47,AH3:AH47)</f>
        <v>0.17783635543671195</v>
      </c>
      <c r="AI52" s="116">
        <f t="shared" si="24"/>
        <v>0.316207477069191</v>
      </c>
      <c r="AJ52" s="116">
        <f t="shared" si="24"/>
        <v>0.30908911209201995</v>
      </c>
      <c r="AK52" s="57">
        <f t="shared" si="24"/>
        <v>-1.2314533681928037E-2</v>
      </c>
      <c r="AL52" s="116">
        <f t="shared" si="24"/>
        <v>0.40757853070658084</v>
      </c>
      <c r="AM52" s="57">
        <f t="shared" si="24"/>
        <v>-0.42732269675865797</v>
      </c>
      <c r="AN52" s="116">
        <f t="shared" si="24"/>
        <v>9.4680215565794007E-2</v>
      </c>
    </row>
    <row r="53" spans="30:44" ht="15.75" customHeight="1" x14ac:dyDescent="0.25">
      <c r="AD53" s="50" t="s">
        <v>488</v>
      </c>
      <c r="AE53" s="114" t="s">
        <v>490</v>
      </c>
      <c r="AF53" s="57">
        <f>CORREL(AF3:AF47,$AI$3:$AI$47)</f>
        <v>0.316207477069191</v>
      </c>
      <c r="AG53" s="116">
        <f t="shared" ref="AG53:AN53" si="25">CORREL(AG3:AG47,$AI$3:$AI$47)</f>
        <v>-0.31620747706919083</v>
      </c>
      <c r="AH53" s="57">
        <f t="shared" si="25"/>
        <v>-0.36735874764623394</v>
      </c>
      <c r="AI53" s="115">
        <f t="shared" si="25"/>
        <v>1</v>
      </c>
      <c r="AJ53" s="57">
        <f t="shared" si="25"/>
        <v>0.93252448035009117</v>
      </c>
      <c r="AK53" s="57">
        <f t="shared" si="25"/>
        <v>0.6452979045450713</v>
      </c>
      <c r="AL53" s="57">
        <f t="shared" si="25"/>
        <v>0.55089643641617381</v>
      </c>
      <c r="AM53" s="116">
        <f t="shared" si="25"/>
        <v>-0.35885792753042867</v>
      </c>
      <c r="AN53" s="57">
        <f t="shared" si="25"/>
        <v>0.82376160505732365</v>
      </c>
      <c r="AQ53" s="46"/>
    </row>
    <row r="54" spans="30:44" ht="98.5" customHeight="1" x14ac:dyDescent="0.25">
      <c r="AD54" s="118" t="str">
        <f>AD2</f>
        <v>Cég neve</v>
      </c>
      <c r="AE54" s="118" t="str">
        <f t="shared" ref="AE54:AO54" si="26">AE2</f>
        <v>Pénzügyi Év</v>
      </c>
      <c r="AF54" s="118" t="str">
        <f t="shared" si="26"/>
        <v>Prémium Bevétel (%)</v>
      </c>
      <c r="AG54" s="118" t="str">
        <f t="shared" si="26"/>
        <v>GaaS Bevétel (%)</v>
      </c>
      <c r="AH54" s="118" t="str">
        <f t="shared" si="26"/>
        <v>Marketing arány (%)</v>
      </c>
      <c r="AI54" s="118" t="str">
        <f t="shared" si="26"/>
        <v>Működési Marzs (%)</v>
      </c>
      <c r="AJ54" s="118" t="str">
        <f t="shared" si="26"/>
        <v>Nettó Nyereség Marzs (%)</v>
      </c>
      <c r="AK54" s="118" t="str">
        <f t="shared" si="26"/>
        <v>Működési Cash Flow / Bevétel aránya (%)</v>
      </c>
      <c r="AL54" s="118" t="str">
        <f t="shared" si="26"/>
        <v>Pénzügyi Puffer Arány</v>
      </c>
      <c r="AM54" s="118" t="str">
        <f t="shared" si="26"/>
        <v>Egy alkalmazottra jutó bevétel (millió USD/fő)</v>
      </c>
      <c r="AN54" s="118" t="str">
        <f t="shared" si="26"/>
        <v>Egy alkalmazottra jutó nettó nyereség (millió USD/fő)</v>
      </c>
      <c r="AO54" s="118" t="str">
        <f t="shared" si="26"/>
        <v>Y0</v>
      </c>
      <c r="AP54" s="118" t="str">
        <f>Adatkonzisztencia!K148</f>
        <v>Becslés</v>
      </c>
      <c r="AQ54" s="118" t="s">
        <v>487</v>
      </c>
      <c r="AR54" s="119">
        <f>SUM(AQ55:AQ99)/COUNT(AQ55:AQ99)</f>
        <v>1</v>
      </c>
    </row>
    <row r="55" spans="30:44" ht="15.75" customHeight="1" x14ac:dyDescent="0.25">
      <c r="AD55" s="51" t="str">
        <f>AD3</f>
        <v>CD Projekt Red</v>
      </c>
      <c r="AE55" s="51">
        <f>AE3</f>
        <v>2024</v>
      </c>
      <c r="AF55" s="51">
        <f>RANK(AF3,AF3:AF$47,AF$1)</f>
        <v>33</v>
      </c>
      <c r="AG55" s="51">
        <f>RANK(AG3,AG3:AG$47,AG$1)</f>
        <v>33</v>
      </c>
      <c r="AH55" s="51">
        <f>RANK(AH3,AH3:AH$47,AH$1)</f>
        <v>2</v>
      </c>
      <c r="AI55" s="51">
        <f>RANK(AI3,AI3:AI$47,AI$1)</f>
        <v>7</v>
      </c>
      <c r="AJ55" s="51">
        <f>RANK(AJ3,AJ3:AJ$47,AJ$1)</f>
        <v>8</v>
      </c>
      <c r="AK55" s="51">
        <f>RANK(AK3,AK3:AK$47,AK$1)</f>
        <v>23</v>
      </c>
      <c r="AL55" s="51">
        <f>RANK(AL3,AL3:AL$47,AL$1)</f>
        <v>4</v>
      </c>
      <c r="AM55" s="51">
        <f>RANK(AM3,AM3:AM$47,AM$1)</f>
        <v>40</v>
      </c>
      <c r="AN55" s="51">
        <f>RANK(AN3,AN3:AN$47,AN$1)</f>
        <v>19</v>
      </c>
      <c r="AO55" s="51">
        <f t="shared" ref="AO55" si="27">AO3</f>
        <v>1000000</v>
      </c>
      <c r="AP55" s="117">
        <f>Adatkonzisztencia!K149</f>
        <v>999911.4</v>
      </c>
      <c r="AQ55" s="51">
        <f>IF(Adatkonzisztencia!M149*Adatkonzisztencia!AM149&lt;=0,1,0)</f>
        <v>1</v>
      </c>
    </row>
    <row r="56" spans="30:44" ht="15.75" customHeight="1" x14ac:dyDescent="0.25">
      <c r="AD56" s="51" t="str">
        <f t="shared" ref="AD56:AE71" si="28">AD4</f>
        <v>CD Projekt Red</v>
      </c>
      <c r="AE56" s="51">
        <f t="shared" si="28"/>
        <v>2023</v>
      </c>
      <c r="AF56" s="51">
        <f>RANK(AF4,AF4:AF$47,AF$1)</f>
        <v>33</v>
      </c>
      <c r="AG56" s="51">
        <f>RANK(AG4,AG4:AG$47,AG$1)</f>
        <v>33</v>
      </c>
      <c r="AH56" s="51">
        <f>RANK(AH4,AH4:AH$47,AH$1)</f>
        <v>10</v>
      </c>
      <c r="AI56" s="51">
        <f>RANK(AI4,AI4:AI$47,AI$1)</f>
        <v>6</v>
      </c>
      <c r="AJ56" s="51">
        <f>RANK(AJ4,AJ4:AJ$47,AJ$1)</f>
        <v>6</v>
      </c>
      <c r="AK56" s="51">
        <f>RANK(AK4,AK4:AK$47,AK$1)</f>
        <v>34</v>
      </c>
      <c r="AL56" s="51">
        <f>RANK(AL4,AL4:AL$47,AL$1)</f>
        <v>12</v>
      </c>
      <c r="AM56" s="51">
        <f>RANK(AM4,AM4:AM$47,AM$1)</f>
        <v>37</v>
      </c>
      <c r="AN56" s="51">
        <f>RANK(AN4,AN4:AN$47,AN$1)</f>
        <v>14</v>
      </c>
      <c r="AO56" s="51">
        <f t="shared" ref="AO56" si="29">AO4</f>
        <v>1000000</v>
      </c>
      <c r="AP56" s="117">
        <f>Adatkonzisztencia!K150</f>
        <v>999903.4</v>
      </c>
      <c r="AQ56" s="51">
        <f>IF(Adatkonzisztencia!M150*Adatkonzisztencia!AM150&lt;=0,1,0)</f>
        <v>1</v>
      </c>
    </row>
    <row r="57" spans="30:44" ht="15.75" customHeight="1" x14ac:dyDescent="0.25">
      <c r="AD57" s="51" t="str">
        <f t="shared" si="28"/>
        <v>CD Projekt Red</v>
      </c>
      <c r="AE57" s="51">
        <f t="shared" si="28"/>
        <v>2022</v>
      </c>
      <c r="AF57" s="51">
        <f>RANK(AF5,AF5:AF$47,AF$1)</f>
        <v>33</v>
      </c>
      <c r="AG57" s="51">
        <f>RANK(AG5,AG5:AG$47,AG$1)</f>
        <v>33</v>
      </c>
      <c r="AH57" s="51">
        <f>RANK(AH5,AH5:AH$47,AH$1)</f>
        <v>6</v>
      </c>
      <c r="AI57" s="51">
        <f>RANK(AI5,AI5:AI$47,AI$1)</f>
        <v>5</v>
      </c>
      <c r="AJ57" s="51">
        <f>RANK(AJ5,AJ5:AJ$47,AJ$1)</f>
        <v>6</v>
      </c>
      <c r="AK57" s="51">
        <f>RANK(AK5,AK5:AK$47,AK$1)</f>
        <v>36</v>
      </c>
      <c r="AL57" s="51">
        <f>RANK(AL5,AL5:AL$47,AL$1)</f>
        <v>5</v>
      </c>
      <c r="AM57" s="51">
        <f>RANK(AM5,AM5:AM$47,AM$1)</f>
        <v>39</v>
      </c>
      <c r="AN57" s="51">
        <f>RANK(AN5,AN5:AN$47,AN$1)</f>
        <v>19</v>
      </c>
      <c r="AO57" s="51">
        <f t="shared" ref="AO57" si="30">AO5</f>
        <v>1000000</v>
      </c>
      <c r="AP57" s="117">
        <f>Adatkonzisztencia!K151</f>
        <v>999904.9</v>
      </c>
      <c r="AQ57" s="51">
        <f>IF(Adatkonzisztencia!M151*Adatkonzisztencia!AM151&lt;=0,1,0)</f>
        <v>1</v>
      </c>
    </row>
    <row r="58" spans="30:44" ht="15.75" customHeight="1" x14ac:dyDescent="0.25">
      <c r="AD58" s="51" t="str">
        <f t="shared" si="28"/>
        <v>CD Projekt Red</v>
      </c>
      <c r="AE58" s="51">
        <f t="shared" si="28"/>
        <v>2021</v>
      </c>
      <c r="AF58" s="51">
        <f>RANK(AF6,AF6:AF$47,AF$1)</f>
        <v>33</v>
      </c>
      <c r="AG58" s="51">
        <f>RANK(AG6,AG6:AG$47,AG$1)</f>
        <v>33</v>
      </c>
      <c r="AH58" s="51">
        <f>RANK(AH6,AH6:AH$47,AH$1)</f>
        <v>14</v>
      </c>
      <c r="AI58" s="51">
        <f>RANK(AI6,AI6:AI$47,AI$1)</f>
        <v>7</v>
      </c>
      <c r="AJ58" s="51">
        <f>RANK(AJ6,AJ6:AJ$47,AJ$1)</f>
        <v>8</v>
      </c>
      <c r="AK58" s="51">
        <f>RANK(AK6,AK6:AK$47,AK$1)</f>
        <v>3</v>
      </c>
      <c r="AL58" s="51">
        <f>RANK(AL6,AL6:AL$47,AL$1)</f>
        <v>2</v>
      </c>
      <c r="AM58" s="51">
        <f>RANK(AM6,AM6:AM$47,AM$1)</f>
        <v>38</v>
      </c>
      <c r="AN58" s="51">
        <f>RANK(AN6,AN6:AN$47,AN$1)</f>
        <v>21</v>
      </c>
      <c r="AO58" s="51">
        <f t="shared" ref="AO58" si="31">AO6</f>
        <v>1000000</v>
      </c>
      <c r="AP58" s="117">
        <f>Adatkonzisztencia!K152</f>
        <v>999928.4</v>
      </c>
      <c r="AQ58" s="51">
        <f>IF(Adatkonzisztencia!M152*Adatkonzisztencia!AM152&lt;=0,1,0)</f>
        <v>1</v>
      </c>
    </row>
    <row r="59" spans="30:44" ht="15.75" customHeight="1" x14ac:dyDescent="0.25">
      <c r="AD59" s="51" t="str">
        <f t="shared" si="28"/>
        <v>CD Projekt Red</v>
      </c>
      <c r="AE59" s="51">
        <f t="shared" si="28"/>
        <v>2020</v>
      </c>
      <c r="AF59" s="51">
        <f>RANK(AF7,AF7:AF$47,AF$1)</f>
        <v>33</v>
      </c>
      <c r="AG59" s="51">
        <f>RANK(AG7,AG7:AG$47,AG$1)</f>
        <v>33</v>
      </c>
      <c r="AH59" s="51">
        <f>RANK(AH7,AH7:AH$47,AH$1)</f>
        <v>1</v>
      </c>
      <c r="AI59" s="51">
        <f>RANK(AI7,AI7:AI$47,AI$1)</f>
        <v>1</v>
      </c>
      <c r="AJ59" s="51">
        <f>RANK(AJ7,AJ7:AJ$47,AJ$1)</f>
        <v>2</v>
      </c>
      <c r="AK59" s="51">
        <f>RANK(AK7,AK7:AK$47,AK$1)</f>
        <v>1</v>
      </c>
      <c r="AL59" s="51">
        <f>RANK(AL7,AL7:AL$47,AL$1)</f>
        <v>22</v>
      </c>
      <c r="AM59" s="51">
        <f>RANK(AM7,AM7:AM$47,AM$1)</f>
        <v>27</v>
      </c>
      <c r="AN59" s="51">
        <f>RANK(AN7,AN7:AN$47,AN$1)</f>
        <v>2</v>
      </c>
      <c r="AO59" s="51">
        <f t="shared" ref="AO59" si="32">AO7</f>
        <v>1000000</v>
      </c>
      <c r="AP59" s="117">
        <f>Adatkonzisztencia!K153</f>
        <v>999934.9</v>
      </c>
      <c r="AQ59" s="51">
        <f>IF(Adatkonzisztencia!M153*Adatkonzisztencia!AM153&lt;=0,1,0)</f>
        <v>1</v>
      </c>
    </row>
    <row r="60" spans="30:44" ht="15.75" customHeight="1" x14ac:dyDescent="0.25">
      <c r="AD60" s="51" t="str">
        <f t="shared" si="28"/>
        <v>CD Projekt Red</v>
      </c>
      <c r="AE60" s="51">
        <f t="shared" si="28"/>
        <v>2019</v>
      </c>
      <c r="AF60" s="51">
        <f>RANK(AF8,AF8:AF$47,AF$1)</f>
        <v>33</v>
      </c>
      <c r="AG60" s="51">
        <f>RANK(AG8,AG8:AG$47,AG$1)</f>
        <v>33</v>
      </c>
      <c r="AH60" s="51">
        <f>RANK(AH8,AH8:AH$47,AH$1)</f>
        <v>30</v>
      </c>
      <c r="AI60" s="51">
        <f>RANK(AI8,AI8:AI$47,AI$1)</f>
        <v>4</v>
      </c>
      <c r="AJ60" s="51">
        <f>RANK(AJ8,AJ8:AJ$47,AJ$1)</f>
        <v>5</v>
      </c>
      <c r="AK60" s="51">
        <f>RANK(AK8,AK8:AK$47,AK$1)</f>
        <v>17</v>
      </c>
      <c r="AL60" s="51">
        <f>RANK(AL8,AL8:AL$47,AL$1)</f>
        <v>3</v>
      </c>
      <c r="AM60" s="51">
        <f>RANK(AM8,AM8:AM$47,AM$1)</f>
        <v>38</v>
      </c>
      <c r="AN60" s="51">
        <f>RANK(AN8,AN8:AN$47,AN$1)</f>
        <v>20</v>
      </c>
      <c r="AO60" s="51">
        <f t="shared" ref="AO60" si="33">AO8</f>
        <v>1000000</v>
      </c>
      <c r="AP60" s="117">
        <f>Adatkonzisztencia!K154</f>
        <v>999904.4</v>
      </c>
      <c r="AQ60" s="51">
        <f>IF(Adatkonzisztencia!M154*Adatkonzisztencia!AM154&lt;=0,1,0)</f>
        <v>1</v>
      </c>
    </row>
    <row r="61" spans="30:44" ht="15.75" customHeight="1" x14ac:dyDescent="0.25">
      <c r="AD61" s="51" t="str">
        <f t="shared" si="28"/>
        <v>CD Projekt Red</v>
      </c>
      <c r="AE61" s="51">
        <f t="shared" si="28"/>
        <v>2018</v>
      </c>
      <c r="AF61" s="51">
        <f>RANK(AF9,AF9:AF$47,AF$1)</f>
        <v>33</v>
      </c>
      <c r="AG61" s="51">
        <f>RANK(AG9,AG9:AG$47,AG$1)</f>
        <v>33</v>
      </c>
      <c r="AH61" s="51">
        <f>RANK(AH9,AH9:AH$47,AH$1)</f>
        <v>29</v>
      </c>
      <c r="AI61" s="51">
        <f>RANK(AI9,AI9:AI$47,AI$1)</f>
        <v>4</v>
      </c>
      <c r="AJ61" s="51">
        <f>RANK(AJ9,AJ9:AJ$47,AJ$1)</f>
        <v>5</v>
      </c>
      <c r="AK61" s="51">
        <f>RANK(AK9,AK9:AK$47,AK$1)</f>
        <v>3</v>
      </c>
      <c r="AL61" s="51">
        <f>RANK(AL9,AL9:AL$47,AL$1)</f>
        <v>1</v>
      </c>
      <c r="AM61" s="51">
        <f>RANK(AM9,AM9:AM$47,AM$1)</f>
        <v>39</v>
      </c>
      <c r="AN61" s="51">
        <f>RANK(AN9,AN9:AN$47,AN$1)</f>
        <v>21</v>
      </c>
      <c r="AO61" s="51">
        <f t="shared" ref="AO61" si="34">AO9</f>
        <v>1000000</v>
      </c>
      <c r="AP61" s="117">
        <f>Adatkonzisztencia!K155</f>
        <v>999928.9</v>
      </c>
      <c r="AQ61" s="51">
        <f>IF(Adatkonzisztencia!M155*Adatkonzisztencia!AM155&lt;=0,1,0)</f>
        <v>1</v>
      </c>
    </row>
    <row r="62" spans="30:44" ht="15.75" customHeight="1" x14ac:dyDescent="0.25">
      <c r="AD62" s="51" t="str">
        <f t="shared" si="28"/>
        <v>CD Projekt Red</v>
      </c>
      <c r="AE62" s="51">
        <f t="shared" si="28"/>
        <v>2017</v>
      </c>
      <c r="AF62" s="51">
        <f>RANK(AF10,AF10:AF$47,AF$1)</f>
        <v>33</v>
      </c>
      <c r="AG62" s="51">
        <f>RANK(AG10,AG10:AG$47,AG$1)</f>
        <v>33</v>
      </c>
      <c r="AH62" s="51">
        <f>RANK(AH10,AH10:AH$47,AH$1)</f>
        <v>19</v>
      </c>
      <c r="AI62" s="51">
        <f>RANK(AI10,AI10:AI$47,AI$1)</f>
        <v>2</v>
      </c>
      <c r="AJ62" s="51">
        <f>RANK(AJ10,AJ10:AJ$47,AJ$1)</f>
        <v>2</v>
      </c>
      <c r="AK62" s="51">
        <f>RANK(AK10,AK10:AK$47,AK$1)</f>
        <v>12</v>
      </c>
      <c r="AL62" s="51">
        <f>RANK(AL10,AL10:AL$47,AL$1)</f>
        <v>1</v>
      </c>
      <c r="AM62" s="51">
        <f>RANK(AM10,AM10:AM$47,AM$1)</f>
        <v>37</v>
      </c>
      <c r="AN62" s="51">
        <f>RANK(AN10,AN10:AN$47,AN$1)</f>
        <v>15</v>
      </c>
      <c r="AO62" s="51">
        <f t="shared" ref="AO62" si="35">AO10</f>
        <v>1000000</v>
      </c>
      <c r="AP62" s="117">
        <f>Adatkonzisztencia!K156</f>
        <v>999955.9</v>
      </c>
      <c r="AQ62" s="51">
        <f>IF(Adatkonzisztencia!M156*Adatkonzisztencia!AM156&lt;=0,1,0)</f>
        <v>1</v>
      </c>
    </row>
    <row r="63" spans="30:44" ht="15.75" customHeight="1" x14ac:dyDescent="0.25">
      <c r="AD63" s="51" t="str">
        <f t="shared" si="28"/>
        <v>CD Projekt Red</v>
      </c>
      <c r="AE63" s="51">
        <f t="shared" si="28"/>
        <v>2016</v>
      </c>
      <c r="AF63" s="51">
        <f>RANK(AF11,AF11:AF$47,AF$1)</f>
        <v>33</v>
      </c>
      <c r="AG63" s="51">
        <f>RANK(AG11,AG11:AG$47,AG$1)</f>
        <v>33</v>
      </c>
      <c r="AH63" s="51">
        <f>RANK(AH11,AH11:AH$47,AH$1)</f>
        <v>26</v>
      </c>
      <c r="AI63" s="51">
        <f>RANK(AI11,AI11:AI$47,AI$1)</f>
        <v>1</v>
      </c>
      <c r="AJ63" s="51">
        <f>RANK(AJ11,AJ11:AJ$47,AJ$1)</f>
        <v>2</v>
      </c>
      <c r="AK63" s="51">
        <f>RANK(AK11,AK11:AK$47,AK$1)</f>
        <v>2</v>
      </c>
      <c r="AL63" s="51">
        <f>RANK(AL11,AL11:AL$47,AL$1)</f>
        <v>2</v>
      </c>
      <c r="AM63" s="51">
        <f>RANK(AM11,AM11:AM$47,AM$1)</f>
        <v>35</v>
      </c>
      <c r="AN63" s="51">
        <f>RANK(AN11,AN11:AN$47,AN$1)</f>
        <v>9</v>
      </c>
      <c r="AO63" s="51">
        <f t="shared" ref="AO63" si="36">AO11</f>
        <v>1000000</v>
      </c>
      <c r="AP63" s="117">
        <f>Adatkonzisztencia!K157</f>
        <v>999958.4</v>
      </c>
      <c r="AQ63" s="51">
        <f>IF(Adatkonzisztencia!M157*Adatkonzisztencia!AM157&lt;=0,1,0)</f>
        <v>1</v>
      </c>
    </row>
    <row r="64" spans="30:44" ht="15.75" customHeight="1" x14ac:dyDescent="0.25">
      <c r="AD64" s="51" t="str">
        <f t="shared" si="28"/>
        <v>CD Projekt Red</v>
      </c>
      <c r="AE64" s="51">
        <f t="shared" si="28"/>
        <v>2015</v>
      </c>
      <c r="AF64" s="51">
        <f>RANK(AF12,AF12:AF$47,AF$1)</f>
        <v>33</v>
      </c>
      <c r="AG64" s="51">
        <f>RANK(AG12,AG12:AG$47,AG$1)</f>
        <v>33</v>
      </c>
      <c r="AH64" s="51">
        <f>RANK(AH12,AH12:AH$47,AH$1)</f>
        <v>21</v>
      </c>
      <c r="AI64" s="51">
        <f>RANK(AI12,AI12:AI$47,AI$1)</f>
        <v>1</v>
      </c>
      <c r="AJ64" s="51">
        <f>RANK(AJ12,AJ12:AJ$47,AJ$1)</f>
        <v>2</v>
      </c>
      <c r="AK64" s="51">
        <f>RANK(AK12,AK12:AK$47,AK$1)</f>
        <v>1</v>
      </c>
      <c r="AL64" s="51">
        <f>RANK(AL12,AL12:AL$47,AL$1)</f>
        <v>16</v>
      </c>
      <c r="AM64" s="51">
        <f>RANK(AM12,AM12:AM$47,AM$1)</f>
        <v>28</v>
      </c>
      <c r="AN64" s="51">
        <f>RANK(AN12,AN12:AN$47,AN$1)</f>
        <v>2</v>
      </c>
      <c r="AO64" s="51">
        <f t="shared" ref="AO64" si="37">AO12</f>
        <v>1000000</v>
      </c>
      <c r="AP64" s="117">
        <f>Adatkonzisztencia!K158</f>
        <v>999927.4</v>
      </c>
      <c r="AQ64" s="51">
        <f>IF(Adatkonzisztencia!M158*Adatkonzisztencia!AM158&lt;=0,1,0)</f>
        <v>1</v>
      </c>
    </row>
    <row r="65" spans="30:43" ht="15.75" customHeight="1" x14ac:dyDescent="0.25">
      <c r="AD65" s="51" t="str">
        <f t="shared" si="28"/>
        <v>CD Projekt Red</v>
      </c>
      <c r="AE65" s="51">
        <f t="shared" si="28"/>
        <v>2014</v>
      </c>
      <c r="AF65" s="51">
        <f>RANK(AF13,AF13:AF$47,AF$1)</f>
        <v>33</v>
      </c>
      <c r="AG65" s="51">
        <f>RANK(AG13,AG13:AG$47,AG$1)</f>
        <v>33</v>
      </c>
      <c r="AH65" s="51">
        <f>RANK(AH13,AH13:AH$47,AH$1)</f>
        <v>34</v>
      </c>
      <c r="AI65" s="51">
        <f>RANK(AI13,AI13:AI$47,AI$1)</f>
        <v>19</v>
      </c>
      <c r="AJ65" s="51">
        <f>RANK(AJ13,AJ13:AJ$47,AJ$1)</f>
        <v>19</v>
      </c>
      <c r="AK65" s="51">
        <f>RANK(AK13,AK13:AK$47,AK$1)</f>
        <v>35</v>
      </c>
      <c r="AL65" s="51">
        <f>RANK(AL13,AL13:AL$47,AL$1)</f>
        <v>1</v>
      </c>
      <c r="AM65" s="51">
        <f>RANK(AM13,AM13:AM$47,AM$1)</f>
        <v>35</v>
      </c>
      <c r="AN65" s="51">
        <f>RANK(AN13,AN13:AN$47,AN$1)</f>
        <v>21</v>
      </c>
      <c r="AO65" s="51">
        <f t="shared" ref="AO65" si="38">AO13</f>
        <v>1000000</v>
      </c>
      <c r="AP65" s="117">
        <f>Adatkonzisztencia!K159</f>
        <v>999880.9</v>
      </c>
      <c r="AQ65" s="51">
        <f>IF(Adatkonzisztencia!M159*Adatkonzisztencia!AM159&lt;=0,1,0)</f>
        <v>1</v>
      </c>
    </row>
    <row r="66" spans="30:43" ht="15.75" customHeight="1" x14ac:dyDescent="0.25">
      <c r="AD66" s="51" t="str">
        <f t="shared" si="28"/>
        <v>CD Projekt Red</v>
      </c>
      <c r="AE66" s="51">
        <f t="shared" si="28"/>
        <v>2013</v>
      </c>
      <c r="AF66" s="51">
        <f>RANK(AF14,AF14:AF$47,AF$1)</f>
        <v>33</v>
      </c>
      <c r="AG66" s="51">
        <f>RANK(AG14,AG14:AG$47,AG$1)</f>
        <v>33</v>
      </c>
      <c r="AH66" s="51">
        <f>RANK(AH14,AH14:AH$47,AH$1)</f>
        <v>34</v>
      </c>
      <c r="AI66" s="51">
        <f>RANK(AI14,AI14:AI$47,AI$1)</f>
        <v>18</v>
      </c>
      <c r="AJ66" s="51">
        <f>RANK(AJ14,AJ14:AJ$47,AJ$1)</f>
        <v>18</v>
      </c>
      <c r="AK66" s="51">
        <f>RANK(AK14,AK14:AK$47,AK$1)</f>
        <v>20</v>
      </c>
      <c r="AL66" s="51">
        <f>RANK(AL14,AL14:AL$47,AL$1)</f>
        <v>3</v>
      </c>
      <c r="AM66" s="51">
        <f>RANK(AM14,AM14:AM$47,AM$1)</f>
        <v>34</v>
      </c>
      <c r="AN66" s="51">
        <f>RANK(AN14,AN14:AN$47,AN$1)</f>
        <v>18</v>
      </c>
      <c r="AO66" s="51">
        <f t="shared" ref="AO66" si="39">AO14</f>
        <v>1000000</v>
      </c>
      <c r="AP66" s="117">
        <f>Adatkonzisztencia!K160</f>
        <v>999890.4</v>
      </c>
      <c r="AQ66" s="51">
        <f>IF(Adatkonzisztencia!M160*Adatkonzisztencia!AM160&lt;=0,1,0)</f>
        <v>1</v>
      </c>
    </row>
    <row r="67" spans="30:43" ht="15.75" customHeight="1" x14ac:dyDescent="0.25">
      <c r="AD67" s="51" t="str">
        <f t="shared" si="28"/>
        <v>CD Projekt Red</v>
      </c>
      <c r="AE67" s="51">
        <f t="shared" si="28"/>
        <v>2012</v>
      </c>
      <c r="AF67" s="51">
        <f>RANK(AF15,AF15:AF$47,AF$1)</f>
        <v>33</v>
      </c>
      <c r="AG67" s="51">
        <f>RANK(AG15,AG15:AG$47,AG$1)</f>
        <v>33</v>
      </c>
      <c r="AH67" s="51">
        <f>RANK(AH15,AH15:AH$47,AH$1)</f>
        <v>33</v>
      </c>
      <c r="AI67" s="51">
        <f>RANK(AI15,AI15:AI$47,AI$1)</f>
        <v>9</v>
      </c>
      <c r="AJ67" s="51">
        <f>RANK(AJ15,AJ15:AJ$47,AJ$1)</f>
        <v>12</v>
      </c>
      <c r="AK67" s="51">
        <f>RANK(AK15,AK15:AK$47,AK$1)</f>
        <v>3</v>
      </c>
      <c r="AL67" s="51">
        <f>RANK(AL15,AL15:AL$47,AL$1)</f>
        <v>14</v>
      </c>
      <c r="AM67" s="51">
        <f>RANK(AM15,AM15:AM$47,AM$1)</f>
        <v>33</v>
      </c>
      <c r="AN67" s="51">
        <f>RANK(AN15,AN15:AN$47,AN$1)</f>
        <v>17</v>
      </c>
      <c r="AO67" s="51">
        <f t="shared" ref="AO67" si="40">AO15</f>
        <v>1000000</v>
      </c>
      <c r="AP67" s="117">
        <f>Adatkonzisztencia!K161</f>
        <v>999902.4</v>
      </c>
      <c r="AQ67" s="51">
        <f>IF(Adatkonzisztencia!M161*Adatkonzisztencia!AM161&lt;=0,1,0)</f>
        <v>1</v>
      </c>
    </row>
    <row r="68" spans="30:43" ht="15.75" customHeight="1" x14ac:dyDescent="0.25">
      <c r="AD68" s="51" t="str">
        <f t="shared" si="28"/>
        <v>Electronic Arts</v>
      </c>
      <c r="AE68" s="51">
        <f t="shared" si="28"/>
        <v>2025</v>
      </c>
      <c r="AF68" s="51">
        <f>RANK(AF16,AF16:AF$47,AF$1)</f>
        <v>4</v>
      </c>
      <c r="AG68" s="51">
        <f>RANK(AG16,AG16:AG$47,AG$1)</f>
        <v>4</v>
      </c>
      <c r="AH68" s="51">
        <f>RANK(AH16,AH16:AH$47,AH$1)</f>
        <v>12</v>
      </c>
      <c r="AI68" s="51">
        <f>RANK(AI16,AI16:AI$47,AI$1)</f>
        <v>8</v>
      </c>
      <c r="AJ68" s="51">
        <f>RANK(AJ16,AJ16:AJ$47,AJ$1)</f>
        <v>8</v>
      </c>
      <c r="AK68" s="51">
        <f>RANK(AK16,AK16:AK$47,AK$1)</f>
        <v>3</v>
      </c>
      <c r="AL68" s="51">
        <f>RANK(AL16,AL16:AL$47,AL$1)</f>
        <v>24</v>
      </c>
      <c r="AM68" s="51">
        <f>RANK(AM16,AM16:AM$47,AM$1)</f>
        <v>19</v>
      </c>
      <c r="AN68" s="51">
        <f>RANK(AN16,AN16:AN$47,AN$1)</f>
        <v>10</v>
      </c>
      <c r="AO68" s="51">
        <f t="shared" ref="AO68" si="41">AO16</f>
        <v>1000000</v>
      </c>
      <c r="AP68" s="117">
        <f>Adatkonzisztencia!K162</f>
        <v>999949.9</v>
      </c>
      <c r="AQ68" s="51">
        <f>IF(Adatkonzisztencia!M162*Adatkonzisztencia!AM162&lt;=0,1,0)</f>
        <v>1</v>
      </c>
    </row>
    <row r="69" spans="30:43" ht="15.75" customHeight="1" x14ac:dyDescent="0.25">
      <c r="AD69" s="51" t="str">
        <f t="shared" si="28"/>
        <v>Electronic Arts</v>
      </c>
      <c r="AE69" s="51">
        <f t="shared" si="28"/>
        <v>2024</v>
      </c>
      <c r="AF69" s="51">
        <f>RANK(AF17,AF17:AF$47,AF$1)</f>
        <v>4</v>
      </c>
      <c r="AG69" s="51">
        <f>RANK(AG17,AG17:AG$47,AG$1)</f>
        <v>4</v>
      </c>
      <c r="AH69" s="51">
        <f>RANK(AH17,AH17:AH$47,AH$1)</f>
        <v>11</v>
      </c>
      <c r="AI69" s="51">
        <f>RANK(AI17,AI17:AI$47,AI$1)</f>
        <v>1</v>
      </c>
      <c r="AJ69" s="51">
        <f>RANK(AJ17,AJ17:AJ$47,AJ$1)</f>
        <v>8</v>
      </c>
      <c r="AK69" s="51">
        <f>RANK(AK17,AK17:AK$47,AK$1)</f>
        <v>9</v>
      </c>
      <c r="AL69" s="51">
        <f>RANK(AL17,AL17:AL$47,AL$1)</f>
        <v>19</v>
      </c>
      <c r="AM69" s="51">
        <f>RANK(AM17,AM17:AM$47,AM$1)</f>
        <v>16</v>
      </c>
      <c r="AN69" s="51">
        <f>RANK(AN17,AN17:AN$47,AN$1)</f>
        <v>9</v>
      </c>
      <c r="AO69" s="51">
        <f t="shared" ref="AO69" si="42">AO17</f>
        <v>1000000</v>
      </c>
      <c r="AP69" s="117">
        <f>Adatkonzisztencia!K163</f>
        <v>999968.9</v>
      </c>
      <c r="AQ69" s="51">
        <f>IF(Adatkonzisztencia!M163*Adatkonzisztencia!AM163&lt;=0,1,0)</f>
        <v>1</v>
      </c>
    </row>
    <row r="70" spans="30:43" ht="15.75" customHeight="1" x14ac:dyDescent="0.25">
      <c r="AD70" s="51" t="str">
        <f t="shared" si="28"/>
        <v>Electronic Arts</v>
      </c>
      <c r="AE70" s="51">
        <f t="shared" si="28"/>
        <v>2023</v>
      </c>
      <c r="AF70" s="51">
        <f>RANK(AF18,AF18:AF$47,AF$1)</f>
        <v>5</v>
      </c>
      <c r="AG70" s="51">
        <f>RANK(AG18,AG18:AG$47,AG$1)</f>
        <v>5</v>
      </c>
      <c r="AH70" s="51">
        <f>RANK(AH18,AH18:AH$47,AH$1)</f>
        <v>10</v>
      </c>
      <c r="AI70" s="51">
        <f>RANK(AI18,AI18:AI$47,AI$1)</f>
        <v>13</v>
      </c>
      <c r="AJ70" s="51">
        <f>RANK(AJ18,AJ18:AJ$47,AJ$1)</f>
        <v>14</v>
      </c>
      <c r="AK70" s="51">
        <f>RANK(AK18,AK18:AK$47,AK$1)</f>
        <v>11</v>
      </c>
      <c r="AL70" s="51">
        <f>RANK(AL18,AL18:AL$47,AL$1)</f>
        <v>22</v>
      </c>
      <c r="AM70" s="51">
        <f>RANK(AM18,AM18:AM$47,AM$1)</f>
        <v>14</v>
      </c>
      <c r="AN70" s="51">
        <f>RANK(AN18,AN18:AN$47,AN$1)</f>
        <v>14</v>
      </c>
      <c r="AO70" s="51">
        <f t="shared" ref="AO70" si="43">AO18</f>
        <v>1000000</v>
      </c>
      <c r="AP70" s="117">
        <f>Adatkonzisztencia!K164</f>
        <v>999941.9</v>
      </c>
      <c r="AQ70" s="51">
        <f>IF(Adatkonzisztencia!M164*Adatkonzisztencia!AM164&lt;=0,1,0)</f>
        <v>1</v>
      </c>
    </row>
    <row r="71" spans="30:43" ht="15.75" customHeight="1" x14ac:dyDescent="0.25">
      <c r="AD71" s="51" t="str">
        <f t="shared" si="28"/>
        <v>Electronic Arts</v>
      </c>
      <c r="AE71" s="51">
        <f t="shared" si="28"/>
        <v>2022</v>
      </c>
      <c r="AF71" s="51">
        <f>RANK(AF19,AF19:AF$47,AF$1)</f>
        <v>4</v>
      </c>
      <c r="AG71" s="51">
        <f>RANK(AG19,AG19:AG$47,AG$1)</f>
        <v>4</v>
      </c>
      <c r="AH71" s="51">
        <f>RANK(AH19,AH19:AH$47,AH$1)</f>
        <v>7</v>
      </c>
      <c r="AI71" s="51">
        <f>RANK(AI19,AI19:AI$47,AI$1)</f>
        <v>11</v>
      </c>
      <c r="AJ71" s="51">
        <f>RANK(AJ19,AJ19:AJ$47,AJ$1)</f>
        <v>13</v>
      </c>
      <c r="AK71" s="51">
        <f>RANK(AK19,AK19:AK$47,AK$1)</f>
        <v>6</v>
      </c>
      <c r="AL71" s="51">
        <f>RANK(AL19,AL19:AL$47,AL$1)</f>
        <v>22</v>
      </c>
      <c r="AM71" s="51">
        <f>RANK(AM19,AM19:AM$47,AM$1)</f>
        <v>17</v>
      </c>
      <c r="AN71" s="51">
        <f>RANK(AN19,AN19:AN$47,AN$1)</f>
        <v>13</v>
      </c>
      <c r="AO71" s="51">
        <f t="shared" ref="AO71" si="44">AO19</f>
        <v>1000000</v>
      </c>
      <c r="AP71" s="117">
        <f>Adatkonzisztencia!K165</f>
        <v>999952.9</v>
      </c>
      <c r="AQ71" s="51">
        <f>IF(Adatkonzisztencia!M165*Adatkonzisztencia!AM165&lt;=0,1,0)</f>
        <v>1</v>
      </c>
    </row>
    <row r="72" spans="30:43" ht="15.75" customHeight="1" x14ac:dyDescent="0.25">
      <c r="AD72" s="51" t="str">
        <f t="shared" ref="AD72:AE87" si="45">AD20</f>
        <v>Electronic Arts</v>
      </c>
      <c r="AE72" s="51">
        <f t="shared" si="45"/>
        <v>2021</v>
      </c>
      <c r="AF72" s="51">
        <f>RANK(AF20,AF20:AF$47,AF$1)</f>
        <v>4</v>
      </c>
      <c r="AG72" s="51">
        <f>RANK(AG20,AG20:AG$47,AG$1)</f>
        <v>4</v>
      </c>
      <c r="AH72" s="51">
        <f>RANK(AH20,AH20:AH$47,AH$1)</f>
        <v>11</v>
      </c>
      <c r="AI72" s="51">
        <f>RANK(AI20,AI20:AI$47,AI$1)</f>
        <v>7</v>
      </c>
      <c r="AJ72" s="51">
        <f>RANK(AJ20,AJ20:AJ$47,AJ$1)</f>
        <v>9</v>
      </c>
      <c r="AK72" s="51">
        <f>RANK(AK20,AK20:AK$47,AK$1)</f>
        <v>1</v>
      </c>
      <c r="AL72" s="51">
        <f>RANK(AL20,AL20:AL$47,AL$1)</f>
        <v>13</v>
      </c>
      <c r="AM72" s="51">
        <f>RANK(AM20,AM20:AM$47,AM$1)</f>
        <v>19</v>
      </c>
      <c r="AN72" s="51">
        <f>RANK(AN20,AN20:AN$47,AN$1)</f>
        <v>10</v>
      </c>
      <c r="AO72" s="51">
        <f t="shared" ref="AO72" si="46">AO20</f>
        <v>1000000</v>
      </c>
      <c r="AP72" s="117">
        <f>Adatkonzisztencia!K166</f>
        <v>1000011.4</v>
      </c>
      <c r="AQ72" s="51">
        <f>IF(Adatkonzisztencia!M166*Adatkonzisztencia!AM166&lt;=0,1,0)</f>
        <v>1</v>
      </c>
    </row>
    <row r="73" spans="30:43" ht="15.75" customHeight="1" x14ac:dyDescent="0.25">
      <c r="AD73" s="51" t="str">
        <f t="shared" si="45"/>
        <v>Electronic Arts</v>
      </c>
      <c r="AE73" s="51">
        <f t="shared" si="45"/>
        <v>2020</v>
      </c>
      <c r="AF73" s="51">
        <f>RANK(AF21,AF21:AF$47,AF$1)</f>
        <v>4</v>
      </c>
      <c r="AG73" s="51">
        <f>RANK(AG21,AG21:AG$47,AG$1)</f>
        <v>4</v>
      </c>
      <c r="AH73" s="51">
        <f>RANK(AH21,AH21:AH$47,AH$1)</f>
        <v>7</v>
      </c>
      <c r="AI73" s="51">
        <f>RANK(AI21,AI21:AI$47,AI$1)</f>
        <v>3</v>
      </c>
      <c r="AJ73" s="51">
        <f>RANK(AJ21,AJ21:AJ$47,AJ$1)</f>
        <v>1</v>
      </c>
      <c r="AK73" s="51">
        <f>RANK(AK21,AK21:AK$47,AK$1)</f>
        <v>1</v>
      </c>
      <c r="AL73" s="51">
        <f>RANK(AL21,AL21:AL$47,AL$1)</f>
        <v>1</v>
      </c>
      <c r="AM73" s="51">
        <f>RANK(AM21,AM21:AM$47,AM$1)</f>
        <v>11</v>
      </c>
      <c r="AN73" s="51">
        <f>RANK(AN21,AN21:AN$47,AN$1)</f>
        <v>1</v>
      </c>
      <c r="AO73" s="51">
        <f t="shared" ref="AO73" si="47">AO21</f>
        <v>1000000</v>
      </c>
      <c r="AP73" s="117">
        <f>Adatkonzisztencia!K167</f>
        <v>1000077.9</v>
      </c>
      <c r="AQ73" s="51">
        <f>IF(Adatkonzisztencia!M167*Adatkonzisztencia!AM167&lt;=0,1,0)</f>
        <v>1</v>
      </c>
    </row>
    <row r="74" spans="30:43" ht="15.75" customHeight="1" x14ac:dyDescent="0.25">
      <c r="AD74" s="51" t="str">
        <f t="shared" si="45"/>
        <v>Electronic Arts</v>
      </c>
      <c r="AE74" s="51">
        <f t="shared" si="45"/>
        <v>2019</v>
      </c>
      <c r="AF74" s="51">
        <f>RANK(AF22,AF22:AF$47,AF$1)</f>
        <v>5</v>
      </c>
      <c r="AG74" s="51">
        <f>RANK(AG22,AG22:AG$47,AG$1)</f>
        <v>5</v>
      </c>
      <c r="AH74" s="51">
        <f>RANK(AH22,AH22:AH$47,AH$1)</f>
        <v>14</v>
      </c>
      <c r="AI74" s="51">
        <f>RANK(AI22,AI22:AI$47,AI$1)</f>
        <v>9</v>
      </c>
      <c r="AJ74" s="51">
        <f>RANK(AJ22,AJ22:AJ$47,AJ$1)</f>
        <v>2</v>
      </c>
      <c r="AK74" s="51">
        <f>RANK(AK22,AK22:AK$47,AK$1)</f>
        <v>6</v>
      </c>
      <c r="AL74" s="51">
        <f>RANK(AL22,AL22:AL$47,AL$1)</f>
        <v>1</v>
      </c>
      <c r="AM74" s="51">
        <f>RANK(AM22,AM22:AM$47,AM$1)</f>
        <v>18</v>
      </c>
      <c r="AN74" s="51">
        <f>RANK(AN22,AN22:AN$47,AN$1)</f>
        <v>5</v>
      </c>
      <c r="AO74" s="51">
        <f t="shared" ref="AO74" si="48">AO22</f>
        <v>1000000</v>
      </c>
      <c r="AP74" s="117">
        <f>Adatkonzisztencia!K168</f>
        <v>1000045.9</v>
      </c>
      <c r="AQ74" s="51">
        <f>IF(Adatkonzisztencia!M168*Adatkonzisztencia!AM168&lt;=0,1,0)</f>
        <v>1</v>
      </c>
    </row>
    <row r="75" spans="30:43" ht="15.75" customHeight="1" x14ac:dyDescent="0.25">
      <c r="AD75" s="51" t="str">
        <f t="shared" si="45"/>
        <v>Electronic Arts</v>
      </c>
      <c r="AE75" s="51">
        <f t="shared" si="45"/>
        <v>2018</v>
      </c>
      <c r="AF75" s="51">
        <f>RANK(AF23,AF23:AF$47,AF$1)</f>
        <v>9</v>
      </c>
      <c r="AG75" s="51">
        <f>RANK(AG23,AG23:AG$47,AG$1)</f>
        <v>9</v>
      </c>
      <c r="AH75" s="51">
        <f>RANK(AH23,AH23:AH$47,AH$1)</f>
        <v>13</v>
      </c>
      <c r="AI75" s="51">
        <f>RANK(AI23,AI23:AI$47,AI$1)</f>
        <v>3</v>
      </c>
      <c r="AJ75" s="51">
        <f>RANK(AJ23,AJ23:AJ$47,AJ$1)</f>
        <v>2</v>
      </c>
      <c r="AK75" s="51">
        <f>RANK(AK23,AK23:AK$47,AK$1)</f>
        <v>1</v>
      </c>
      <c r="AL75" s="51">
        <f>RANK(AL23,AL23:AL$47,AL$1)</f>
        <v>1</v>
      </c>
      <c r="AM75" s="51">
        <f>RANK(AM23,AM23:AM$47,AM$1)</f>
        <v>13</v>
      </c>
      <c r="AN75" s="51">
        <f>RANK(AN23,AN23:AN$47,AN$1)</f>
        <v>3</v>
      </c>
      <c r="AO75" s="51">
        <f t="shared" ref="AO75" si="49">AO23</f>
        <v>1000000</v>
      </c>
      <c r="AP75" s="117">
        <f>Adatkonzisztencia!K169</f>
        <v>1000056.9</v>
      </c>
      <c r="AQ75" s="51">
        <f>IF(Adatkonzisztencia!M169*Adatkonzisztencia!AM169&lt;=0,1,0)</f>
        <v>1</v>
      </c>
    </row>
    <row r="76" spans="30:43" ht="15.75" customHeight="1" x14ac:dyDescent="0.25">
      <c r="AD76" s="51" t="str">
        <f t="shared" si="45"/>
        <v>Electronic Arts</v>
      </c>
      <c r="AE76" s="51">
        <f t="shared" si="45"/>
        <v>2017</v>
      </c>
      <c r="AF76" s="51">
        <f>RANK(AF24,AF24:AF$47,AF$1)</f>
        <v>7</v>
      </c>
      <c r="AG76" s="51">
        <f>RANK(AG24,AG24:AG$47,AG$1)</f>
        <v>7</v>
      </c>
      <c r="AH76" s="51">
        <f>RANK(AH24,AH24:AH$47,AH$1)</f>
        <v>10</v>
      </c>
      <c r="AI76" s="51">
        <f>RANK(AI24,AI24:AI$47,AI$1)</f>
        <v>3</v>
      </c>
      <c r="AJ76" s="51">
        <f>RANK(AJ24,AJ24:AJ$47,AJ$1)</f>
        <v>1</v>
      </c>
      <c r="AK76" s="51">
        <f>RANK(AK24,AK24:AK$47,AK$1)</f>
        <v>5</v>
      </c>
      <c r="AL76" s="51">
        <f>RANK(AL24,AL24:AL$47,AL$1)</f>
        <v>1</v>
      </c>
      <c r="AM76" s="51">
        <f>RANK(AM24,AM24:AM$47,AM$1)</f>
        <v>13</v>
      </c>
      <c r="AN76" s="51">
        <f>RANK(AN24,AN24:AN$47,AN$1)</f>
        <v>2</v>
      </c>
      <c r="AO76" s="51">
        <f t="shared" ref="AO76" si="50">AO24</f>
        <v>1000000</v>
      </c>
      <c r="AP76" s="117">
        <f>Adatkonzisztencia!K170</f>
        <v>1000061.9</v>
      </c>
      <c r="AQ76" s="51">
        <f>IF(Adatkonzisztencia!M170*Adatkonzisztencia!AM170&lt;=0,1,0)</f>
        <v>1</v>
      </c>
    </row>
    <row r="77" spans="30:43" ht="15.75" customHeight="1" x14ac:dyDescent="0.25">
      <c r="AD77" s="51" t="str">
        <f t="shared" si="45"/>
        <v>Electronic Arts</v>
      </c>
      <c r="AE77" s="51">
        <f t="shared" si="45"/>
        <v>2016</v>
      </c>
      <c r="AF77" s="51">
        <f>RANK(AF25,AF25:AF$47,AF$1)</f>
        <v>8</v>
      </c>
      <c r="AG77" s="51">
        <f>RANK(AG25,AG25:AG$47,AG$1)</f>
        <v>8</v>
      </c>
      <c r="AH77" s="51">
        <f>RANK(AH25,AH25:AH$47,AH$1)</f>
        <v>8</v>
      </c>
      <c r="AI77" s="51">
        <f>RANK(AI25,AI25:AI$47,AI$1)</f>
        <v>6</v>
      </c>
      <c r="AJ77" s="51">
        <f>RANK(AJ25,AJ25:AJ$47,AJ$1)</f>
        <v>1</v>
      </c>
      <c r="AK77" s="51">
        <f>RANK(AK25,AK25:AK$47,AK$1)</f>
        <v>4</v>
      </c>
      <c r="AL77" s="51">
        <f>RANK(AL25,AL25:AL$47,AL$1)</f>
        <v>4</v>
      </c>
      <c r="AM77" s="51">
        <f>RANK(AM25,AM25:AM$47,AM$1)</f>
        <v>15</v>
      </c>
      <c r="AN77" s="51">
        <f>RANK(AN25,AN25:AN$47,AN$1)</f>
        <v>3</v>
      </c>
      <c r="AO77" s="51">
        <f t="shared" ref="AO77" si="51">AO25</f>
        <v>1000000</v>
      </c>
      <c r="AP77" s="117">
        <f>Adatkonzisztencia!K171</f>
        <v>1000043.9</v>
      </c>
      <c r="AQ77" s="51">
        <f>IF(Adatkonzisztencia!M171*Adatkonzisztencia!AM171&lt;=0,1,0)</f>
        <v>1</v>
      </c>
    </row>
    <row r="78" spans="30:43" ht="15.75" customHeight="1" x14ac:dyDescent="0.25">
      <c r="AD78" s="51" t="str">
        <f t="shared" si="45"/>
        <v>Electronic Arts</v>
      </c>
      <c r="AE78" s="51">
        <f t="shared" si="45"/>
        <v>2015</v>
      </c>
      <c r="AF78" s="51">
        <f>RANK(AF26,AF26:AF$47,AF$1)</f>
        <v>7</v>
      </c>
      <c r="AG78" s="51">
        <f>RANK(AG26,AG26:AG$47,AG$1)</f>
        <v>7</v>
      </c>
      <c r="AH78" s="51">
        <f>RANK(AH26,AH26:AH$47,AH$1)</f>
        <v>4</v>
      </c>
      <c r="AI78" s="51">
        <f>RANK(AI26,AI26:AI$47,AI$1)</f>
        <v>2</v>
      </c>
      <c r="AJ78" s="51">
        <f>RANK(AJ26,AJ26:AJ$47,AJ$1)</f>
        <v>1</v>
      </c>
      <c r="AK78" s="51">
        <f>RANK(AK26,AK26:AK$47,AK$1)</f>
        <v>3</v>
      </c>
      <c r="AL78" s="51">
        <f>RANK(AL26,AL26:AL$47,AL$1)</f>
        <v>9</v>
      </c>
      <c r="AM78" s="51">
        <f>RANK(AM26,AM26:AM$47,AM$1)</f>
        <v>9</v>
      </c>
      <c r="AN78" s="51">
        <f>RANK(AN26,AN26:AN$47,AN$1)</f>
        <v>2</v>
      </c>
      <c r="AO78" s="51">
        <f t="shared" ref="AO78" si="52">AO26</f>
        <v>1000000</v>
      </c>
      <c r="AP78" s="117">
        <f>Adatkonzisztencia!K172</f>
        <v>1000045.4</v>
      </c>
      <c r="AQ78" s="51">
        <f>IF(Adatkonzisztencia!M172*Adatkonzisztencia!AM172&lt;=0,1,0)</f>
        <v>1</v>
      </c>
    </row>
    <row r="79" spans="30:43" ht="15.75" customHeight="1" x14ac:dyDescent="0.25">
      <c r="AD79" s="51" t="str">
        <f t="shared" si="45"/>
        <v>Electronic Arts</v>
      </c>
      <c r="AE79" s="51">
        <f t="shared" si="45"/>
        <v>2014</v>
      </c>
      <c r="AF79" s="51">
        <f>RANK(AF27,AF27:AF$47,AF$1)</f>
        <v>7</v>
      </c>
      <c r="AG79" s="51">
        <f>RANK(AG27,AG27:AG$47,AG$1)</f>
        <v>7</v>
      </c>
      <c r="AH79" s="51">
        <f>RANK(AH27,AH27:AH$47,AH$1)</f>
        <v>11</v>
      </c>
      <c r="AI79" s="51">
        <f>RANK(AI27,AI27:AI$47,AI$1)</f>
        <v>8</v>
      </c>
      <c r="AJ79" s="51">
        <f>RANK(AJ27,AJ27:AJ$47,AJ$1)</f>
        <v>8</v>
      </c>
      <c r="AK79" s="51">
        <f>RANK(AK27,AK27:AK$47,AK$1)</f>
        <v>8</v>
      </c>
      <c r="AL79" s="51">
        <f>RANK(AL27,AL27:AL$47,AL$1)</f>
        <v>11</v>
      </c>
      <c r="AM79" s="51">
        <f>RANK(AM27,AM27:AM$47,AM$1)</f>
        <v>14</v>
      </c>
      <c r="AN79" s="51">
        <f>RANK(AN27,AN27:AN$47,AN$1)</f>
        <v>8</v>
      </c>
      <c r="AO79" s="51">
        <f t="shared" ref="AO79" si="53">AO27</f>
        <v>1000000</v>
      </c>
      <c r="AP79" s="117">
        <f>Adatkonzisztencia!K173</f>
        <v>1000007.4</v>
      </c>
      <c r="AQ79" s="51">
        <f>IF(Adatkonzisztencia!M173*Adatkonzisztencia!AM173&lt;=0,1,0)</f>
        <v>1</v>
      </c>
    </row>
    <row r="80" spans="30:43" ht="15.75" customHeight="1" x14ac:dyDescent="0.25">
      <c r="AD80" s="51" t="str">
        <f t="shared" si="45"/>
        <v>Electronic Arts</v>
      </c>
      <c r="AE80" s="51">
        <f t="shared" si="45"/>
        <v>2013</v>
      </c>
      <c r="AF80" s="51">
        <f>RANK(AF28,AF28:AF$47,AF$1)</f>
        <v>9</v>
      </c>
      <c r="AG80" s="51">
        <f>RANK(AG28,AG28:AG$47,AG$1)</f>
        <v>9</v>
      </c>
      <c r="AH80" s="51">
        <f>RANK(AH28,AH28:AH$47,AH$1)</f>
        <v>9</v>
      </c>
      <c r="AI80" s="51">
        <f>RANK(AI28,AI28:AI$47,AI$1)</f>
        <v>7</v>
      </c>
      <c r="AJ80" s="51">
        <f>RANK(AJ28,AJ28:AJ$47,AJ$1)</f>
        <v>6</v>
      </c>
      <c r="AK80" s="51">
        <f>RANK(AK28,AK28:AK$47,AK$1)</f>
        <v>5</v>
      </c>
      <c r="AL80" s="51">
        <f>RANK(AL28,AL28:AL$47,AL$1)</f>
        <v>17</v>
      </c>
      <c r="AM80" s="51">
        <f>RANK(AM28,AM28:AM$47,AM$1)</f>
        <v>10</v>
      </c>
      <c r="AN80" s="51">
        <f>RANK(AN28,AN28:AN$47,AN$1)</f>
        <v>6</v>
      </c>
      <c r="AO80" s="51">
        <f t="shared" ref="AO80" si="54">AO28</f>
        <v>1000000</v>
      </c>
      <c r="AP80" s="117">
        <f>Adatkonzisztencia!K174</f>
        <v>999971.9</v>
      </c>
      <c r="AQ80" s="51">
        <f>IF(Adatkonzisztencia!M174*Adatkonzisztencia!AM174&lt;=0,1,0)</f>
        <v>1</v>
      </c>
    </row>
    <row r="81" spans="30:43" ht="15.75" customHeight="1" x14ac:dyDescent="0.25">
      <c r="AD81" s="51" t="str">
        <f t="shared" si="45"/>
        <v>Electronic Arts</v>
      </c>
      <c r="AE81" s="51">
        <f t="shared" si="45"/>
        <v>2012</v>
      </c>
      <c r="AF81" s="51">
        <f>RANK(AF29,AF29:AF$47,AF$1)</f>
        <v>11</v>
      </c>
      <c r="AG81" s="51">
        <f>RANK(AG29,AG29:AG$47,AG$1)</f>
        <v>11</v>
      </c>
      <c r="AH81" s="51">
        <f>RANK(AH29,AH29:AH$47,AH$1)</f>
        <v>4</v>
      </c>
      <c r="AI81" s="51">
        <f>RANK(AI29,AI29:AI$47,AI$1)</f>
        <v>6</v>
      </c>
      <c r="AJ81" s="51">
        <f>RANK(AJ29,AJ29:AJ$47,AJ$1)</f>
        <v>6</v>
      </c>
      <c r="AK81" s="51">
        <f>RANK(AK29,AK29:AK$47,AK$1)</f>
        <v>7</v>
      </c>
      <c r="AL81" s="51">
        <f>RANK(AL29,AL29:AL$47,AL$1)</f>
        <v>18</v>
      </c>
      <c r="AM81" s="51">
        <f>RANK(AM29,AM29:AM$47,AM$1)</f>
        <v>5</v>
      </c>
      <c r="AN81" s="51">
        <f>RANK(AN29,AN29:AN$47,AN$1)</f>
        <v>6</v>
      </c>
      <c r="AO81" s="51">
        <f t="shared" ref="AO81" si="55">AO29</f>
        <v>1000000</v>
      </c>
      <c r="AP81" s="117">
        <f>Adatkonzisztencia!K175</f>
        <v>999975.9</v>
      </c>
      <c r="AQ81" s="51">
        <f>IF(Adatkonzisztencia!M175*Adatkonzisztencia!AM175&lt;=0,1,0)</f>
        <v>1</v>
      </c>
    </row>
    <row r="82" spans="30:43" ht="15.75" customHeight="1" x14ac:dyDescent="0.25">
      <c r="AD82" s="51" t="str">
        <f t="shared" si="45"/>
        <v>Electronic Arts</v>
      </c>
      <c r="AE82" s="51">
        <f t="shared" si="45"/>
        <v>2011</v>
      </c>
      <c r="AF82" s="51">
        <f>RANK(AF30,AF30:AF$47,AF$1)</f>
        <v>12</v>
      </c>
      <c r="AG82" s="51">
        <f>RANK(AG30,AG30:AG$47,AG$1)</f>
        <v>12</v>
      </c>
      <c r="AH82" s="51">
        <f>RANK(AH30,AH30:AH$47,AH$1)</f>
        <v>10</v>
      </c>
      <c r="AI82" s="51">
        <f>RANK(AI30,AI30:AI$47,AI$1)</f>
        <v>11</v>
      </c>
      <c r="AJ82" s="51">
        <f>RANK(AJ30,AJ30:AJ$47,AJ$1)</f>
        <v>11</v>
      </c>
      <c r="AK82" s="51">
        <f>RANK(AK30,AK30:AK$47,AK$1)</f>
        <v>10</v>
      </c>
      <c r="AL82" s="51">
        <f>RANK(AL30,AL30:AL$47,AL$1)</f>
        <v>14</v>
      </c>
      <c r="AM82" s="51">
        <f>RANK(AM30,AM30:AM$47,AM$1)</f>
        <v>7</v>
      </c>
      <c r="AN82" s="51">
        <f>RANK(AN30,AN30:AN$47,AN$1)</f>
        <v>11</v>
      </c>
      <c r="AO82" s="51">
        <f t="shared" ref="AO82" si="56">AO30</f>
        <v>1000000</v>
      </c>
      <c r="AP82" s="117">
        <f>Adatkonzisztencia!K176</f>
        <v>999991.4</v>
      </c>
      <c r="AQ82" s="51">
        <f>IF(Adatkonzisztencia!M176*Adatkonzisztencia!AM176&lt;=0,1,0)</f>
        <v>1</v>
      </c>
    </row>
    <row r="83" spans="30:43" ht="15.75" customHeight="1" x14ac:dyDescent="0.25">
      <c r="AD83" s="51" t="str">
        <f t="shared" si="45"/>
        <v>Electronic Arts</v>
      </c>
      <c r="AE83" s="51">
        <f t="shared" si="45"/>
        <v>2010</v>
      </c>
      <c r="AF83" s="51">
        <f>RANK(AF31,AF31:AF$47,AF$1)</f>
        <v>12</v>
      </c>
      <c r="AG83" s="51">
        <f>RANK(AG31,AG31:AG$47,AG$1)</f>
        <v>12</v>
      </c>
      <c r="AH83" s="51">
        <f>RANK(AH31,AH31:AH$47,AH$1)</f>
        <v>9</v>
      </c>
      <c r="AI83" s="51">
        <f>RANK(AI31,AI31:AI$47,AI$1)</f>
        <v>12</v>
      </c>
      <c r="AJ83" s="51">
        <f>RANK(AJ31,AJ31:AJ$47,AJ$1)</f>
        <v>12</v>
      </c>
      <c r="AK83" s="51">
        <f>RANK(AK31,AK31:AK$47,AK$1)</f>
        <v>9</v>
      </c>
      <c r="AL83" s="51">
        <f>RANK(AL31,AL31:AL$47,AL$1)</f>
        <v>9</v>
      </c>
      <c r="AM83" s="51">
        <f>RANK(AM31,AM31:AM$47,AM$1)</f>
        <v>5</v>
      </c>
      <c r="AN83" s="51">
        <f>RANK(AN31,AN31:AN$47,AN$1)</f>
        <v>13</v>
      </c>
      <c r="AO83" s="51">
        <f t="shared" ref="AO83" si="57">AO31</f>
        <v>1000000</v>
      </c>
      <c r="AP83" s="117">
        <f>Adatkonzisztencia!K177</f>
        <v>999996.4</v>
      </c>
      <c r="AQ83" s="51">
        <f>IF(Adatkonzisztencia!M177*Adatkonzisztencia!AM177&lt;=0,1,0)</f>
        <v>1</v>
      </c>
    </row>
    <row r="84" spans="30:43" ht="15.75" customHeight="1" x14ac:dyDescent="0.25">
      <c r="AD84" s="51" t="str">
        <f t="shared" si="45"/>
        <v>Electronic Arts</v>
      </c>
      <c r="AE84" s="51">
        <f t="shared" si="45"/>
        <v>2009</v>
      </c>
      <c r="AF84" s="51">
        <f>RANK(AF32,AF32:AF$47,AF$1)</f>
        <v>16</v>
      </c>
      <c r="AG84" s="51">
        <f>RANK(AG32,AG32:AG$47,AG$1)</f>
        <v>16</v>
      </c>
      <c r="AH84" s="51">
        <f>RANK(AH32,AH32:AH$47,AH$1)</f>
        <v>9</v>
      </c>
      <c r="AI84" s="51">
        <f>RANK(AI32,AI32:AI$47,AI$1)</f>
        <v>14</v>
      </c>
      <c r="AJ84" s="51">
        <f>RANK(AJ32,AJ32:AJ$47,AJ$1)</f>
        <v>14</v>
      </c>
      <c r="AK84" s="51">
        <f>RANK(AK32,AK32:AK$47,AK$1)</f>
        <v>14</v>
      </c>
      <c r="AL84" s="51">
        <f>RANK(AL32,AL32:AL$47,AL$1)</f>
        <v>12</v>
      </c>
      <c r="AM84" s="51">
        <f>RANK(AM32,AM32:AM$47,AM$1)</f>
        <v>2</v>
      </c>
      <c r="AN84" s="51">
        <f>RANK(AN32,AN32:AN$47,AN$1)</f>
        <v>14</v>
      </c>
      <c r="AO84" s="51">
        <f t="shared" ref="AO84" si="58">AO32</f>
        <v>1000000</v>
      </c>
      <c r="AP84" s="117">
        <f>Adatkonzisztencia!K178</f>
        <v>999978.4</v>
      </c>
      <c r="AQ84" s="51">
        <f>IF(Adatkonzisztencia!M178*Adatkonzisztencia!AM178&lt;=0,1,0)</f>
        <v>1</v>
      </c>
    </row>
    <row r="85" spans="30:43" ht="15.75" customHeight="1" x14ac:dyDescent="0.25">
      <c r="AD85" s="51" t="str">
        <f t="shared" si="45"/>
        <v>Take-Two Int.</v>
      </c>
      <c r="AE85" s="51">
        <f t="shared" si="45"/>
        <v>2025</v>
      </c>
      <c r="AF85" s="51">
        <f>RANK(AF33,AF33:AF$47,AF$1)</f>
        <v>1</v>
      </c>
      <c r="AG85" s="51">
        <f>RANK(AG33,AG33:AG$47,AG$1)</f>
        <v>1</v>
      </c>
      <c r="AH85" s="51">
        <f>RANK(AH33,AH33:AH$47,AH$1)</f>
        <v>9</v>
      </c>
      <c r="AI85" s="51">
        <f>RANK(AI33,AI33:AI$47,AI$1)</f>
        <v>15</v>
      </c>
      <c r="AJ85" s="51">
        <f>RANK(AJ33,AJ33:AJ$47,AJ$1)</f>
        <v>15</v>
      </c>
      <c r="AK85" s="51">
        <f>RANK(AK33,AK33:AK$47,AK$1)</f>
        <v>10</v>
      </c>
      <c r="AL85" s="51">
        <f>RANK(AL33,AL33:AL$47,AL$1)</f>
        <v>15</v>
      </c>
      <c r="AM85" s="51">
        <f>RANK(AM33,AM33:AM$47,AM$1)</f>
        <v>11</v>
      </c>
      <c r="AN85" s="51">
        <f>RANK(AN33,AN33:AN$47,AN$1)</f>
        <v>15</v>
      </c>
      <c r="AO85" s="51">
        <f t="shared" ref="AO85" si="59">AO33</f>
        <v>1000000</v>
      </c>
      <c r="AP85" s="117">
        <f>Adatkonzisztencia!K179</f>
        <v>999972.4</v>
      </c>
      <c r="AQ85" s="51">
        <f>IF(Adatkonzisztencia!M179*Adatkonzisztencia!AM179&lt;=0,1,0)</f>
        <v>1</v>
      </c>
    </row>
    <row r="86" spans="30:43" ht="15.75" customHeight="1" x14ac:dyDescent="0.25">
      <c r="AD86" s="51" t="str">
        <f t="shared" si="45"/>
        <v>Take-Two Int.</v>
      </c>
      <c r="AE86" s="51">
        <f t="shared" si="45"/>
        <v>2024</v>
      </c>
      <c r="AF86" s="51">
        <f>RANK(AF34,AF34:AF$47,AF$1)</f>
        <v>1</v>
      </c>
      <c r="AG86" s="51">
        <f>RANK(AG34,AG34:AG$47,AG$1)</f>
        <v>1</v>
      </c>
      <c r="AH86" s="51">
        <f>RANK(AH34,AH34:AH$47,AH$1)</f>
        <v>10</v>
      </c>
      <c r="AI86" s="51">
        <f>RANK(AI34,AI34:AI$47,AI$1)</f>
        <v>12</v>
      </c>
      <c r="AJ86" s="51">
        <f>RANK(AJ34,AJ34:AJ$47,AJ$1)</f>
        <v>14</v>
      </c>
      <c r="AK86" s="51">
        <f>RANK(AK34,AK34:AK$47,AK$1)</f>
        <v>11</v>
      </c>
      <c r="AL86" s="51">
        <f>RANK(AL34,AL34:AL$47,AL$1)</f>
        <v>12</v>
      </c>
      <c r="AM86" s="51">
        <f>RANK(AM34,AM34:AM$47,AM$1)</f>
        <v>11</v>
      </c>
      <c r="AN86" s="51">
        <f>RANK(AN34,AN34:AN$47,AN$1)</f>
        <v>14</v>
      </c>
      <c r="AO86" s="51">
        <f t="shared" ref="AO86" si="60">AO34</f>
        <v>1000000</v>
      </c>
      <c r="AP86" s="117">
        <f>Adatkonzisztencia!K180</f>
        <v>1000003.4</v>
      </c>
      <c r="AQ86" s="51">
        <f>IF(Adatkonzisztencia!M180*Adatkonzisztencia!AM180&lt;=0,1,0)</f>
        <v>1</v>
      </c>
    </row>
    <row r="87" spans="30:43" ht="15.75" customHeight="1" x14ac:dyDescent="0.25">
      <c r="AD87" s="51" t="str">
        <f t="shared" si="45"/>
        <v>Take-Two Int.</v>
      </c>
      <c r="AE87" s="51">
        <f t="shared" si="45"/>
        <v>2023</v>
      </c>
      <c r="AF87" s="51">
        <f>RANK(AF35,AF35:AF$47,AF$1)</f>
        <v>1</v>
      </c>
      <c r="AG87" s="51">
        <f>RANK(AG35,AG35:AG$47,AG$1)</f>
        <v>1</v>
      </c>
      <c r="AH87" s="51">
        <f>RANK(AH35,AH35:AH$47,AH$1)</f>
        <v>6</v>
      </c>
      <c r="AI87" s="51">
        <f>RANK(AI35,AI35:AI$47,AI$1)</f>
        <v>11</v>
      </c>
      <c r="AJ87" s="51">
        <f>RANK(AJ35,AJ35:AJ$47,AJ$1)</f>
        <v>12</v>
      </c>
      <c r="AK87" s="51">
        <f>RANK(AK35,AK35:AK$47,AK$1)</f>
        <v>10</v>
      </c>
      <c r="AL87" s="51">
        <f>RANK(AL35,AL35:AL$47,AL$1)</f>
        <v>12</v>
      </c>
      <c r="AM87" s="51">
        <f>RANK(AM35,AM35:AM$47,AM$1)</f>
        <v>3</v>
      </c>
      <c r="AN87" s="51">
        <f>RANK(AN35,AN35:AN$47,AN$1)</f>
        <v>13</v>
      </c>
      <c r="AO87" s="51">
        <f t="shared" ref="AO87" si="61">AO35</f>
        <v>1000000</v>
      </c>
      <c r="AP87" s="117">
        <f>Adatkonzisztencia!K181</f>
        <v>1000020.4</v>
      </c>
      <c r="AQ87" s="51">
        <f>IF(Adatkonzisztencia!M181*Adatkonzisztencia!AM181&lt;=0,1,0)</f>
        <v>1</v>
      </c>
    </row>
    <row r="88" spans="30:43" ht="15.75" customHeight="1" x14ac:dyDescent="0.25">
      <c r="AD88" s="51" t="str">
        <f t="shared" ref="AD88:AE99" si="62">AD36</f>
        <v>Take-Two Int.</v>
      </c>
      <c r="AE88" s="51">
        <f t="shared" si="62"/>
        <v>2022</v>
      </c>
      <c r="AF88" s="51">
        <f>RANK(AF36,AF36:AF$47,AF$1)</f>
        <v>1</v>
      </c>
      <c r="AG88" s="51">
        <f>RANK(AG36,AG36:AG$47,AG$1)</f>
        <v>1</v>
      </c>
      <c r="AH88" s="51">
        <f>RANK(AH36,AH36:AH$47,AH$1)</f>
        <v>4</v>
      </c>
      <c r="AI88" s="51">
        <f>RANK(AI36,AI36:AI$47,AI$1)</f>
        <v>5</v>
      </c>
      <c r="AJ88" s="51">
        <f>RANK(AJ36,AJ36:AJ$47,AJ$1)</f>
        <v>5</v>
      </c>
      <c r="AK88" s="51">
        <f>RANK(AK36,AK36:AK$47,AK$1)</f>
        <v>9</v>
      </c>
      <c r="AL88" s="51">
        <f>RANK(AL36,AL36:AL$47,AL$1)</f>
        <v>5</v>
      </c>
      <c r="AM88" s="51">
        <f>RANK(AM36,AM36:AM$47,AM$1)</f>
        <v>7</v>
      </c>
      <c r="AN88" s="51">
        <f>RANK(AN36,AN36:AN$47,AN$1)</f>
        <v>5</v>
      </c>
      <c r="AO88" s="51">
        <f t="shared" ref="AO88" si="63">AO36</f>
        <v>1000000</v>
      </c>
      <c r="AP88" s="117">
        <f>Adatkonzisztencia!K182</f>
        <v>1000058.9</v>
      </c>
      <c r="AQ88" s="51">
        <f>IF(Adatkonzisztencia!M182*Adatkonzisztencia!AM182&lt;=0,1,0)</f>
        <v>1</v>
      </c>
    </row>
    <row r="89" spans="30:43" ht="15.75" customHeight="1" x14ac:dyDescent="0.25">
      <c r="AD89" s="51" t="str">
        <f t="shared" si="62"/>
        <v>Take-Two Int.</v>
      </c>
      <c r="AE89" s="51">
        <f t="shared" si="62"/>
        <v>2021</v>
      </c>
      <c r="AF89" s="51">
        <f>RANK(AF37,AF37:AF$47,AF$1)</f>
        <v>1</v>
      </c>
      <c r="AG89" s="51">
        <f>RANK(AG37,AG37:AG$47,AG$1)</f>
        <v>1</v>
      </c>
      <c r="AH89" s="51">
        <f>RANK(AH37,AH37:AH$47,AH$1)</f>
        <v>2</v>
      </c>
      <c r="AI89" s="51">
        <f>RANK(AI37,AI37:AI$47,AI$1)</f>
        <v>1</v>
      </c>
      <c r="AJ89" s="51">
        <f>RANK(AJ37,AJ37:AJ$47,AJ$1)</f>
        <v>1</v>
      </c>
      <c r="AK89" s="51">
        <f>RANK(AK37,AK37:AK$47,AK$1)</f>
        <v>1</v>
      </c>
      <c r="AL89" s="51">
        <f>RANK(AL37,AL37:AL$47,AL$1)</f>
        <v>2</v>
      </c>
      <c r="AM89" s="51">
        <f>RANK(AM37,AM37:AM$47,AM$1)</f>
        <v>4</v>
      </c>
      <c r="AN89" s="51">
        <f>RANK(AN37,AN37:AN$47,AN$1)</f>
        <v>2</v>
      </c>
      <c r="AO89" s="51">
        <f t="shared" ref="AO89" si="64">AO37</f>
        <v>1000000</v>
      </c>
      <c r="AP89" s="117">
        <f>Adatkonzisztencia!K183</f>
        <v>1000086.4</v>
      </c>
      <c r="AQ89" s="51">
        <f>IF(Adatkonzisztencia!M183*Adatkonzisztencia!AM183&lt;=0,1,0)</f>
        <v>1</v>
      </c>
    </row>
    <row r="90" spans="30:43" ht="15.75" customHeight="1" x14ac:dyDescent="0.25">
      <c r="AD90" s="51" t="str">
        <f t="shared" si="62"/>
        <v>Take-Two Int.</v>
      </c>
      <c r="AE90" s="51">
        <f t="shared" si="62"/>
        <v>2020</v>
      </c>
      <c r="AF90" s="51">
        <f>RANK(AF38,AF38:AF$47,AF$1)</f>
        <v>1</v>
      </c>
      <c r="AG90" s="51">
        <f>RANK(AG38,AG38:AG$47,AG$1)</f>
        <v>1</v>
      </c>
      <c r="AH90" s="51">
        <f>RANK(AH38,AH38:AH$47,AH$1)</f>
        <v>2</v>
      </c>
      <c r="AI90" s="51">
        <f>RANK(AI38,AI38:AI$47,AI$1)</f>
        <v>3</v>
      </c>
      <c r="AJ90" s="51">
        <f>RANK(AJ38,AJ38:AJ$47,AJ$1)</f>
        <v>2</v>
      </c>
      <c r="AK90" s="51">
        <f>RANK(AK38,AK38:AK$47,AK$1)</f>
        <v>2</v>
      </c>
      <c r="AL90" s="51">
        <f>RANK(AL38,AL38:AL$47,AL$1)</f>
        <v>2</v>
      </c>
      <c r="AM90" s="51">
        <f>RANK(AM38,AM38:AM$47,AM$1)</f>
        <v>3</v>
      </c>
      <c r="AN90" s="51">
        <f>RANK(AN38,AN38:AN$47,AN$1)</f>
        <v>2</v>
      </c>
      <c r="AO90" s="51">
        <f t="shared" ref="AO90" si="65">AO38</f>
        <v>1000000</v>
      </c>
      <c r="AP90" s="117">
        <f>Adatkonzisztencia!K184</f>
        <v>1000083.4</v>
      </c>
      <c r="AQ90" s="51">
        <f>IF(Adatkonzisztencia!M184*Adatkonzisztencia!AM184&lt;=0,1,0)</f>
        <v>1</v>
      </c>
    </row>
    <row r="91" spans="30:43" ht="15.75" customHeight="1" x14ac:dyDescent="0.25">
      <c r="AD91" s="51" t="str">
        <f t="shared" si="62"/>
        <v>Take-Two Int.</v>
      </c>
      <c r="AE91" s="51">
        <f t="shared" si="62"/>
        <v>2019</v>
      </c>
      <c r="AF91" s="51">
        <f>RANK(AF39,AF39:AF$47,AF$1)</f>
        <v>1</v>
      </c>
      <c r="AG91" s="51">
        <f>RANK(AG39,AG39:AG$47,AG$1)</f>
        <v>1</v>
      </c>
      <c r="AH91" s="51">
        <f>RANK(AH39,AH39:AH$47,AH$1)</f>
        <v>2</v>
      </c>
      <c r="AI91" s="51">
        <f>RANK(AI39,AI39:AI$47,AI$1)</f>
        <v>2</v>
      </c>
      <c r="AJ91" s="51">
        <f>RANK(AJ39,AJ39:AJ$47,AJ$1)</f>
        <v>2</v>
      </c>
      <c r="AK91" s="51">
        <f>RANK(AK39,AK39:AK$47,AK$1)</f>
        <v>2</v>
      </c>
      <c r="AL91" s="51">
        <f>RANK(AL39,AL39:AL$47,AL$1)</f>
        <v>5</v>
      </c>
      <c r="AM91" s="51">
        <f>RANK(AM39,AM39:AM$47,AM$1)</f>
        <v>4</v>
      </c>
      <c r="AN91" s="51">
        <f>RANK(AN39,AN39:AN$47,AN$1)</f>
        <v>2</v>
      </c>
      <c r="AO91" s="51">
        <f t="shared" ref="AO91" si="66">AO39</f>
        <v>1000000</v>
      </c>
      <c r="AP91" s="117">
        <f>Adatkonzisztencia!K185</f>
        <v>1000079.9</v>
      </c>
      <c r="AQ91" s="51">
        <f>IF(Adatkonzisztencia!M185*Adatkonzisztencia!AM185&lt;=0,1,0)</f>
        <v>1</v>
      </c>
    </row>
    <row r="92" spans="30:43" ht="15.75" customHeight="1" x14ac:dyDescent="0.25">
      <c r="AD92" s="51" t="str">
        <f t="shared" si="62"/>
        <v>Take-Two Int.</v>
      </c>
      <c r="AE92" s="51">
        <f t="shared" si="62"/>
        <v>2018</v>
      </c>
      <c r="AF92" s="51">
        <f>RANK(AF40,AF40:AF$47,AF$1)</f>
        <v>1</v>
      </c>
      <c r="AG92" s="51">
        <f>RANK(AG40,AG40:AG$47,AG$1)</f>
        <v>1</v>
      </c>
      <c r="AH92" s="51">
        <f>RANK(AH40,AH40:AH$47,AH$1)</f>
        <v>7</v>
      </c>
      <c r="AI92" s="51">
        <f>RANK(AI40,AI40:AI$47,AI$1)</f>
        <v>6</v>
      </c>
      <c r="AJ92" s="51">
        <f>RANK(AJ40,AJ40:AJ$47,AJ$1)</f>
        <v>6</v>
      </c>
      <c r="AK92" s="51">
        <f>RANK(AK40,AK40:AK$47,AK$1)</f>
        <v>2</v>
      </c>
      <c r="AL92" s="51">
        <f>RANK(AL40,AL40:AL$47,AL$1)</f>
        <v>3</v>
      </c>
      <c r="AM92" s="51">
        <f>RANK(AM40,AM40:AM$47,AM$1)</f>
        <v>8</v>
      </c>
      <c r="AN92" s="51">
        <f>RANK(AN40,AN40:AN$47,AN$1)</f>
        <v>5</v>
      </c>
      <c r="AO92" s="51">
        <f t="shared" ref="AO92" si="67">AO40</f>
        <v>1000000</v>
      </c>
      <c r="AP92" s="117">
        <f>Adatkonzisztencia!K186</f>
        <v>1000062.4</v>
      </c>
      <c r="AQ92" s="51">
        <f>IF(Adatkonzisztencia!M186*Adatkonzisztencia!AM186&lt;=0,1,0)</f>
        <v>1</v>
      </c>
    </row>
    <row r="93" spans="30:43" ht="15.75" customHeight="1" x14ac:dyDescent="0.25">
      <c r="AD93" s="51" t="str">
        <f t="shared" si="62"/>
        <v>Take-Two Int.</v>
      </c>
      <c r="AE93" s="51">
        <f t="shared" si="62"/>
        <v>2017</v>
      </c>
      <c r="AF93" s="51">
        <f>RANK(AF41,AF41:AF$47,AF$1)</f>
        <v>2</v>
      </c>
      <c r="AG93" s="51">
        <f>RANK(AG41,AG41:AG$47,AG$1)</f>
        <v>2</v>
      </c>
      <c r="AH93" s="51">
        <f>RANK(AH41,AH41:AH$47,AH$1)</f>
        <v>5</v>
      </c>
      <c r="AI93" s="51">
        <f>RANK(AI41,AI41:AI$47,AI$1)</f>
        <v>2</v>
      </c>
      <c r="AJ93" s="51">
        <f>RANK(AJ41,AJ41:AJ$47,AJ$1)</f>
        <v>2</v>
      </c>
      <c r="AK93" s="51">
        <f>RANK(AK41,AK41:AK$47,AK$1)</f>
        <v>2</v>
      </c>
      <c r="AL93" s="51">
        <f>RANK(AL41,AL41:AL$47,AL$1)</f>
        <v>3</v>
      </c>
      <c r="AM93" s="51">
        <f>RANK(AM41,AM41:AM$47,AM$1)</f>
        <v>5</v>
      </c>
      <c r="AN93" s="51">
        <f>RANK(AN41,AN41:AN$47,AN$1)</f>
        <v>2</v>
      </c>
      <c r="AO93" s="51">
        <f t="shared" ref="AO93" si="68">AO41</f>
        <v>1000000</v>
      </c>
      <c r="AP93" s="117">
        <f>Adatkonzisztencia!K187</f>
        <v>1000076.4</v>
      </c>
      <c r="AQ93" s="51">
        <f>IF(Adatkonzisztencia!M187*Adatkonzisztencia!AM187&lt;=0,1,0)</f>
        <v>1</v>
      </c>
    </row>
    <row r="94" spans="30:43" ht="15.75" customHeight="1" x14ac:dyDescent="0.25">
      <c r="AD94" s="51" t="str">
        <f t="shared" si="62"/>
        <v>Take-Two Int.</v>
      </c>
      <c r="AE94" s="51">
        <f t="shared" si="62"/>
        <v>2016</v>
      </c>
      <c r="AF94" s="51">
        <f>RANK(AF42,AF42:AF$47,AF$1)</f>
        <v>1</v>
      </c>
      <c r="AG94" s="51">
        <f>RANK(AG42,AG42:AG$47,AG$1)</f>
        <v>1</v>
      </c>
      <c r="AH94" s="51">
        <f>RANK(AH42,AH42:AH$47,AH$1)</f>
        <v>5</v>
      </c>
      <c r="AI94" s="51">
        <f>RANK(AI42,AI42:AI$47,AI$1)</f>
        <v>2</v>
      </c>
      <c r="AJ94" s="51">
        <f>RANK(AJ42,AJ42:AJ$47,AJ$1)</f>
        <v>2</v>
      </c>
      <c r="AK94" s="51">
        <f>RANK(AK42,AK42:AK$47,AK$1)</f>
        <v>3</v>
      </c>
      <c r="AL94" s="51">
        <f>RANK(AL42,AL42:AL$47,AL$1)</f>
        <v>2</v>
      </c>
      <c r="AM94" s="51">
        <f>RANK(AM42,AM42:AM$47,AM$1)</f>
        <v>4</v>
      </c>
      <c r="AN94" s="51">
        <f>RANK(AN42,AN42:AN$47,AN$1)</f>
        <v>2</v>
      </c>
      <c r="AO94" s="51">
        <f t="shared" ref="AO94" si="69">AO42</f>
        <v>1000000</v>
      </c>
      <c r="AP94" s="117">
        <f>Adatkonzisztencia!K188</f>
        <v>1000079.4</v>
      </c>
      <c r="AQ94" s="51">
        <f>IF(Adatkonzisztencia!M188*Adatkonzisztencia!AM188&lt;=0,1,0)</f>
        <v>1</v>
      </c>
    </row>
    <row r="95" spans="30:43" ht="15.75" customHeight="1" x14ac:dyDescent="0.25">
      <c r="AD95" s="51" t="str">
        <f t="shared" si="62"/>
        <v>Take-Two Int.</v>
      </c>
      <c r="AE95" s="51">
        <f t="shared" si="62"/>
        <v>2015</v>
      </c>
      <c r="AF95" s="51">
        <f>RANK(AF43,AF43:AF$47,AF$1)</f>
        <v>1</v>
      </c>
      <c r="AG95" s="51">
        <f>RANK(AG43,AG43:AG$47,AG$1)</f>
        <v>1</v>
      </c>
      <c r="AH95" s="51">
        <f>RANK(AH43,AH43:AH$47,AH$1)</f>
        <v>5</v>
      </c>
      <c r="AI95" s="51">
        <f>RANK(AI43,AI43:AI$47,AI$1)</f>
        <v>5</v>
      </c>
      <c r="AJ95" s="51">
        <f>RANK(AJ43,AJ43:AJ$47,AJ$1)</f>
        <v>5</v>
      </c>
      <c r="AK95" s="51">
        <f>RANK(AK43,AK43:AK$47,AK$1)</f>
        <v>5</v>
      </c>
      <c r="AL95" s="51">
        <f>RANK(AL43,AL43:AL$47,AL$1)</f>
        <v>1</v>
      </c>
      <c r="AM95" s="51">
        <f>RANK(AM43,AM43:AM$47,AM$1)</f>
        <v>4</v>
      </c>
      <c r="AN95" s="51">
        <f>RANK(AN43,AN43:AN$47,AN$1)</f>
        <v>5</v>
      </c>
      <c r="AO95" s="51">
        <f t="shared" ref="AO95" si="70">AO43</f>
        <v>1000000</v>
      </c>
      <c r="AP95" s="117">
        <f>Adatkonzisztencia!K189</f>
        <v>1000078.9</v>
      </c>
      <c r="AQ95" s="51">
        <f>IF(Adatkonzisztencia!M189*Adatkonzisztencia!AM189&lt;=0,1,0)</f>
        <v>1</v>
      </c>
    </row>
    <row r="96" spans="30:43" ht="15.75" customHeight="1" x14ac:dyDescent="0.25">
      <c r="AD96" s="51" t="str">
        <f t="shared" si="62"/>
        <v>Take-Two Int.</v>
      </c>
      <c r="AE96" s="51">
        <f t="shared" si="62"/>
        <v>2014</v>
      </c>
      <c r="AF96" s="51">
        <f>RANK(AF44,AF44:AF$47,AF$1)</f>
        <v>4</v>
      </c>
      <c r="AG96" s="51">
        <f>RANK(AG44,AG44:AG$47,AG$1)</f>
        <v>4</v>
      </c>
      <c r="AH96" s="51">
        <f>RANK(AH44,AH44:AH$47,AH$1)</f>
        <v>1</v>
      </c>
      <c r="AI96" s="51">
        <f>RANK(AI44,AI44:AI$47,AI$1)</f>
        <v>1</v>
      </c>
      <c r="AJ96" s="51">
        <f>RANK(AJ44,AJ44:AJ$47,AJ$1)</f>
        <v>1</v>
      </c>
      <c r="AK96" s="51">
        <f>RANK(AK44,AK44:AK$47,AK$1)</f>
        <v>1</v>
      </c>
      <c r="AL96" s="51">
        <f>RANK(AL44,AL44:AL$47,AL$1)</f>
        <v>3</v>
      </c>
      <c r="AM96" s="51">
        <f>RANK(AM44,AM44:AM$47,AM$1)</f>
        <v>1</v>
      </c>
      <c r="AN96" s="51">
        <f>RANK(AN44,AN44:AN$47,AN$1)</f>
        <v>1</v>
      </c>
      <c r="AO96" s="51">
        <f t="shared" ref="AO96" si="71">AO44</f>
        <v>1000000</v>
      </c>
      <c r="AP96" s="117">
        <f>Adatkonzisztencia!K190</f>
        <v>1000091.4</v>
      </c>
      <c r="AQ96" s="51">
        <f>IF(Adatkonzisztencia!M190*Adatkonzisztencia!AM190&lt;=0,1,0)</f>
        <v>1</v>
      </c>
    </row>
    <row r="97" spans="30:43" ht="15.75" customHeight="1" x14ac:dyDescent="0.25">
      <c r="AD97" s="51" t="str">
        <f t="shared" si="62"/>
        <v>Take-Two Int.</v>
      </c>
      <c r="AE97" s="51">
        <f t="shared" si="62"/>
        <v>2013</v>
      </c>
      <c r="AF97" s="51">
        <f>RANK(AF45,AF45:AF$47,AF$1)</f>
        <v>2</v>
      </c>
      <c r="AG97" s="51">
        <f>RANK(AG45,AG45:AG$47,AG$1)</f>
        <v>2</v>
      </c>
      <c r="AH97" s="51">
        <f>RANK(AH45,AH45:AH$47,AH$1)</f>
        <v>1</v>
      </c>
      <c r="AI97" s="51">
        <f>RANK(AI45,AI45:AI$47,AI$1)</f>
        <v>1</v>
      </c>
      <c r="AJ97" s="51">
        <f>RANK(AJ45,AJ45:AJ$47,AJ$1)</f>
        <v>1</v>
      </c>
      <c r="AK97" s="51">
        <f>RANK(AK45,AK45:AK$47,AK$1)</f>
        <v>2</v>
      </c>
      <c r="AL97" s="51">
        <f>RANK(AL45,AL45:AL$47,AL$1)</f>
        <v>3</v>
      </c>
      <c r="AM97" s="51">
        <f>RANK(AM45,AM45:AM$47,AM$1)</f>
        <v>2</v>
      </c>
      <c r="AN97" s="51">
        <f>RANK(AN45,AN45:AN$47,AN$1)</f>
        <v>1</v>
      </c>
      <c r="AO97" s="51">
        <f t="shared" ref="AO97" si="72">AO45</f>
        <v>1000000</v>
      </c>
      <c r="AP97" s="117">
        <f>Adatkonzisztencia!K191</f>
        <v>1000093.4</v>
      </c>
      <c r="AQ97" s="51">
        <f>IF(Adatkonzisztencia!M191*Adatkonzisztencia!AM191&lt;=0,1,0)</f>
        <v>1</v>
      </c>
    </row>
    <row r="98" spans="30:43" ht="15.75" customHeight="1" x14ac:dyDescent="0.25">
      <c r="AD98" s="51" t="str">
        <f t="shared" si="62"/>
        <v>Take-Two Int.</v>
      </c>
      <c r="AE98" s="51">
        <f t="shared" si="62"/>
        <v>2012</v>
      </c>
      <c r="AF98" s="51">
        <f>RANK(AF46,AF46:AF$47,AF$1)</f>
        <v>1</v>
      </c>
      <c r="AG98" s="51">
        <f>RANK(AG46,AG46:AG$47,AG$1)</f>
        <v>1</v>
      </c>
      <c r="AH98" s="51">
        <f>RANK(AH46,AH46:AH$47,AH$1)</f>
        <v>2</v>
      </c>
      <c r="AI98" s="51">
        <f>RANK(AI46,AI46:AI$47,AI$1)</f>
        <v>2</v>
      </c>
      <c r="AJ98" s="51">
        <f>RANK(AJ46,AJ46:AJ$47,AJ$1)</f>
        <v>2</v>
      </c>
      <c r="AK98" s="51">
        <f>RANK(AK46,AK46:AK$47,AK$1)</f>
        <v>2</v>
      </c>
      <c r="AL98" s="51">
        <f>RANK(AL46,AL46:AL$47,AL$1)</f>
        <v>1</v>
      </c>
      <c r="AM98" s="51">
        <f>RANK(AM46,AM46:AM$47,AM$1)</f>
        <v>2</v>
      </c>
      <c r="AN98" s="51">
        <f>RANK(AN46,AN46:AN$47,AN$1)</f>
        <v>2</v>
      </c>
      <c r="AO98" s="51">
        <f t="shared" ref="AO98" si="73">AO46</f>
        <v>1000000</v>
      </c>
      <c r="AP98" s="117">
        <f>Adatkonzisztencia!K192</f>
        <v>1000095.9</v>
      </c>
      <c r="AQ98" s="51">
        <f>IF(Adatkonzisztencia!M192*Adatkonzisztencia!AM192&lt;=0,1,0)</f>
        <v>1</v>
      </c>
    </row>
    <row r="99" spans="30:43" ht="15.75" customHeight="1" x14ac:dyDescent="0.25">
      <c r="AD99" s="51" t="str">
        <f t="shared" si="62"/>
        <v>Take-Two Int.</v>
      </c>
      <c r="AE99" s="51">
        <f t="shared" si="62"/>
        <v>2011</v>
      </c>
      <c r="AF99" s="51">
        <f>RANK(AF47,AF47:AF$47,AF$1)</f>
        <v>1</v>
      </c>
      <c r="AG99" s="51">
        <f>RANK(AG47,AG47:AG$47,AG$1)</f>
        <v>1</v>
      </c>
      <c r="AH99" s="51">
        <f>RANK(AH47,AH47:AH$47,AH$1)</f>
        <v>1</v>
      </c>
      <c r="AI99" s="51">
        <f>RANK(AI47,AI47:AI$47,AI$1)</f>
        <v>1</v>
      </c>
      <c r="AJ99" s="51">
        <f>RANK(AJ47,AJ47:AJ$47,AJ$1)</f>
        <v>1</v>
      </c>
      <c r="AK99" s="51">
        <f>RANK(AK47,AK47:AK$47,AK$1)</f>
        <v>1</v>
      </c>
      <c r="AL99" s="51">
        <f>RANK(AL47,AL47:AL$47,AL$1)</f>
        <v>1</v>
      </c>
      <c r="AM99" s="51">
        <f>RANK(AM47,AM47:AM$47,AM$1)</f>
        <v>1</v>
      </c>
      <c r="AN99" s="51">
        <f>RANK(AN47,AN47:AN$47,AN$1)</f>
        <v>1</v>
      </c>
      <c r="AO99" s="51">
        <f t="shared" ref="AO99" si="74">AO47</f>
        <v>1000000</v>
      </c>
      <c r="AP99" s="117">
        <f>Adatkonzisztencia!K193</f>
        <v>1000108.9</v>
      </c>
      <c r="AQ99" s="51">
        <f>IF(Adatkonzisztencia!M193*Adatkonzisztencia!AM193&lt;=0,1,0)</f>
        <v>1</v>
      </c>
    </row>
  </sheetData>
  <conditionalFormatting sqref="AF55:AN9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6A99D-38D1-49C6-B0BE-2FAD9014B676}">
  <dimension ref="A1:D14"/>
  <sheetViews>
    <sheetView workbookViewId="0"/>
  </sheetViews>
  <sheetFormatPr defaultRowHeight="12.5" x14ac:dyDescent="0.25"/>
  <cols>
    <col min="1" max="1" width="14" bestFit="1" customWidth="1"/>
    <col min="2" max="2" width="11.26953125" bestFit="1" customWidth="1"/>
    <col min="3" max="3" width="8.81640625" bestFit="1" customWidth="1"/>
    <col min="4" max="4" width="18.7265625" bestFit="1" customWidth="1"/>
  </cols>
  <sheetData>
    <row r="1" spans="1:4" ht="13" x14ac:dyDescent="0.3">
      <c r="A1" s="99" t="str">
        <f>'OAM+Idealitási Mátrix'!A2</f>
        <v>Cég neve</v>
      </c>
      <c r="B1" s="99" t="str">
        <f>'OAM+Idealitási Mátrix'!B2</f>
        <v>Pénzügyi Év</v>
      </c>
      <c r="C1" s="99" t="str">
        <f>'OAM+Idealitási Mátrix'!C2</f>
        <v>Pénznem</v>
      </c>
      <c r="D1" s="99" t="str">
        <f>'OAM+Idealitási Mátrix'!D2</f>
        <v>Teljes Bevétel (Millió)</v>
      </c>
    </row>
    <row r="2" spans="1:4" x14ac:dyDescent="0.25">
      <c r="A2" s="51" t="str">
        <f>'OAM+Idealitási Mátrix'!A15</f>
        <v>CD Projekt Red</v>
      </c>
      <c r="B2" s="51">
        <f>'OAM+Idealitási Mátrix'!B15</f>
        <v>2012</v>
      </c>
      <c r="C2" s="51" t="str">
        <f>'OAM+Idealitási Mátrix'!C15</f>
        <v>USD</v>
      </c>
      <c r="D2" s="57">
        <f>'OAM+Idealitási Mátrix'!D15</f>
        <v>31.713699999999999</v>
      </c>
    </row>
    <row r="3" spans="1:4" x14ac:dyDescent="0.25">
      <c r="A3" s="51" t="str">
        <f>'OAM+Idealitási Mátrix'!A14</f>
        <v>CD Projekt Red</v>
      </c>
      <c r="B3" s="51">
        <f>'OAM+Idealitási Mátrix'!B14</f>
        <v>2013</v>
      </c>
      <c r="C3" s="51" t="str">
        <f>'OAM+Idealitási Mátrix'!C14</f>
        <v>USD</v>
      </c>
      <c r="D3" s="57">
        <f>'OAM+Idealitási Mátrix'!D14</f>
        <v>29.592599999999997</v>
      </c>
    </row>
    <row r="4" spans="1:4" x14ac:dyDescent="0.25">
      <c r="A4" s="51" t="str">
        <f>'OAM+Idealitási Mátrix'!A13</f>
        <v>CD Projekt Red</v>
      </c>
      <c r="B4" s="51">
        <f>'OAM+Idealitási Mátrix'!B13</f>
        <v>2014</v>
      </c>
      <c r="C4" s="51" t="str">
        <f>'OAM+Idealitási Mátrix'!C13</f>
        <v>USD</v>
      </c>
      <c r="D4" s="57">
        <f>'OAM+Idealitási Mátrix'!D13</f>
        <v>30.393599999999999</v>
      </c>
    </row>
    <row r="5" spans="1:4" x14ac:dyDescent="0.25">
      <c r="A5" s="51" t="str">
        <f>'OAM+Idealitási Mátrix'!A12</f>
        <v>CD Projekt Red</v>
      </c>
      <c r="B5" s="51">
        <f>'OAM+Idealitási Mátrix'!B12</f>
        <v>2015</v>
      </c>
      <c r="C5" s="51" t="str">
        <f>'OAM+Idealitási Mátrix'!C12</f>
        <v>USD</v>
      </c>
      <c r="D5" s="57">
        <f>'OAM+Idealitási Mátrix'!D12</f>
        <v>212.268</v>
      </c>
    </row>
    <row r="6" spans="1:4" x14ac:dyDescent="0.25">
      <c r="A6" s="51" t="str">
        <f>'OAM+Idealitási Mátrix'!A11</f>
        <v>CD Projekt Red</v>
      </c>
      <c r="B6" s="51">
        <f>'OAM+Idealitási Mátrix'!B11</f>
        <v>2016</v>
      </c>
      <c r="C6" s="51" t="str">
        <f>'OAM+Idealitási Mátrix'!C11</f>
        <v>USD</v>
      </c>
      <c r="D6" s="57">
        <f>'OAM+Idealitási Mátrix'!D11</f>
        <v>147.81039999999999</v>
      </c>
    </row>
    <row r="7" spans="1:4" x14ac:dyDescent="0.25">
      <c r="A7" s="51" t="str">
        <f>'OAM+Idealitási Mátrix'!A10</f>
        <v>CD Projekt Red</v>
      </c>
      <c r="B7" s="51">
        <f>'OAM+Idealitási Mátrix'!B10</f>
        <v>2017</v>
      </c>
      <c r="C7" s="51" t="str">
        <f>'OAM+Idealitási Mátrix'!C10</f>
        <v>USD</v>
      </c>
      <c r="D7" s="57">
        <f>'OAM+Idealitási Mátrix'!D10</f>
        <v>122.64870000000001</v>
      </c>
    </row>
    <row r="8" spans="1:4" x14ac:dyDescent="0.25">
      <c r="A8" s="51" t="str">
        <f>'OAM+Idealitási Mátrix'!A9</f>
        <v>CD Projekt Red</v>
      </c>
      <c r="B8" s="51">
        <f>'OAM+Idealitási Mátrix'!B9</f>
        <v>2018</v>
      </c>
      <c r="C8" s="51" t="str">
        <f>'OAM+Idealitási Mátrix'!C9</f>
        <v>USD</v>
      </c>
      <c r="D8" s="57">
        <f>'OAM+Idealitási Mátrix'!D9</f>
        <v>100.0791</v>
      </c>
    </row>
    <row r="9" spans="1:4" x14ac:dyDescent="0.25">
      <c r="A9" s="51" t="str">
        <f>'OAM+Idealitási Mátrix'!A8</f>
        <v>CD Projekt Red</v>
      </c>
      <c r="B9" s="51">
        <f>'OAM+Idealitási Mátrix'!B8</f>
        <v>2019</v>
      </c>
      <c r="C9" s="51" t="str">
        <f>'OAM+Idealitási Mátrix'!C8</f>
        <v>USD</v>
      </c>
      <c r="D9" s="57">
        <f>'OAM+Idealitási Mátrix'!D8</f>
        <v>135.5642</v>
      </c>
    </row>
    <row r="10" spans="1:4" x14ac:dyDescent="0.25">
      <c r="A10" s="51" t="str">
        <f>'OAM+Idealitási Mátrix'!A7</f>
        <v>CD Projekt Red</v>
      </c>
      <c r="B10" s="51">
        <f>'OAM+Idealitási Mátrix'!B7</f>
        <v>2020</v>
      </c>
      <c r="C10" s="51" t="str">
        <f>'OAM+Idealitási Mátrix'!C7</f>
        <v>USD</v>
      </c>
      <c r="D10" s="57">
        <f>'OAM+Idealitási Mátrix'!D7</f>
        <v>548.43960000000004</v>
      </c>
    </row>
    <row r="11" spans="1:4" x14ac:dyDescent="0.25">
      <c r="A11" s="51" t="str">
        <f>'OAM+Idealitási Mátrix'!A6</f>
        <v>CD Projekt Red</v>
      </c>
      <c r="B11" s="51">
        <f>'OAM+Idealitási Mátrix'!B6</f>
        <v>2021</v>
      </c>
      <c r="C11" s="51" t="str">
        <f>'OAM+Idealitási Mátrix'!C6</f>
        <v>USD</v>
      </c>
      <c r="D11" s="57">
        <f>'OAM+Idealitási Mátrix'!D6</f>
        <v>230.16959999999997</v>
      </c>
    </row>
    <row r="12" spans="1:4" x14ac:dyDescent="0.25">
      <c r="A12" s="51" t="str">
        <f>'OAM+Idealitási Mátrix'!A5</f>
        <v>CD Projekt Red</v>
      </c>
      <c r="B12" s="51">
        <f>'OAM+Idealitási Mátrix'!B5</f>
        <v>2022</v>
      </c>
      <c r="C12" s="51" t="str">
        <f>'OAM+Idealitási Mátrix'!C5</f>
        <v>USD</v>
      </c>
      <c r="D12" s="57">
        <f>'OAM+Idealitási Mátrix'!D5</f>
        <v>217.0934</v>
      </c>
    </row>
    <row r="13" spans="1:4" x14ac:dyDescent="0.25">
      <c r="A13" s="51" t="str">
        <f>'OAM+Idealitási Mátrix'!A4</f>
        <v>CD Projekt Red</v>
      </c>
      <c r="B13" s="51">
        <f>'OAM+Idealitási Mátrix'!B4</f>
        <v>2023</v>
      </c>
      <c r="C13" s="51" t="str">
        <f>'OAM+Idealitási Mátrix'!C4</f>
        <v>USD</v>
      </c>
      <c r="D13" s="57">
        <f>'OAM+Idealitási Mátrix'!D4</f>
        <v>292.97800000000001</v>
      </c>
    </row>
    <row r="14" spans="1:4" x14ac:dyDescent="0.25">
      <c r="A14" s="51" t="str">
        <f>'OAM+Idealitási Mátrix'!A3</f>
        <v>CD Projekt Red</v>
      </c>
      <c r="B14" s="51">
        <f>'OAM+Idealitási Mátrix'!B3</f>
        <v>2024</v>
      </c>
      <c r="C14" s="51" t="str">
        <f>'OAM+Idealitási Mátrix'!C3</f>
        <v>USD</v>
      </c>
      <c r="D14" s="57">
        <f>'OAM+Idealitási Mátrix'!D3</f>
        <v>246.75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8FC54-0260-462E-877A-EEA8F5B2425B}">
  <dimension ref="A1:G29"/>
  <sheetViews>
    <sheetView showGridLines="0" workbookViewId="0"/>
  </sheetViews>
  <sheetFormatPr defaultColWidth="9.1796875" defaultRowHeight="14" x14ac:dyDescent="0.3"/>
  <cols>
    <col min="1" max="1" width="10.1796875" style="100" bestFit="1" customWidth="1"/>
    <col min="2" max="2" width="8.54296875" style="100" bestFit="1" customWidth="1"/>
    <col min="3" max="16384" width="9.1796875" style="100"/>
  </cols>
  <sheetData>
    <row r="1" spans="1:2" x14ac:dyDescent="0.3">
      <c r="A1" s="99" t="s">
        <v>560</v>
      </c>
      <c r="B1" s="99" t="s">
        <v>561</v>
      </c>
    </row>
    <row r="2" spans="1:2" x14ac:dyDescent="0.3">
      <c r="A2" s="51" t="s">
        <v>562</v>
      </c>
      <c r="B2" s="51">
        <v>28.35</v>
      </c>
    </row>
    <row r="3" spans="1:2" x14ac:dyDescent="0.3">
      <c r="A3" s="51" t="s">
        <v>563</v>
      </c>
      <c r="B3" s="51">
        <v>29.16</v>
      </c>
    </row>
    <row r="4" spans="1:2" x14ac:dyDescent="0.3">
      <c r="A4" s="51" t="s">
        <v>564</v>
      </c>
      <c r="B4" s="51">
        <v>29.1</v>
      </c>
    </row>
    <row r="5" spans="1:2" x14ac:dyDescent="0.3">
      <c r="A5" s="51" t="s">
        <v>565</v>
      </c>
      <c r="B5" s="51">
        <v>31</v>
      </c>
    </row>
    <row r="6" spans="1:2" x14ac:dyDescent="0.3">
      <c r="A6" s="51" t="s">
        <v>566</v>
      </c>
      <c r="B6" s="51">
        <v>28.35</v>
      </c>
    </row>
    <row r="7" spans="1:2" x14ac:dyDescent="0.3">
      <c r="A7" s="51" t="s">
        <v>567</v>
      </c>
      <c r="B7" s="51">
        <v>27.64</v>
      </c>
    </row>
    <row r="8" spans="1:2" x14ac:dyDescent="0.3">
      <c r="A8" s="51" t="s">
        <v>568</v>
      </c>
      <c r="B8" s="51">
        <v>27.68</v>
      </c>
    </row>
    <row r="9" spans="1:2" x14ac:dyDescent="0.3">
      <c r="A9" s="51" t="s">
        <v>569</v>
      </c>
      <c r="B9" s="51">
        <v>24.95</v>
      </c>
    </row>
    <row r="10" spans="1:2" x14ac:dyDescent="0.3">
      <c r="A10" s="51" t="s">
        <v>570</v>
      </c>
      <c r="B10" s="51">
        <v>22.88</v>
      </c>
    </row>
    <row r="11" spans="1:2" x14ac:dyDescent="0.3">
      <c r="A11" s="51" t="s">
        <v>571</v>
      </c>
      <c r="B11" s="51">
        <v>20.75</v>
      </c>
    </row>
    <row r="12" spans="1:2" x14ac:dyDescent="0.3">
      <c r="A12" s="51" t="s">
        <v>572</v>
      </c>
      <c r="B12" s="51">
        <v>20.5</v>
      </c>
    </row>
    <row r="13" spans="1:2" x14ac:dyDescent="0.3">
      <c r="A13" s="51" t="s">
        <v>573</v>
      </c>
      <c r="B13" s="51">
        <v>21.2</v>
      </c>
    </row>
    <row r="14" spans="1:2" x14ac:dyDescent="0.3">
      <c r="A14" s="51" t="s">
        <v>574</v>
      </c>
      <c r="B14" s="51">
        <v>21.99</v>
      </c>
    </row>
    <row r="15" spans="1:2" x14ac:dyDescent="0.3">
      <c r="A15" s="51" t="s">
        <v>575</v>
      </c>
      <c r="B15" s="51">
        <v>18.5</v>
      </c>
    </row>
    <row r="16" spans="1:2" x14ac:dyDescent="0.3">
      <c r="A16" s="51" t="s">
        <v>576</v>
      </c>
      <c r="B16" s="51">
        <v>17.97</v>
      </c>
    </row>
    <row r="17" spans="1:7" x14ac:dyDescent="0.3">
      <c r="A17" s="51" t="s">
        <v>577</v>
      </c>
      <c r="B17" s="51">
        <v>19.3</v>
      </c>
    </row>
    <row r="18" spans="1:7" x14ac:dyDescent="0.3">
      <c r="A18" s="51" t="s">
        <v>578</v>
      </c>
      <c r="B18" s="51">
        <v>18.899999999999999</v>
      </c>
    </row>
    <row r="19" spans="1:7" x14ac:dyDescent="0.3">
      <c r="A19" s="51" t="s">
        <v>579</v>
      </c>
      <c r="B19" s="51">
        <v>18.350000000000001</v>
      </c>
    </row>
    <row r="20" spans="1:7" x14ac:dyDescent="0.3">
      <c r="A20" s="51" t="s">
        <v>580</v>
      </c>
      <c r="B20" s="51">
        <v>18.899999999999999</v>
      </c>
    </row>
    <row r="21" spans="1:7" x14ac:dyDescent="0.3">
      <c r="A21" s="51" t="s">
        <v>581</v>
      </c>
      <c r="B21" s="51">
        <v>18.97</v>
      </c>
    </row>
    <row r="22" spans="1:7" x14ac:dyDescent="0.3">
      <c r="A22" s="51" t="s">
        <v>582</v>
      </c>
      <c r="B22" s="51">
        <v>18.55</v>
      </c>
    </row>
    <row r="23" spans="1:7" x14ac:dyDescent="0.3">
      <c r="A23" s="51" t="s">
        <v>583</v>
      </c>
      <c r="B23" s="51">
        <v>18.309999999999999</v>
      </c>
    </row>
    <row r="24" spans="1:7" x14ac:dyDescent="0.3">
      <c r="A24" s="51" t="s">
        <v>584</v>
      </c>
      <c r="B24" s="51">
        <v>18.55</v>
      </c>
      <c r="G24" s="100" t="s">
        <v>590</v>
      </c>
    </row>
    <row r="25" spans="1:7" x14ac:dyDescent="0.3">
      <c r="A25" s="51" t="s">
        <v>585</v>
      </c>
      <c r="B25" s="51">
        <v>18.2</v>
      </c>
    </row>
    <row r="26" spans="1:7" x14ac:dyDescent="0.3">
      <c r="A26" s="51" t="s">
        <v>586</v>
      </c>
      <c r="B26" s="51">
        <v>18.32</v>
      </c>
    </row>
    <row r="27" spans="1:7" x14ac:dyDescent="0.3">
      <c r="A27" s="51" t="s">
        <v>587</v>
      </c>
      <c r="B27" s="51">
        <v>17.18</v>
      </c>
    </row>
    <row r="28" spans="1:7" x14ac:dyDescent="0.3">
      <c r="A28" s="51" t="s">
        <v>588</v>
      </c>
      <c r="B28" s="51">
        <v>16.28</v>
      </c>
    </row>
    <row r="29" spans="1:7" x14ac:dyDescent="0.3">
      <c r="A29" s="51" t="s">
        <v>589</v>
      </c>
      <c r="B29" s="51">
        <v>16.57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CD4DC-2DDD-456E-9BCF-DCD07ECD47E9}">
  <dimension ref="A1:H46"/>
  <sheetViews>
    <sheetView showGridLines="0" zoomScale="51" workbookViewId="0"/>
  </sheetViews>
  <sheetFormatPr defaultRowHeight="12.5" x14ac:dyDescent="0.25"/>
  <cols>
    <col min="1" max="1" width="14" bestFit="1" customWidth="1"/>
    <col min="2" max="2" width="14.453125" bestFit="1" customWidth="1"/>
    <col min="3" max="3" width="11.81640625" bestFit="1" customWidth="1"/>
    <col min="4" max="4" width="23.1796875" bestFit="1" customWidth="1"/>
    <col min="5" max="5" width="19.7265625" bestFit="1" customWidth="1"/>
    <col min="6" max="6" width="9.453125" bestFit="1" customWidth="1"/>
  </cols>
  <sheetData>
    <row r="1" spans="1:8" ht="39.5" thickBot="1" x14ac:dyDescent="0.35">
      <c r="A1" s="73" t="str">
        <f>'OAM+Idealitási Mátrix'!A2</f>
        <v>Cég neve</v>
      </c>
      <c r="B1" s="73" t="str">
        <f>'OAM+Idealitási Mátrix'!B2</f>
        <v>Pénzügyi Év</v>
      </c>
      <c r="C1" s="73" t="str">
        <f>'OAM+Idealitási Mátrix'!C2</f>
        <v>Pénznem</v>
      </c>
      <c r="D1" s="73" t="str">
        <f>'OAM+Idealitási Mátrix'!D2</f>
        <v>Teljes Bevétel (Millió)</v>
      </c>
      <c r="E1" s="74" t="s">
        <v>503</v>
      </c>
      <c r="F1" s="73" t="s">
        <v>497</v>
      </c>
    </row>
    <row r="2" spans="1:8" x14ac:dyDescent="0.25">
      <c r="A2" s="49" t="str">
        <f>'OAM+Idealitási Mátrix'!A15</f>
        <v>CD Projekt Red</v>
      </c>
      <c r="B2" s="49">
        <f>'OAM+Idealitási Mátrix'!B15</f>
        <v>2012</v>
      </c>
      <c r="C2" s="49" t="str">
        <f>'OAM+Idealitási Mátrix'!C15</f>
        <v>USD</v>
      </c>
      <c r="D2" s="56">
        <f>'OAM+Idealitási Mátrix'!D15</f>
        <v>31.713699999999999</v>
      </c>
      <c r="E2" s="50"/>
      <c r="F2" s="61">
        <f>STDEVA(E2:E14)</f>
        <v>1.9116176092029999</v>
      </c>
      <c r="H2" s="55"/>
    </row>
    <row r="3" spans="1:8" x14ac:dyDescent="0.25">
      <c r="A3" s="49" t="str">
        <f>'OAM+Idealitási Mátrix'!A14</f>
        <v>CD Projekt Red</v>
      </c>
      <c r="B3" s="49">
        <f>'OAM+Idealitási Mátrix'!B14</f>
        <v>2013</v>
      </c>
      <c r="C3" s="49" t="str">
        <f>'OAM+Idealitási Mátrix'!C14</f>
        <v>USD</v>
      </c>
      <c r="D3" s="56">
        <f>'OAM+Idealitási Mátrix'!D14</f>
        <v>29.592599999999997</v>
      </c>
      <c r="E3" s="52">
        <f t="shared" ref="E3:E14" si="0">(D3-D2)/D2</f>
        <v>-6.6882766753800477E-2</v>
      </c>
      <c r="F3" s="62"/>
    </row>
    <row r="4" spans="1:8" x14ac:dyDescent="0.25">
      <c r="A4" s="49" t="str">
        <f>'OAM+Idealitási Mátrix'!A13</f>
        <v>CD Projekt Red</v>
      </c>
      <c r="B4" s="49">
        <f>'OAM+Idealitási Mátrix'!B13</f>
        <v>2014</v>
      </c>
      <c r="C4" s="49" t="str">
        <f>'OAM+Idealitási Mátrix'!C13</f>
        <v>USD</v>
      </c>
      <c r="D4" s="56">
        <f>'OAM+Idealitási Mátrix'!D13</f>
        <v>30.393599999999999</v>
      </c>
      <c r="E4" s="52">
        <f t="shared" si="0"/>
        <v>2.7067577705237187E-2</v>
      </c>
      <c r="F4" s="62"/>
    </row>
    <row r="5" spans="1:8" x14ac:dyDescent="0.25">
      <c r="A5" s="49" t="str">
        <f>'OAM+Idealitási Mátrix'!A12</f>
        <v>CD Projekt Red</v>
      </c>
      <c r="B5" s="49">
        <f>'OAM+Idealitási Mátrix'!B12</f>
        <v>2015</v>
      </c>
      <c r="C5" s="49" t="str">
        <f>'OAM+Idealitási Mátrix'!C12</f>
        <v>USD</v>
      </c>
      <c r="D5" s="56">
        <f>'OAM+Idealitási Mátrix'!D12</f>
        <v>212.268</v>
      </c>
      <c r="E5" s="52">
        <f t="shared" si="0"/>
        <v>5.9839703095388508</v>
      </c>
      <c r="F5" s="62"/>
    </row>
    <row r="6" spans="1:8" x14ac:dyDescent="0.25">
      <c r="A6" s="49" t="str">
        <f>'OAM+Idealitási Mátrix'!A11</f>
        <v>CD Projekt Red</v>
      </c>
      <c r="B6" s="49">
        <f>'OAM+Idealitási Mátrix'!B11</f>
        <v>2016</v>
      </c>
      <c r="C6" s="49" t="str">
        <f>'OAM+Idealitási Mátrix'!C11</f>
        <v>USD</v>
      </c>
      <c r="D6" s="56">
        <f>'OAM+Idealitási Mátrix'!D11</f>
        <v>147.81039999999999</v>
      </c>
      <c r="E6" s="52">
        <f t="shared" si="0"/>
        <v>-0.30366140916200279</v>
      </c>
      <c r="F6" s="62"/>
    </row>
    <row r="7" spans="1:8" x14ac:dyDescent="0.25">
      <c r="A7" s="49" t="str">
        <f>'OAM+Idealitási Mátrix'!A10</f>
        <v>CD Projekt Red</v>
      </c>
      <c r="B7" s="49">
        <f>'OAM+Idealitási Mátrix'!B10</f>
        <v>2017</v>
      </c>
      <c r="C7" s="49" t="str">
        <f>'OAM+Idealitási Mátrix'!C10</f>
        <v>USD</v>
      </c>
      <c r="D7" s="56">
        <f>'OAM+Idealitási Mátrix'!D10</f>
        <v>122.64870000000001</v>
      </c>
      <c r="E7" s="52">
        <f t="shared" si="0"/>
        <v>-0.1702295643608297</v>
      </c>
      <c r="F7" s="62"/>
    </row>
    <row r="8" spans="1:8" x14ac:dyDescent="0.25">
      <c r="A8" s="49" t="str">
        <f>'OAM+Idealitási Mátrix'!A9</f>
        <v>CD Projekt Red</v>
      </c>
      <c r="B8" s="49">
        <f>'OAM+Idealitási Mátrix'!B9</f>
        <v>2018</v>
      </c>
      <c r="C8" s="49" t="str">
        <f>'OAM+Idealitási Mátrix'!C9</f>
        <v>USD</v>
      </c>
      <c r="D8" s="56">
        <f>'OAM+Idealitási Mátrix'!D9</f>
        <v>100.0791</v>
      </c>
      <c r="E8" s="52">
        <f t="shared" si="0"/>
        <v>-0.18401825702188451</v>
      </c>
      <c r="F8" s="62"/>
    </row>
    <row r="9" spans="1:8" x14ac:dyDescent="0.25">
      <c r="A9" s="49" t="str">
        <f>'OAM+Idealitási Mátrix'!A8</f>
        <v>CD Projekt Red</v>
      </c>
      <c r="B9" s="49">
        <f>'OAM+Idealitási Mátrix'!B8</f>
        <v>2019</v>
      </c>
      <c r="C9" s="49" t="str">
        <f>'OAM+Idealitási Mátrix'!C8</f>
        <v>USD</v>
      </c>
      <c r="D9" s="56">
        <f>'OAM+Idealitási Mátrix'!D8</f>
        <v>135.5642</v>
      </c>
      <c r="E9" s="52">
        <f t="shared" si="0"/>
        <v>0.35457053470704675</v>
      </c>
      <c r="F9" s="62"/>
    </row>
    <row r="10" spans="1:8" x14ac:dyDescent="0.25">
      <c r="A10" s="49" t="str">
        <f>'OAM+Idealitási Mátrix'!A7</f>
        <v>CD Projekt Red</v>
      </c>
      <c r="B10" s="49">
        <f>'OAM+Idealitási Mátrix'!B7</f>
        <v>2020</v>
      </c>
      <c r="C10" s="49" t="str">
        <f>'OAM+Idealitási Mátrix'!C7</f>
        <v>USD</v>
      </c>
      <c r="D10" s="56">
        <f>'OAM+Idealitási Mátrix'!D7</f>
        <v>548.43960000000004</v>
      </c>
      <c r="E10" s="52">
        <f t="shared" si="0"/>
        <v>3.0456079112332017</v>
      </c>
      <c r="F10" s="62"/>
    </row>
    <row r="11" spans="1:8" x14ac:dyDescent="0.25">
      <c r="A11" s="49" t="str">
        <f>'OAM+Idealitási Mátrix'!A6</f>
        <v>CD Projekt Red</v>
      </c>
      <c r="B11" s="49">
        <f>'OAM+Idealitási Mátrix'!B6</f>
        <v>2021</v>
      </c>
      <c r="C11" s="49" t="str">
        <f>'OAM+Idealitási Mátrix'!C6</f>
        <v>USD</v>
      </c>
      <c r="D11" s="56">
        <f>'OAM+Idealitási Mátrix'!D6</f>
        <v>230.16959999999997</v>
      </c>
      <c r="E11" s="52">
        <f t="shared" si="0"/>
        <v>-0.58031914544463981</v>
      </c>
      <c r="F11" s="62"/>
    </row>
    <row r="12" spans="1:8" x14ac:dyDescent="0.25">
      <c r="A12" s="49" t="str">
        <f>'OAM+Idealitási Mátrix'!A5</f>
        <v>CD Projekt Red</v>
      </c>
      <c r="B12" s="49">
        <f>'OAM+Idealitási Mátrix'!B5</f>
        <v>2022</v>
      </c>
      <c r="C12" s="49" t="str">
        <f>'OAM+Idealitási Mátrix'!C5</f>
        <v>USD</v>
      </c>
      <c r="D12" s="56">
        <f>'OAM+Idealitási Mátrix'!D5</f>
        <v>217.0934</v>
      </c>
      <c r="E12" s="52">
        <f t="shared" si="0"/>
        <v>-5.6811151429206869E-2</v>
      </c>
      <c r="F12" s="62"/>
    </row>
    <row r="13" spans="1:8" x14ac:dyDescent="0.25">
      <c r="A13" s="49" t="str">
        <f>'OAM+Idealitási Mátrix'!A4</f>
        <v>CD Projekt Red</v>
      </c>
      <c r="B13" s="49">
        <f>'OAM+Idealitási Mátrix'!B4</f>
        <v>2023</v>
      </c>
      <c r="C13" s="49" t="str">
        <f>'OAM+Idealitási Mátrix'!C4</f>
        <v>USD</v>
      </c>
      <c r="D13" s="56">
        <f>'OAM+Idealitási Mátrix'!D4</f>
        <v>292.97800000000001</v>
      </c>
      <c r="E13" s="52">
        <f t="shared" si="0"/>
        <v>0.34954816682589157</v>
      </c>
      <c r="F13" s="62"/>
    </row>
    <row r="14" spans="1:8" x14ac:dyDescent="0.25">
      <c r="A14" s="49" t="str">
        <f>'OAM+Idealitási Mátrix'!A3</f>
        <v>CD Projekt Red</v>
      </c>
      <c r="B14" s="49">
        <f>'OAM+Idealitási Mátrix'!B3</f>
        <v>2024</v>
      </c>
      <c r="C14" s="49" t="str">
        <f>'OAM+Idealitási Mátrix'!C3</f>
        <v>USD</v>
      </c>
      <c r="D14" s="56">
        <f>'OAM+Idealitási Mátrix'!D3</f>
        <v>246.75</v>
      </c>
      <c r="E14" s="52">
        <f t="shared" si="0"/>
        <v>-0.15778659148468488</v>
      </c>
      <c r="F14" s="63"/>
    </row>
    <row r="15" spans="1:8" x14ac:dyDescent="0.25">
      <c r="A15" s="49" t="str">
        <f>'OAM+Idealitási Mátrix'!A32</f>
        <v>Electronic Arts</v>
      </c>
      <c r="B15" s="49">
        <f>'OAM+Idealitási Mátrix'!B32</f>
        <v>2009</v>
      </c>
      <c r="C15" s="49" t="str">
        <f>'OAM+Idealitási Mátrix'!C32</f>
        <v>USD</v>
      </c>
      <c r="D15" s="56">
        <f>'OAM+Idealitási Mátrix'!D32</f>
        <v>4212</v>
      </c>
      <c r="E15" s="52"/>
      <c r="F15" s="61">
        <f>STDEVA(E15:E31)</f>
        <v>0.11097511672800243</v>
      </c>
    </row>
    <row r="16" spans="1:8" x14ac:dyDescent="0.25">
      <c r="A16" s="49" t="str">
        <f>'OAM+Idealitási Mátrix'!A31</f>
        <v>Electronic Arts</v>
      </c>
      <c r="B16" s="49">
        <f>'OAM+Idealitási Mátrix'!B31</f>
        <v>2010</v>
      </c>
      <c r="C16" s="49" t="str">
        <f>'OAM+Idealitási Mátrix'!C31</f>
        <v>USD</v>
      </c>
      <c r="D16" s="56">
        <f>'OAM+Idealitási Mátrix'!D31</f>
        <v>3654</v>
      </c>
      <c r="E16" s="52">
        <f t="shared" ref="E16:E31" si="1">(D16-D15)/D15</f>
        <v>-0.13247863247863248</v>
      </c>
      <c r="F16" s="62"/>
    </row>
    <row r="17" spans="1:6" x14ac:dyDescent="0.25">
      <c r="A17" s="49" t="str">
        <f>'OAM+Idealitási Mátrix'!A30</f>
        <v>Electronic Arts</v>
      </c>
      <c r="B17" s="49">
        <f>'OAM+Idealitási Mátrix'!B30</f>
        <v>2011</v>
      </c>
      <c r="C17" s="49" t="str">
        <f>'OAM+Idealitási Mátrix'!C30</f>
        <v>USD</v>
      </c>
      <c r="D17" s="56">
        <f>'OAM+Idealitási Mátrix'!D30</f>
        <v>3589</v>
      </c>
      <c r="E17" s="52">
        <f t="shared" si="1"/>
        <v>-1.7788724685276411E-2</v>
      </c>
      <c r="F17" s="62"/>
    </row>
    <row r="18" spans="1:6" x14ac:dyDescent="0.25">
      <c r="A18" s="49" t="str">
        <f>'OAM+Idealitási Mátrix'!A29</f>
        <v>Electronic Arts</v>
      </c>
      <c r="B18" s="49">
        <f>'OAM+Idealitási Mátrix'!B29</f>
        <v>2012</v>
      </c>
      <c r="C18" s="49" t="str">
        <f>'OAM+Idealitási Mátrix'!C29</f>
        <v>USD</v>
      </c>
      <c r="D18" s="56">
        <f>'OAM+Idealitási Mátrix'!D29</f>
        <v>4143</v>
      </c>
      <c r="E18" s="52">
        <f t="shared" si="1"/>
        <v>0.15436054611312344</v>
      </c>
      <c r="F18" s="62"/>
    </row>
    <row r="19" spans="1:6" x14ac:dyDescent="0.25">
      <c r="A19" s="49" t="str">
        <f>'OAM+Idealitási Mátrix'!A28</f>
        <v>Electronic Arts</v>
      </c>
      <c r="B19" s="49">
        <f>'OAM+Idealitási Mátrix'!B28</f>
        <v>2013</v>
      </c>
      <c r="C19" s="49" t="str">
        <f>'OAM+Idealitási Mátrix'!C28</f>
        <v>USD</v>
      </c>
      <c r="D19" s="56">
        <f>'OAM+Idealitási Mátrix'!D28</f>
        <v>3797</v>
      </c>
      <c r="E19" s="52">
        <f t="shared" si="1"/>
        <v>-8.3514361573738843E-2</v>
      </c>
      <c r="F19" s="62"/>
    </row>
    <row r="20" spans="1:6" x14ac:dyDescent="0.25">
      <c r="A20" s="49" t="str">
        <f>'OAM+Idealitási Mátrix'!A27</f>
        <v>Electronic Arts</v>
      </c>
      <c r="B20" s="49">
        <f>'OAM+Idealitási Mátrix'!B27</f>
        <v>2014</v>
      </c>
      <c r="C20" s="49" t="str">
        <f>'OAM+Idealitási Mátrix'!C27</f>
        <v>USD</v>
      </c>
      <c r="D20" s="56">
        <f>'OAM+Idealitási Mátrix'!D27</f>
        <v>3577</v>
      </c>
      <c r="E20" s="52">
        <f t="shared" si="1"/>
        <v>-5.7940479325783514E-2</v>
      </c>
      <c r="F20" s="62"/>
    </row>
    <row r="21" spans="1:6" x14ac:dyDescent="0.25">
      <c r="A21" s="49" t="str">
        <f>'OAM+Idealitási Mátrix'!A26</f>
        <v>Electronic Arts</v>
      </c>
      <c r="B21" s="49">
        <f>'OAM+Idealitási Mátrix'!B26</f>
        <v>2015</v>
      </c>
      <c r="C21" s="49" t="str">
        <f>'OAM+Idealitási Mátrix'!C26</f>
        <v>USD</v>
      </c>
      <c r="D21" s="56">
        <f>'OAM+Idealitási Mátrix'!D26</f>
        <v>4499</v>
      </c>
      <c r="E21" s="52">
        <f t="shared" si="1"/>
        <v>0.25775789767961982</v>
      </c>
      <c r="F21" s="62"/>
    </row>
    <row r="22" spans="1:6" x14ac:dyDescent="0.25">
      <c r="A22" s="49" t="str">
        <f>'OAM+Idealitási Mátrix'!A25</f>
        <v>Electronic Arts</v>
      </c>
      <c r="B22" s="49">
        <f>'OAM+Idealitási Mátrix'!B25</f>
        <v>2016</v>
      </c>
      <c r="C22" s="49" t="str">
        <f>'OAM+Idealitási Mátrix'!C25</f>
        <v>USD</v>
      </c>
      <c r="D22" s="56">
        <f>'OAM+Idealitási Mátrix'!D25</f>
        <v>4396</v>
      </c>
      <c r="E22" s="52">
        <f t="shared" si="1"/>
        <v>-2.2893976439208714E-2</v>
      </c>
      <c r="F22" s="62"/>
    </row>
    <row r="23" spans="1:6" x14ac:dyDescent="0.25">
      <c r="A23" s="49" t="str">
        <f>'OAM+Idealitási Mátrix'!A24</f>
        <v>Electronic Arts</v>
      </c>
      <c r="B23" s="49">
        <f>'OAM+Idealitási Mátrix'!B24</f>
        <v>2017</v>
      </c>
      <c r="C23" s="49" t="str">
        <f>'OAM+Idealitási Mátrix'!C24</f>
        <v>USD</v>
      </c>
      <c r="D23" s="56">
        <f>'OAM+Idealitási Mátrix'!D24</f>
        <v>4845</v>
      </c>
      <c r="E23" s="52">
        <f t="shared" si="1"/>
        <v>0.10213830755232028</v>
      </c>
      <c r="F23" s="62"/>
    </row>
    <row r="24" spans="1:6" x14ac:dyDescent="0.25">
      <c r="A24" s="49" t="str">
        <f>'OAM+Idealitási Mátrix'!A23</f>
        <v>Electronic Arts</v>
      </c>
      <c r="B24" s="49">
        <f>'OAM+Idealitási Mátrix'!B23</f>
        <v>2018</v>
      </c>
      <c r="C24" s="49" t="str">
        <f>'OAM+Idealitási Mátrix'!C23</f>
        <v>USD</v>
      </c>
      <c r="D24" s="56">
        <f>'OAM+Idealitási Mátrix'!D23</f>
        <v>5150</v>
      </c>
      <c r="E24" s="52">
        <f t="shared" si="1"/>
        <v>6.2951496388028896E-2</v>
      </c>
      <c r="F24" s="62"/>
    </row>
    <row r="25" spans="1:6" x14ac:dyDescent="0.25">
      <c r="A25" s="49" t="str">
        <f>'OAM+Idealitási Mátrix'!A22</f>
        <v>Electronic Arts</v>
      </c>
      <c r="B25" s="49">
        <f>'OAM+Idealitási Mátrix'!B22</f>
        <v>2019</v>
      </c>
      <c r="C25" s="49" t="str">
        <f>'OAM+Idealitási Mátrix'!C22</f>
        <v>USD</v>
      </c>
      <c r="D25" s="56">
        <f>'OAM+Idealitási Mátrix'!D22</f>
        <v>4950</v>
      </c>
      <c r="E25" s="52">
        <f t="shared" si="1"/>
        <v>-3.8834951456310676E-2</v>
      </c>
      <c r="F25" s="62"/>
    </row>
    <row r="26" spans="1:6" x14ac:dyDescent="0.25">
      <c r="A26" s="49" t="str">
        <f>'OAM+Idealitási Mátrix'!A21</f>
        <v>Electronic Arts</v>
      </c>
      <c r="B26" s="49">
        <f>'OAM+Idealitási Mátrix'!B21</f>
        <v>2020</v>
      </c>
      <c r="C26" s="49" t="str">
        <f>'OAM+Idealitási Mátrix'!C21</f>
        <v>USD</v>
      </c>
      <c r="D26" s="56">
        <f>'OAM+Idealitási Mátrix'!D21</f>
        <v>5537</v>
      </c>
      <c r="E26" s="52">
        <f t="shared" si="1"/>
        <v>0.11858585858585859</v>
      </c>
      <c r="F26" s="62"/>
    </row>
    <row r="27" spans="1:6" x14ac:dyDescent="0.25">
      <c r="A27" s="49" t="str">
        <f>'OAM+Idealitási Mátrix'!A20</f>
        <v>Electronic Arts</v>
      </c>
      <c r="B27" s="49">
        <f>'OAM+Idealitási Mátrix'!B20</f>
        <v>2021</v>
      </c>
      <c r="C27" s="49" t="str">
        <f>'OAM+Idealitási Mátrix'!C20</f>
        <v>USD</v>
      </c>
      <c r="D27" s="56">
        <f>'OAM+Idealitási Mátrix'!D20</f>
        <v>5629</v>
      </c>
      <c r="E27" s="52">
        <f t="shared" si="1"/>
        <v>1.6615495755824453E-2</v>
      </c>
      <c r="F27" s="62"/>
    </row>
    <row r="28" spans="1:6" x14ac:dyDescent="0.25">
      <c r="A28" s="49" t="str">
        <f>'OAM+Idealitási Mátrix'!A19</f>
        <v>Electronic Arts</v>
      </c>
      <c r="B28" s="49">
        <f>'OAM+Idealitási Mátrix'!B19</f>
        <v>2022</v>
      </c>
      <c r="C28" s="49" t="str">
        <f>'OAM+Idealitási Mátrix'!C19</f>
        <v>USD</v>
      </c>
      <c r="D28" s="56">
        <f>'OAM+Idealitási Mátrix'!D19</f>
        <v>6991</v>
      </c>
      <c r="E28" s="52">
        <f t="shared" si="1"/>
        <v>0.24196127198436668</v>
      </c>
      <c r="F28" s="62"/>
    </row>
    <row r="29" spans="1:6" x14ac:dyDescent="0.25">
      <c r="A29" s="49" t="str">
        <f>'OAM+Idealitási Mátrix'!A18</f>
        <v>Electronic Arts</v>
      </c>
      <c r="B29" s="49">
        <f>'OAM+Idealitási Mátrix'!B18</f>
        <v>2023</v>
      </c>
      <c r="C29" s="49" t="str">
        <f>'OAM+Idealitási Mátrix'!C18</f>
        <v>USD</v>
      </c>
      <c r="D29" s="56">
        <f>'OAM+Idealitási Mátrix'!D18</f>
        <v>7426</v>
      </c>
      <c r="E29" s="52">
        <f t="shared" si="1"/>
        <v>6.2222857960234586E-2</v>
      </c>
      <c r="F29" s="62"/>
    </row>
    <row r="30" spans="1:6" x14ac:dyDescent="0.25">
      <c r="A30" s="49" t="str">
        <f>'OAM+Idealitási Mátrix'!A17</f>
        <v>Electronic Arts</v>
      </c>
      <c r="B30" s="49">
        <f>'OAM+Idealitási Mátrix'!B17</f>
        <v>2024</v>
      </c>
      <c r="C30" s="49" t="str">
        <f>'OAM+Idealitási Mátrix'!C17</f>
        <v>USD</v>
      </c>
      <c r="D30" s="56">
        <f>'OAM+Idealitási Mátrix'!D17</f>
        <v>7562</v>
      </c>
      <c r="E30" s="52">
        <f t="shared" si="1"/>
        <v>1.831403178023162E-2</v>
      </c>
      <c r="F30" s="62"/>
    </row>
    <row r="31" spans="1:6" x14ac:dyDescent="0.25">
      <c r="A31" s="49" t="str">
        <f>'OAM+Idealitási Mátrix'!A16</f>
        <v>Electronic Arts</v>
      </c>
      <c r="B31" s="49">
        <f>'OAM+Idealitási Mátrix'!B16</f>
        <v>2025</v>
      </c>
      <c r="C31" s="49" t="str">
        <f>'OAM+Idealitási Mátrix'!C16</f>
        <v>USD</v>
      </c>
      <c r="D31" s="56">
        <f>'OAM+Idealitási Mátrix'!D16</f>
        <v>7430</v>
      </c>
      <c r="E31" s="52">
        <f t="shared" si="1"/>
        <v>-1.7455699550383497E-2</v>
      </c>
      <c r="F31" s="63"/>
    </row>
    <row r="32" spans="1:6" x14ac:dyDescent="0.25">
      <c r="A32" s="49" t="str">
        <f>'OAM+Idealitási Mátrix'!A47</f>
        <v>Take-Two Int.</v>
      </c>
      <c r="B32" s="49">
        <f>'OAM+Idealitási Mátrix'!B47</f>
        <v>2011</v>
      </c>
      <c r="C32" s="49" t="str">
        <f>'OAM+Idealitási Mátrix'!C47</f>
        <v>USD</v>
      </c>
      <c r="D32" s="56">
        <f>'OAM+Idealitási Mátrix'!D47</f>
        <v>1137</v>
      </c>
      <c r="E32" s="52"/>
      <c r="F32" s="61">
        <f>STDEVA(E32:E46)</f>
        <v>0.36797341081416235</v>
      </c>
    </row>
    <row r="33" spans="1:6" x14ac:dyDescent="0.25">
      <c r="A33" s="49" t="str">
        <f>'OAM+Idealitási Mátrix'!A46</f>
        <v>Take-Two Int.</v>
      </c>
      <c r="B33" s="49">
        <f>'OAM+Idealitási Mátrix'!B46</f>
        <v>2012</v>
      </c>
      <c r="C33" s="49" t="str">
        <f>'OAM+Idealitási Mátrix'!C46</f>
        <v>USD</v>
      </c>
      <c r="D33" s="56">
        <f>'OAM+Idealitási Mátrix'!D46</f>
        <v>826</v>
      </c>
      <c r="E33" s="52">
        <f t="shared" ref="E33:E46" si="2">(D33-D32)/D32</f>
        <v>-0.27352682497801234</v>
      </c>
      <c r="F33" s="62"/>
    </row>
    <row r="34" spans="1:6" x14ac:dyDescent="0.25">
      <c r="A34" s="49" t="str">
        <f>'OAM+Idealitási Mátrix'!A45</f>
        <v>Take-Two Int.</v>
      </c>
      <c r="B34" s="49">
        <f>'OAM+Idealitási Mátrix'!B45</f>
        <v>2013</v>
      </c>
      <c r="C34" s="49" t="str">
        <f>'OAM+Idealitási Mátrix'!C45</f>
        <v>USD</v>
      </c>
      <c r="D34" s="56">
        <f>'OAM+Idealitási Mátrix'!D45</f>
        <v>1214</v>
      </c>
      <c r="E34" s="52">
        <f t="shared" si="2"/>
        <v>0.46973365617433416</v>
      </c>
      <c r="F34" s="62"/>
    </row>
    <row r="35" spans="1:6" x14ac:dyDescent="0.25">
      <c r="A35" s="49" t="str">
        <f>'OAM+Idealitási Mátrix'!A44</f>
        <v>Take-Two Int.</v>
      </c>
      <c r="B35" s="49">
        <f>'OAM+Idealitási Mátrix'!B44</f>
        <v>2014</v>
      </c>
      <c r="C35" s="49" t="str">
        <f>'OAM+Idealitási Mátrix'!C44</f>
        <v>USD</v>
      </c>
      <c r="D35" s="56">
        <f>'OAM+Idealitási Mátrix'!D44</f>
        <v>2351</v>
      </c>
      <c r="E35" s="52">
        <f t="shared" si="2"/>
        <v>0.93657331136738053</v>
      </c>
      <c r="F35" s="62"/>
    </row>
    <row r="36" spans="1:6" x14ac:dyDescent="0.25">
      <c r="A36" s="49" t="str">
        <f>'OAM+Idealitási Mátrix'!A43</f>
        <v>Take-Two Int.</v>
      </c>
      <c r="B36" s="49">
        <f>'OAM+Idealitási Mátrix'!B43</f>
        <v>2015</v>
      </c>
      <c r="C36" s="49" t="str">
        <f>'OAM+Idealitási Mátrix'!C43</f>
        <v>USD</v>
      </c>
      <c r="D36" s="56">
        <f>'OAM+Idealitási Mátrix'!D43</f>
        <v>1083</v>
      </c>
      <c r="E36" s="52">
        <f t="shared" si="2"/>
        <v>-0.53934495959166318</v>
      </c>
      <c r="F36" s="62"/>
    </row>
    <row r="37" spans="1:6" x14ac:dyDescent="0.25">
      <c r="A37" s="49" t="str">
        <f>'OAM+Idealitási Mátrix'!A42</f>
        <v>Take-Two Int.</v>
      </c>
      <c r="B37" s="49">
        <f>'OAM+Idealitási Mátrix'!B42</f>
        <v>2016</v>
      </c>
      <c r="C37" s="49" t="str">
        <f>'OAM+Idealitási Mátrix'!C42</f>
        <v>USD</v>
      </c>
      <c r="D37" s="56">
        <f>'OAM+Idealitási Mátrix'!D42</f>
        <v>1414</v>
      </c>
      <c r="E37" s="52">
        <f t="shared" si="2"/>
        <v>0.30563250230840261</v>
      </c>
      <c r="F37" s="62"/>
    </row>
    <row r="38" spans="1:6" x14ac:dyDescent="0.25">
      <c r="A38" s="49" t="str">
        <f>'OAM+Idealitási Mátrix'!A41</f>
        <v>Take-Two Int.</v>
      </c>
      <c r="B38" s="49">
        <f>'OAM+Idealitási Mátrix'!B41</f>
        <v>2017</v>
      </c>
      <c r="C38" s="49" t="str">
        <f>'OAM+Idealitási Mátrix'!C41</f>
        <v>USD</v>
      </c>
      <c r="D38" s="56">
        <f>'OAM+Idealitási Mátrix'!D41</f>
        <v>1780</v>
      </c>
      <c r="E38" s="52">
        <f t="shared" si="2"/>
        <v>0.25884016973125884</v>
      </c>
      <c r="F38" s="62"/>
    </row>
    <row r="39" spans="1:6" x14ac:dyDescent="0.25">
      <c r="A39" s="49" t="str">
        <f>'OAM+Idealitási Mátrix'!A40</f>
        <v>Take-Two Int.</v>
      </c>
      <c r="B39" s="49">
        <f>'OAM+Idealitási Mátrix'!B40</f>
        <v>2018</v>
      </c>
      <c r="C39" s="49" t="str">
        <f>'OAM+Idealitási Mátrix'!C40</f>
        <v>USD</v>
      </c>
      <c r="D39" s="56">
        <f>'OAM+Idealitási Mátrix'!D40</f>
        <v>1767</v>
      </c>
      <c r="E39" s="52">
        <f t="shared" si="2"/>
        <v>-7.3033707865168543E-3</v>
      </c>
      <c r="F39" s="62"/>
    </row>
    <row r="40" spans="1:6" x14ac:dyDescent="0.25">
      <c r="A40" s="49" t="str">
        <f>'OAM+Idealitási Mátrix'!A39</f>
        <v>Take-Two Int.</v>
      </c>
      <c r="B40" s="49">
        <f>'OAM+Idealitási Mátrix'!B39</f>
        <v>2019</v>
      </c>
      <c r="C40" s="49" t="str">
        <f>'OAM+Idealitási Mátrix'!C39</f>
        <v>USD</v>
      </c>
      <c r="D40" s="56">
        <f>'OAM+Idealitási Mátrix'!D39</f>
        <v>2668</v>
      </c>
      <c r="E40" s="52">
        <f t="shared" si="2"/>
        <v>0.50990379173740807</v>
      </c>
      <c r="F40" s="62"/>
    </row>
    <row r="41" spans="1:6" x14ac:dyDescent="0.25">
      <c r="A41" s="49" t="str">
        <f>'OAM+Idealitási Mátrix'!A38</f>
        <v>Take-Two Int.</v>
      </c>
      <c r="B41" s="49">
        <f>'OAM+Idealitási Mátrix'!B38</f>
        <v>2020</v>
      </c>
      <c r="C41" s="49" t="str">
        <f>'OAM+Idealitási Mátrix'!C38</f>
        <v>USD</v>
      </c>
      <c r="D41" s="56">
        <f>'OAM+Idealitási Mátrix'!D38</f>
        <v>3089</v>
      </c>
      <c r="E41" s="52">
        <f t="shared" si="2"/>
        <v>0.15779610194902549</v>
      </c>
      <c r="F41" s="62"/>
    </row>
    <row r="42" spans="1:6" x14ac:dyDescent="0.25">
      <c r="A42" s="49" t="str">
        <f>'OAM+Idealitási Mátrix'!A37</f>
        <v>Take-Two Int.</v>
      </c>
      <c r="B42" s="49">
        <f>'OAM+Idealitási Mátrix'!B37</f>
        <v>2021</v>
      </c>
      <c r="C42" s="49" t="str">
        <f>'OAM+Idealitási Mátrix'!C37</f>
        <v>USD</v>
      </c>
      <c r="D42" s="56">
        <f>'OAM+Idealitási Mátrix'!D37</f>
        <v>3373</v>
      </c>
      <c r="E42" s="52">
        <f t="shared" si="2"/>
        <v>9.1939138879896409E-2</v>
      </c>
      <c r="F42" s="62"/>
    </row>
    <row r="43" spans="1:6" x14ac:dyDescent="0.25">
      <c r="A43" s="49" t="str">
        <f>'OAM+Idealitási Mátrix'!A36</f>
        <v>Take-Two Int.</v>
      </c>
      <c r="B43" s="49">
        <f>'OAM+Idealitási Mátrix'!B36</f>
        <v>2022</v>
      </c>
      <c r="C43" s="49" t="str">
        <f>'OAM+Idealitási Mátrix'!C36</f>
        <v>USD</v>
      </c>
      <c r="D43" s="56">
        <f>'OAM+Idealitási Mátrix'!D36</f>
        <v>3503</v>
      </c>
      <c r="E43" s="52">
        <f t="shared" si="2"/>
        <v>3.8541357841683964E-2</v>
      </c>
      <c r="F43" s="62"/>
    </row>
    <row r="44" spans="1:6" x14ac:dyDescent="0.25">
      <c r="A44" s="49" t="str">
        <f>'OAM+Idealitási Mátrix'!A35</f>
        <v>Take-Two Int.</v>
      </c>
      <c r="B44" s="49">
        <f>'OAM+Idealitási Mátrix'!B35</f>
        <v>2023</v>
      </c>
      <c r="C44" s="49" t="str">
        <f>'OAM+Idealitási Mátrix'!C35</f>
        <v>USD</v>
      </c>
      <c r="D44" s="56">
        <f>'OAM+Idealitási Mátrix'!D35</f>
        <v>5350</v>
      </c>
      <c r="E44" s="52">
        <f t="shared" si="2"/>
        <v>0.5272623465600913</v>
      </c>
      <c r="F44" s="62"/>
    </row>
    <row r="45" spans="1:6" x14ac:dyDescent="0.25">
      <c r="A45" s="49" t="str">
        <f>'OAM+Idealitási Mátrix'!A34</f>
        <v>Take-Two Int.</v>
      </c>
      <c r="B45" s="49">
        <f>'OAM+Idealitási Mátrix'!B34</f>
        <v>2024</v>
      </c>
      <c r="C45" s="49" t="str">
        <f>'OAM+Idealitási Mátrix'!C34</f>
        <v>USD</v>
      </c>
      <c r="D45" s="56">
        <f>'OAM+Idealitási Mátrix'!D34</f>
        <v>5350</v>
      </c>
      <c r="E45" s="52">
        <f t="shared" si="2"/>
        <v>0</v>
      </c>
      <c r="F45" s="62"/>
    </row>
    <row r="46" spans="1:6" x14ac:dyDescent="0.25">
      <c r="A46" s="49" t="str">
        <f>'OAM+Idealitási Mátrix'!A33</f>
        <v>Take-Two Int.</v>
      </c>
      <c r="B46" s="49">
        <f>'OAM+Idealitási Mátrix'!B33</f>
        <v>2025</v>
      </c>
      <c r="C46" s="49" t="str">
        <f>'OAM+Idealitási Mátrix'!C33</f>
        <v>USD</v>
      </c>
      <c r="D46" s="56">
        <f>'OAM+Idealitási Mátrix'!D33</f>
        <v>5330</v>
      </c>
      <c r="E46" s="52">
        <f t="shared" si="2"/>
        <v>-3.7383177570093459E-3</v>
      </c>
      <c r="F46" s="63"/>
    </row>
  </sheetData>
  <sortState xmlns:xlrd2="http://schemas.microsoft.com/office/spreadsheetml/2017/richdata2" ref="A2:F46">
    <sortCondition ref="B1:B46"/>
  </sortState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B89A2-28F0-4241-BBD1-60D3367B318A}">
  <dimension ref="A1:E46"/>
  <sheetViews>
    <sheetView showGridLines="0" zoomScale="70" zoomScaleNormal="70" workbookViewId="0"/>
  </sheetViews>
  <sheetFormatPr defaultRowHeight="12.5" x14ac:dyDescent="0.25"/>
  <cols>
    <col min="1" max="1" width="14" bestFit="1" customWidth="1"/>
    <col min="2" max="2" width="12.1796875" bestFit="1" customWidth="1"/>
    <col min="3" max="3" width="18.81640625" bestFit="1" customWidth="1"/>
    <col min="4" max="5" width="26.7265625" bestFit="1" customWidth="1"/>
  </cols>
  <sheetData>
    <row r="1" spans="1:5" ht="13.5" thickBot="1" x14ac:dyDescent="0.35">
      <c r="A1" s="74" t="str" cm="1">
        <f t="array" ref="A1:B46">'OAM+Idealitási Mátrix'!A2:B47</f>
        <v>Cég neve</v>
      </c>
      <c r="B1" s="74" t="str">
        <v>Pénzügyi Év</v>
      </c>
      <c r="C1" s="74" t="str" cm="1">
        <f t="array" ref="C1:C46">'OAM+Idealitási Mátrix'!O2:O47</f>
        <v>Működési Marzs (%)</v>
      </c>
      <c r="D1" s="74" t="s">
        <v>498</v>
      </c>
      <c r="E1" s="74" t="s">
        <v>499</v>
      </c>
    </row>
    <row r="2" spans="1:5" x14ac:dyDescent="0.25">
      <c r="A2" s="51" t="str">
        <v>CD Projekt Red</v>
      </c>
      <c r="B2" s="51">
        <v>2024</v>
      </c>
      <c r="C2" s="52">
        <v>0.35562310030395139</v>
      </c>
      <c r="D2" s="64">
        <f>AVERAGE(C2:C14)</f>
        <v>0.33146079765160241</v>
      </c>
      <c r="E2" s="67">
        <f>STDEVA(C2:C14)</f>
        <v>0.13930593746420838</v>
      </c>
    </row>
    <row r="3" spans="1:5" x14ac:dyDescent="0.25">
      <c r="A3" s="51" t="str">
        <v>CD Projekt Red</v>
      </c>
      <c r="B3" s="51">
        <v>2023</v>
      </c>
      <c r="C3" s="52">
        <v>0.38748984565393985</v>
      </c>
      <c r="D3" s="65"/>
      <c r="E3" s="68"/>
    </row>
    <row r="4" spans="1:5" x14ac:dyDescent="0.25">
      <c r="A4" s="51" t="str">
        <v>CD Projekt Red</v>
      </c>
      <c r="B4" s="51">
        <v>2022</v>
      </c>
      <c r="C4" s="52">
        <v>0.3882476390346275</v>
      </c>
      <c r="D4" s="65"/>
      <c r="E4" s="68"/>
    </row>
    <row r="5" spans="1:5" x14ac:dyDescent="0.25">
      <c r="A5" s="51" t="str">
        <v>CD Projekt Red</v>
      </c>
      <c r="B5" s="51">
        <v>2021</v>
      </c>
      <c r="C5" s="52">
        <v>0.26238738738738743</v>
      </c>
      <c r="D5" s="65"/>
      <c r="E5" s="68"/>
    </row>
    <row r="6" spans="1:5" x14ac:dyDescent="0.25">
      <c r="A6" s="51" t="str">
        <v>CD Projekt Red</v>
      </c>
      <c r="B6" s="51">
        <v>2020</v>
      </c>
      <c r="C6" s="52">
        <v>0.5539971949509116</v>
      </c>
      <c r="D6" s="65"/>
      <c r="E6" s="68"/>
    </row>
    <row r="7" spans="1:5" x14ac:dyDescent="0.25">
      <c r="A7" s="51" t="str">
        <v>CD Projekt Red</v>
      </c>
      <c r="B7" s="51">
        <v>2019</v>
      </c>
      <c r="C7" s="52">
        <v>0.34932821497120919</v>
      </c>
      <c r="D7" s="65"/>
      <c r="E7" s="68"/>
    </row>
    <row r="8" spans="1:5" x14ac:dyDescent="0.25">
      <c r="A8" s="51" t="str">
        <v>CD Projekt Red</v>
      </c>
      <c r="B8" s="51">
        <v>2018</v>
      </c>
      <c r="C8" s="52">
        <v>0.32782369146005513</v>
      </c>
      <c r="D8" s="65"/>
      <c r="E8" s="68"/>
    </row>
    <row r="9" spans="1:5" x14ac:dyDescent="0.25">
      <c r="A9" s="51" t="str">
        <v>CD Projekt Red</v>
      </c>
      <c r="B9" s="51">
        <v>2017</v>
      </c>
      <c r="C9" s="52">
        <v>0.44060475161987045</v>
      </c>
      <c r="D9" s="65"/>
      <c r="E9" s="68"/>
    </row>
    <row r="10" spans="1:5" x14ac:dyDescent="0.25">
      <c r="A10" s="51" t="str">
        <v>CD Projekt Red</v>
      </c>
      <c r="B10" s="51">
        <v>2016</v>
      </c>
      <c r="C10" s="52">
        <v>0.44178082191780826</v>
      </c>
      <c r="D10" s="65"/>
      <c r="E10" s="68"/>
    </row>
    <row r="11" spans="1:5" x14ac:dyDescent="0.25">
      <c r="A11" s="51" t="str">
        <v>CD Projekt Red</v>
      </c>
      <c r="B11" s="51">
        <v>2015</v>
      </c>
      <c r="C11" s="52">
        <v>0.43609022556390981</v>
      </c>
      <c r="D11" s="65"/>
      <c r="E11" s="68"/>
    </row>
    <row r="12" spans="1:5" x14ac:dyDescent="0.25">
      <c r="A12" s="51" t="str">
        <v>CD Projekt Red</v>
      </c>
      <c r="B12" s="51">
        <v>2014</v>
      </c>
      <c r="C12" s="52">
        <v>8.3333333333333329E-2</v>
      </c>
      <c r="D12" s="65"/>
      <c r="E12" s="68"/>
    </row>
    <row r="13" spans="1:5" x14ac:dyDescent="0.25">
      <c r="A13" s="51" t="str">
        <v>CD Projekt Red</v>
      </c>
      <c r="B13" s="51">
        <v>2013</v>
      </c>
      <c r="C13" s="52">
        <v>0.10752688172043011</v>
      </c>
      <c r="D13" s="65"/>
      <c r="E13" s="68"/>
    </row>
    <row r="14" spans="1:5" x14ac:dyDescent="0.25">
      <c r="A14" s="51" t="str">
        <v>CD Projekt Red</v>
      </c>
      <c r="B14" s="51">
        <v>2012</v>
      </c>
      <c r="C14" s="52">
        <v>0.17475728155339806</v>
      </c>
      <c r="D14" s="66"/>
      <c r="E14" s="69"/>
    </row>
    <row r="15" spans="1:5" x14ac:dyDescent="0.25">
      <c r="A15" s="51" t="str">
        <v>Electronic Arts</v>
      </c>
      <c r="B15" s="51">
        <v>2025</v>
      </c>
      <c r="C15" s="52">
        <v>0.17577388963660834</v>
      </c>
      <c r="D15" s="64">
        <f>AVERAGE(C15:C31)</f>
        <v>0.10330485126060179</v>
      </c>
      <c r="E15" s="67">
        <f>STDEVA(C15:C31)</f>
        <v>0.12289247407381368</v>
      </c>
    </row>
    <row r="16" spans="1:5" x14ac:dyDescent="0.25">
      <c r="A16" s="51" t="str">
        <v>Electronic Arts</v>
      </c>
      <c r="B16" s="51">
        <v>2024</v>
      </c>
      <c r="C16" s="52">
        <v>0.21105527638190955</v>
      </c>
      <c r="D16" s="65"/>
      <c r="E16" s="68"/>
    </row>
    <row r="17" spans="1:5" x14ac:dyDescent="0.25">
      <c r="A17" s="51" t="str">
        <v>Electronic Arts</v>
      </c>
      <c r="B17" s="51">
        <v>2023</v>
      </c>
      <c r="C17" s="52">
        <v>0.15539994613520064</v>
      </c>
      <c r="D17" s="65"/>
      <c r="E17" s="68"/>
    </row>
    <row r="18" spans="1:5" x14ac:dyDescent="0.25">
      <c r="A18" s="51" t="str">
        <v>Electronic Arts</v>
      </c>
      <c r="B18" s="51">
        <v>2022</v>
      </c>
      <c r="C18" s="52">
        <v>0.15934773279931341</v>
      </c>
      <c r="D18" s="65"/>
      <c r="E18" s="68"/>
    </row>
    <row r="19" spans="1:5" x14ac:dyDescent="0.25">
      <c r="A19" s="51" t="str">
        <v>Electronic Arts</v>
      </c>
      <c r="B19" s="51">
        <v>2021</v>
      </c>
      <c r="C19" s="52">
        <v>0.17072304139278735</v>
      </c>
      <c r="D19" s="65"/>
      <c r="E19" s="68"/>
    </row>
    <row r="20" spans="1:5" x14ac:dyDescent="0.25">
      <c r="A20" s="51" t="str">
        <v>Electronic Arts</v>
      </c>
      <c r="B20" s="51">
        <v>2020</v>
      </c>
      <c r="C20" s="52">
        <v>0.189272169044609</v>
      </c>
      <c r="D20" s="65"/>
      <c r="E20" s="68"/>
    </row>
    <row r="21" spans="1:5" x14ac:dyDescent="0.25">
      <c r="A21" s="51" t="str">
        <v>Electronic Arts</v>
      </c>
      <c r="B21" s="51">
        <v>2019</v>
      </c>
      <c r="C21" s="52">
        <v>0.15757575757575756</v>
      </c>
      <c r="D21" s="65"/>
      <c r="E21" s="68"/>
    </row>
    <row r="22" spans="1:5" x14ac:dyDescent="0.25">
      <c r="A22" s="51" t="str">
        <v>Electronic Arts</v>
      </c>
      <c r="B22" s="51">
        <v>2018</v>
      </c>
      <c r="C22" s="52">
        <v>0.18893203883495147</v>
      </c>
      <c r="D22" s="65"/>
      <c r="E22" s="68"/>
    </row>
    <row r="23" spans="1:5" x14ac:dyDescent="0.25">
      <c r="A23" s="51" t="str">
        <v>Electronic Arts</v>
      </c>
      <c r="B23" s="51">
        <v>2017</v>
      </c>
      <c r="C23" s="52">
        <v>0.18782249742002063</v>
      </c>
      <c r="D23" s="65"/>
      <c r="E23" s="68"/>
    </row>
    <row r="24" spans="1:5" x14ac:dyDescent="0.25">
      <c r="A24" s="51" t="str">
        <v>Electronic Arts</v>
      </c>
      <c r="B24" s="51">
        <v>2016</v>
      </c>
      <c r="C24" s="52">
        <v>0.16196542311191992</v>
      </c>
      <c r="D24" s="65"/>
      <c r="E24" s="68"/>
    </row>
    <row r="25" spans="1:5" x14ac:dyDescent="0.25">
      <c r="A25" s="51" t="str">
        <v>Electronic Arts</v>
      </c>
      <c r="B25" s="51">
        <v>2015</v>
      </c>
      <c r="C25" s="52">
        <v>0.19648810846854856</v>
      </c>
      <c r="D25" s="65"/>
      <c r="E25" s="68"/>
    </row>
    <row r="26" spans="1:5" x14ac:dyDescent="0.25">
      <c r="A26" s="51" t="str">
        <v>Electronic Arts</v>
      </c>
      <c r="B26" s="51">
        <v>2014</v>
      </c>
      <c r="C26" s="52">
        <v>5.8987978753145091E-2</v>
      </c>
      <c r="D26" s="65"/>
      <c r="E26" s="68"/>
    </row>
    <row r="27" spans="1:5" x14ac:dyDescent="0.25">
      <c r="A27" s="51" t="str">
        <v>Electronic Arts</v>
      </c>
      <c r="B27" s="51">
        <v>2013</v>
      </c>
      <c r="C27" s="52">
        <v>5.9784040031603897E-2</v>
      </c>
      <c r="D27" s="65"/>
      <c r="E27" s="68"/>
    </row>
    <row r="28" spans="1:5" x14ac:dyDescent="0.25">
      <c r="A28" s="51" t="str">
        <v>Electronic Arts</v>
      </c>
      <c r="B28" s="51">
        <v>2012</v>
      </c>
      <c r="C28" s="52">
        <v>6.9997586290127922E-2</v>
      </c>
      <c r="D28" s="65"/>
      <c r="E28" s="68"/>
    </row>
    <row r="29" spans="1:5" x14ac:dyDescent="0.25">
      <c r="A29" s="51" t="str">
        <v>Electronic Arts</v>
      </c>
      <c r="B29" s="51">
        <v>2011</v>
      </c>
      <c r="C29" s="52">
        <v>-5.8790749512398995E-2</v>
      </c>
      <c r="D29" s="65"/>
      <c r="E29" s="68"/>
    </row>
    <row r="30" spans="1:5" x14ac:dyDescent="0.25">
      <c r="A30" s="51" t="str">
        <v>Electronic Arts</v>
      </c>
      <c r="B30" s="51">
        <v>2010</v>
      </c>
      <c r="C30" s="52">
        <v>-0.12397372742200329</v>
      </c>
      <c r="D30" s="65"/>
      <c r="E30" s="68"/>
    </row>
    <row r="31" spans="1:5" x14ac:dyDescent="0.25">
      <c r="A31" s="51" t="str">
        <v>Electronic Arts</v>
      </c>
      <c r="B31" s="51">
        <v>2009</v>
      </c>
      <c r="C31" s="52">
        <v>-0.20417853751187084</v>
      </c>
      <c r="D31" s="66"/>
      <c r="E31" s="69"/>
    </row>
    <row r="32" spans="1:5" x14ac:dyDescent="0.25">
      <c r="A32" s="51" t="str">
        <v>Take-Two Int.</v>
      </c>
      <c r="B32" s="51">
        <v>2025</v>
      </c>
      <c r="C32" s="52">
        <v>-0.78630393996247649</v>
      </c>
      <c r="D32" s="64">
        <f>AVERAGE(C32:C46)</f>
        <v>-4.6080800319170626E-2</v>
      </c>
      <c r="E32" s="67">
        <f>STDEVA(C32:C46)</f>
        <v>0.24901164166388212</v>
      </c>
    </row>
    <row r="33" spans="1:5" x14ac:dyDescent="0.25">
      <c r="A33" s="51" t="str">
        <v>Take-Two Int.</v>
      </c>
      <c r="B33" s="51">
        <v>2024</v>
      </c>
      <c r="C33" s="52">
        <v>-0.13084112149532709</v>
      </c>
      <c r="D33" s="65"/>
      <c r="E33" s="68"/>
    </row>
    <row r="34" spans="1:5" x14ac:dyDescent="0.25">
      <c r="A34" s="51" t="str">
        <v>Take-Two Int.</v>
      </c>
      <c r="B34" s="51">
        <v>2023</v>
      </c>
      <c r="C34" s="52">
        <v>-9.9439252336448597E-2</v>
      </c>
      <c r="D34" s="65"/>
      <c r="E34" s="68"/>
    </row>
    <row r="35" spans="1:5" x14ac:dyDescent="0.25">
      <c r="A35" s="51" t="str">
        <v>Take-Two Int.</v>
      </c>
      <c r="B35" s="51">
        <v>2022</v>
      </c>
      <c r="C35" s="52">
        <v>0.15329717385098487</v>
      </c>
      <c r="D35" s="65"/>
      <c r="E35" s="68"/>
    </row>
    <row r="36" spans="1:5" x14ac:dyDescent="0.25">
      <c r="A36" s="51" t="str">
        <v>Take-Two Int.</v>
      </c>
      <c r="B36" s="51">
        <v>2021</v>
      </c>
      <c r="C36" s="52">
        <v>0.20278683664393715</v>
      </c>
      <c r="D36" s="65"/>
      <c r="E36" s="68"/>
    </row>
    <row r="37" spans="1:5" x14ac:dyDescent="0.25">
      <c r="A37" s="51" t="str">
        <v>Take-Two Int.</v>
      </c>
      <c r="B37" s="51">
        <v>2020</v>
      </c>
      <c r="C37" s="52">
        <v>0.16477824538685659</v>
      </c>
      <c r="D37" s="65"/>
      <c r="E37" s="68"/>
    </row>
    <row r="38" spans="1:5" x14ac:dyDescent="0.25">
      <c r="A38" s="51" t="str">
        <v>Take-Two Int.</v>
      </c>
      <c r="B38" s="51">
        <v>2019</v>
      </c>
      <c r="C38" s="52">
        <v>0.16866566716641679</v>
      </c>
      <c r="D38" s="65"/>
      <c r="E38" s="68"/>
    </row>
    <row r="39" spans="1:5" x14ac:dyDescent="0.25">
      <c r="A39" s="51" t="str">
        <v>Take-Two Int.</v>
      </c>
      <c r="B39" s="51">
        <v>2018</v>
      </c>
      <c r="C39" s="52">
        <v>-5.2065647990945103E-2</v>
      </c>
      <c r="D39" s="65"/>
      <c r="E39" s="68"/>
    </row>
    <row r="40" spans="1:5" x14ac:dyDescent="0.25">
      <c r="A40" s="51" t="str">
        <v>Take-Two Int.</v>
      </c>
      <c r="B40" s="51">
        <v>2017</v>
      </c>
      <c r="C40" s="52">
        <v>1.6853932584269663E-3</v>
      </c>
      <c r="D40" s="65"/>
      <c r="E40" s="68"/>
    </row>
    <row r="41" spans="1:5" x14ac:dyDescent="0.25">
      <c r="A41" s="51" t="str">
        <v>Take-Two Int.</v>
      </c>
      <c r="B41" s="51">
        <v>2016</v>
      </c>
      <c r="C41" s="52">
        <v>-1.1315417256011316E-2</v>
      </c>
      <c r="D41" s="65"/>
      <c r="E41" s="68"/>
    </row>
    <row r="42" spans="1:5" x14ac:dyDescent="0.25">
      <c r="A42" s="51" t="str">
        <v>Take-Two Int.</v>
      </c>
      <c r="B42" s="51">
        <v>2015</v>
      </c>
      <c r="C42" s="52">
        <v>-0.26777469990766389</v>
      </c>
      <c r="D42" s="65"/>
      <c r="E42" s="68"/>
    </row>
    <row r="43" spans="1:5" x14ac:dyDescent="0.25">
      <c r="A43" s="51" t="str">
        <v>Take-Two Int.</v>
      </c>
      <c r="B43" s="51">
        <v>2014</v>
      </c>
      <c r="C43" s="52">
        <v>0.18587834963845173</v>
      </c>
      <c r="D43" s="65"/>
      <c r="E43" s="68"/>
    </row>
    <row r="44" spans="1:5" x14ac:dyDescent="0.25">
      <c r="A44" s="51" t="str">
        <v>Take-Two Int.</v>
      </c>
      <c r="B44" s="51">
        <v>2013</v>
      </c>
      <c r="C44" s="52">
        <v>-2.9654036243822075E-2</v>
      </c>
      <c r="D44" s="65"/>
      <c r="E44" s="68"/>
    </row>
    <row r="45" spans="1:5" x14ac:dyDescent="0.25">
      <c r="A45" s="51" t="str">
        <v>Take-Two Int.</v>
      </c>
      <c r="B45" s="51">
        <v>2012</v>
      </c>
      <c r="C45" s="52">
        <v>-0.1513317191283293</v>
      </c>
      <c r="D45" s="65"/>
      <c r="E45" s="68"/>
    </row>
    <row r="46" spans="1:5" x14ac:dyDescent="0.25">
      <c r="A46" s="51" t="str">
        <v>Take-Two Int.</v>
      </c>
      <c r="B46" s="51">
        <v>2011</v>
      </c>
      <c r="C46" s="52">
        <v>-3.9577836411609502E-2</v>
      </c>
      <c r="D46" s="66"/>
      <c r="E46" s="69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55B2F-E3E3-4690-8137-A22B6051A48C}">
  <dimension ref="A1:G46"/>
  <sheetViews>
    <sheetView showGridLines="0" zoomScale="70" zoomScaleNormal="70" workbookViewId="0"/>
  </sheetViews>
  <sheetFormatPr defaultRowHeight="12.5" x14ac:dyDescent="0.25"/>
  <cols>
    <col min="1" max="1" width="14" bestFit="1" customWidth="1"/>
    <col min="2" max="2" width="11.26953125" bestFit="1" customWidth="1"/>
    <col min="4" max="4" width="18.7265625" bestFit="1" customWidth="1"/>
    <col min="5" max="5" width="22.453125" bestFit="1" customWidth="1"/>
    <col min="6" max="6" width="31.453125" bestFit="1" customWidth="1"/>
    <col min="7" max="7" width="26.453125" bestFit="1" customWidth="1"/>
  </cols>
  <sheetData>
    <row r="1" spans="1:7" ht="26.5" thickBot="1" x14ac:dyDescent="0.35">
      <c r="A1" s="74" t="str" cm="1">
        <f t="array" ref="A1:A46">'OAM+Idealitási Mátrix'!A2:A47</f>
        <v>Cég neve</v>
      </c>
      <c r="B1" s="74" t="str" cm="1">
        <f t="array" ref="B1:B46">'OAM+Idealitási Mátrix'!B2:B47</f>
        <v>Pénzügyi Év</v>
      </c>
      <c r="C1" s="74" t="str" cm="1">
        <f t="array" ref="C1:C46">'OAM+Idealitási Mátrix'!C2:C47</f>
        <v>Pénznem</v>
      </c>
      <c r="D1" s="74" t="str" cm="1">
        <f t="array" ref="D1:D46">'OAM+Idealitási Mátrix'!D2:D47</f>
        <v>Teljes Bevétel (Millió)</v>
      </c>
      <c r="E1" s="74" t="str">
        <f>'OAM+Idealitási Mátrix'!K2</f>
        <v>Marketing Költség (Millió)</v>
      </c>
      <c r="F1" s="74" t="s">
        <v>500</v>
      </c>
      <c r="G1" s="74" t="s">
        <v>501</v>
      </c>
    </row>
    <row r="2" spans="1:7" x14ac:dyDescent="0.25">
      <c r="A2" s="51" t="str">
        <v>CD Projekt Red</v>
      </c>
      <c r="B2" s="51">
        <v>2024</v>
      </c>
      <c r="C2" s="51" t="str">
        <v>USD</v>
      </c>
      <c r="D2" s="57">
        <v>246.75</v>
      </c>
      <c r="E2" s="57">
        <f>'OAM+Idealitási Mátrix'!K3</f>
        <v>28.5</v>
      </c>
      <c r="F2" s="57">
        <f>D2/E2</f>
        <v>8.6578947368421044</v>
      </c>
      <c r="G2" s="58">
        <f>AVERAGE(F2:F14)</f>
        <v>5.7176429598036673</v>
      </c>
    </row>
    <row r="3" spans="1:7" x14ac:dyDescent="0.25">
      <c r="A3" s="51" t="str">
        <v>CD Projekt Red</v>
      </c>
      <c r="B3" s="51">
        <v>2023</v>
      </c>
      <c r="C3" s="51" t="str">
        <v>USD</v>
      </c>
      <c r="D3" s="57">
        <v>292.97800000000001</v>
      </c>
      <c r="E3" s="57">
        <f>'OAM+Idealitási Mátrix'!K4</f>
        <v>48.076000000000001</v>
      </c>
      <c r="F3" s="57">
        <f t="shared" ref="F3:F46" si="0">D3/E3</f>
        <v>6.0940594059405946</v>
      </c>
      <c r="G3" s="59"/>
    </row>
    <row r="4" spans="1:7" x14ac:dyDescent="0.25">
      <c r="A4" s="51" t="str">
        <v>CD Projekt Red</v>
      </c>
      <c r="B4" s="51">
        <v>2022</v>
      </c>
      <c r="C4" s="51" t="str">
        <v>USD</v>
      </c>
      <c r="D4" s="57">
        <v>217.0934</v>
      </c>
      <c r="E4" s="57">
        <f>'OAM+Idealitási Mátrix'!K5</f>
        <v>34.625599999999999</v>
      </c>
      <c r="F4" s="57">
        <f t="shared" si="0"/>
        <v>6.2697368421052637</v>
      </c>
      <c r="G4" s="59"/>
    </row>
    <row r="5" spans="1:7" x14ac:dyDescent="0.25">
      <c r="A5" s="51" t="str">
        <v>CD Projekt Red</v>
      </c>
      <c r="B5" s="51">
        <v>2021</v>
      </c>
      <c r="C5" s="51" t="str">
        <v>USD</v>
      </c>
      <c r="D5" s="57">
        <v>230.16959999999997</v>
      </c>
      <c r="E5" s="57">
        <f>'OAM+Idealitási Mátrix'!K6</f>
        <v>39.657599999999995</v>
      </c>
      <c r="F5" s="57">
        <f t="shared" si="0"/>
        <v>5.8039215686274508</v>
      </c>
      <c r="G5" s="59"/>
    </row>
    <row r="6" spans="1:7" x14ac:dyDescent="0.25">
      <c r="A6" s="51" t="str">
        <v>CD Projekt Red</v>
      </c>
      <c r="B6" s="51">
        <v>2020</v>
      </c>
      <c r="C6" s="51" t="str">
        <v>USD</v>
      </c>
      <c r="D6" s="57">
        <v>548.43960000000004</v>
      </c>
      <c r="E6" s="57">
        <f>'OAM+Idealitási Mátrix'!K7</f>
        <v>53.074800000000003</v>
      </c>
      <c r="F6" s="57">
        <f t="shared" si="0"/>
        <v>10.333333333333334</v>
      </c>
      <c r="G6" s="59"/>
    </row>
    <row r="7" spans="1:7" x14ac:dyDescent="0.25">
      <c r="A7" s="51" t="str">
        <v>CD Projekt Red</v>
      </c>
      <c r="B7" s="51">
        <v>2019</v>
      </c>
      <c r="C7" s="51" t="str">
        <v>USD</v>
      </c>
      <c r="D7" s="57">
        <v>135.5642</v>
      </c>
      <c r="E7" s="57">
        <f>'OAM+Idealitási Mátrix'!K8</f>
        <v>26.540399999999998</v>
      </c>
      <c r="F7" s="57">
        <f t="shared" si="0"/>
        <v>5.1078431372549025</v>
      </c>
      <c r="G7" s="59"/>
    </row>
    <row r="8" spans="1:7" x14ac:dyDescent="0.25">
      <c r="A8" s="51" t="str">
        <v>CD Projekt Red</v>
      </c>
      <c r="B8" s="51">
        <v>2018</v>
      </c>
      <c r="C8" s="51" t="str">
        <v>USD</v>
      </c>
      <c r="D8" s="57">
        <v>100.0791</v>
      </c>
      <c r="E8" s="57">
        <f>'OAM+Idealitási Mátrix'!K9</f>
        <v>19.5747</v>
      </c>
      <c r="F8" s="57">
        <f t="shared" si="0"/>
        <v>5.112676056338028</v>
      </c>
      <c r="G8" s="59"/>
    </row>
    <row r="9" spans="1:7" x14ac:dyDescent="0.25">
      <c r="A9" s="51" t="str">
        <v>CD Projekt Red</v>
      </c>
      <c r="B9" s="51">
        <v>2017</v>
      </c>
      <c r="C9" s="51" t="str">
        <v>USD</v>
      </c>
      <c r="D9" s="57">
        <v>122.64870000000001</v>
      </c>
      <c r="E9" s="57">
        <f>'OAM+Idealitási Mátrix'!K10</f>
        <v>21.986700000000003</v>
      </c>
      <c r="F9" s="57">
        <f t="shared" si="0"/>
        <v>5.5783132530120474</v>
      </c>
      <c r="G9" s="59"/>
    </row>
    <row r="10" spans="1:7" x14ac:dyDescent="0.25">
      <c r="A10" s="51" t="str">
        <v>CD Projekt Red</v>
      </c>
      <c r="B10" s="51">
        <v>2016</v>
      </c>
      <c r="C10" s="51" t="str">
        <v>USD</v>
      </c>
      <c r="D10" s="57">
        <v>147.81039999999999</v>
      </c>
      <c r="E10" s="57">
        <f>'OAM+Idealitási Mátrix'!K11</f>
        <v>28.347200000000001</v>
      </c>
      <c r="F10" s="57">
        <f t="shared" si="0"/>
        <v>5.2142857142857135</v>
      </c>
      <c r="G10" s="59"/>
    </row>
    <row r="11" spans="1:7" x14ac:dyDescent="0.25">
      <c r="A11" s="51" t="str">
        <v>CD Projekt Red</v>
      </c>
      <c r="B11" s="51">
        <v>2015</v>
      </c>
      <c r="C11" s="51" t="str">
        <v>USD</v>
      </c>
      <c r="D11" s="57">
        <v>212.268</v>
      </c>
      <c r="E11" s="57">
        <f>'OAM+Idealitási Mátrix'!K12</f>
        <v>38.57</v>
      </c>
      <c r="F11" s="57">
        <f t="shared" si="0"/>
        <v>5.5034482758620689</v>
      </c>
      <c r="G11" s="59"/>
    </row>
    <row r="12" spans="1:7" x14ac:dyDescent="0.25">
      <c r="A12" s="51" t="str">
        <v>CD Projekt Red</v>
      </c>
      <c r="B12" s="51">
        <v>2014</v>
      </c>
      <c r="C12" s="51" t="str">
        <v>USD</v>
      </c>
      <c r="D12" s="57">
        <v>30.393599999999999</v>
      </c>
      <c r="E12" s="57">
        <f>'OAM+Idealitási Mátrix'!K13</f>
        <v>8.2316000000000003</v>
      </c>
      <c r="F12" s="57">
        <f t="shared" si="0"/>
        <v>3.6923076923076921</v>
      </c>
      <c r="G12" s="59"/>
    </row>
    <row r="13" spans="1:7" x14ac:dyDescent="0.25">
      <c r="A13" s="51" t="str">
        <v>CD Projekt Red</v>
      </c>
      <c r="B13" s="51">
        <v>2013</v>
      </c>
      <c r="C13" s="51" t="str">
        <v>USD</v>
      </c>
      <c r="D13" s="57">
        <v>29.592599999999997</v>
      </c>
      <c r="E13" s="57">
        <f>'OAM+Idealitási Mátrix'!K14</f>
        <v>9.8642000000000003</v>
      </c>
      <c r="F13" s="57">
        <f t="shared" si="0"/>
        <v>2.9999999999999996</v>
      </c>
      <c r="G13" s="60"/>
    </row>
    <row r="14" spans="1:7" x14ac:dyDescent="0.25">
      <c r="A14" s="51" t="str">
        <v>CD Projekt Red</v>
      </c>
      <c r="B14" s="51">
        <v>2012</v>
      </c>
      <c r="C14" s="51" t="str">
        <v>USD</v>
      </c>
      <c r="D14" s="57">
        <v>31.713699999999999</v>
      </c>
      <c r="E14" s="57">
        <f>'OAM+Idealitási Mátrix'!K15</f>
        <v>8.0053999999999998</v>
      </c>
      <c r="F14" s="57">
        <f t="shared" si="0"/>
        <v>3.9615384615384617</v>
      </c>
      <c r="G14" s="58">
        <f>AVERAGE(F14:F31)</f>
        <v>5.6468901417570008</v>
      </c>
    </row>
    <row r="15" spans="1:7" x14ac:dyDescent="0.25">
      <c r="A15" s="51" t="str">
        <v>Electronic Arts</v>
      </c>
      <c r="B15" s="51">
        <v>2025</v>
      </c>
      <c r="C15" s="51" t="str">
        <v>USD</v>
      </c>
      <c r="D15" s="57">
        <v>7430</v>
      </c>
      <c r="E15" s="57">
        <f>'OAM+Idealitási Mátrix'!K16</f>
        <v>1270</v>
      </c>
      <c r="F15" s="57">
        <f t="shared" si="0"/>
        <v>5.8503937007874018</v>
      </c>
      <c r="G15" s="59"/>
    </row>
    <row r="16" spans="1:7" x14ac:dyDescent="0.25">
      <c r="A16" s="51" t="str">
        <v>Electronic Arts</v>
      </c>
      <c r="B16" s="51">
        <v>2024</v>
      </c>
      <c r="C16" s="51" t="str">
        <v>USD</v>
      </c>
      <c r="D16" s="57">
        <v>7562</v>
      </c>
      <c r="E16" s="57">
        <f>'OAM+Idealitási Mátrix'!K17</f>
        <v>1292</v>
      </c>
      <c r="F16" s="57">
        <f t="shared" si="0"/>
        <v>5.8529411764705879</v>
      </c>
      <c r="G16" s="59"/>
    </row>
    <row r="17" spans="1:7" x14ac:dyDescent="0.25">
      <c r="A17" s="51" t="str">
        <v>Electronic Arts</v>
      </c>
      <c r="B17" s="51">
        <v>2023</v>
      </c>
      <c r="C17" s="51" t="str">
        <v>USD</v>
      </c>
      <c r="D17" s="57">
        <v>7426</v>
      </c>
      <c r="E17" s="57">
        <f>'OAM+Idealitási Mátrix'!K18</f>
        <v>1251</v>
      </c>
      <c r="F17" s="57">
        <f t="shared" si="0"/>
        <v>5.9360511590727416</v>
      </c>
      <c r="G17" s="59"/>
    </row>
    <row r="18" spans="1:7" x14ac:dyDescent="0.25">
      <c r="A18" s="51" t="str">
        <v>Electronic Arts</v>
      </c>
      <c r="B18" s="51">
        <v>2022</v>
      </c>
      <c r="C18" s="51" t="str">
        <v>USD</v>
      </c>
      <c r="D18" s="57">
        <v>6991</v>
      </c>
      <c r="E18" s="57">
        <f>'OAM+Idealitási Mátrix'!K19</f>
        <v>1143</v>
      </c>
      <c r="F18" s="57">
        <f t="shared" si="0"/>
        <v>6.1163604549431323</v>
      </c>
      <c r="G18" s="59"/>
    </row>
    <row r="19" spans="1:7" x14ac:dyDescent="0.25">
      <c r="A19" s="51" t="str">
        <v>Electronic Arts</v>
      </c>
      <c r="B19" s="51">
        <v>2021</v>
      </c>
      <c r="C19" s="51" t="str">
        <v>USD</v>
      </c>
      <c r="D19" s="57">
        <v>5629</v>
      </c>
      <c r="E19" s="57">
        <f>'OAM+Idealitási Mátrix'!K20</f>
        <v>981</v>
      </c>
      <c r="F19" s="57">
        <f t="shared" si="0"/>
        <v>5.7380224260958208</v>
      </c>
      <c r="G19" s="59"/>
    </row>
    <row r="20" spans="1:7" x14ac:dyDescent="0.25">
      <c r="A20" s="51" t="str">
        <v>Electronic Arts</v>
      </c>
      <c r="B20" s="51">
        <v>2020</v>
      </c>
      <c r="C20" s="51" t="str">
        <v>USD</v>
      </c>
      <c r="D20" s="57">
        <v>5537</v>
      </c>
      <c r="E20" s="57">
        <f>'OAM+Idealitási Mátrix'!K21</f>
        <v>913</v>
      </c>
      <c r="F20" s="57">
        <f t="shared" si="0"/>
        <v>6.0646221248630887</v>
      </c>
      <c r="G20" s="59"/>
    </row>
    <row r="21" spans="1:7" x14ac:dyDescent="0.25">
      <c r="A21" s="51" t="str">
        <v>Electronic Arts</v>
      </c>
      <c r="B21" s="51">
        <v>2019</v>
      </c>
      <c r="C21" s="51" t="str">
        <v>USD</v>
      </c>
      <c r="D21" s="57">
        <v>4950</v>
      </c>
      <c r="E21" s="57">
        <f>'OAM+Idealitási Mátrix'!K22</f>
        <v>896</v>
      </c>
      <c r="F21" s="57">
        <f t="shared" si="0"/>
        <v>5.5245535714285712</v>
      </c>
      <c r="G21" s="59"/>
    </row>
    <row r="22" spans="1:7" x14ac:dyDescent="0.25">
      <c r="A22" s="51" t="str">
        <v>Electronic Arts</v>
      </c>
      <c r="B22" s="51">
        <v>2018</v>
      </c>
      <c r="C22" s="51" t="str">
        <v>USD</v>
      </c>
      <c r="D22" s="57">
        <v>5150</v>
      </c>
      <c r="E22" s="57">
        <f>'OAM+Idealitási Mátrix'!K23</f>
        <v>924</v>
      </c>
      <c r="F22" s="57">
        <f t="shared" si="0"/>
        <v>5.5735930735930737</v>
      </c>
      <c r="G22" s="59"/>
    </row>
    <row r="23" spans="1:7" x14ac:dyDescent="0.25">
      <c r="A23" s="51" t="str">
        <v>Electronic Arts</v>
      </c>
      <c r="B23" s="51">
        <v>2017</v>
      </c>
      <c r="C23" s="51" t="str">
        <v>USD</v>
      </c>
      <c r="D23" s="57">
        <v>4845</v>
      </c>
      <c r="E23" s="57">
        <f>'OAM+Idealitási Mátrix'!K24</f>
        <v>845</v>
      </c>
      <c r="F23" s="57">
        <f t="shared" si="0"/>
        <v>5.7337278106508878</v>
      </c>
      <c r="G23" s="59"/>
    </row>
    <row r="24" spans="1:7" x14ac:dyDescent="0.25">
      <c r="A24" s="51" t="str">
        <v>Electronic Arts</v>
      </c>
      <c r="B24" s="51">
        <v>2016</v>
      </c>
      <c r="C24" s="51" t="str">
        <v>USD</v>
      </c>
      <c r="D24" s="57">
        <v>4396</v>
      </c>
      <c r="E24" s="57">
        <f>'OAM+Idealitási Mátrix'!K25</f>
        <v>760</v>
      </c>
      <c r="F24" s="57">
        <f t="shared" si="0"/>
        <v>5.7842105263157899</v>
      </c>
      <c r="G24" s="59"/>
    </row>
    <row r="25" spans="1:7" x14ac:dyDescent="0.25">
      <c r="A25" s="51" t="str">
        <v>Electronic Arts</v>
      </c>
      <c r="B25" s="51">
        <v>2015</v>
      </c>
      <c r="C25" s="51" t="str">
        <v>USD</v>
      </c>
      <c r="D25" s="57">
        <v>4499</v>
      </c>
      <c r="E25" s="57">
        <f>'OAM+Idealitási Mátrix'!K26</f>
        <v>693</v>
      </c>
      <c r="F25" s="57">
        <f t="shared" si="0"/>
        <v>6.4920634920634921</v>
      </c>
      <c r="G25" s="59"/>
    </row>
    <row r="26" spans="1:7" x14ac:dyDescent="0.25">
      <c r="A26" s="51" t="str">
        <v>Electronic Arts</v>
      </c>
      <c r="B26" s="51">
        <v>2014</v>
      </c>
      <c r="C26" s="51" t="str">
        <v>USD</v>
      </c>
      <c r="D26" s="57">
        <v>3577</v>
      </c>
      <c r="E26" s="57">
        <f>'OAM+Idealitási Mátrix'!K27</f>
        <v>674</v>
      </c>
      <c r="F26" s="57">
        <f t="shared" si="0"/>
        <v>5.3071216617210686</v>
      </c>
      <c r="G26" s="59"/>
    </row>
    <row r="27" spans="1:7" x14ac:dyDescent="0.25">
      <c r="A27" s="51" t="str">
        <v>Electronic Arts</v>
      </c>
      <c r="B27" s="51">
        <v>2013</v>
      </c>
      <c r="C27" s="51" t="str">
        <v>USD</v>
      </c>
      <c r="D27" s="57">
        <v>3797</v>
      </c>
      <c r="E27" s="57">
        <f>'OAM+Idealitási Mátrix'!K28</f>
        <v>664</v>
      </c>
      <c r="F27" s="57">
        <f t="shared" si="0"/>
        <v>5.7183734939759034</v>
      </c>
      <c r="G27" s="59"/>
    </row>
    <row r="28" spans="1:7" x14ac:dyDescent="0.25">
      <c r="A28" s="51" t="str">
        <v>Electronic Arts</v>
      </c>
      <c r="B28" s="51">
        <v>2012</v>
      </c>
      <c r="C28" s="51" t="str">
        <v>USD</v>
      </c>
      <c r="D28" s="57">
        <v>4143</v>
      </c>
      <c r="E28" s="57">
        <f>'OAM+Idealitási Mátrix'!K29</f>
        <v>661</v>
      </c>
      <c r="F28" s="57">
        <f t="shared" si="0"/>
        <v>6.2677760968229954</v>
      </c>
      <c r="G28" s="59"/>
    </row>
    <row r="29" spans="1:7" x14ac:dyDescent="0.25">
      <c r="A29" s="51" t="str">
        <v>Electronic Arts</v>
      </c>
      <c r="B29" s="51">
        <v>2011</v>
      </c>
      <c r="C29" s="51" t="str">
        <v>USD</v>
      </c>
      <c r="D29" s="57">
        <v>3589</v>
      </c>
      <c r="E29" s="57">
        <f>'OAM+Idealitási Mátrix'!K30</f>
        <v>681</v>
      </c>
      <c r="F29" s="57">
        <f t="shared" si="0"/>
        <v>5.2701908957415569</v>
      </c>
      <c r="G29" s="59"/>
    </row>
    <row r="30" spans="1:7" x14ac:dyDescent="0.25">
      <c r="A30" s="51" t="str">
        <v>Electronic Arts</v>
      </c>
      <c r="B30" s="51">
        <v>2010</v>
      </c>
      <c r="C30" s="51" t="str">
        <v>USD</v>
      </c>
      <c r="D30" s="57">
        <v>3654</v>
      </c>
      <c r="E30" s="57">
        <f>'OAM+Idealitási Mátrix'!K31</f>
        <v>689</v>
      </c>
      <c r="F30" s="57">
        <f t="shared" si="0"/>
        <v>5.3033381712626992</v>
      </c>
      <c r="G30" s="59"/>
    </row>
    <row r="31" spans="1:7" x14ac:dyDescent="0.25">
      <c r="A31" s="51" t="str">
        <v>Electronic Arts</v>
      </c>
      <c r="B31" s="51">
        <v>2009</v>
      </c>
      <c r="C31" s="51" t="str">
        <v>USD</v>
      </c>
      <c r="D31" s="57">
        <v>4212</v>
      </c>
      <c r="E31" s="57">
        <f>'OAM+Idealitási Mátrix'!K32</f>
        <v>818</v>
      </c>
      <c r="F31" s="57">
        <f t="shared" si="0"/>
        <v>5.1491442542787285</v>
      </c>
      <c r="G31" s="60"/>
    </row>
    <row r="32" spans="1:7" x14ac:dyDescent="0.25">
      <c r="A32" s="51" t="str">
        <v>Take-Two Int.</v>
      </c>
      <c r="B32" s="51">
        <v>2025</v>
      </c>
      <c r="C32" s="51" t="str">
        <v>USD</v>
      </c>
      <c r="D32" s="57">
        <v>5330</v>
      </c>
      <c r="E32" s="57">
        <f>'OAM+Idealitási Mátrix'!K33</f>
        <v>1088</v>
      </c>
      <c r="F32" s="57">
        <f t="shared" si="0"/>
        <v>4.898897058823529</v>
      </c>
      <c r="G32" s="58">
        <f>AVERAGE(F32:F46)</f>
        <v>5.5914578774548369</v>
      </c>
    </row>
    <row r="33" spans="1:7" x14ac:dyDescent="0.25">
      <c r="A33" s="51" t="str">
        <v>Take-Two Int.</v>
      </c>
      <c r="B33" s="51">
        <v>2024</v>
      </c>
      <c r="C33" s="51" t="str">
        <v>USD</v>
      </c>
      <c r="D33" s="57">
        <v>5350</v>
      </c>
      <c r="E33" s="57">
        <f>'OAM+Idealitási Mátrix'!K34</f>
        <v>1117</v>
      </c>
      <c r="F33" s="57">
        <f t="shared" si="0"/>
        <v>4.7896150402864812</v>
      </c>
      <c r="G33" s="59"/>
    </row>
    <row r="34" spans="1:7" x14ac:dyDescent="0.25">
      <c r="A34" s="51" t="str">
        <v>Take-Two Int.</v>
      </c>
      <c r="B34" s="51">
        <v>2023</v>
      </c>
      <c r="C34" s="51" t="str">
        <v>USD</v>
      </c>
      <c r="D34" s="57">
        <v>5350</v>
      </c>
      <c r="E34" s="57">
        <f>'OAM+Idealitási Mátrix'!K35</f>
        <v>925</v>
      </c>
      <c r="F34" s="57">
        <f t="shared" si="0"/>
        <v>5.7837837837837842</v>
      </c>
      <c r="G34" s="59"/>
    </row>
    <row r="35" spans="1:7" x14ac:dyDescent="0.25">
      <c r="A35" s="51" t="str">
        <v>Take-Two Int.</v>
      </c>
      <c r="B35" s="51">
        <v>2022</v>
      </c>
      <c r="C35" s="51" t="str">
        <v>USD</v>
      </c>
      <c r="D35" s="57">
        <v>3503</v>
      </c>
      <c r="E35" s="57">
        <f>'OAM+Idealitási Mátrix'!K36</f>
        <v>572</v>
      </c>
      <c r="F35" s="57">
        <f t="shared" si="0"/>
        <v>6.1241258741258742</v>
      </c>
      <c r="G35" s="59"/>
    </row>
    <row r="36" spans="1:7" x14ac:dyDescent="0.25">
      <c r="A36" s="51" t="str">
        <v>Take-Two Int.</v>
      </c>
      <c r="B36" s="51">
        <v>2021</v>
      </c>
      <c r="C36" s="51" t="str">
        <v>USD</v>
      </c>
      <c r="D36" s="57">
        <v>3373</v>
      </c>
      <c r="E36" s="57">
        <f>'OAM+Idealitási Mátrix'!K37</f>
        <v>499</v>
      </c>
      <c r="F36" s="57">
        <f t="shared" si="0"/>
        <v>6.7595190380761521</v>
      </c>
      <c r="G36" s="59"/>
    </row>
    <row r="37" spans="1:7" x14ac:dyDescent="0.25">
      <c r="A37" s="51" t="str">
        <v>Take-Two Int.</v>
      </c>
      <c r="B37" s="51">
        <v>2020</v>
      </c>
      <c r="C37" s="51" t="str">
        <v>USD</v>
      </c>
      <c r="D37" s="57">
        <v>3089</v>
      </c>
      <c r="E37" s="57">
        <f>'OAM+Idealitási Mátrix'!K38</f>
        <v>460</v>
      </c>
      <c r="F37" s="57">
        <f t="shared" si="0"/>
        <v>6.715217391304348</v>
      </c>
      <c r="G37" s="59"/>
    </row>
    <row r="38" spans="1:7" x14ac:dyDescent="0.25">
      <c r="A38" s="51" t="str">
        <v>Take-Two Int.</v>
      </c>
      <c r="B38" s="51">
        <v>2019</v>
      </c>
      <c r="C38" s="51" t="str">
        <v>USD</v>
      </c>
      <c r="D38" s="57">
        <v>2668</v>
      </c>
      <c r="E38" s="57">
        <f>'OAM+Idealitási Mátrix'!K39</f>
        <v>444</v>
      </c>
      <c r="F38" s="57">
        <f t="shared" si="0"/>
        <v>6.0090090090090094</v>
      </c>
      <c r="G38" s="59"/>
    </row>
    <row r="39" spans="1:7" x14ac:dyDescent="0.25">
      <c r="A39" s="51" t="str">
        <v>Take-Two Int.</v>
      </c>
      <c r="B39" s="51">
        <v>2018</v>
      </c>
      <c r="C39" s="51" t="str">
        <v>USD</v>
      </c>
      <c r="D39" s="57">
        <v>1767</v>
      </c>
      <c r="E39" s="57">
        <f>'OAM+Idealitási Mátrix'!K40</f>
        <v>381</v>
      </c>
      <c r="F39" s="57">
        <f t="shared" si="0"/>
        <v>4.6377952755905509</v>
      </c>
      <c r="G39" s="59"/>
    </row>
    <row r="40" spans="1:7" x14ac:dyDescent="0.25">
      <c r="A40" s="51" t="str">
        <v>Take-Two Int.</v>
      </c>
      <c r="B40" s="51">
        <v>2017</v>
      </c>
      <c r="C40" s="51" t="str">
        <v>USD</v>
      </c>
      <c r="D40" s="57">
        <v>1780</v>
      </c>
      <c r="E40" s="57">
        <f>'OAM+Idealitási Mátrix'!K41</f>
        <v>372</v>
      </c>
      <c r="F40" s="57">
        <f t="shared" si="0"/>
        <v>4.78494623655914</v>
      </c>
      <c r="G40" s="59"/>
    </row>
    <row r="41" spans="1:7" x14ac:dyDescent="0.25">
      <c r="A41" s="51" t="str">
        <v>Take-Two Int.</v>
      </c>
      <c r="B41" s="51">
        <v>2016</v>
      </c>
      <c r="C41" s="51" t="str">
        <v>USD</v>
      </c>
      <c r="D41" s="57">
        <v>1414</v>
      </c>
      <c r="E41" s="57">
        <f>'OAM+Idealitási Mátrix'!K42</f>
        <v>303</v>
      </c>
      <c r="F41" s="57">
        <f t="shared" si="0"/>
        <v>4.666666666666667</v>
      </c>
      <c r="G41" s="59"/>
    </row>
    <row r="42" spans="1:7" x14ac:dyDescent="0.25">
      <c r="A42" s="51" t="str">
        <v>Take-Two Int.</v>
      </c>
      <c r="B42" s="51">
        <v>2015</v>
      </c>
      <c r="C42" s="51" t="str">
        <v>USD</v>
      </c>
      <c r="D42" s="57">
        <v>1083</v>
      </c>
      <c r="E42" s="57">
        <f>'OAM+Idealitási Mátrix'!K43</f>
        <v>250</v>
      </c>
      <c r="F42" s="57">
        <f t="shared" si="0"/>
        <v>4.3319999999999999</v>
      </c>
      <c r="G42" s="59"/>
    </row>
    <row r="43" spans="1:7" x14ac:dyDescent="0.25">
      <c r="A43" s="51" t="str">
        <v>Take-Two Int.</v>
      </c>
      <c r="B43" s="51">
        <v>2014</v>
      </c>
      <c r="C43" s="51" t="str">
        <v>USD</v>
      </c>
      <c r="D43" s="57">
        <v>2351</v>
      </c>
      <c r="E43" s="57">
        <f>'OAM+Idealitási Mátrix'!K44</f>
        <v>280</v>
      </c>
      <c r="F43" s="57">
        <f t="shared" si="0"/>
        <v>8.3964285714285722</v>
      </c>
      <c r="G43" s="59"/>
    </row>
    <row r="44" spans="1:7" x14ac:dyDescent="0.25">
      <c r="A44" s="51" t="str">
        <v>Take-Two Int.</v>
      </c>
      <c r="B44" s="51">
        <v>2013</v>
      </c>
      <c r="C44" s="51" t="str">
        <v>USD</v>
      </c>
      <c r="D44" s="57">
        <v>1214</v>
      </c>
      <c r="E44" s="57">
        <f>'OAM+Idealitási Mátrix'!K45</f>
        <v>212</v>
      </c>
      <c r="F44" s="57">
        <f t="shared" si="0"/>
        <v>5.7264150943396226</v>
      </c>
      <c r="G44" s="59"/>
    </row>
    <row r="45" spans="1:7" x14ac:dyDescent="0.25">
      <c r="A45" s="51" t="str">
        <v>Take-Two Int.</v>
      </c>
      <c r="B45" s="51">
        <v>2012</v>
      </c>
      <c r="C45" s="51" t="str">
        <v>USD</v>
      </c>
      <c r="D45" s="57">
        <v>826</v>
      </c>
      <c r="E45" s="57">
        <f>'OAM+Idealitási Mátrix'!K46</f>
        <v>170</v>
      </c>
      <c r="F45" s="57">
        <f t="shared" si="0"/>
        <v>4.8588235294117643</v>
      </c>
      <c r="G45" s="59"/>
    </row>
    <row r="46" spans="1:7" x14ac:dyDescent="0.25">
      <c r="A46" s="51" t="str">
        <v>Take-Two Int.</v>
      </c>
      <c r="B46" s="51">
        <v>2011</v>
      </c>
      <c r="C46" s="51" t="str">
        <v>USD</v>
      </c>
      <c r="D46" s="57">
        <v>1137</v>
      </c>
      <c r="E46" s="57">
        <f>'OAM+Idealitási Mátrix'!K47</f>
        <v>211</v>
      </c>
      <c r="F46" s="57">
        <f t="shared" si="0"/>
        <v>5.3886255924170614</v>
      </c>
      <c r="G46" s="60"/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9B75E-F7E4-4CF1-8BD9-10BCC1C99388}">
  <dimension ref="A1:F46"/>
  <sheetViews>
    <sheetView showGridLines="0" zoomScale="85" zoomScaleNormal="85" workbookViewId="0"/>
  </sheetViews>
  <sheetFormatPr defaultRowHeight="12.5" x14ac:dyDescent="0.25"/>
  <cols>
    <col min="1" max="1" width="14" bestFit="1" customWidth="1"/>
    <col min="2" max="2" width="14.26953125" customWidth="1"/>
    <col min="3" max="3" width="11.54296875" customWidth="1"/>
    <col min="4" max="4" width="10.81640625" customWidth="1"/>
    <col min="5" max="5" width="13.81640625" customWidth="1"/>
  </cols>
  <sheetData>
    <row r="1" spans="1:6" ht="13.5" thickBot="1" x14ac:dyDescent="0.35">
      <c r="A1" s="74" t="str">
        <f>'OAM+Idealitási Mátrix'!A2</f>
        <v>Cég neve</v>
      </c>
      <c r="B1" s="74" t="str">
        <f>'OAM+Idealitási Mátrix'!B2</f>
        <v>Pénzügyi Év</v>
      </c>
      <c r="C1" s="74" t="str">
        <f>'OAM+Idealitási Mátrix'!C2</f>
        <v>Pénznem</v>
      </c>
      <c r="D1" s="95" t="str">
        <f>'OAM+Idealitási Mátrix'!T2</f>
        <v>EPS</v>
      </c>
      <c r="E1" s="95" t="s">
        <v>502</v>
      </c>
    </row>
    <row r="2" spans="1:6" x14ac:dyDescent="0.25">
      <c r="A2" s="51" t="str">
        <f>'OAM+Idealitási Mátrix'!A3</f>
        <v>CD Projekt Red</v>
      </c>
      <c r="B2" s="51">
        <f>'OAM+Idealitási Mátrix'!B3</f>
        <v>2024</v>
      </c>
      <c r="C2" s="51" t="str">
        <f>'OAM+Idealitási Mátrix'!C3</f>
        <v>USD</v>
      </c>
      <c r="D2" s="57">
        <f>'OAM+Idealitási Mátrix'!T3</f>
        <v>0.86750000000000005</v>
      </c>
      <c r="E2" s="58">
        <f>STDEVA(D2:D14)</f>
        <v>0.76159359483678901</v>
      </c>
    </row>
    <row r="3" spans="1:6" x14ac:dyDescent="0.25">
      <c r="A3" s="51" t="str">
        <f>'OAM+Idealitási Mátrix'!A4</f>
        <v>CD Projekt Red</v>
      </c>
      <c r="B3" s="51">
        <f>'OAM+Idealitási Mátrix'!B4</f>
        <v>2023</v>
      </c>
      <c r="C3" s="51" t="str">
        <f>'OAM+Idealitási Mátrix'!C4</f>
        <v>USD</v>
      </c>
      <c r="D3" s="57">
        <f>'OAM+Idealitási Mátrix'!T4</f>
        <v>1.14716</v>
      </c>
      <c r="E3" s="96"/>
    </row>
    <row r="4" spans="1:6" x14ac:dyDescent="0.25">
      <c r="A4" s="51" t="str">
        <f>'OAM+Idealitási Mátrix'!A5</f>
        <v>CD Projekt Red</v>
      </c>
      <c r="B4" s="51">
        <f>'OAM+Idealitási Mátrix'!B5</f>
        <v>2022</v>
      </c>
      <c r="C4" s="51" t="str">
        <f>'OAM+Idealitási Mátrix'!C5</f>
        <v>USD</v>
      </c>
      <c r="D4" s="57">
        <f>'OAM+Idealitási Mátrix'!T5</f>
        <v>0.788188</v>
      </c>
      <c r="E4" s="96"/>
    </row>
    <row r="5" spans="1:6" x14ac:dyDescent="0.25">
      <c r="A5" s="51" t="str">
        <f>'OAM+Idealitási Mátrix'!A6</f>
        <v>CD Projekt Red</v>
      </c>
      <c r="B5" s="51">
        <f>'OAM+Idealitási Mátrix'!B6</f>
        <v>2021</v>
      </c>
      <c r="C5" s="51" t="str">
        <f>'OAM+Idealitási Mátrix'!C6</f>
        <v>USD</v>
      </c>
      <c r="D5" s="57">
        <f>'OAM+Idealitási Mátrix'!T6</f>
        <v>0.53913599999999995</v>
      </c>
      <c r="E5" s="96"/>
    </row>
    <row r="6" spans="1:6" x14ac:dyDescent="0.25">
      <c r="A6" s="51" t="str">
        <f>'OAM+Idealitási Mátrix'!A7</f>
        <v>CD Projekt Red</v>
      </c>
      <c r="B6" s="51">
        <f>'OAM+Idealitási Mátrix'!B7</f>
        <v>2020</v>
      </c>
      <c r="C6" s="51" t="str">
        <f>'OAM+Idealitási Mátrix'!C7</f>
        <v>USD</v>
      </c>
      <c r="D6" s="57">
        <f>'OAM+Idealitási Mátrix'!T7</f>
        <v>2.9511640000000003</v>
      </c>
      <c r="E6" s="96"/>
    </row>
    <row r="7" spans="1:6" x14ac:dyDescent="0.25">
      <c r="A7" s="51" t="str">
        <f>'OAM+Idealitási Mátrix'!A8</f>
        <v>CD Projekt Red</v>
      </c>
      <c r="B7" s="51">
        <f>'OAM+Idealitási Mátrix'!B8</f>
        <v>2019</v>
      </c>
      <c r="C7" s="51" t="str">
        <f>'OAM+Idealitási Mátrix'!C8</f>
        <v>USD</v>
      </c>
      <c r="D7" s="57">
        <f>'OAM+Idealitási Mátrix'!T8</f>
        <v>0.47616599999999998</v>
      </c>
      <c r="E7" s="96"/>
    </row>
    <row r="8" spans="1:6" x14ac:dyDescent="0.25">
      <c r="A8" s="51" t="str">
        <f>'OAM+Idealitási Mátrix'!A9</f>
        <v>CD Projekt Red</v>
      </c>
      <c r="B8" s="51">
        <f>'OAM+Idealitási Mátrix'!B9</f>
        <v>2018</v>
      </c>
      <c r="C8" s="51" t="str">
        <f>'OAM+Idealitási Mátrix'!C9</f>
        <v>USD</v>
      </c>
      <c r="D8" s="57">
        <f>'OAM+Idealitási Mátrix'!T9</f>
        <v>0.31705499999999998</v>
      </c>
      <c r="E8" s="96"/>
    </row>
    <row r="9" spans="1:6" x14ac:dyDescent="0.25">
      <c r="A9" s="51" t="str">
        <f>'OAM+Idealitási Mátrix'!A10</f>
        <v>CD Projekt Red</v>
      </c>
      <c r="B9" s="51">
        <f>'OAM+Idealitási Mátrix'!B10</f>
        <v>2017</v>
      </c>
      <c r="C9" s="51" t="str">
        <f>'OAM+Idealitási Mátrix'!C10</f>
        <v>USD</v>
      </c>
      <c r="D9" s="57">
        <f>'OAM+Idealitási Mátrix'!T10</f>
        <v>0.55364100000000005</v>
      </c>
      <c r="E9" s="96"/>
      <c r="F9" s="98"/>
    </row>
    <row r="10" spans="1:6" x14ac:dyDescent="0.25">
      <c r="A10" s="51" t="str">
        <f>'OAM+Idealitási Mátrix'!A11</f>
        <v>CD Projekt Red</v>
      </c>
      <c r="B10" s="51">
        <f>'OAM+Idealitási Mátrix'!B11</f>
        <v>2016</v>
      </c>
      <c r="C10" s="51" t="str">
        <f>'OAM+Idealitási Mátrix'!C11</f>
        <v>USD</v>
      </c>
      <c r="D10" s="57">
        <f>'OAM+Idealitási Mátrix'!T11</f>
        <v>0.668184</v>
      </c>
      <c r="E10" s="96"/>
    </row>
    <row r="11" spans="1:6" x14ac:dyDescent="0.25">
      <c r="A11" s="51" t="str">
        <f>'OAM+Idealitási Mátrix'!A12</f>
        <v>CD Projekt Red</v>
      </c>
      <c r="B11" s="51">
        <f>'OAM+Idealitási Mátrix'!B12</f>
        <v>2015</v>
      </c>
      <c r="C11" s="51" t="str">
        <f>'OAM+Idealitási Mátrix'!C12</f>
        <v>USD</v>
      </c>
      <c r="D11" s="57">
        <f>'OAM+Idealitási Mátrix'!T12</f>
        <v>0.96557999999999999</v>
      </c>
      <c r="E11" s="96"/>
    </row>
    <row r="12" spans="1:6" x14ac:dyDescent="0.25">
      <c r="A12" s="51" t="str">
        <f>'OAM+Idealitási Mátrix'!A13</f>
        <v>CD Projekt Red</v>
      </c>
      <c r="B12" s="51">
        <f>'OAM+Idealitási Mátrix'!B13</f>
        <v>2014</v>
      </c>
      <c r="C12" s="51" t="str">
        <f>'OAM+Idealitási Mátrix'!C13</f>
        <v>USD</v>
      </c>
      <c r="D12" s="57">
        <f>'OAM+Idealitási Mátrix'!T13</f>
        <v>1.583E-2</v>
      </c>
      <c r="E12" s="96"/>
    </row>
    <row r="13" spans="1:6" x14ac:dyDescent="0.25">
      <c r="A13" s="51" t="str">
        <f>'OAM+Idealitási Mátrix'!A14</f>
        <v>CD Projekt Red</v>
      </c>
      <c r="B13" s="51">
        <f>'OAM+Idealitási Mátrix'!B14</f>
        <v>2013</v>
      </c>
      <c r="C13" s="51" t="str">
        <f>'OAM+Idealitási Mátrix'!C14</f>
        <v>USD</v>
      </c>
      <c r="D13" s="57">
        <f>'OAM+Idealitási Mátrix'!T14</f>
        <v>2.5455999999999999E-2</v>
      </c>
      <c r="E13" s="96"/>
    </row>
    <row r="14" spans="1:6" x14ac:dyDescent="0.25">
      <c r="A14" s="51" t="str">
        <f>'OAM+Idealitási Mátrix'!A15</f>
        <v>CD Projekt Red</v>
      </c>
      <c r="B14" s="51">
        <f>'OAM+Idealitási Mátrix'!B15</f>
        <v>2012</v>
      </c>
      <c r="C14" s="51" t="str">
        <f>'OAM+Idealitási Mátrix'!C15</f>
        <v>USD</v>
      </c>
      <c r="D14" s="57">
        <f>'OAM+Idealitási Mátrix'!T15</f>
        <v>4.9264000000000002E-2</v>
      </c>
      <c r="E14" s="96"/>
    </row>
    <row r="15" spans="1:6" x14ac:dyDescent="0.25">
      <c r="A15" s="51" t="str">
        <f>'OAM+Idealitási Mátrix'!A16</f>
        <v>Electronic Arts</v>
      </c>
      <c r="B15" s="51">
        <f>'OAM+Idealitási Mátrix'!B16</f>
        <v>2025</v>
      </c>
      <c r="C15" s="51" t="str">
        <f>'OAM+Idealitási Mátrix'!C16</f>
        <v>USD</v>
      </c>
      <c r="D15" s="57">
        <f>'OAM+Idealitási Mátrix'!T16</f>
        <v>4.7</v>
      </c>
      <c r="E15" s="58">
        <f>STDEVA(D15:D31)</f>
        <v>3.1485058314362764</v>
      </c>
    </row>
    <row r="16" spans="1:6" x14ac:dyDescent="0.25">
      <c r="A16" s="51" t="str">
        <f>'OAM+Idealitási Mátrix'!A17</f>
        <v>Electronic Arts</v>
      </c>
      <c r="B16" s="51">
        <f>'OAM+Idealitási Mátrix'!B17</f>
        <v>2024</v>
      </c>
      <c r="C16" s="51" t="str">
        <f>'OAM+Idealitási Mátrix'!C17</f>
        <v>USD</v>
      </c>
      <c r="D16" s="57">
        <f>'OAM+Idealitási Mátrix'!T17</f>
        <v>4.71</v>
      </c>
      <c r="E16" s="96"/>
    </row>
    <row r="17" spans="1:5" x14ac:dyDescent="0.25">
      <c r="A17" s="51" t="str">
        <f>'OAM+Idealitási Mátrix'!A18</f>
        <v>Electronic Arts</v>
      </c>
      <c r="B17" s="51">
        <f>'OAM+Idealitási Mátrix'!B18</f>
        <v>2023</v>
      </c>
      <c r="C17" s="51" t="str">
        <f>'OAM+Idealitási Mátrix'!C18</f>
        <v>USD</v>
      </c>
      <c r="D17" s="57">
        <f>'OAM+Idealitási Mátrix'!T18</f>
        <v>2.96</v>
      </c>
      <c r="E17" s="96"/>
    </row>
    <row r="18" spans="1:5" x14ac:dyDescent="0.25">
      <c r="A18" s="51" t="str">
        <f>'OAM+Idealitási Mátrix'!A19</f>
        <v>Electronic Arts</v>
      </c>
      <c r="B18" s="51">
        <f>'OAM+Idealitási Mátrix'!B19</f>
        <v>2022</v>
      </c>
      <c r="C18" s="51" t="str">
        <f>'OAM+Idealitási Mátrix'!C19</f>
        <v>USD</v>
      </c>
      <c r="D18" s="57">
        <f>'OAM+Idealitási Mátrix'!T19</f>
        <v>2.85</v>
      </c>
      <c r="E18" s="96"/>
    </row>
    <row r="19" spans="1:5" x14ac:dyDescent="0.25">
      <c r="A19" s="51" t="str">
        <f>'OAM+Idealitási Mátrix'!A20</f>
        <v>Electronic Arts</v>
      </c>
      <c r="B19" s="51">
        <f>'OAM+Idealitási Mátrix'!B20</f>
        <v>2021</v>
      </c>
      <c r="C19" s="51" t="str">
        <f>'OAM+Idealitási Mátrix'!C20</f>
        <v>USD</v>
      </c>
      <c r="D19" s="57">
        <f>'OAM+Idealitási Mátrix'!T20</f>
        <v>2.9</v>
      </c>
      <c r="E19" s="96"/>
    </row>
    <row r="20" spans="1:5" x14ac:dyDescent="0.25">
      <c r="A20" s="51" t="str">
        <f>'OAM+Idealitási Mátrix'!A21</f>
        <v>Electronic Arts</v>
      </c>
      <c r="B20" s="51">
        <f>'OAM+Idealitási Mátrix'!B21</f>
        <v>2020</v>
      </c>
      <c r="C20" s="51" t="str">
        <f>'OAM+Idealitási Mátrix'!C21</f>
        <v>USD</v>
      </c>
      <c r="D20" s="57">
        <f>'OAM+Idealitási Mátrix'!T21</f>
        <v>10.41</v>
      </c>
      <c r="E20" s="96"/>
    </row>
    <row r="21" spans="1:5" x14ac:dyDescent="0.25">
      <c r="A21" s="51" t="str">
        <f>'OAM+Idealitási Mátrix'!A22</f>
        <v>Electronic Arts</v>
      </c>
      <c r="B21" s="51">
        <f>'OAM+Idealitási Mátrix'!B22</f>
        <v>2019</v>
      </c>
      <c r="C21" s="51" t="str">
        <f>'OAM+Idealitási Mátrix'!C22</f>
        <v>USD</v>
      </c>
      <c r="D21" s="57">
        <f>'OAM+Idealitási Mátrix'!T22</f>
        <v>3.34</v>
      </c>
      <c r="E21" s="96"/>
    </row>
    <row r="22" spans="1:5" x14ac:dyDescent="0.25">
      <c r="A22" s="51" t="str">
        <f>'OAM+Idealitási Mátrix'!A23</f>
        <v>Electronic Arts</v>
      </c>
      <c r="B22" s="51">
        <f>'OAM+Idealitási Mátrix'!B23</f>
        <v>2018</v>
      </c>
      <c r="C22" s="51" t="str">
        <f>'OAM+Idealitási Mátrix'!C23</f>
        <v>USD</v>
      </c>
      <c r="D22" s="57">
        <f>'OAM+Idealitási Mátrix'!T23</f>
        <v>3.32</v>
      </c>
      <c r="E22" s="96"/>
    </row>
    <row r="23" spans="1:5" x14ac:dyDescent="0.25">
      <c r="A23" s="51" t="str">
        <f>'OAM+Idealitási Mátrix'!A24</f>
        <v>Electronic Arts</v>
      </c>
      <c r="B23" s="51">
        <f>'OAM+Idealitási Mátrix'!B24</f>
        <v>2017</v>
      </c>
      <c r="C23" s="51" t="str">
        <f>'OAM+Idealitási Mátrix'!C24</f>
        <v>USD</v>
      </c>
      <c r="D23" s="57">
        <f>'OAM+Idealitási Mátrix'!T24</f>
        <v>3.49</v>
      </c>
      <c r="E23" s="96"/>
    </row>
    <row r="24" spans="1:5" x14ac:dyDescent="0.25">
      <c r="A24" s="51" t="str">
        <f>'OAM+Idealitási Mátrix'!A25</f>
        <v>Electronic Arts</v>
      </c>
      <c r="B24" s="51">
        <f>'OAM+Idealitási Mátrix'!B25</f>
        <v>2016</v>
      </c>
      <c r="C24" s="51" t="str">
        <f>'OAM+Idealitási Mátrix'!C25</f>
        <v>USD</v>
      </c>
      <c r="D24" s="57">
        <f>'OAM+Idealitási Mátrix'!T25</f>
        <v>2.75</v>
      </c>
      <c r="E24" s="96"/>
    </row>
    <row r="25" spans="1:5" x14ac:dyDescent="0.25">
      <c r="A25" s="51" t="str">
        <f>'OAM+Idealitási Mátrix'!A26</f>
        <v>Electronic Arts</v>
      </c>
      <c r="B25" s="51">
        <f>'OAM+Idealitási Mátrix'!B26</f>
        <v>2015</v>
      </c>
      <c r="C25" s="51" t="str">
        <f>'OAM+Idealitási Mátrix'!C26</f>
        <v>USD</v>
      </c>
      <c r="D25" s="57">
        <f>'OAM+Idealitási Mátrix'!T26</f>
        <v>2.5099999999999998</v>
      </c>
      <c r="E25" s="96"/>
    </row>
    <row r="26" spans="1:5" x14ac:dyDescent="0.25">
      <c r="A26" s="51" t="str">
        <f>'OAM+Idealitási Mátrix'!A27</f>
        <v>Electronic Arts</v>
      </c>
      <c r="B26" s="51">
        <f>'OAM+Idealitási Mátrix'!B27</f>
        <v>2014</v>
      </c>
      <c r="C26" s="51" t="str">
        <f>'OAM+Idealitási Mátrix'!C27</f>
        <v>USD</v>
      </c>
      <c r="D26" s="57">
        <f>'OAM+Idealitási Mátrix'!T27</f>
        <v>-0.03</v>
      </c>
      <c r="E26" s="96"/>
    </row>
    <row r="27" spans="1:5" x14ac:dyDescent="0.25">
      <c r="A27" s="51" t="str">
        <f>'OAM+Idealitási Mátrix'!A28</f>
        <v>Electronic Arts</v>
      </c>
      <c r="B27" s="51">
        <f>'OAM+Idealitási Mátrix'!B28</f>
        <v>2013</v>
      </c>
      <c r="C27" s="51" t="str">
        <f>'OAM+Idealitási Mátrix'!C28</f>
        <v>USD</v>
      </c>
      <c r="D27" s="57">
        <f>'OAM+Idealitási Mátrix'!T28</f>
        <v>0.31</v>
      </c>
      <c r="E27" s="96"/>
    </row>
    <row r="28" spans="1:5" x14ac:dyDescent="0.25">
      <c r="A28" s="51" t="str">
        <f>'OAM+Idealitási Mátrix'!A29</f>
        <v>Electronic Arts</v>
      </c>
      <c r="B28" s="51">
        <f>'OAM+Idealitási Mátrix'!B29</f>
        <v>2012</v>
      </c>
      <c r="C28" s="51" t="str">
        <f>'OAM+Idealitási Mátrix'!C29</f>
        <v>USD</v>
      </c>
      <c r="D28" s="57">
        <f>'OAM+Idealitási Mátrix'!T29</f>
        <v>0.24</v>
      </c>
      <c r="E28" s="96"/>
    </row>
    <row r="29" spans="1:5" x14ac:dyDescent="0.25">
      <c r="A29" s="51" t="str">
        <f>'OAM+Idealitási Mátrix'!A30</f>
        <v>Electronic Arts</v>
      </c>
      <c r="B29" s="51">
        <f>'OAM+Idealitási Mátrix'!B30</f>
        <v>2011</v>
      </c>
      <c r="C29" s="51" t="str">
        <f>'OAM+Idealitási Mátrix'!C30</f>
        <v>USD</v>
      </c>
      <c r="D29" s="57">
        <f>'OAM+Idealitási Mátrix'!T30</f>
        <v>-0.87</v>
      </c>
      <c r="E29" s="96"/>
    </row>
    <row r="30" spans="1:5" x14ac:dyDescent="0.25">
      <c r="A30" s="51" t="str">
        <f>'OAM+Idealitási Mátrix'!A31</f>
        <v>Electronic Arts</v>
      </c>
      <c r="B30" s="51">
        <f>'OAM+Idealitási Mátrix'!B31</f>
        <v>2010</v>
      </c>
      <c r="C30" s="51" t="str">
        <f>'OAM+Idealitási Mátrix'!C31</f>
        <v>USD</v>
      </c>
      <c r="D30" s="57">
        <f>'OAM+Idealitási Mátrix'!T31</f>
        <v>-2.14</v>
      </c>
      <c r="E30" s="96"/>
    </row>
    <row r="31" spans="1:5" x14ac:dyDescent="0.25">
      <c r="A31" s="51" t="str">
        <f>'OAM+Idealitási Mátrix'!A32</f>
        <v>Electronic Arts</v>
      </c>
      <c r="B31" s="51">
        <f>'OAM+Idealitási Mátrix'!B32</f>
        <v>2009</v>
      </c>
      <c r="C31" s="51" t="str">
        <f>'OAM+Idealitási Mátrix'!C32</f>
        <v>USD</v>
      </c>
      <c r="D31" s="57">
        <f>'OAM+Idealitási Mátrix'!T32</f>
        <v>-3.45</v>
      </c>
      <c r="E31" s="96"/>
    </row>
    <row r="32" spans="1:5" x14ac:dyDescent="0.25">
      <c r="A32" s="51" t="str">
        <f>'OAM+Idealitási Mátrix'!A33</f>
        <v>Take-Two Int.</v>
      </c>
      <c r="B32" s="51">
        <f>'OAM+Idealitási Mátrix'!B33</f>
        <v>2025</v>
      </c>
      <c r="C32" s="51" t="str">
        <f>'OAM+Idealitási Mátrix'!C33</f>
        <v>USD</v>
      </c>
      <c r="D32" s="57">
        <f>'OAM+Idealitási Mátrix'!T33</f>
        <v>-11.09</v>
      </c>
      <c r="E32" s="58">
        <f>STDEVA(D32:D46)</f>
        <v>4.6615558408264137</v>
      </c>
    </row>
    <row r="33" spans="1:5" x14ac:dyDescent="0.25">
      <c r="A33" s="51" t="str">
        <f>'OAM+Idealitási Mátrix'!A34</f>
        <v>Take-Two Int.</v>
      </c>
      <c r="B33" s="51">
        <f>'OAM+Idealitási Mátrix'!B34</f>
        <v>2024</v>
      </c>
      <c r="C33" s="51" t="str">
        <f>'OAM+Idealitási Mátrix'!C34</f>
        <v>USD</v>
      </c>
      <c r="D33" s="57">
        <f>'OAM+Idealitási Mátrix'!T34</f>
        <v>-9.48</v>
      </c>
      <c r="E33" s="96"/>
    </row>
    <row r="34" spans="1:5" x14ac:dyDescent="0.25">
      <c r="A34" s="51" t="str">
        <f>'OAM+Idealitási Mátrix'!A35</f>
        <v>Take-Two Int.</v>
      </c>
      <c r="B34" s="51">
        <f>'OAM+Idealitási Mátrix'!B35</f>
        <v>2023</v>
      </c>
      <c r="C34" s="51" t="str">
        <f>'OAM+Idealitási Mátrix'!C35</f>
        <v>USD</v>
      </c>
      <c r="D34" s="57">
        <f>'OAM+Idealitási Mátrix'!T35</f>
        <v>-4.0599999999999996</v>
      </c>
      <c r="E34" s="96"/>
    </row>
    <row r="35" spans="1:5" x14ac:dyDescent="0.25">
      <c r="A35" s="51" t="str">
        <f>'OAM+Idealitási Mátrix'!A36</f>
        <v>Take-Two Int.</v>
      </c>
      <c r="B35" s="51">
        <f>'OAM+Idealitási Mátrix'!B36</f>
        <v>2022</v>
      </c>
      <c r="C35" s="51" t="str">
        <f>'OAM+Idealitási Mátrix'!C36</f>
        <v>USD</v>
      </c>
      <c r="D35" s="57">
        <f>'OAM+Idealitási Mátrix'!T36</f>
        <v>3.59</v>
      </c>
      <c r="E35" s="96"/>
    </row>
    <row r="36" spans="1:5" x14ac:dyDescent="0.25">
      <c r="A36" s="51" t="str">
        <f>'OAM+Idealitási Mátrix'!A37</f>
        <v>Take-Two Int.</v>
      </c>
      <c r="B36" s="51">
        <f>'OAM+Idealitási Mátrix'!B37</f>
        <v>2021</v>
      </c>
      <c r="C36" s="51" t="str">
        <f>'OAM+Idealitási Mátrix'!C37</f>
        <v>USD</v>
      </c>
      <c r="D36" s="57">
        <f>'OAM+Idealitási Mátrix'!T37</f>
        <v>5.09</v>
      </c>
      <c r="E36" s="96"/>
    </row>
    <row r="37" spans="1:5" x14ac:dyDescent="0.25">
      <c r="A37" s="51" t="str">
        <f>'OAM+Idealitási Mátrix'!A38</f>
        <v>Take-Two Int.</v>
      </c>
      <c r="B37" s="51">
        <f>'OAM+Idealitási Mátrix'!B38</f>
        <v>2020</v>
      </c>
      <c r="C37" s="51" t="str">
        <f>'OAM+Idealitási Mátrix'!C38</f>
        <v>USD</v>
      </c>
      <c r="D37" s="57">
        <f>'OAM+Idealitási Mátrix'!T38</f>
        <v>3.5</v>
      </c>
      <c r="E37" s="96"/>
    </row>
    <row r="38" spans="1:5" x14ac:dyDescent="0.25">
      <c r="A38" s="51" t="str">
        <f>'OAM+Idealitási Mátrix'!A39</f>
        <v>Take-Two Int.</v>
      </c>
      <c r="B38" s="51">
        <f>'OAM+Idealitási Mátrix'!B39</f>
        <v>2019</v>
      </c>
      <c r="C38" s="51" t="str">
        <f>'OAM+Idealitási Mátrix'!C39</f>
        <v>USD</v>
      </c>
      <c r="D38" s="57">
        <f>'OAM+Idealitási Mátrix'!T39</f>
        <v>2.91</v>
      </c>
      <c r="E38" s="96"/>
    </row>
    <row r="39" spans="1:5" x14ac:dyDescent="0.25">
      <c r="A39" s="51" t="str">
        <f>'OAM+Idealitási Mátrix'!A40</f>
        <v>Take-Two Int.</v>
      </c>
      <c r="B39" s="51">
        <f>'OAM+Idealitási Mátrix'!B40</f>
        <v>2018</v>
      </c>
      <c r="C39" s="51" t="str">
        <f>'OAM+Idealitási Mátrix'!C40</f>
        <v>USD</v>
      </c>
      <c r="D39" s="57">
        <f>'OAM+Idealitási Mátrix'!T40</f>
        <v>-1.04</v>
      </c>
      <c r="E39" s="96"/>
    </row>
    <row r="40" spans="1:5" x14ac:dyDescent="0.25">
      <c r="A40" s="51" t="str">
        <f>'OAM+Idealitási Mátrix'!A41</f>
        <v>Take-Two Int.</v>
      </c>
      <c r="B40" s="51">
        <f>'OAM+Idealitási Mátrix'!B41</f>
        <v>2017</v>
      </c>
      <c r="C40" s="51" t="str">
        <f>'OAM+Idealitási Mátrix'!C41</f>
        <v>USD</v>
      </c>
      <c r="D40" s="57">
        <f>'OAM+Idealitási Mátrix'!T41</f>
        <v>-0.05</v>
      </c>
      <c r="E40" s="96"/>
    </row>
    <row r="41" spans="1:5" x14ac:dyDescent="0.25">
      <c r="A41" s="51" t="str">
        <f>'OAM+Idealitási Mátrix'!A42</f>
        <v>Take-Two Int.</v>
      </c>
      <c r="B41" s="51">
        <f>'OAM+Idealitási Mátrix'!B42</f>
        <v>2016</v>
      </c>
      <c r="C41" s="51" t="str">
        <f>'OAM+Idealitási Mátrix'!C42</f>
        <v>USD</v>
      </c>
      <c r="D41" s="57">
        <f>'OAM+Idealitási Mátrix'!T42</f>
        <v>-0.1</v>
      </c>
      <c r="E41" s="96"/>
    </row>
    <row r="42" spans="1:5" x14ac:dyDescent="0.25">
      <c r="A42" s="51" t="str">
        <f>'OAM+Idealitási Mátrix'!A43</f>
        <v>Take-Two Int.</v>
      </c>
      <c r="B42" s="51">
        <f>'OAM+Idealitási Mátrix'!B43</f>
        <v>2015</v>
      </c>
      <c r="C42" s="51" t="str">
        <f>'OAM+Idealitási Mátrix'!C43</f>
        <v>USD</v>
      </c>
      <c r="D42" s="57">
        <f>'OAM+Idealitási Mátrix'!T43</f>
        <v>-3.57</v>
      </c>
      <c r="E42" s="96"/>
    </row>
    <row r="43" spans="1:5" x14ac:dyDescent="0.25">
      <c r="A43" s="51" t="str">
        <f>'OAM+Idealitási Mátrix'!A44</f>
        <v>Take-Two Int.</v>
      </c>
      <c r="B43" s="51">
        <f>'OAM+Idealitási Mátrix'!B44</f>
        <v>2014</v>
      </c>
      <c r="C43" s="51" t="str">
        <f>'OAM+Idealitási Mátrix'!C44</f>
        <v>USD</v>
      </c>
      <c r="D43" s="57">
        <f>'OAM+Idealitási Mátrix'!T44</f>
        <v>3.32</v>
      </c>
      <c r="E43" s="96"/>
    </row>
    <row r="44" spans="1:5" x14ac:dyDescent="0.25">
      <c r="A44" s="51" t="str">
        <f>'OAM+Idealitási Mátrix'!A45</f>
        <v>Take-Two Int.</v>
      </c>
      <c r="B44" s="51">
        <f>'OAM+Idealitási Mátrix'!B45</f>
        <v>2013</v>
      </c>
      <c r="C44" s="51" t="str">
        <f>'OAM+Idealitási Mátrix'!C45</f>
        <v>USD</v>
      </c>
      <c r="D44" s="57">
        <f>'OAM+Idealitási Mátrix'!T45</f>
        <v>-0.35</v>
      </c>
      <c r="E44" s="96"/>
    </row>
    <row r="45" spans="1:5" x14ac:dyDescent="0.25">
      <c r="A45" s="51" t="str">
        <f>'OAM+Idealitási Mátrix'!A46</f>
        <v>Take-Two Int.</v>
      </c>
      <c r="B45" s="51">
        <f>'OAM+Idealitási Mátrix'!B46</f>
        <v>2012</v>
      </c>
      <c r="C45" s="51" t="str">
        <f>'OAM+Idealitási Mátrix'!C46</f>
        <v>USD</v>
      </c>
      <c r="D45" s="57">
        <f>'OAM+Idealitási Mátrix'!T46</f>
        <v>-1.3</v>
      </c>
      <c r="E45" s="96"/>
    </row>
    <row r="46" spans="1:5" x14ac:dyDescent="0.25">
      <c r="A46" s="51" t="str">
        <f>'OAM+Idealitási Mátrix'!A47</f>
        <v>Take-Two Int.</v>
      </c>
      <c r="B46" s="51">
        <f>'OAM+Idealitási Mátrix'!B47</f>
        <v>2011</v>
      </c>
      <c r="C46" s="51" t="str">
        <f>'OAM+Idealitási Mátrix'!C47</f>
        <v>USD</v>
      </c>
      <c r="D46" s="57">
        <f>'OAM+Idealitási Mátrix'!T47</f>
        <v>-0.6</v>
      </c>
      <c r="E46" s="97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9DD14-AAEF-480F-95BD-D172A30A290E}">
  <dimension ref="A1:E11"/>
  <sheetViews>
    <sheetView showGridLines="0" workbookViewId="0"/>
  </sheetViews>
  <sheetFormatPr defaultRowHeight="12.5" x14ac:dyDescent="0.25"/>
  <cols>
    <col min="1" max="1" width="11.453125" bestFit="1" customWidth="1"/>
    <col min="2" max="2" width="20.7265625" bestFit="1" customWidth="1"/>
    <col min="3" max="3" width="21.453125" bestFit="1" customWidth="1"/>
    <col min="4" max="4" width="12.1796875" bestFit="1" customWidth="1"/>
    <col min="5" max="5" width="15.81640625" bestFit="1" customWidth="1"/>
  </cols>
  <sheetData>
    <row r="1" spans="1:5" x14ac:dyDescent="0.25">
      <c r="A1" s="92" t="s">
        <v>507</v>
      </c>
      <c r="B1" s="92" t="s">
        <v>508</v>
      </c>
      <c r="C1" s="92" t="s">
        <v>509</v>
      </c>
      <c r="D1" s="92" t="s">
        <v>510</v>
      </c>
      <c r="E1" s="92" t="s">
        <v>537</v>
      </c>
    </row>
    <row r="2" spans="1:5" x14ac:dyDescent="0.25">
      <c r="A2" s="48">
        <v>1</v>
      </c>
      <c r="B2" s="72" t="s">
        <v>511</v>
      </c>
      <c r="C2" s="72" t="s">
        <v>521</v>
      </c>
      <c r="D2" s="72" t="s">
        <v>531</v>
      </c>
      <c r="E2" s="72" t="s">
        <v>538</v>
      </c>
    </row>
    <row r="3" spans="1:5" x14ac:dyDescent="0.25">
      <c r="A3" s="48">
        <v>2</v>
      </c>
      <c r="B3" s="72" t="s">
        <v>512</v>
      </c>
      <c r="C3" s="72" t="s">
        <v>522</v>
      </c>
      <c r="D3" s="72" t="s">
        <v>532</v>
      </c>
      <c r="E3" s="72" t="s">
        <v>539</v>
      </c>
    </row>
    <row r="4" spans="1:5" x14ac:dyDescent="0.25">
      <c r="A4" s="48">
        <v>3</v>
      </c>
      <c r="B4" s="72" t="s">
        <v>513</v>
      </c>
      <c r="C4" s="72" t="s">
        <v>523</v>
      </c>
      <c r="D4" s="72" t="s">
        <v>533</v>
      </c>
      <c r="E4" s="72" t="s">
        <v>540</v>
      </c>
    </row>
    <row r="5" spans="1:5" x14ac:dyDescent="0.25">
      <c r="A5" s="48">
        <v>4</v>
      </c>
      <c r="B5" s="72" t="s">
        <v>514</v>
      </c>
      <c r="C5" s="72" t="s">
        <v>524</v>
      </c>
      <c r="D5" s="72" t="s">
        <v>534</v>
      </c>
      <c r="E5" s="72" t="s">
        <v>541</v>
      </c>
    </row>
    <row r="6" spans="1:5" x14ac:dyDescent="0.25">
      <c r="A6" s="48">
        <v>5</v>
      </c>
      <c r="B6" s="72" t="s">
        <v>515</v>
      </c>
      <c r="C6" s="72" t="s">
        <v>525</v>
      </c>
      <c r="D6" s="72" t="s">
        <v>531</v>
      </c>
      <c r="E6" s="72" t="s">
        <v>541</v>
      </c>
    </row>
    <row r="7" spans="1:5" x14ac:dyDescent="0.25">
      <c r="A7" s="48">
        <v>6</v>
      </c>
      <c r="B7" s="72" t="s">
        <v>516</v>
      </c>
      <c r="C7" s="72" t="s">
        <v>526</v>
      </c>
      <c r="D7" s="72" t="s">
        <v>533</v>
      </c>
      <c r="E7" s="72" t="s">
        <v>541</v>
      </c>
    </row>
    <row r="8" spans="1:5" x14ac:dyDescent="0.25">
      <c r="A8" s="48">
        <v>7</v>
      </c>
      <c r="B8" s="72" t="s">
        <v>517</v>
      </c>
      <c r="C8" s="72" t="s">
        <v>527</v>
      </c>
      <c r="D8" s="72" t="s">
        <v>532</v>
      </c>
      <c r="E8" s="72" t="s">
        <v>542</v>
      </c>
    </row>
    <row r="9" spans="1:5" x14ac:dyDescent="0.25">
      <c r="A9" s="48">
        <v>8</v>
      </c>
      <c r="B9" s="72" t="s">
        <v>518</v>
      </c>
      <c r="C9" s="72" t="s">
        <v>528</v>
      </c>
      <c r="D9" s="72" t="s">
        <v>535</v>
      </c>
      <c r="E9" s="72" t="s">
        <v>543</v>
      </c>
    </row>
    <row r="10" spans="1:5" x14ac:dyDescent="0.25">
      <c r="A10" s="48">
        <v>9</v>
      </c>
      <c r="B10" s="72" t="s">
        <v>519</v>
      </c>
      <c r="C10" s="72" t="s">
        <v>529</v>
      </c>
      <c r="D10" s="72" t="s">
        <v>532</v>
      </c>
      <c r="E10" s="72" t="s">
        <v>544</v>
      </c>
    </row>
    <row r="11" spans="1:5" x14ac:dyDescent="0.25">
      <c r="A11" s="48">
        <v>10</v>
      </c>
      <c r="B11" s="72" t="s">
        <v>520</v>
      </c>
      <c r="C11" s="72" t="s">
        <v>530</v>
      </c>
      <c r="D11" s="72" t="s">
        <v>536</v>
      </c>
      <c r="E11" s="72" t="s">
        <v>545</v>
      </c>
    </row>
  </sheetData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45A38-8968-4836-BE1E-3C09CCFDA60F}">
  <dimension ref="A1:H18"/>
  <sheetViews>
    <sheetView showGridLines="0" workbookViewId="0">
      <selection activeCell="H1" sqref="A1:H1"/>
    </sheetView>
  </sheetViews>
  <sheetFormatPr defaultRowHeight="12.5" x14ac:dyDescent="0.25"/>
  <cols>
    <col min="1" max="1" width="14" bestFit="1" customWidth="1"/>
    <col min="2" max="2" width="10" customWidth="1"/>
    <col min="3" max="3" width="10.1796875" customWidth="1"/>
    <col min="4" max="4" width="15" customWidth="1"/>
    <col min="5" max="5" width="16.7265625" customWidth="1"/>
    <col min="6" max="6" width="13.1796875" customWidth="1"/>
    <col min="7" max="7" width="12.54296875" customWidth="1"/>
    <col min="8" max="8" width="12" customWidth="1"/>
  </cols>
  <sheetData>
    <row r="1" spans="1:8" ht="26" x14ac:dyDescent="0.25">
      <c r="A1" s="102" t="str">
        <f>'OAM+Idealitási Mátrix'!A2</f>
        <v>Cég neve</v>
      </c>
      <c r="B1" s="102" t="str">
        <f>'OAM+Idealitási Mátrix'!B2</f>
        <v>Pénzügyi Év</v>
      </c>
      <c r="C1" s="102" t="str">
        <f>'OAM+Idealitási Mátrix'!C2</f>
        <v>Pénznem</v>
      </c>
      <c r="D1" s="102" t="str">
        <f>'OAM+Idealitási Mátrix'!D2</f>
        <v>Teljes Bevétel (Millió)</v>
      </c>
      <c r="E1" s="102" t="str">
        <f>'OAM+Idealitási Mátrix'!E2</f>
        <v>Prémium Bevétel (Millió)</v>
      </c>
      <c r="F1" s="102" t="str">
        <f>'OAM+Idealitási Mátrix'!F2</f>
        <v>GaaS Bevétel (millió)</v>
      </c>
      <c r="G1" s="102" t="str">
        <f>'OAM+Idealitási Mátrix'!G2</f>
        <v>Prémium Bevétel (%)</v>
      </c>
      <c r="H1" s="102" t="str">
        <f>'OAM+Idealitási Mátrix'!H2</f>
        <v>GaaS Bevétel (%)</v>
      </c>
    </row>
    <row r="2" spans="1:8" x14ac:dyDescent="0.25">
      <c r="A2" s="51" t="str">
        <f>'OAM+Idealitási Mátrix'!A16</f>
        <v>Electronic Arts</v>
      </c>
      <c r="B2" s="51">
        <f>'OAM+Idealitási Mátrix'!B16</f>
        <v>2025</v>
      </c>
      <c r="C2" s="51" t="str">
        <f>'OAM+Idealitási Mátrix'!C16</f>
        <v>USD</v>
      </c>
      <c r="D2" s="51">
        <f>'OAM+Idealitási Mátrix'!D16</f>
        <v>7430</v>
      </c>
      <c r="E2" s="51">
        <f>'OAM+Idealitási Mátrix'!E16</f>
        <v>1928</v>
      </c>
      <c r="F2" s="51">
        <f>'OAM+Idealitási Mátrix'!F16</f>
        <v>5502</v>
      </c>
      <c r="G2" s="52">
        <f>'OAM+Idealitási Mátrix'!G16</f>
        <v>0.25948855989232839</v>
      </c>
      <c r="H2" s="52">
        <f>'OAM+Idealitási Mátrix'!H16</f>
        <v>0.74051144010767156</v>
      </c>
    </row>
    <row r="3" spans="1:8" x14ac:dyDescent="0.25">
      <c r="A3" s="51" t="str">
        <f>'OAM+Idealitási Mátrix'!A17</f>
        <v>Electronic Arts</v>
      </c>
      <c r="B3" s="51">
        <f>'OAM+Idealitási Mátrix'!B17</f>
        <v>2024</v>
      </c>
      <c r="C3" s="51" t="str">
        <f>'OAM+Idealitási Mátrix'!C17</f>
        <v>USD</v>
      </c>
      <c r="D3" s="51">
        <f>'OAM+Idealitási Mátrix'!D17</f>
        <v>7562</v>
      </c>
      <c r="E3" s="51">
        <f>'OAM+Idealitási Mátrix'!E17</f>
        <v>1979</v>
      </c>
      <c r="F3" s="51">
        <f>'OAM+Idealitási Mátrix'!F17</f>
        <v>5583</v>
      </c>
      <c r="G3" s="52">
        <f>'OAM+Idealitási Mátrix'!G17</f>
        <v>0.26170325310764347</v>
      </c>
      <c r="H3" s="52">
        <f>'OAM+Idealitási Mátrix'!H17</f>
        <v>0.73829674689235647</v>
      </c>
    </row>
    <row r="4" spans="1:8" x14ac:dyDescent="0.25">
      <c r="A4" s="51" t="str">
        <f>'OAM+Idealitási Mátrix'!A18</f>
        <v>Electronic Arts</v>
      </c>
      <c r="B4" s="51">
        <f>'OAM+Idealitási Mátrix'!B18</f>
        <v>2023</v>
      </c>
      <c r="C4" s="51" t="str">
        <f>'OAM+Idealitási Mátrix'!C18</f>
        <v>USD</v>
      </c>
      <c r="D4" s="51">
        <f>'OAM+Idealitási Mátrix'!D18</f>
        <v>7426</v>
      </c>
      <c r="E4" s="51">
        <f>'OAM+Idealitási Mátrix'!E18</f>
        <v>2079</v>
      </c>
      <c r="F4" s="51">
        <f>'OAM+Idealitási Mátrix'!F18</f>
        <v>5347</v>
      </c>
      <c r="G4" s="52">
        <f>'OAM+Idealitási Mátrix'!G18</f>
        <v>0.27996229464045247</v>
      </c>
      <c r="H4" s="52">
        <f>'OAM+Idealitási Mátrix'!H18</f>
        <v>0.72003770535954759</v>
      </c>
    </row>
    <row r="5" spans="1:8" x14ac:dyDescent="0.25">
      <c r="A5" s="51" t="str">
        <f>'OAM+Idealitási Mátrix'!A19</f>
        <v>Electronic Arts</v>
      </c>
      <c r="B5" s="51">
        <f>'OAM+Idealitási Mátrix'!B19</f>
        <v>2022</v>
      </c>
      <c r="C5" s="51" t="str">
        <f>'OAM+Idealitási Mátrix'!C19</f>
        <v>USD</v>
      </c>
      <c r="D5" s="51">
        <f>'OAM+Idealitási Mátrix'!D19</f>
        <v>6991</v>
      </c>
      <c r="E5" s="51">
        <f>'OAM+Idealitási Mátrix'!E19</f>
        <v>1955</v>
      </c>
      <c r="F5" s="51">
        <f>'OAM+Idealitási Mátrix'!F19</f>
        <v>5036</v>
      </c>
      <c r="G5" s="52">
        <f>'OAM+Idealitási Mátrix'!G19</f>
        <v>0.2796452581891003</v>
      </c>
      <c r="H5" s="52">
        <f>'OAM+Idealitási Mátrix'!H19</f>
        <v>0.72035474181089976</v>
      </c>
    </row>
    <row r="6" spans="1:8" x14ac:dyDescent="0.25">
      <c r="A6" s="51" t="str">
        <f>'OAM+Idealitási Mátrix'!A20</f>
        <v>Electronic Arts</v>
      </c>
      <c r="B6" s="51">
        <f>'OAM+Idealitási Mátrix'!B20</f>
        <v>2021</v>
      </c>
      <c r="C6" s="51" t="str">
        <f>'OAM+Idealitási Mátrix'!C20</f>
        <v>USD</v>
      </c>
      <c r="D6" s="51">
        <f>'OAM+Idealitási Mátrix'!D20</f>
        <v>5629</v>
      </c>
      <c r="E6" s="51">
        <f>'OAM+Idealitási Mátrix'!E20</f>
        <v>1615</v>
      </c>
      <c r="F6" s="51">
        <f>'OAM+Idealitási Mátrix'!F20</f>
        <v>4014</v>
      </c>
      <c r="G6" s="52">
        <f>'OAM+Idealitási Mátrix'!G20</f>
        <v>0.28690708829276956</v>
      </c>
      <c r="H6" s="52">
        <f>'OAM+Idealitási Mátrix'!H20</f>
        <v>0.71309291170723044</v>
      </c>
    </row>
    <row r="7" spans="1:8" x14ac:dyDescent="0.25">
      <c r="A7" s="51" t="str">
        <f>'OAM+Idealitási Mátrix'!A21</f>
        <v>Electronic Arts</v>
      </c>
      <c r="B7" s="51">
        <f>'OAM+Idealitási Mátrix'!B21</f>
        <v>2020</v>
      </c>
      <c r="C7" s="51" t="str">
        <f>'OAM+Idealitási Mátrix'!C21</f>
        <v>USD</v>
      </c>
      <c r="D7" s="51">
        <f>'OAM+Idealitási Mátrix'!D21</f>
        <v>5537</v>
      </c>
      <c r="E7" s="51">
        <f>'OAM+Idealitási Mátrix'!E21</f>
        <v>1977</v>
      </c>
      <c r="F7" s="51">
        <f>'OAM+Idealitási Mátrix'!F21</f>
        <v>3560</v>
      </c>
      <c r="G7" s="52">
        <f>'OAM+Idealitási Mátrix'!G21</f>
        <v>0.35705255553548854</v>
      </c>
      <c r="H7" s="52">
        <f>'OAM+Idealitási Mátrix'!H21</f>
        <v>0.64294744446451146</v>
      </c>
    </row>
    <row r="8" spans="1:8" x14ac:dyDescent="0.25">
      <c r="A8" s="51" t="str">
        <f>'OAM+Idealitási Mátrix'!A22</f>
        <v>Electronic Arts</v>
      </c>
      <c r="B8" s="51">
        <f>'OAM+Idealitási Mátrix'!B22</f>
        <v>2019</v>
      </c>
      <c r="C8" s="51" t="str">
        <f>'OAM+Idealitási Mátrix'!C22</f>
        <v>USD</v>
      </c>
      <c r="D8" s="51">
        <f>'OAM+Idealitási Mátrix'!D22</f>
        <v>4950</v>
      </c>
      <c r="E8" s="51">
        <f>'OAM+Idealitási Mátrix'!E22</f>
        <v>1799</v>
      </c>
      <c r="F8" s="51">
        <f>'OAM+Idealitási Mátrix'!F22</f>
        <v>3151</v>
      </c>
      <c r="G8" s="52">
        <f>'OAM+Idealitási Mátrix'!G22</f>
        <v>0.36343434343434344</v>
      </c>
      <c r="H8" s="52">
        <f>'OAM+Idealitási Mátrix'!H22</f>
        <v>0.63656565656565656</v>
      </c>
    </row>
    <row r="9" spans="1:8" x14ac:dyDescent="0.25">
      <c r="A9" s="51" t="str">
        <f>'OAM+Idealitási Mátrix'!A23</f>
        <v>Electronic Arts</v>
      </c>
      <c r="B9" s="51">
        <f>'OAM+Idealitási Mátrix'!B23</f>
        <v>2018</v>
      </c>
      <c r="C9" s="51" t="str">
        <f>'OAM+Idealitási Mátrix'!C23</f>
        <v>USD</v>
      </c>
      <c r="D9" s="51">
        <f>'OAM+Idealitási Mátrix'!D23</f>
        <v>5150</v>
      </c>
      <c r="E9" s="51">
        <f>'OAM+Idealitási Mátrix'!E23</f>
        <v>2562</v>
      </c>
      <c r="F9" s="51">
        <f>'OAM+Idealitási Mátrix'!F23</f>
        <v>2588</v>
      </c>
      <c r="G9" s="52">
        <f>'OAM+Idealitási Mátrix'!G23</f>
        <v>0.4974757281553398</v>
      </c>
      <c r="H9" s="52">
        <f>'OAM+Idealitási Mátrix'!H23</f>
        <v>0.5025242718446602</v>
      </c>
    </row>
    <row r="10" spans="1:8" x14ac:dyDescent="0.25">
      <c r="A10" s="51" t="str">
        <f>'OAM+Idealitási Mátrix'!A24</f>
        <v>Electronic Arts</v>
      </c>
      <c r="B10" s="51">
        <f>'OAM+Idealitási Mátrix'!B24</f>
        <v>2017</v>
      </c>
      <c r="C10" s="51" t="str">
        <f>'OAM+Idealitási Mátrix'!C24</f>
        <v>USD</v>
      </c>
      <c r="D10" s="51">
        <f>'OAM+Idealitási Mátrix'!D24</f>
        <v>4845</v>
      </c>
      <c r="E10" s="51">
        <f>'OAM+Idealitási Mátrix'!E24</f>
        <v>2355</v>
      </c>
      <c r="F10" s="51">
        <f>'OAM+Idealitási Mátrix'!F24</f>
        <v>2490</v>
      </c>
      <c r="G10" s="52">
        <f>'OAM+Idealitási Mátrix'!G24</f>
        <v>0.48606811145510836</v>
      </c>
      <c r="H10" s="52">
        <f>'OAM+Idealitási Mátrix'!H24</f>
        <v>0.51393188854489169</v>
      </c>
    </row>
    <row r="11" spans="1:8" x14ac:dyDescent="0.25">
      <c r="A11" s="51" t="str">
        <f>'OAM+Idealitási Mátrix'!A25</f>
        <v>Electronic Arts</v>
      </c>
      <c r="B11" s="51">
        <f>'OAM+Idealitási Mátrix'!B25</f>
        <v>2016</v>
      </c>
      <c r="C11" s="51" t="str">
        <f>'OAM+Idealitási Mátrix'!C25</f>
        <v>USD</v>
      </c>
      <c r="D11" s="51">
        <f>'OAM+Idealitási Mátrix'!D25</f>
        <v>4396</v>
      </c>
      <c r="E11" s="51">
        <f>'OAM+Idealitási Mátrix'!E25</f>
        <v>2387</v>
      </c>
      <c r="F11" s="51">
        <f>'OAM+Idealitási Mátrix'!F25</f>
        <v>2009</v>
      </c>
      <c r="G11" s="52">
        <f>'OAM+Idealitási Mátrix'!G25</f>
        <v>0.54299363057324845</v>
      </c>
      <c r="H11" s="52">
        <f>'OAM+Idealitási Mátrix'!H25</f>
        <v>0.4570063694267516</v>
      </c>
    </row>
    <row r="12" spans="1:8" x14ac:dyDescent="0.25">
      <c r="A12" s="51" t="str">
        <f>'OAM+Idealitási Mátrix'!A26</f>
        <v>Electronic Arts</v>
      </c>
      <c r="B12" s="51">
        <f>'OAM+Idealitási Mátrix'!B26</f>
        <v>2015</v>
      </c>
      <c r="C12" s="51" t="str">
        <f>'OAM+Idealitási Mátrix'!C26</f>
        <v>USD</v>
      </c>
      <c r="D12" s="51">
        <f>'OAM+Idealitási Mátrix'!D26</f>
        <v>4499</v>
      </c>
      <c r="E12" s="51">
        <f>'OAM+Idealitási Mátrix'!E26</f>
        <v>2230</v>
      </c>
      <c r="F12" s="51">
        <f>'OAM+Idealitási Mátrix'!F26</f>
        <v>2269</v>
      </c>
      <c r="G12" s="52">
        <f>'OAM+Idealitási Mátrix'!G26</f>
        <v>0.49566570348966438</v>
      </c>
      <c r="H12" s="52">
        <f>'OAM+Idealitási Mátrix'!H26</f>
        <v>0.50433429651033568</v>
      </c>
    </row>
    <row r="13" spans="1:8" x14ac:dyDescent="0.25">
      <c r="A13" s="51" t="str">
        <f>'OAM+Idealitási Mátrix'!A27</f>
        <v>Electronic Arts</v>
      </c>
      <c r="B13" s="51">
        <f>'OAM+Idealitási Mátrix'!B27</f>
        <v>2014</v>
      </c>
      <c r="C13" s="51" t="str">
        <f>'OAM+Idealitási Mátrix'!C27</f>
        <v>USD</v>
      </c>
      <c r="D13" s="51">
        <f>'OAM+Idealitási Mátrix'!D27</f>
        <v>3577</v>
      </c>
      <c r="E13" s="51">
        <f>'OAM+Idealitási Mátrix'!E27</f>
        <v>2005</v>
      </c>
      <c r="F13" s="51">
        <f>'OAM+Idealitási Mátrix'!F27</f>
        <v>1572</v>
      </c>
      <c r="G13" s="52">
        <f>'OAM+Idealitási Mátrix'!G27</f>
        <v>0.56052558009505171</v>
      </c>
      <c r="H13" s="52">
        <f>'OAM+Idealitási Mátrix'!H27</f>
        <v>0.43947441990494829</v>
      </c>
    </row>
    <row r="14" spans="1:8" x14ac:dyDescent="0.25">
      <c r="A14" s="51" t="str">
        <f>'OAM+Idealitási Mátrix'!A28</f>
        <v>Electronic Arts</v>
      </c>
      <c r="B14" s="51">
        <f>'OAM+Idealitási Mátrix'!B28</f>
        <v>2013</v>
      </c>
      <c r="C14" s="51" t="str">
        <f>'OAM+Idealitási Mátrix'!C28</f>
        <v>USD</v>
      </c>
      <c r="D14" s="51">
        <f>'OAM+Idealitási Mátrix'!D28</f>
        <v>3797</v>
      </c>
      <c r="E14" s="51">
        <f>'OAM+Idealitási Mátrix'!E28</f>
        <v>2735</v>
      </c>
      <c r="F14" s="51">
        <f>'OAM+Idealitási Mátrix'!F28</f>
        <v>1062</v>
      </c>
      <c r="G14" s="52">
        <f>'OAM+Idealitási Mátrix'!G28</f>
        <v>0.72030550434553597</v>
      </c>
      <c r="H14" s="52">
        <f>'OAM+Idealitási Mátrix'!H28</f>
        <v>0.27969449565446403</v>
      </c>
    </row>
    <row r="15" spans="1:8" x14ac:dyDescent="0.25">
      <c r="A15" s="51" t="str">
        <f>'OAM+Idealitási Mátrix'!A29</f>
        <v>Electronic Arts</v>
      </c>
      <c r="B15" s="51">
        <f>'OAM+Idealitási Mátrix'!B29</f>
        <v>2012</v>
      </c>
      <c r="C15" s="51" t="str">
        <f>'OAM+Idealitási Mátrix'!C29</f>
        <v>USD</v>
      </c>
      <c r="D15" s="51">
        <f>'OAM+Idealitási Mátrix'!D29</f>
        <v>4143</v>
      </c>
      <c r="E15" s="51">
        <f>'OAM+Idealitási Mátrix'!E29</f>
        <v>3241</v>
      </c>
      <c r="F15" s="51">
        <f>'OAM+Idealitási Mátrix'!F29</f>
        <v>902</v>
      </c>
      <c r="G15" s="52">
        <f>'OAM+Idealitási Mátrix'!G29</f>
        <v>0.78228336953898137</v>
      </c>
      <c r="H15" s="52">
        <f>'OAM+Idealitási Mátrix'!H29</f>
        <v>0.21771663046101858</v>
      </c>
    </row>
    <row r="16" spans="1:8" x14ac:dyDescent="0.25">
      <c r="A16" s="51" t="str">
        <f>'OAM+Idealitási Mátrix'!A30</f>
        <v>Electronic Arts</v>
      </c>
      <c r="B16" s="51">
        <f>'OAM+Idealitási Mátrix'!B30</f>
        <v>2011</v>
      </c>
      <c r="C16" s="51" t="str">
        <f>'OAM+Idealitási Mátrix'!C30</f>
        <v>USD</v>
      </c>
      <c r="D16" s="51">
        <f>'OAM+Idealitási Mátrix'!D30</f>
        <v>3589</v>
      </c>
      <c r="E16" s="51">
        <f>'OAM+Idealitási Mátrix'!E30</f>
        <v>2932</v>
      </c>
      <c r="F16" s="51">
        <f>'OAM+Idealitási Mátrix'!F30</f>
        <v>657</v>
      </c>
      <c r="G16" s="52">
        <f>'OAM+Idealitási Mátrix'!G30</f>
        <v>0.81694065199219834</v>
      </c>
      <c r="H16" s="52">
        <f>'OAM+Idealitási Mátrix'!H30</f>
        <v>0.1830593480078016</v>
      </c>
    </row>
    <row r="17" spans="1:8" x14ac:dyDescent="0.25">
      <c r="A17" s="51" t="str">
        <f>'OAM+Idealitási Mátrix'!A31</f>
        <v>Electronic Arts</v>
      </c>
      <c r="B17" s="51">
        <f>'OAM+Idealitási Mátrix'!B31</f>
        <v>2010</v>
      </c>
      <c r="C17" s="51" t="str">
        <f>'OAM+Idealitási Mátrix'!C31</f>
        <v>USD</v>
      </c>
      <c r="D17" s="51">
        <f>'OAM+Idealitási Mátrix'!D31</f>
        <v>3654</v>
      </c>
      <c r="E17" s="51">
        <f>'OAM+Idealitási Mátrix'!E31</f>
        <v>3249</v>
      </c>
      <c r="F17" s="51">
        <f>'OAM+Idealitási Mátrix'!F31</f>
        <v>405</v>
      </c>
      <c r="G17" s="52">
        <f>'OAM+Idealitási Mátrix'!G31</f>
        <v>0.88916256157635465</v>
      </c>
      <c r="H17" s="52">
        <f>'OAM+Idealitási Mátrix'!H31</f>
        <v>0.11083743842364532</v>
      </c>
    </row>
    <row r="18" spans="1:8" x14ac:dyDescent="0.25">
      <c r="A18" s="51" t="str">
        <f>'OAM+Idealitási Mátrix'!A32</f>
        <v>Electronic Arts</v>
      </c>
      <c r="B18" s="51">
        <f>'OAM+Idealitási Mátrix'!B32</f>
        <v>2009</v>
      </c>
      <c r="C18" s="51" t="str">
        <f>'OAM+Idealitási Mátrix'!C32</f>
        <v>USD</v>
      </c>
      <c r="D18" s="51">
        <f>'OAM+Idealitási Mátrix'!D32</f>
        <v>4212</v>
      </c>
      <c r="E18" s="51">
        <f>'OAM+Idealitási Mátrix'!E32</f>
        <v>3986</v>
      </c>
      <c r="F18" s="51">
        <f>'OAM+Idealitási Mátrix'!F32</f>
        <v>226</v>
      </c>
      <c r="G18" s="52">
        <f>'OAM+Idealitási Mátrix'!G32</f>
        <v>0.94634377967711303</v>
      </c>
      <c r="H18" s="52">
        <f>'OAM+Idealitási Mátrix'!H32</f>
        <v>5.3656220322886992E-2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4DC24-5173-4C06-B4CE-36128914B629}">
  <dimension ref="A1:M8"/>
  <sheetViews>
    <sheetView showGridLines="0" zoomScale="110" zoomScaleNormal="110" workbookViewId="0"/>
  </sheetViews>
  <sheetFormatPr defaultColWidth="9.1796875" defaultRowHeight="14" x14ac:dyDescent="0.3"/>
  <cols>
    <col min="1" max="1" width="22.54296875" style="77" customWidth="1"/>
    <col min="2" max="16384" width="9.1796875" style="77"/>
  </cols>
  <sheetData>
    <row r="1" spans="1:13" x14ac:dyDescent="0.3">
      <c r="A1" s="78"/>
      <c r="B1" s="79" t="s">
        <v>546</v>
      </c>
      <c r="C1" s="79" t="s">
        <v>547</v>
      </c>
      <c r="D1" s="79" t="s">
        <v>548</v>
      </c>
      <c r="E1" s="79" t="s">
        <v>549</v>
      </c>
      <c r="F1" s="79" t="s">
        <v>546</v>
      </c>
      <c r="G1" s="79" t="s">
        <v>547</v>
      </c>
      <c r="H1" s="79" t="s">
        <v>548</v>
      </c>
      <c r="I1" s="79" t="s">
        <v>549</v>
      </c>
      <c r="J1" s="79" t="s">
        <v>546</v>
      </c>
      <c r="K1" s="79" t="s">
        <v>547</v>
      </c>
      <c r="L1" s="79" t="s">
        <v>548</v>
      </c>
      <c r="M1" s="80" t="s">
        <v>549</v>
      </c>
    </row>
    <row r="2" spans="1:13" x14ac:dyDescent="0.3">
      <c r="A2" s="81" t="s">
        <v>550</v>
      </c>
      <c r="B2" s="82" t="s">
        <v>551</v>
      </c>
      <c r="C2" s="82" t="s">
        <v>551</v>
      </c>
      <c r="D2" s="82" t="s">
        <v>551</v>
      </c>
      <c r="E2" s="82" t="s">
        <v>552</v>
      </c>
      <c r="F2" s="82" t="s">
        <v>552</v>
      </c>
      <c r="G2" s="82" t="s">
        <v>552</v>
      </c>
      <c r="H2" s="82" t="s">
        <v>552</v>
      </c>
      <c r="I2" s="82" t="s">
        <v>553</v>
      </c>
      <c r="J2" s="82" t="s">
        <v>553</v>
      </c>
      <c r="K2" s="82" t="s">
        <v>553</v>
      </c>
      <c r="L2" s="82" t="s">
        <v>553</v>
      </c>
      <c r="M2" s="83" t="s">
        <v>554</v>
      </c>
    </row>
    <row r="3" spans="1:13" x14ac:dyDescent="0.3">
      <c r="A3" s="88" t="s">
        <v>555</v>
      </c>
      <c r="B3" s="84">
        <v>345</v>
      </c>
      <c r="C3" s="84">
        <v>468</v>
      </c>
      <c r="D3" s="84">
        <v>250</v>
      </c>
      <c r="E3" s="84">
        <v>280</v>
      </c>
      <c r="F3" s="84">
        <v>370</v>
      </c>
      <c r="G3" s="84">
        <v>463</v>
      </c>
      <c r="H3" s="84">
        <v>228</v>
      </c>
      <c r="I3" s="84">
        <v>143</v>
      </c>
      <c r="J3" s="84">
        <v>545</v>
      </c>
      <c r="K3" s="84">
        <v>471</v>
      </c>
      <c r="L3" s="84">
        <v>340</v>
      </c>
      <c r="M3" s="85">
        <v>187</v>
      </c>
    </row>
    <row r="4" spans="1:13" x14ac:dyDescent="0.3">
      <c r="A4" s="88" t="s">
        <v>556</v>
      </c>
      <c r="B4" s="84">
        <v>290</v>
      </c>
      <c r="C4" s="84">
        <v>219</v>
      </c>
      <c r="D4" s="84">
        <v>74</v>
      </c>
      <c r="E4" s="84">
        <v>121</v>
      </c>
      <c r="F4" s="84">
        <v>321</v>
      </c>
      <c r="G4" s="84">
        <v>191</v>
      </c>
      <c r="H4" s="84">
        <v>31</v>
      </c>
      <c r="I4" s="84">
        <v>25</v>
      </c>
      <c r="J4" s="84">
        <v>287</v>
      </c>
      <c r="K4" s="84">
        <v>162</v>
      </c>
      <c r="L4" s="84">
        <v>44</v>
      </c>
      <c r="M4" s="85">
        <v>27</v>
      </c>
    </row>
    <row r="5" spans="1:13" x14ac:dyDescent="0.3">
      <c r="A5" s="88" t="s">
        <v>557</v>
      </c>
      <c r="B5" s="84">
        <v>635</v>
      </c>
      <c r="C5" s="84">
        <v>687</v>
      </c>
      <c r="D5" s="84">
        <v>324</v>
      </c>
      <c r="E5" s="84">
        <v>401</v>
      </c>
      <c r="F5" s="84">
        <v>691</v>
      </c>
      <c r="G5" s="84">
        <v>654</v>
      </c>
      <c r="H5" s="84">
        <v>259</v>
      </c>
      <c r="I5" s="84">
        <v>168</v>
      </c>
      <c r="J5" s="84">
        <v>832</v>
      </c>
      <c r="K5" s="84">
        <v>633</v>
      </c>
      <c r="L5" s="84">
        <v>384</v>
      </c>
      <c r="M5" s="85">
        <v>214</v>
      </c>
    </row>
    <row r="6" spans="1:13" x14ac:dyDescent="0.3">
      <c r="A6" s="88" t="s">
        <v>558</v>
      </c>
      <c r="B6" s="84">
        <v>1119</v>
      </c>
      <c r="C6" s="84">
        <v>1655</v>
      </c>
      <c r="D6" s="84">
        <v>1622</v>
      </c>
      <c r="E6" s="84">
        <v>1177</v>
      </c>
      <c r="F6" s="84">
        <v>1129</v>
      </c>
      <c r="G6" s="84">
        <v>1712</v>
      </c>
      <c r="H6" s="84">
        <v>1407</v>
      </c>
      <c r="I6" s="84">
        <v>1094</v>
      </c>
      <c r="J6" s="84">
        <v>1247</v>
      </c>
      <c r="K6" s="84">
        <v>1582</v>
      </c>
      <c r="L6" s="84">
        <v>1415</v>
      </c>
      <c r="M6" s="85">
        <v>1084</v>
      </c>
    </row>
    <row r="7" spans="1:13" ht="14.5" thickBot="1" x14ac:dyDescent="0.35">
      <c r="A7" s="89" t="s">
        <v>559</v>
      </c>
      <c r="B7" s="86">
        <v>1754</v>
      </c>
      <c r="C7" s="86">
        <v>2342</v>
      </c>
      <c r="D7" s="86">
        <v>1946</v>
      </c>
      <c r="E7" s="86">
        <v>1578</v>
      </c>
      <c r="F7" s="86">
        <v>1820</v>
      </c>
      <c r="G7" s="86">
        <v>2366</v>
      </c>
      <c r="H7" s="86">
        <v>1666</v>
      </c>
      <c r="I7" s="86">
        <v>1262</v>
      </c>
      <c r="J7" s="86">
        <v>2079</v>
      </c>
      <c r="K7" s="86">
        <v>2215</v>
      </c>
      <c r="L7" s="86">
        <v>1799</v>
      </c>
      <c r="M7" s="87">
        <v>1298</v>
      </c>
    </row>
    <row r="8" spans="1:13" x14ac:dyDescent="0.3">
      <c r="A8" s="90"/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</row>
  </sheetData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30711-C9BB-4E76-8A21-FEF1C02BAFD7}">
  <dimension ref="A1:D5"/>
  <sheetViews>
    <sheetView tabSelected="1" workbookViewId="0"/>
  </sheetViews>
  <sheetFormatPr defaultRowHeight="12.5" x14ac:dyDescent="0.25"/>
  <cols>
    <col min="1" max="1" width="26.7265625" bestFit="1" customWidth="1"/>
    <col min="2" max="2" width="14.81640625" bestFit="1" customWidth="1"/>
    <col min="3" max="3" width="14.1796875" bestFit="1" customWidth="1"/>
    <col min="4" max="4" width="13.453125" bestFit="1" customWidth="1"/>
  </cols>
  <sheetData>
    <row r="1" spans="1:4" ht="13.5" thickBot="1" x14ac:dyDescent="0.35">
      <c r="A1" s="75"/>
      <c r="B1" s="74" t="str">
        <f>'OAM+Idealitási Mátrix'!A3</f>
        <v>CD Projekt Red</v>
      </c>
      <c r="C1" s="74" t="str">
        <f>'OAM+Idealitási Mátrix'!A16</f>
        <v>Electronic Arts</v>
      </c>
      <c r="D1" s="74" t="str">
        <f>'OAM+Idealitási Mátrix'!A33</f>
        <v>Take-Two Int.</v>
      </c>
    </row>
    <row r="2" spans="1:4" ht="13" x14ac:dyDescent="0.3">
      <c r="A2" s="54" t="s">
        <v>504</v>
      </c>
      <c r="B2" s="70">
        <f>'9. ábra'!F2</f>
        <v>1.9116176092029999</v>
      </c>
      <c r="C2" s="70">
        <f>'9. ábra'!F15</f>
        <v>0.11097511672800243</v>
      </c>
      <c r="D2" s="70">
        <f>'9. ábra'!F32</f>
        <v>0.36797341081416235</v>
      </c>
    </row>
    <row r="3" spans="1:4" ht="13" x14ac:dyDescent="0.3">
      <c r="A3" s="54" t="s">
        <v>498</v>
      </c>
      <c r="B3" s="71">
        <f>'10. ábra'!D2</f>
        <v>0.33146079765160241</v>
      </c>
      <c r="C3" s="53">
        <f>'10. ábra'!D15</f>
        <v>0.10330485126060179</v>
      </c>
      <c r="D3" s="53">
        <f>'10. ábra'!D32</f>
        <v>-4.6080800319170626E-2</v>
      </c>
    </row>
    <row r="4" spans="1:4" ht="13" x14ac:dyDescent="0.3">
      <c r="A4" s="54" t="s">
        <v>506</v>
      </c>
      <c r="B4" s="57">
        <f>'11. ábra'!G2</f>
        <v>5.7176429598036673</v>
      </c>
      <c r="C4" s="57">
        <f>'11. ábra'!G14</f>
        <v>5.6468901417570008</v>
      </c>
      <c r="D4" s="57">
        <f>'11. ábra'!G32</f>
        <v>5.5914578774548369</v>
      </c>
    </row>
    <row r="5" spans="1:4" ht="13" x14ac:dyDescent="0.3">
      <c r="A5" s="54" t="s">
        <v>505</v>
      </c>
      <c r="B5" s="57">
        <f>'12. ábra'!E2</f>
        <v>0.76159359483678901</v>
      </c>
      <c r="C5" s="57">
        <f>'12. ábra'!E15</f>
        <v>3.1485058314362764</v>
      </c>
      <c r="D5" s="57">
        <f>'12. ábra'!E32</f>
        <v>4.6615558408264137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D8105-D627-44BC-96F3-1C89FCF84D2A}">
  <dimension ref="A1:AN207"/>
  <sheetViews>
    <sheetView zoomScale="52" zoomScaleNormal="100" workbookViewId="0"/>
  </sheetViews>
  <sheetFormatPr defaultRowHeight="12.5" x14ac:dyDescent="0.25"/>
  <sheetData>
    <row r="1" spans="1:38" ht="18" x14ac:dyDescent="0.25">
      <c r="A1" s="36"/>
      <c r="AA1" s="36"/>
    </row>
    <row r="2" spans="1:38" x14ac:dyDescent="0.25">
      <c r="A2" s="37"/>
      <c r="AA2" s="37"/>
    </row>
    <row r="5" spans="1:38" ht="18" x14ac:dyDescent="0.25">
      <c r="A5" s="38" t="s">
        <v>50</v>
      </c>
      <c r="B5" s="39">
        <v>3967209</v>
      </c>
      <c r="C5" s="38" t="s">
        <v>51</v>
      </c>
      <c r="D5" s="39">
        <v>45</v>
      </c>
      <c r="E5" s="38" t="s">
        <v>52</v>
      </c>
      <c r="F5" s="39">
        <v>9</v>
      </c>
      <c r="G5" s="38" t="s">
        <v>53</v>
      </c>
      <c r="H5" s="39">
        <v>45</v>
      </c>
      <c r="I5" s="38" t="s">
        <v>54</v>
      </c>
      <c r="J5" s="39">
        <v>0</v>
      </c>
      <c r="K5" s="38" t="s">
        <v>55</v>
      </c>
      <c r="L5" s="39" t="s">
        <v>56</v>
      </c>
      <c r="AA5" s="38" t="s">
        <v>50</v>
      </c>
      <c r="AB5" s="39">
        <v>5793088</v>
      </c>
      <c r="AC5" s="38" t="s">
        <v>51</v>
      </c>
      <c r="AD5" s="39">
        <v>45</v>
      </c>
      <c r="AE5" s="38" t="s">
        <v>52</v>
      </c>
      <c r="AF5" s="39">
        <v>9</v>
      </c>
      <c r="AG5" s="38" t="s">
        <v>53</v>
      </c>
      <c r="AH5" s="39">
        <v>45</v>
      </c>
      <c r="AI5" s="38" t="s">
        <v>54</v>
      </c>
      <c r="AJ5" s="39">
        <v>0</v>
      </c>
      <c r="AK5" s="38" t="s">
        <v>55</v>
      </c>
      <c r="AL5" s="39" t="s">
        <v>306</v>
      </c>
    </row>
    <row r="6" spans="1:38" ht="18.5" thickBot="1" x14ac:dyDescent="0.3">
      <c r="A6" s="36"/>
      <c r="AA6" s="36"/>
    </row>
    <row r="7" spans="1:38" ht="13" thickBot="1" x14ac:dyDescent="0.3">
      <c r="A7" s="40" t="s">
        <v>57</v>
      </c>
      <c r="B7" s="40" t="s">
        <v>58</v>
      </c>
      <c r="C7" s="40" t="s">
        <v>59</v>
      </c>
      <c r="D7" s="40" t="s">
        <v>60</v>
      </c>
      <c r="E7" s="40" t="s">
        <v>61</v>
      </c>
      <c r="F7" s="40" t="s">
        <v>62</v>
      </c>
      <c r="G7" s="40" t="s">
        <v>63</v>
      </c>
      <c r="H7" s="40" t="s">
        <v>64</v>
      </c>
      <c r="I7" s="40" t="s">
        <v>65</v>
      </c>
      <c r="J7" s="40" t="s">
        <v>66</v>
      </c>
      <c r="K7" s="40" t="s">
        <v>67</v>
      </c>
      <c r="M7" s="34" t="s">
        <v>486</v>
      </c>
      <c r="N7" s="34" t="s">
        <v>486</v>
      </c>
      <c r="O7" s="34" t="s">
        <v>486</v>
      </c>
      <c r="P7" s="34" t="s">
        <v>486</v>
      </c>
      <c r="Q7" s="34" t="s">
        <v>486</v>
      </c>
      <c r="R7" s="34" t="s">
        <v>486</v>
      </c>
      <c r="S7" s="34" t="s">
        <v>486</v>
      </c>
      <c r="T7" s="34" t="s">
        <v>486</v>
      </c>
      <c r="U7" s="34" t="s">
        <v>486</v>
      </c>
      <c r="V7" s="34" t="s">
        <v>36</v>
      </c>
      <c r="AA7" s="40" t="s">
        <v>57</v>
      </c>
      <c r="AB7" s="40" t="s">
        <v>58</v>
      </c>
      <c r="AC7" s="40" t="s">
        <v>59</v>
      </c>
      <c r="AD7" s="40" t="s">
        <v>60</v>
      </c>
      <c r="AE7" s="40" t="s">
        <v>61</v>
      </c>
      <c r="AF7" s="40" t="s">
        <v>62</v>
      </c>
      <c r="AG7" s="40" t="s">
        <v>63</v>
      </c>
      <c r="AH7" s="40" t="s">
        <v>64</v>
      </c>
      <c r="AI7" s="40" t="s">
        <v>65</v>
      </c>
      <c r="AJ7" s="40" t="s">
        <v>66</v>
      </c>
      <c r="AK7" s="40" t="s">
        <v>67</v>
      </c>
    </row>
    <row r="8" spans="1:38" ht="13" thickBot="1" x14ac:dyDescent="0.3">
      <c r="A8" s="40" t="s">
        <v>68</v>
      </c>
      <c r="B8" s="41">
        <v>33</v>
      </c>
      <c r="C8" s="41">
        <v>33</v>
      </c>
      <c r="D8" s="41">
        <v>2</v>
      </c>
      <c r="E8" s="41">
        <v>7</v>
      </c>
      <c r="F8" s="41">
        <v>8</v>
      </c>
      <c r="G8" s="41">
        <v>23</v>
      </c>
      <c r="H8" s="41">
        <v>4</v>
      </c>
      <c r="I8" s="41">
        <v>40</v>
      </c>
      <c r="J8" s="41">
        <v>19</v>
      </c>
      <c r="K8" s="41">
        <v>1000000</v>
      </c>
      <c r="M8">
        <f>$D$5+1-B8</f>
        <v>13</v>
      </c>
      <c r="N8">
        <f t="shared" ref="N8:N52" si="0">$D$5+1-C8</f>
        <v>13</v>
      </c>
      <c r="O8">
        <f t="shared" ref="O8:O52" si="1">$D$5+1-D8</f>
        <v>44</v>
      </c>
      <c r="P8">
        <f t="shared" ref="P8:P52" si="2">$D$5+1-E8</f>
        <v>39</v>
      </c>
      <c r="Q8">
        <f t="shared" ref="Q8:Q52" si="3">$D$5+1-F8</f>
        <v>38</v>
      </c>
      <c r="R8">
        <f t="shared" ref="R8:R52" si="4">$D$5+1-G8</f>
        <v>23</v>
      </c>
      <c r="S8">
        <f t="shared" ref="S8:S52" si="5">$D$5+1-H8</f>
        <v>42</v>
      </c>
      <c r="T8">
        <f t="shared" ref="T8:T52" si="6">$D$5+1-I8</f>
        <v>6</v>
      </c>
      <c r="U8">
        <f t="shared" ref="U8:U52" si="7">$D$5+1-J8</f>
        <v>27</v>
      </c>
      <c r="V8">
        <f>K8</f>
        <v>1000000</v>
      </c>
      <c r="AA8" s="40" t="s">
        <v>68</v>
      </c>
      <c r="AB8" s="41">
        <v>13</v>
      </c>
      <c r="AC8" s="41">
        <v>13</v>
      </c>
      <c r="AD8" s="41">
        <v>44</v>
      </c>
      <c r="AE8" s="41">
        <v>39</v>
      </c>
      <c r="AF8" s="41">
        <v>38</v>
      </c>
      <c r="AG8" s="41">
        <v>23</v>
      </c>
      <c r="AH8" s="41">
        <v>42</v>
      </c>
      <c r="AI8" s="41">
        <v>6</v>
      </c>
      <c r="AJ8" s="41">
        <v>27</v>
      </c>
      <c r="AK8" s="41">
        <v>1000000</v>
      </c>
    </row>
    <row r="9" spans="1:38" ht="13" thickBot="1" x14ac:dyDescent="0.3">
      <c r="A9" s="40" t="s">
        <v>69</v>
      </c>
      <c r="B9" s="41">
        <v>33</v>
      </c>
      <c r="C9" s="41">
        <v>33</v>
      </c>
      <c r="D9" s="41">
        <v>10</v>
      </c>
      <c r="E9" s="41">
        <v>6</v>
      </c>
      <c r="F9" s="41">
        <v>6</v>
      </c>
      <c r="G9" s="41">
        <v>34</v>
      </c>
      <c r="H9" s="41">
        <v>12</v>
      </c>
      <c r="I9" s="41">
        <v>37</v>
      </c>
      <c r="J9" s="41">
        <v>14</v>
      </c>
      <c r="K9" s="41">
        <v>1000000</v>
      </c>
      <c r="M9">
        <f t="shared" ref="M9:M52" si="8">$D$5+1-B9</f>
        <v>13</v>
      </c>
      <c r="N9">
        <f t="shared" si="0"/>
        <v>13</v>
      </c>
      <c r="O9">
        <f t="shared" si="1"/>
        <v>36</v>
      </c>
      <c r="P9">
        <f t="shared" si="2"/>
        <v>40</v>
      </c>
      <c r="Q9">
        <f t="shared" si="3"/>
        <v>40</v>
      </c>
      <c r="R9">
        <f t="shared" si="4"/>
        <v>12</v>
      </c>
      <c r="S9">
        <f t="shared" si="5"/>
        <v>34</v>
      </c>
      <c r="T9">
        <f t="shared" si="6"/>
        <v>9</v>
      </c>
      <c r="U9">
        <f t="shared" si="7"/>
        <v>32</v>
      </c>
      <c r="V9">
        <f t="shared" ref="V9:V52" si="9">K9</f>
        <v>1000000</v>
      </c>
      <c r="AA9" s="40" t="s">
        <v>69</v>
      </c>
      <c r="AB9" s="41">
        <v>13</v>
      </c>
      <c r="AC9" s="41">
        <v>13</v>
      </c>
      <c r="AD9" s="41">
        <v>36</v>
      </c>
      <c r="AE9" s="41">
        <v>40</v>
      </c>
      <c r="AF9" s="41">
        <v>40</v>
      </c>
      <c r="AG9" s="41">
        <v>12</v>
      </c>
      <c r="AH9" s="41">
        <v>34</v>
      </c>
      <c r="AI9" s="41">
        <v>9</v>
      </c>
      <c r="AJ9" s="41">
        <v>32</v>
      </c>
      <c r="AK9" s="41">
        <v>1000000</v>
      </c>
    </row>
    <row r="10" spans="1:38" ht="13" thickBot="1" x14ac:dyDescent="0.3">
      <c r="A10" s="40" t="s">
        <v>70</v>
      </c>
      <c r="B10" s="41">
        <v>33</v>
      </c>
      <c r="C10" s="41">
        <v>33</v>
      </c>
      <c r="D10" s="41">
        <v>6</v>
      </c>
      <c r="E10" s="41">
        <v>5</v>
      </c>
      <c r="F10" s="41">
        <v>6</v>
      </c>
      <c r="G10" s="41">
        <v>36</v>
      </c>
      <c r="H10" s="41">
        <v>5</v>
      </c>
      <c r="I10" s="41">
        <v>39</v>
      </c>
      <c r="J10" s="41">
        <v>19</v>
      </c>
      <c r="K10" s="41">
        <v>1000000</v>
      </c>
      <c r="M10">
        <f t="shared" si="8"/>
        <v>13</v>
      </c>
      <c r="N10">
        <f t="shared" si="0"/>
        <v>13</v>
      </c>
      <c r="O10">
        <f t="shared" si="1"/>
        <v>40</v>
      </c>
      <c r="P10">
        <f t="shared" si="2"/>
        <v>41</v>
      </c>
      <c r="Q10">
        <f t="shared" si="3"/>
        <v>40</v>
      </c>
      <c r="R10">
        <f t="shared" si="4"/>
        <v>10</v>
      </c>
      <c r="S10">
        <f t="shared" si="5"/>
        <v>41</v>
      </c>
      <c r="T10">
        <f t="shared" si="6"/>
        <v>7</v>
      </c>
      <c r="U10">
        <f t="shared" si="7"/>
        <v>27</v>
      </c>
      <c r="V10">
        <f t="shared" si="9"/>
        <v>1000000</v>
      </c>
      <c r="AA10" s="40" t="s">
        <v>70</v>
      </c>
      <c r="AB10" s="41">
        <v>13</v>
      </c>
      <c r="AC10" s="41">
        <v>13</v>
      </c>
      <c r="AD10" s="41">
        <v>40</v>
      </c>
      <c r="AE10" s="41">
        <v>41</v>
      </c>
      <c r="AF10" s="41">
        <v>40</v>
      </c>
      <c r="AG10" s="41">
        <v>10</v>
      </c>
      <c r="AH10" s="41">
        <v>41</v>
      </c>
      <c r="AI10" s="41">
        <v>7</v>
      </c>
      <c r="AJ10" s="41">
        <v>27</v>
      </c>
      <c r="AK10" s="41">
        <v>1000000</v>
      </c>
    </row>
    <row r="11" spans="1:38" ht="13" thickBot="1" x14ac:dyDescent="0.3">
      <c r="A11" s="40" t="s">
        <v>71</v>
      </c>
      <c r="B11" s="41">
        <v>33</v>
      </c>
      <c r="C11" s="41">
        <v>33</v>
      </c>
      <c r="D11" s="41">
        <v>14</v>
      </c>
      <c r="E11" s="41">
        <v>7</v>
      </c>
      <c r="F11" s="41">
        <v>8</v>
      </c>
      <c r="G11" s="41">
        <v>3</v>
      </c>
      <c r="H11" s="41">
        <v>2</v>
      </c>
      <c r="I11" s="41">
        <v>38</v>
      </c>
      <c r="J11" s="41">
        <v>21</v>
      </c>
      <c r="K11" s="41">
        <v>1000000</v>
      </c>
      <c r="M11">
        <f t="shared" si="8"/>
        <v>13</v>
      </c>
      <c r="N11">
        <f t="shared" si="0"/>
        <v>13</v>
      </c>
      <c r="O11">
        <f t="shared" si="1"/>
        <v>32</v>
      </c>
      <c r="P11">
        <f t="shared" si="2"/>
        <v>39</v>
      </c>
      <c r="Q11">
        <f t="shared" si="3"/>
        <v>38</v>
      </c>
      <c r="R11">
        <f t="shared" si="4"/>
        <v>43</v>
      </c>
      <c r="S11">
        <f t="shared" si="5"/>
        <v>44</v>
      </c>
      <c r="T11">
        <f t="shared" si="6"/>
        <v>8</v>
      </c>
      <c r="U11">
        <f t="shared" si="7"/>
        <v>25</v>
      </c>
      <c r="V11">
        <f t="shared" si="9"/>
        <v>1000000</v>
      </c>
      <c r="AA11" s="40" t="s">
        <v>71</v>
      </c>
      <c r="AB11" s="41">
        <v>13</v>
      </c>
      <c r="AC11" s="41">
        <v>13</v>
      </c>
      <c r="AD11" s="41">
        <v>32</v>
      </c>
      <c r="AE11" s="41">
        <v>39</v>
      </c>
      <c r="AF11" s="41">
        <v>38</v>
      </c>
      <c r="AG11" s="41">
        <v>43</v>
      </c>
      <c r="AH11" s="41">
        <v>44</v>
      </c>
      <c r="AI11" s="41">
        <v>8</v>
      </c>
      <c r="AJ11" s="41">
        <v>25</v>
      </c>
      <c r="AK11" s="41">
        <v>1000000</v>
      </c>
    </row>
    <row r="12" spans="1:38" ht="13" thickBot="1" x14ac:dyDescent="0.3">
      <c r="A12" s="40" t="s">
        <v>72</v>
      </c>
      <c r="B12" s="41">
        <v>33</v>
      </c>
      <c r="C12" s="41">
        <v>33</v>
      </c>
      <c r="D12" s="41">
        <v>1</v>
      </c>
      <c r="E12" s="41">
        <v>1</v>
      </c>
      <c r="F12" s="41">
        <v>2</v>
      </c>
      <c r="G12" s="41">
        <v>1</v>
      </c>
      <c r="H12" s="41">
        <v>22</v>
      </c>
      <c r="I12" s="41">
        <v>27</v>
      </c>
      <c r="J12" s="41">
        <v>2</v>
      </c>
      <c r="K12" s="41">
        <v>1000000</v>
      </c>
      <c r="M12">
        <f t="shared" si="8"/>
        <v>13</v>
      </c>
      <c r="N12">
        <f t="shared" si="0"/>
        <v>13</v>
      </c>
      <c r="O12">
        <f t="shared" si="1"/>
        <v>45</v>
      </c>
      <c r="P12">
        <f t="shared" si="2"/>
        <v>45</v>
      </c>
      <c r="Q12">
        <f t="shared" si="3"/>
        <v>44</v>
      </c>
      <c r="R12">
        <f t="shared" si="4"/>
        <v>45</v>
      </c>
      <c r="S12">
        <f t="shared" si="5"/>
        <v>24</v>
      </c>
      <c r="T12">
        <f t="shared" si="6"/>
        <v>19</v>
      </c>
      <c r="U12">
        <f t="shared" si="7"/>
        <v>44</v>
      </c>
      <c r="V12">
        <f t="shared" si="9"/>
        <v>1000000</v>
      </c>
      <c r="AA12" s="40" t="s">
        <v>72</v>
      </c>
      <c r="AB12" s="41">
        <v>13</v>
      </c>
      <c r="AC12" s="41">
        <v>13</v>
      </c>
      <c r="AD12" s="41">
        <v>45</v>
      </c>
      <c r="AE12" s="41">
        <v>45</v>
      </c>
      <c r="AF12" s="41">
        <v>44</v>
      </c>
      <c r="AG12" s="41">
        <v>45</v>
      </c>
      <c r="AH12" s="41">
        <v>24</v>
      </c>
      <c r="AI12" s="41">
        <v>19</v>
      </c>
      <c r="AJ12" s="41">
        <v>44</v>
      </c>
      <c r="AK12" s="41">
        <v>1000000</v>
      </c>
    </row>
    <row r="13" spans="1:38" ht="13" thickBot="1" x14ac:dyDescent="0.3">
      <c r="A13" s="40" t="s">
        <v>73</v>
      </c>
      <c r="B13" s="41">
        <v>33</v>
      </c>
      <c r="C13" s="41">
        <v>33</v>
      </c>
      <c r="D13" s="41">
        <v>30</v>
      </c>
      <c r="E13" s="41">
        <v>4</v>
      </c>
      <c r="F13" s="41">
        <v>5</v>
      </c>
      <c r="G13" s="41">
        <v>17</v>
      </c>
      <c r="H13" s="41">
        <v>3</v>
      </c>
      <c r="I13" s="41">
        <v>38</v>
      </c>
      <c r="J13" s="41">
        <v>20</v>
      </c>
      <c r="K13" s="41">
        <v>1000000</v>
      </c>
      <c r="M13">
        <f t="shared" si="8"/>
        <v>13</v>
      </c>
      <c r="N13">
        <f t="shared" si="0"/>
        <v>13</v>
      </c>
      <c r="O13">
        <f t="shared" si="1"/>
        <v>16</v>
      </c>
      <c r="P13">
        <f t="shared" si="2"/>
        <v>42</v>
      </c>
      <c r="Q13">
        <f t="shared" si="3"/>
        <v>41</v>
      </c>
      <c r="R13">
        <f t="shared" si="4"/>
        <v>29</v>
      </c>
      <c r="S13">
        <f t="shared" si="5"/>
        <v>43</v>
      </c>
      <c r="T13">
        <f t="shared" si="6"/>
        <v>8</v>
      </c>
      <c r="U13">
        <f t="shared" si="7"/>
        <v>26</v>
      </c>
      <c r="V13">
        <f t="shared" si="9"/>
        <v>1000000</v>
      </c>
      <c r="AA13" s="40" t="s">
        <v>73</v>
      </c>
      <c r="AB13" s="41">
        <v>13</v>
      </c>
      <c r="AC13" s="41">
        <v>13</v>
      </c>
      <c r="AD13" s="41">
        <v>16</v>
      </c>
      <c r="AE13" s="41">
        <v>42</v>
      </c>
      <c r="AF13" s="41">
        <v>41</v>
      </c>
      <c r="AG13" s="41">
        <v>29</v>
      </c>
      <c r="AH13" s="41">
        <v>43</v>
      </c>
      <c r="AI13" s="41">
        <v>8</v>
      </c>
      <c r="AJ13" s="41">
        <v>26</v>
      </c>
      <c r="AK13" s="41">
        <v>1000000</v>
      </c>
    </row>
    <row r="14" spans="1:38" ht="13" thickBot="1" x14ac:dyDescent="0.3">
      <c r="A14" s="40" t="s">
        <v>74</v>
      </c>
      <c r="B14" s="41">
        <v>33</v>
      </c>
      <c r="C14" s="41">
        <v>33</v>
      </c>
      <c r="D14" s="41">
        <v>29</v>
      </c>
      <c r="E14" s="41">
        <v>4</v>
      </c>
      <c r="F14" s="41">
        <v>5</v>
      </c>
      <c r="G14" s="41">
        <v>3</v>
      </c>
      <c r="H14" s="41">
        <v>1</v>
      </c>
      <c r="I14" s="41">
        <v>39</v>
      </c>
      <c r="J14" s="41">
        <v>21</v>
      </c>
      <c r="K14" s="41">
        <v>1000000</v>
      </c>
      <c r="M14">
        <f t="shared" si="8"/>
        <v>13</v>
      </c>
      <c r="N14">
        <f t="shared" si="0"/>
        <v>13</v>
      </c>
      <c r="O14">
        <f t="shared" si="1"/>
        <v>17</v>
      </c>
      <c r="P14">
        <f t="shared" si="2"/>
        <v>42</v>
      </c>
      <c r="Q14">
        <f t="shared" si="3"/>
        <v>41</v>
      </c>
      <c r="R14">
        <f t="shared" si="4"/>
        <v>43</v>
      </c>
      <c r="S14">
        <f t="shared" si="5"/>
        <v>45</v>
      </c>
      <c r="T14">
        <f t="shared" si="6"/>
        <v>7</v>
      </c>
      <c r="U14">
        <f t="shared" si="7"/>
        <v>25</v>
      </c>
      <c r="V14">
        <f t="shared" si="9"/>
        <v>1000000</v>
      </c>
      <c r="AA14" s="40" t="s">
        <v>74</v>
      </c>
      <c r="AB14" s="41">
        <v>13</v>
      </c>
      <c r="AC14" s="41">
        <v>13</v>
      </c>
      <c r="AD14" s="41">
        <v>17</v>
      </c>
      <c r="AE14" s="41">
        <v>42</v>
      </c>
      <c r="AF14" s="41">
        <v>41</v>
      </c>
      <c r="AG14" s="41">
        <v>43</v>
      </c>
      <c r="AH14" s="41">
        <v>45</v>
      </c>
      <c r="AI14" s="41">
        <v>7</v>
      </c>
      <c r="AJ14" s="41">
        <v>25</v>
      </c>
      <c r="AK14" s="41">
        <v>1000000</v>
      </c>
    </row>
    <row r="15" spans="1:38" ht="13" thickBot="1" x14ac:dyDescent="0.3">
      <c r="A15" s="40" t="s">
        <v>75</v>
      </c>
      <c r="B15" s="41">
        <v>33</v>
      </c>
      <c r="C15" s="41">
        <v>33</v>
      </c>
      <c r="D15" s="41">
        <v>19</v>
      </c>
      <c r="E15" s="41">
        <v>2</v>
      </c>
      <c r="F15" s="41">
        <v>2</v>
      </c>
      <c r="G15" s="41">
        <v>12</v>
      </c>
      <c r="H15" s="41">
        <v>1</v>
      </c>
      <c r="I15" s="41">
        <v>37</v>
      </c>
      <c r="J15" s="41">
        <v>15</v>
      </c>
      <c r="K15" s="41">
        <v>1000000</v>
      </c>
      <c r="M15">
        <f t="shared" si="8"/>
        <v>13</v>
      </c>
      <c r="N15">
        <f t="shared" si="0"/>
        <v>13</v>
      </c>
      <c r="O15">
        <f t="shared" si="1"/>
        <v>27</v>
      </c>
      <c r="P15">
        <f t="shared" si="2"/>
        <v>44</v>
      </c>
      <c r="Q15">
        <f t="shared" si="3"/>
        <v>44</v>
      </c>
      <c r="R15">
        <f t="shared" si="4"/>
        <v>34</v>
      </c>
      <c r="S15">
        <f t="shared" si="5"/>
        <v>45</v>
      </c>
      <c r="T15">
        <f t="shared" si="6"/>
        <v>9</v>
      </c>
      <c r="U15">
        <f t="shared" si="7"/>
        <v>31</v>
      </c>
      <c r="V15">
        <f t="shared" si="9"/>
        <v>1000000</v>
      </c>
      <c r="AA15" s="40" t="s">
        <v>75</v>
      </c>
      <c r="AB15" s="41">
        <v>13</v>
      </c>
      <c r="AC15" s="41">
        <v>13</v>
      </c>
      <c r="AD15" s="41">
        <v>27</v>
      </c>
      <c r="AE15" s="41">
        <v>44</v>
      </c>
      <c r="AF15" s="41">
        <v>44</v>
      </c>
      <c r="AG15" s="41">
        <v>34</v>
      </c>
      <c r="AH15" s="41">
        <v>45</v>
      </c>
      <c r="AI15" s="41">
        <v>9</v>
      </c>
      <c r="AJ15" s="41">
        <v>31</v>
      </c>
      <c r="AK15" s="41">
        <v>1000000</v>
      </c>
    </row>
    <row r="16" spans="1:38" ht="13" thickBot="1" x14ac:dyDescent="0.3">
      <c r="A16" s="40" t="s">
        <v>76</v>
      </c>
      <c r="B16" s="41">
        <v>33</v>
      </c>
      <c r="C16" s="41">
        <v>33</v>
      </c>
      <c r="D16" s="41">
        <v>26</v>
      </c>
      <c r="E16" s="41">
        <v>1</v>
      </c>
      <c r="F16" s="41">
        <v>2</v>
      </c>
      <c r="G16" s="41">
        <v>2</v>
      </c>
      <c r="H16" s="41">
        <v>2</v>
      </c>
      <c r="I16" s="41">
        <v>35</v>
      </c>
      <c r="J16" s="41">
        <v>9</v>
      </c>
      <c r="K16" s="41">
        <v>1000000</v>
      </c>
      <c r="M16">
        <f t="shared" si="8"/>
        <v>13</v>
      </c>
      <c r="N16">
        <f t="shared" si="0"/>
        <v>13</v>
      </c>
      <c r="O16">
        <f t="shared" si="1"/>
        <v>20</v>
      </c>
      <c r="P16">
        <f t="shared" si="2"/>
        <v>45</v>
      </c>
      <c r="Q16">
        <f t="shared" si="3"/>
        <v>44</v>
      </c>
      <c r="R16">
        <f t="shared" si="4"/>
        <v>44</v>
      </c>
      <c r="S16">
        <f t="shared" si="5"/>
        <v>44</v>
      </c>
      <c r="T16">
        <f t="shared" si="6"/>
        <v>11</v>
      </c>
      <c r="U16">
        <f t="shared" si="7"/>
        <v>37</v>
      </c>
      <c r="V16">
        <f t="shared" si="9"/>
        <v>1000000</v>
      </c>
      <c r="AA16" s="40" t="s">
        <v>76</v>
      </c>
      <c r="AB16" s="41">
        <v>13</v>
      </c>
      <c r="AC16" s="41">
        <v>13</v>
      </c>
      <c r="AD16" s="41">
        <v>20</v>
      </c>
      <c r="AE16" s="41">
        <v>45</v>
      </c>
      <c r="AF16" s="41">
        <v>44</v>
      </c>
      <c r="AG16" s="41">
        <v>44</v>
      </c>
      <c r="AH16" s="41">
        <v>44</v>
      </c>
      <c r="AI16" s="41">
        <v>11</v>
      </c>
      <c r="AJ16" s="41">
        <v>37</v>
      </c>
      <c r="AK16" s="41">
        <v>1000000</v>
      </c>
    </row>
    <row r="17" spans="1:37" ht="13" thickBot="1" x14ac:dyDescent="0.3">
      <c r="A17" s="40" t="s">
        <v>77</v>
      </c>
      <c r="B17" s="41">
        <v>33</v>
      </c>
      <c r="C17" s="41">
        <v>33</v>
      </c>
      <c r="D17" s="41">
        <v>21</v>
      </c>
      <c r="E17" s="41">
        <v>1</v>
      </c>
      <c r="F17" s="41">
        <v>2</v>
      </c>
      <c r="G17" s="41">
        <v>1</v>
      </c>
      <c r="H17" s="41">
        <v>16</v>
      </c>
      <c r="I17" s="41">
        <v>28</v>
      </c>
      <c r="J17" s="41">
        <v>2</v>
      </c>
      <c r="K17" s="41">
        <v>1000000</v>
      </c>
      <c r="M17">
        <f t="shared" si="8"/>
        <v>13</v>
      </c>
      <c r="N17">
        <f t="shared" si="0"/>
        <v>13</v>
      </c>
      <c r="O17">
        <f t="shared" si="1"/>
        <v>25</v>
      </c>
      <c r="P17">
        <f t="shared" si="2"/>
        <v>45</v>
      </c>
      <c r="Q17">
        <f t="shared" si="3"/>
        <v>44</v>
      </c>
      <c r="R17">
        <f t="shared" si="4"/>
        <v>45</v>
      </c>
      <c r="S17">
        <f t="shared" si="5"/>
        <v>30</v>
      </c>
      <c r="T17">
        <f t="shared" si="6"/>
        <v>18</v>
      </c>
      <c r="U17">
        <f t="shared" si="7"/>
        <v>44</v>
      </c>
      <c r="V17">
        <f t="shared" si="9"/>
        <v>1000000</v>
      </c>
      <c r="AA17" s="40" t="s">
        <v>77</v>
      </c>
      <c r="AB17" s="41">
        <v>13</v>
      </c>
      <c r="AC17" s="41">
        <v>13</v>
      </c>
      <c r="AD17" s="41">
        <v>25</v>
      </c>
      <c r="AE17" s="41">
        <v>45</v>
      </c>
      <c r="AF17" s="41">
        <v>44</v>
      </c>
      <c r="AG17" s="41">
        <v>45</v>
      </c>
      <c r="AH17" s="41">
        <v>30</v>
      </c>
      <c r="AI17" s="41">
        <v>18</v>
      </c>
      <c r="AJ17" s="41">
        <v>44</v>
      </c>
      <c r="AK17" s="41">
        <v>1000000</v>
      </c>
    </row>
    <row r="18" spans="1:37" ht="13" thickBot="1" x14ac:dyDescent="0.3">
      <c r="A18" s="40" t="s">
        <v>78</v>
      </c>
      <c r="B18" s="41">
        <v>33</v>
      </c>
      <c r="C18" s="41">
        <v>33</v>
      </c>
      <c r="D18" s="41">
        <v>34</v>
      </c>
      <c r="E18" s="41">
        <v>19</v>
      </c>
      <c r="F18" s="41">
        <v>19</v>
      </c>
      <c r="G18" s="41">
        <v>35</v>
      </c>
      <c r="H18" s="41">
        <v>1</v>
      </c>
      <c r="I18" s="41">
        <v>35</v>
      </c>
      <c r="J18" s="41">
        <v>21</v>
      </c>
      <c r="K18" s="41">
        <v>1000000</v>
      </c>
      <c r="M18">
        <f t="shared" si="8"/>
        <v>13</v>
      </c>
      <c r="N18">
        <f t="shared" si="0"/>
        <v>13</v>
      </c>
      <c r="O18">
        <f t="shared" si="1"/>
        <v>12</v>
      </c>
      <c r="P18">
        <f t="shared" si="2"/>
        <v>27</v>
      </c>
      <c r="Q18">
        <f t="shared" si="3"/>
        <v>27</v>
      </c>
      <c r="R18">
        <f t="shared" si="4"/>
        <v>11</v>
      </c>
      <c r="S18">
        <f t="shared" si="5"/>
        <v>45</v>
      </c>
      <c r="T18">
        <f t="shared" si="6"/>
        <v>11</v>
      </c>
      <c r="U18">
        <f t="shared" si="7"/>
        <v>25</v>
      </c>
      <c r="V18">
        <f t="shared" si="9"/>
        <v>1000000</v>
      </c>
      <c r="AA18" s="40" t="s">
        <v>78</v>
      </c>
      <c r="AB18" s="41">
        <v>13</v>
      </c>
      <c r="AC18" s="41">
        <v>13</v>
      </c>
      <c r="AD18" s="41">
        <v>12</v>
      </c>
      <c r="AE18" s="41">
        <v>27</v>
      </c>
      <c r="AF18" s="41">
        <v>27</v>
      </c>
      <c r="AG18" s="41">
        <v>11</v>
      </c>
      <c r="AH18" s="41">
        <v>45</v>
      </c>
      <c r="AI18" s="41">
        <v>11</v>
      </c>
      <c r="AJ18" s="41">
        <v>25</v>
      </c>
      <c r="AK18" s="41">
        <v>1000000</v>
      </c>
    </row>
    <row r="19" spans="1:37" ht="13" thickBot="1" x14ac:dyDescent="0.3">
      <c r="A19" s="40" t="s">
        <v>79</v>
      </c>
      <c r="B19" s="41">
        <v>33</v>
      </c>
      <c r="C19" s="41">
        <v>33</v>
      </c>
      <c r="D19" s="41">
        <v>34</v>
      </c>
      <c r="E19" s="41">
        <v>18</v>
      </c>
      <c r="F19" s="41">
        <v>18</v>
      </c>
      <c r="G19" s="41">
        <v>20</v>
      </c>
      <c r="H19" s="41">
        <v>3</v>
      </c>
      <c r="I19" s="41">
        <v>34</v>
      </c>
      <c r="J19" s="41">
        <v>18</v>
      </c>
      <c r="K19" s="41">
        <v>1000000</v>
      </c>
      <c r="M19">
        <f t="shared" si="8"/>
        <v>13</v>
      </c>
      <c r="N19">
        <f t="shared" si="0"/>
        <v>13</v>
      </c>
      <c r="O19">
        <f t="shared" si="1"/>
        <v>12</v>
      </c>
      <c r="P19">
        <f t="shared" si="2"/>
        <v>28</v>
      </c>
      <c r="Q19">
        <f t="shared" si="3"/>
        <v>28</v>
      </c>
      <c r="R19">
        <f t="shared" si="4"/>
        <v>26</v>
      </c>
      <c r="S19">
        <f t="shared" si="5"/>
        <v>43</v>
      </c>
      <c r="T19">
        <f t="shared" si="6"/>
        <v>12</v>
      </c>
      <c r="U19">
        <f t="shared" si="7"/>
        <v>28</v>
      </c>
      <c r="V19">
        <f t="shared" si="9"/>
        <v>1000000</v>
      </c>
      <c r="AA19" s="40" t="s">
        <v>79</v>
      </c>
      <c r="AB19" s="41">
        <v>13</v>
      </c>
      <c r="AC19" s="41">
        <v>13</v>
      </c>
      <c r="AD19" s="41">
        <v>12</v>
      </c>
      <c r="AE19" s="41">
        <v>28</v>
      </c>
      <c r="AF19" s="41">
        <v>28</v>
      </c>
      <c r="AG19" s="41">
        <v>26</v>
      </c>
      <c r="AH19" s="41">
        <v>43</v>
      </c>
      <c r="AI19" s="41">
        <v>12</v>
      </c>
      <c r="AJ19" s="41">
        <v>28</v>
      </c>
      <c r="AK19" s="41">
        <v>1000000</v>
      </c>
    </row>
    <row r="20" spans="1:37" ht="13" thickBot="1" x14ac:dyDescent="0.3">
      <c r="A20" s="40" t="s">
        <v>80</v>
      </c>
      <c r="B20" s="41">
        <v>33</v>
      </c>
      <c r="C20" s="41">
        <v>33</v>
      </c>
      <c r="D20" s="41">
        <v>33</v>
      </c>
      <c r="E20" s="41">
        <v>9</v>
      </c>
      <c r="F20" s="41">
        <v>12</v>
      </c>
      <c r="G20" s="41">
        <v>3</v>
      </c>
      <c r="H20" s="41">
        <v>14</v>
      </c>
      <c r="I20" s="41">
        <v>33</v>
      </c>
      <c r="J20" s="41">
        <v>17</v>
      </c>
      <c r="K20" s="41">
        <v>1000000</v>
      </c>
      <c r="M20">
        <f t="shared" si="8"/>
        <v>13</v>
      </c>
      <c r="N20">
        <f t="shared" si="0"/>
        <v>13</v>
      </c>
      <c r="O20">
        <f t="shared" si="1"/>
        <v>13</v>
      </c>
      <c r="P20">
        <f t="shared" si="2"/>
        <v>37</v>
      </c>
      <c r="Q20">
        <f t="shared" si="3"/>
        <v>34</v>
      </c>
      <c r="R20">
        <f t="shared" si="4"/>
        <v>43</v>
      </c>
      <c r="S20">
        <f t="shared" si="5"/>
        <v>32</v>
      </c>
      <c r="T20">
        <f t="shared" si="6"/>
        <v>13</v>
      </c>
      <c r="U20">
        <f t="shared" si="7"/>
        <v>29</v>
      </c>
      <c r="V20">
        <f t="shared" si="9"/>
        <v>1000000</v>
      </c>
      <c r="AA20" s="40" t="s">
        <v>80</v>
      </c>
      <c r="AB20" s="41">
        <v>13</v>
      </c>
      <c r="AC20" s="41">
        <v>13</v>
      </c>
      <c r="AD20" s="41">
        <v>13</v>
      </c>
      <c r="AE20" s="41">
        <v>37</v>
      </c>
      <c r="AF20" s="41">
        <v>34</v>
      </c>
      <c r="AG20" s="41">
        <v>43</v>
      </c>
      <c r="AH20" s="41">
        <v>32</v>
      </c>
      <c r="AI20" s="41">
        <v>13</v>
      </c>
      <c r="AJ20" s="41">
        <v>29</v>
      </c>
      <c r="AK20" s="41">
        <v>1000000</v>
      </c>
    </row>
    <row r="21" spans="1:37" ht="13" thickBot="1" x14ac:dyDescent="0.3">
      <c r="A21" s="40" t="s">
        <v>81</v>
      </c>
      <c r="B21" s="41">
        <v>4</v>
      </c>
      <c r="C21" s="41">
        <v>4</v>
      </c>
      <c r="D21" s="41">
        <v>12</v>
      </c>
      <c r="E21" s="41">
        <v>8</v>
      </c>
      <c r="F21" s="41">
        <v>8</v>
      </c>
      <c r="G21" s="41">
        <v>3</v>
      </c>
      <c r="H21" s="41">
        <v>24</v>
      </c>
      <c r="I21" s="41">
        <v>19</v>
      </c>
      <c r="J21" s="41">
        <v>10</v>
      </c>
      <c r="K21" s="41">
        <v>1000000</v>
      </c>
      <c r="M21">
        <f t="shared" si="8"/>
        <v>42</v>
      </c>
      <c r="N21">
        <f t="shared" si="0"/>
        <v>42</v>
      </c>
      <c r="O21">
        <f t="shared" si="1"/>
        <v>34</v>
      </c>
      <c r="P21">
        <f t="shared" si="2"/>
        <v>38</v>
      </c>
      <c r="Q21">
        <f t="shared" si="3"/>
        <v>38</v>
      </c>
      <c r="R21">
        <f t="shared" si="4"/>
        <v>43</v>
      </c>
      <c r="S21">
        <f t="shared" si="5"/>
        <v>22</v>
      </c>
      <c r="T21">
        <f t="shared" si="6"/>
        <v>27</v>
      </c>
      <c r="U21">
        <f t="shared" si="7"/>
        <v>36</v>
      </c>
      <c r="V21">
        <f t="shared" si="9"/>
        <v>1000000</v>
      </c>
      <c r="AA21" s="40" t="s">
        <v>81</v>
      </c>
      <c r="AB21" s="41">
        <v>42</v>
      </c>
      <c r="AC21" s="41">
        <v>42</v>
      </c>
      <c r="AD21" s="41">
        <v>34</v>
      </c>
      <c r="AE21" s="41">
        <v>38</v>
      </c>
      <c r="AF21" s="41">
        <v>38</v>
      </c>
      <c r="AG21" s="41">
        <v>43</v>
      </c>
      <c r="AH21" s="41">
        <v>22</v>
      </c>
      <c r="AI21" s="41">
        <v>27</v>
      </c>
      <c r="AJ21" s="41">
        <v>36</v>
      </c>
      <c r="AK21" s="41">
        <v>1000000</v>
      </c>
    </row>
    <row r="22" spans="1:37" ht="13" thickBot="1" x14ac:dyDescent="0.3">
      <c r="A22" s="40" t="s">
        <v>82</v>
      </c>
      <c r="B22" s="41">
        <v>4</v>
      </c>
      <c r="C22" s="41">
        <v>4</v>
      </c>
      <c r="D22" s="41">
        <v>11</v>
      </c>
      <c r="E22" s="41">
        <v>1</v>
      </c>
      <c r="F22" s="41">
        <v>8</v>
      </c>
      <c r="G22" s="41">
        <v>9</v>
      </c>
      <c r="H22" s="41">
        <v>19</v>
      </c>
      <c r="I22" s="41">
        <v>16</v>
      </c>
      <c r="J22" s="41">
        <v>9</v>
      </c>
      <c r="K22" s="41">
        <v>1000000</v>
      </c>
      <c r="M22">
        <f t="shared" si="8"/>
        <v>42</v>
      </c>
      <c r="N22">
        <f t="shared" si="0"/>
        <v>42</v>
      </c>
      <c r="O22">
        <f t="shared" si="1"/>
        <v>35</v>
      </c>
      <c r="P22">
        <f t="shared" si="2"/>
        <v>45</v>
      </c>
      <c r="Q22">
        <f t="shared" si="3"/>
        <v>38</v>
      </c>
      <c r="R22">
        <f t="shared" si="4"/>
        <v>37</v>
      </c>
      <c r="S22">
        <f t="shared" si="5"/>
        <v>27</v>
      </c>
      <c r="T22">
        <f t="shared" si="6"/>
        <v>30</v>
      </c>
      <c r="U22">
        <f t="shared" si="7"/>
        <v>37</v>
      </c>
      <c r="V22">
        <f t="shared" si="9"/>
        <v>1000000</v>
      </c>
      <c r="AA22" s="40" t="s">
        <v>82</v>
      </c>
      <c r="AB22" s="41">
        <v>42</v>
      </c>
      <c r="AC22" s="41">
        <v>42</v>
      </c>
      <c r="AD22" s="41">
        <v>35</v>
      </c>
      <c r="AE22" s="41">
        <v>45</v>
      </c>
      <c r="AF22" s="41">
        <v>38</v>
      </c>
      <c r="AG22" s="41">
        <v>37</v>
      </c>
      <c r="AH22" s="41">
        <v>27</v>
      </c>
      <c r="AI22" s="41">
        <v>30</v>
      </c>
      <c r="AJ22" s="41">
        <v>37</v>
      </c>
      <c r="AK22" s="41">
        <v>1000000</v>
      </c>
    </row>
    <row r="23" spans="1:37" ht="13" thickBot="1" x14ac:dyDescent="0.3">
      <c r="A23" s="40" t="s">
        <v>83</v>
      </c>
      <c r="B23" s="41">
        <v>5</v>
      </c>
      <c r="C23" s="41">
        <v>5</v>
      </c>
      <c r="D23" s="41">
        <v>10</v>
      </c>
      <c r="E23" s="41">
        <v>13</v>
      </c>
      <c r="F23" s="41">
        <v>14</v>
      </c>
      <c r="G23" s="41">
        <v>11</v>
      </c>
      <c r="H23" s="41">
        <v>22</v>
      </c>
      <c r="I23" s="41">
        <v>14</v>
      </c>
      <c r="J23" s="41">
        <v>14</v>
      </c>
      <c r="K23" s="41">
        <v>1000000</v>
      </c>
      <c r="M23">
        <f t="shared" si="8"/>
        <v>41</v>
      </c>
      <c r="N23">
        <f t="shared" si="0"/>
        <v>41</v>
      </c>
      <c r="O23">
        <f t="shared" si="1"/>
        <v>36</v>
      </c>
      <c r="P23">
        <f t="shared" si="2"/>
        <v>33</v>
      </c>
      <c r="Q23">
        <f t="shared" si="3"/>
        <v>32</v>
      </c>
      <c r="R23">
        <f t="shared" si="4"/>
        <v>35</v>
      </c>
      <c r="S23">
        <f t="shared" si="5"/>
        <v>24</v>
      </c>
      <c r="T23">
        <f t="shared" si="6"/>
        <v>32</v>
      </c>
      <c r="U23">
        <f t="shared" si="7"/>
        <v>32</v>
      </c>
      <c r="V23">
        <f t="shared" si="9"/>
        <v>1000000</v>
      </c>
      <c r="AA23" s="40" t="s">
        <v>83</v>
      </c>
      <c r="AB23" s="41">
        <v>41</v>
      </c>
      <c r="AC23" s="41">
        <v>41</v>
      </c>
      <c r="AD23" s="41">
        <v>36</v>
      </c>
      <c r="AE23" s="41">
        <v>33</v>
      </c>
      <c r="AF23" s="41">
        <v>32</v>
      </c>
      <c r="AG23" s="41">
        <v>35</v>
      </c>
      <c r="AH23" s="41">
        <v>24</v>
      </c>
      <c r="AI23" s="41">
        <v>32</v>
      </c>
      <c r="AJ23" s="41">
        <v>32</v>
      </c>
      <c r="AK23" s="41">
        <v>1000000</v>
      </c>
    </row>
    <row r="24" spans="1:37" ht="13" thickBot="1" x14ac:dyDescent="0.3">
      <c r="A24" s="40" t="s">
        <v>84</v>
      </c>
      <c r="B24" s="41">
        <v>4</v>
      </c>
      <c r="C24" s="41">
        <v>4</v>
      </c>
      <c r="D24" s="41">
        <v>7</v>
      </c>
      <c r="E24" s="41">
        <v>11</v>
      </c>
      <c r="F24" s="41">
        <v>13</v>
      </c>
      <c r="G24" s="41">
        <v>6</v>
      </c>
      <c r="H24" s="41">
        <v>22</v>
      </c>
      <c r="I24" s="41">
        <v>17</v>
      </c>
      <c r="J24" s="41">
        <v>13</v>
      </c>
      <c r="K24" s="41">
        <v>1000000</v>
      </c>
      <c r="M24">
        <f t="shared" si="8"/>
        <v>42</v>
      </c>
      <c r="N24">
        <f t="shared" si="0"/>
        <v>42</v>
      </c>
      <c r="O24">
        <f t="shared" si="1"/>
        <v>39</v>
      </c>
      <c r="P24">
        <f t="shared" si="2"/>
        <v>35</v>
      </c>
      <c r="Q24">
        <f t="shared" si="3"/>
        <v>33</v>
      </c>
      <c r="R24">
        <f t="shared" si="4"/>
        <v>40</v>
      </c>
      <c r="S24">
        <f t="shared" si="5"/>
        <v>24</v>
      </c>
      <c r="T24">
        <f t="shared" si="6"/>
        <v>29</v>
      </c>
      <c r="U24">
        <f t="shared" si="7"/>
        <v>33</v>
      </c>
      <c r="V24">
        <f t="shared" si="9"/>
        <v>1000000</v>
      </c>
      <c r="AA24" s="40" t="s">
        <v>84</v>
      </c>
      <c r="AB24" s="41">
        <v>42</v>
      </c>
      <c r="AC24" s="41">
        <v>42</v>
      </c>
      <c r="AD24" s="41">
        <v>39</v>
      </c>
      <c r="AE24" s="41">
        <v>35</v>
      </c>
      <c r="AF24" s="41">
        <v>33</v>
      </c>
      <c r="AG24" s="41">
        <v>40</v>
      </c>
      <c r="AH24" s="41">
        <v>24</v>
      </c>
      <c r="AI24" s="41">
        <v>29</v>
      </c>
      <c r="AJ24" s="41">
        <v>33</v>
      </c>
      <c r="AK24" s="41">
        <v>1000000</v>
      </c>
    </row>
    <row r="25" spans="1:37" ht="13" thickBot="1" x14ac:dyDescent="0.3">
      <c r="A25" s="40" t="s">
        <v>85</v>
      </c>
      <c r="B25" s="41">
        <v>4</v>
      </c>
      <c r="C25" s="41">
        <v>4</v>
      </c>
      <c r="D25" s="41">
        <v>11</v>
      </c>
      <c r="E25" s="41">
        <v>7</v>
      </c>
      <c r="F25" s="41">
        <v>9</v>
      </c>
      <c r="G25" s="41">
        <v>1</v>
      </c>
      <c r="H25" s="41">
        <v>13</v>
      </c>
      <c r="I25" s="41">
        <v>19</v>
      </c>
      <c r="J25" s="41">
        <v>10</v>
      </c>
      <c r="K25" s="41">
        <v>1000000</v>
      </c>
      <c r="M25">
        <f t="shared" si="8"/>
        <v>42</v>
      </c>
      <c r="N25">
        <f t="shared" si="0"/>
        <v>42</v>
      </c>
      <c r="O25">
        <f t="shared" si="1"/>
        <v>35</v>
      </c>
      <c r="P25">
        <f t="shared" si="2"/>
        <v>39</v>
      </c>
      <c r="Q25">
        <f t="shared" si="3"/>
        <v>37</v>
      </c>
      <c r="R25">
        <f t="shared" si="4"/>
        <v>45</v>
      </c>
      <c r="S25">
        <f t="shared" si="5"/>
        <v>33</v>
      </c>
      <c r="T25">
        <f t="shared" si="6"/>
        <v>27</v>
      </c>
      <c r="U25">
        <f t="shared" si="7"/>
        <v>36</v>
      </c>
      <c r="V25">
        <f t="shared" si="9"/>
        <v>1000000</v>
      </c>
      <c r="AA25" s="40" t="s">
        <v>85</v>
      </c>
      <c r="AB25" s="41">
        <v>42</v>
      </c>
      <c r="AC25" s="41">
        <v>42</v>
      </c>
      <c r="AD25" s="41">
        <v>35</v>
      </c>
      <c r="AE25" s="41">
        <v>39</v>
      </c>
      <c r="AF25" s="41">
        <v>37</v>
      </c>
      <c r="AG25" s="41">
        <v>45</v>
      </c>
      <c r="AH25" s="41">
        <v>33</v>
      </c>
      <c r="AI25" s="41">
        <v>27</v>
      </c>
      <c r="AJ25" s="41">
        <v>36</v>
      </c>
      <c r="AK25" s="41">
        <v>1000000</v>
      </c>
    </row>
    <row r="26" spans="1:37" ht="13" thickBot="1" x14ac:dyDescent="0.3">
      <c r="A26" s="40" t="s">
        <v>86</v>
      </c>
      <c r="B26" s="41">
        <v>4</v>
      </c>
      <c r="C26" s="41">
        <v>4</v>
      </c>
      <c r="D26" s="41">
        <v>7</v>
      </c>
      <c r="E26" s="41">
        <v>3</v>
      </c>
      <c r="F26" s="41">
        <v>1</v>
      </c>
      <c r="G26" s="41">
        <v>1</v>
      </c>
      <c r="H26" s="41">
        <v>1</v>
      </c>
      <c r="I26" s="41">
        <v>11</v>
      </c>
      <c r="J26" s="41">
        <v>1</v>
      </c>
      <c r="K26" s="41">
        <v>1000000</v>
      </c>
      <c r="M26">
        <f t="shared" si="8"/>
        <v>42</v>
      </c>
      <c r="N26">
        <f t="shared" si="0"/>
        <v>42</v>
      </c>
      <c r="O26">
        <f t="shared" si="1"/>
        <v>39</v>
      </c>
      <c r="P26">
        <f t="shared" si="2"/>
        <v>43</v>
      </c>
      <c r="Q26">
        <f t="shared" si="3"/>
        <v>45</v>
      </c>
      <c r="R26">
        <f t="shared" si="4"/>
        <v>45</v>
      </c>
      <c r="S26">
        <f t="shared" si="5"/>
        <v>45</v>
      </c>
      <c r="T26">
        <f t="shared" si="6"/>
        <v>35</v>
      </c>
      <c r="U26">
        <f t="shared" si="7"/>
        <v>45</v>
      </c>
      <c r="V26">
        <f t="shared" si="9"/>
        <v>1000000</v>
      </c>
      <c r="AA26" s="40" t="s">
        <v>86</v>
      </c>
      <c r="AB26" s="41">
        <v>42</v>
      </c>
      <c r="AC26" s="41">
        <v>42</v>
      </c>
      <c r="AD26" s="41">
        <v>39</v>
      </c>
      <c r="AE26" s="41">
        <v>43</v>
      </c>
      <c r="AF26" s="41">
        <v>45</v>
      </c>
      <c r="AG26" s="41">
        <v>45</v>
      </c>
      <c r="AH26" s="41">
        <v>45</v>
      </c>
      <c r="AI26" s="41">
        <v>35</v>
      </c>
      <c r="AJ26" s="41">
        <v>45</v>
      </c>
      <c r="AK26" s="41">
        <v>1000000</v>
      </c>
    </row>
    <row r="27" spans="1:37" ht="13" thickBot="1" x14ac:dyDescent="0.3">
      <c r="A27" s="40" t="s">
        <v>87</v>
      </c>
      <c r="B27" s="41">
        <v>5</v>
      </c>
      <c r="C27" s="41">
        <v>5</v>
      </c>
      <c r="D27" s="41">
        <v>14</v>
      </c>
      <c r="E27" s="41">
        <v>9</v>
      </c>
      <c r="F27" s="41">
        <v>2</v>
      </c>
      <c r="G27" s="41">
        <v>6</v>
      </c>
      <c r="H27" s="41">
        <v>1</v>
      </c>
      <c r="I27" s="41">
        <v>18</v>
      </c>
      <c r="J27" s="41">
        <v>5</v>
      </c>
      <c r="K27" s="41">
        <v>1000000</v>
      </c>
      <c r="M27">
        <f t="shared" si="8"/>
        <v>41</v>
      </c>
      <c r="N27">
        <f t="shared" si="0"/>
        <v>41</v>
      </c>
      <c r="O27">
        <f t="shared" si="1"/>
        <v>32</v>
      </c>
      <c r="P27">
        <f t="shared" si="2"/>
        <v>37</v>
      </c>
      <c r="Q27">
        <f t="shared" si="3"/>
        <v>44</v>
      </c>
      <c r="R27">
        <f t="shared" si="4"/>
        <v>40</v>
      </c>
      <c r="S27">
        <f t="shared" si="5"/>
        <v>45</v>
      </c>
      <c r="T27">
        <f t="shared" si="6"/>
        <v>28</v>
      </c>
      <c r="U27">
        <f t="shared" si="7"/>
        <v>41</v>
      </c>
      <c r="V27">
        <f t="shared" si="9"/>
        <v>1000000</v>
      </c>
      <c r="AA27" s="40" t="s">
        <v>87</v>
      </c>
      <c r="AB27" s="41">
        <v>41</v>
      </c>
      <c r="AC27" s="41">
        <v>41</v>
      </c>
      <c r="AD27" s="41">
        <v>32</v>
      </c>
      <c r="AE27" s="41">
        <v>37</v>
      </c>
      <c r="AF27" s="41">
        <v>44</v>
      </c>
      <c r="AG27" s="41">
        <v>40</v>
      </c>
      <c r="AH27" s="41">
        <v>45</v>
      </c>
      <c r="AI27" s="41">
        <v>28</v>
      </c>
      <c r="AJ27" s="41">
        <v>41</v>
      </c>
      <c r="AK27" s="41">
        <v>1000000</v>
      </c>
    </row>
    <row r="28" spans="1:37" ht="13" thickBot="1" x14ac:dyDescent="0.3">
      <c r="A28" s="40" t="s">
        <v>88</v>
      </c>
      <c r="B28" s="41">
        <v>9</v>
      </c>
      <c r="C28" s="41">
        <v>9</v>
      </c>
      <c r="D28" s="41">
        <v>13</v>
      </c>
      <c r="E28" s="41">
        <v>3</v>
      </c>
      <c r="F28" s="41">
        <v>2</v>
      </c>
      <c r="G28" s="41">
        <v>1</v>
      </c>
      <c r="H28" s="41">
        <v>1</v>
      </c>
      <c r="I28" s="41">
        <v>13</v>
      </c>
      <c r="J28" s="41">
        <v>3</v>
      </c>
      <c r="K28" s="41">
        <v>1000000</v>
      </c>
      <c r="M28">
        <f t="shared" si="8"/>
        <v>37</v>
      </c>
      <c r="N28">
        <f t="shared" si="0"/>
        <v>37</v>
      </c>
      <c r="O28">
        <f t="shared" si="1"/>
        <v>33</v>
      </c>
      <c r="P28">
        <f t="shared" si="2"/>
        <v>43</v>
      </c>
      <c r="Q28">
        <f t="shared" si="3"/>
        <v>44</v>
      </c>
      <c r="R28">
        <f t="shared" si="4"/>
        <v>45</v>
      </c>
      <c r="S28">
        <f t="shared" si="5"/>
        <v>45</v>
      </c>
      <c r="T28">
        <f t="shared" si="6"/>
        <v>33</v>
      </c>
      <c r="U28">
        <f t="shared" si="7"/>
        <v>43</v>
      </c>
      <c r="V28">
        <f t="shared" si="9"/>
        <v>1000000</v>
      </c>
      <c r="AA28" s="40" t="s">
        <v>88</v>
      </c>
      <c r="AB28" s="41">
        <v>37</v>
      </c>
      <c r="AC28" s="41">
        <v>37</v>
      </c>
      <c r="AD28" s="41">
        <v>33</v>
      </c>
      <c r="AE28" s="41">
        <v>43</v>
      </c>
      <c r="AF28" s="41">
        <v>44</v>
      </c>
      <c r="AG28" s="41">
        <v>45</v>
      </c>
      <c r="AH28" s="41">
        <v>45</v>
      </c>
      <c r="AI28" s="41">
        <v>33</v>
      </c>
      <c r="AJ28" s="41">
        <v>43</v>
      </c>
      <c r="AK28" s="41">
        <v>1000000</v>
      </c>
    </row>
    <row r="29" spans="1:37" ht="13" thickBot="1" x14ac:dyDescent="0.3">
      <c r="A29" s="40" t="s">
        <v>89</v>
      </c>
      <c r="B29" s="41">
        <v>7</v>
      </c>
      <c r="C29" s="41">
        <v>7</v>
      </c>
      <c r="D29" s="41">
        <v>10</v>
      </c>
      <c r="E29" s="41">
        <v>3</v>
      </c>
      <c r="F29" s="41">
        <v>1</v>
      </c>
      <c r="G29" s="41">
        <v>5</v>
      </c>
      <c r="H29" s="41">
        <v>1</v>
      </c>
      <c r="I29" s="41">
        <v>13</v>
      </c>
      <c r="J29" s="41">
        <v>2</v>
      </c>
      <c r="K29" s="41">
        <v>1000000</v>
      </c>
      <c r="M29">
        <f t="shared" si="8"/>
        <v>39</v>
      </c>
      <c r="N29">
        <f t="shared" si="0"/>
        <v>39</v>
      </c>
      <c r="O29">
        <f t="shared" si="1"/>
        <v>36</v>
      </c>
      <c r="P29">
        <f t="shared" si="2"/>
        <v>43</v>
      </c>
      <c r="Q29">
        <f t="shared" si="3"/>
        <v>45</v>
      </c>
      <c r="R29">
        <f t="shared" si="4"/>
        <v>41</v>
      </c>
      <c r="S29">
        <f t="shared" si="5"/>
        <v>45</v>
      </c>
      <c r="T29">
        <f t="shared" si="6"/>
        <v>33</v>
      </c>
      <c r="U29">
        <f t="shared" si="7"/>
        <v>44</v>
      </c>
      <c r="V29">
        <f t="shared" si="9"/>
        <v>1000000</v>
      </c>
      <c r="AA29" s="40" t="s">
        <v>89</v>
      </c>
      <c r="AB29" s="41">
        <v>39</v>
      </c>
      <c r="AC29" s="41">
        <v>39</v>
      </c>
      <c r="AD29" s="41">
        <v>36</v>
      </c>
      <c r="AE29" s="41">
        <v>43</v>
      </c>
      <c r="AF29" s="41">
        <v>45</v>
      </c>
      <c r="AG29" s="41">
        <v>41</v>
      </c>
      <c r="AH29" s="41">
        <v>45</v>
      </c>
      <c r="AI29" s="41">
        <v>33</v>
      </c>
      <c r="AJ29" s="41">
        <v>44</v>
      </c>
      <c r="AK29" s="41">
        <v>1000000</v>
      </c>
    </row>
    <row r="30" spans="1:37" ht="13" thickBot="1" x14ac:dyDescent="0.3">
      <c r="A30" s="40" t="s">
        <v>90</v>
      </c>
      <c r="B30" s="41">
        <v>8</v>
      </c>
      <c r="C30" s="41">
        <v>8</v>
      </c>
      <c r="D30" s="41">
        <v>8</v>
      </c>
      <c r="E30" s="41">
        <v>6</v>
      </c>
      <c r="F30" s="41">
        <v>1</v>
      </c>
      <c r="G30" s="41">
        <v>4</v>
      </c>
      <c r="H30" s="41">
        <v>4</v>
      </c>
      <c r="I30" s="41">
        <v>15</v>
      </c>
      <c r="J30" s="41">
        <v>3</v>
      </c>
      <c r="K30" s="41">
        <v>1000000</v>
      </c>
      <c r="M30">
        <f t="shared" si="8"/>
        <v>38</v>
      </c>
      <c r="N30">
        <f t="shared" si="0"/>
        <v>38</v>
      </c>
      <c r="O30">
        <f t="shared" si="1"/>
        <v>38</v>
      </c>
      <c r="P30">
        <f t="shared" si="2"/>
        <v>40</v>
      </c>
      <c r="Q30">
        <f t="shared" si="3"/>
        <v>45</v>
      </c>
      <c r="R30">
        <f t="shared" si="4"/>
        <v>42</v>
      </c>
      <c r="S30">
        <f t="shared" si="5"/>
        <v>42</v>
      </c>
      <c r="T30">
        <f t="shared" si="6"/>
        <v>31</v>
      </c>
      <c r="U30">
        <f t="shared" si="7"/>
        <v>43</v>
      </c>
      <c r="V30">
        <f t="shared" si="9"/>
        <v>1000000</v>
      </c>
      <c r="AA30" s="40" t="s">
        <v>90</v>
      </c>
      <c r="AB30" s="41">
        <v>38</v>
      </c>
      <c r="AC30" s="41">
        <v>38</v>
      </c>
      <c r="AD30" s="41">
        <v>38</v>
      </c>
      <c r="AE30" s="41">
        <v>40</v>
      </c>
      <c r="AF30" s="41">
        <v>45</v>
      </c>
      <c r="AG30" s="41">
        <v>42</v>
      </c>
      <c r="AH30" s="41">
        <v>42</v>
      </c>
      <c r="AI30" s="41">
        <v>31</v>
      </c>
      <c r="AJ30" s="41">
        <v>43</v>
      </c>
      <c r="AK30" s="41">
        <v>1000000</v>
      </c>
    </row>
    <row r="31" spans="1:37" ht="13" thickBot="1" x14ac:dyDescent="0.3">
      <c r="A31" s="40" t="s">
        <v>91</v>
      </c>
      <c r="B31" s="41">
        <v>7</v>
      </c>
      <c r="C31" s="41">
        <v>7</v>
      </c>
      <c r="D31" s="41">
        <v>4</v>
      </c>
      <c r="E31" s="41">
        <v>2</v>
      </c>
      <c r="F31" s="41">
        <v>1</v>
      </c>
      <c r="G31" s="41">
        <v>3</v>
      </c>
      <c r="H31" s="41">
        <v>9</v>
      </c>
      <c r="I31" s="41">
        <v>9</v>
      </c>
      <c r="J31" s="41">
        <v>2</v>
      </c>
      <c r="K31" s="41">
        <v>1000000</v>
      </c>
      <c r="M31">
        <f t="shared" si="8"/>
        <v>39</v>
      </c>
      <c r="N31">
        <f t="shared" si="0"/>
        <v>39</v>
      </c>
      <c r="O31">
        <f t="shared" si="1"/>
        <v>42</v>
      </c>
      <c r="P31">
        <f t="shared" si="2"/>
        <v>44</v>
      </c>
      <c r="Q31">
        <f t="shared" si="3"/>
        <v>45</v>
      </c>
      <c r="R31">
        <f t="shared" si="4"/>
        <v>43</v>
      </c>
      <c r="S31">
        <f t="shared" si="5"/>
        <v>37</v>
      </c>
      <c r="T31">
        <f t="shared" si="6"/>
        <v>37</v>
      </c>
      <c r="U31">
        <f t="shared" si="7"/>
        <v>44</v>
      </c>
      <c r="V31">
        <f t="shared" si="9"/>
        <v>1000000</v>
      </c>
      <c r="AA31" s="40" t="s">
        <v>91</v>
      </c>
      <c r="AB31" s="41">
        <v>39</v>
      </c>
      <c r="AC31" s="41">
        <v>39</v>
      </c>
      <c r="AD31" s="41">
        <v>42</v>
      </c>
      <c r="AE31" s="41">
        <v>44</v>
      </c>
      <c r="AF31" s="41">
        <v>45</v>
      </c>
      <c r="AG31" s="41">
        <v>43</v>
      </c>
      <c r="AH31" s="41">
        <v>37</v>
      </c>
      <c r="AI31" s="41">
        <v>37</v>
      </c>
      <c r="AJ31" s="41">
        <v>44</v>
      </c>
      <c r="AK31" s="41">
        <v>1000000</v>
      </c>
    </row>
    <row r="32" spans="1:37" ht="13" thickBot="1" x14ac:dyDescent="0.3">
      <c r="A32" s="40" t="s">
        <v>92</v>
      </c>
      <c r="B32" s="41">
        <v>7</v>
      </c>
      <c r="C32" s="41">
        <v>7</v>
      </c>
      <c r="D32" s="41">
        <v>11</v>
      </c>
      <c r="E32" s="41">
        <v>8</v>
      </c>
      <c r="F32" s="41">
        <v>8</v>
      </c>
      <c r="G32" s="41">
        <v>8</v>
      </c>
      <c r="H32" s="41">
        <v>11</v>
      </c>
      <c r="I32" s="41">
        <v>14</v>
      </c>
      <c r="J32" s="41">
        <v>8</v>
      </c>
      <c r="K32" s="41">
        <v>1000000</v>
      </c>
      <c r="M32">
        <f t="shared" si="8"/>
        <v>39</v>
      </c>
      <c r="N32">
        <f t="shared" si="0"/>
        <v>39</v>
      </c>
      <c r="O32">
        <f t="shared" si="1"/>
        <v>35</v>
      </c>
      <c r="P32">
        <f t="shared" si="2"/>
        <v>38</v>
      </c>
      <c r="Q32">
        <f t="shared" si="3"/>
        <v>38</v>
      </c>
      <c r="R32">
        <f t="shared" si="4"/>
        <v>38</v>
      </c>
      <c r="S32">
        <f t="shared" si="5"/>
        <v>35</v>
      </c>
      <c r="T32">
        <f t="shared" si="6"/>
        <v>32</v>
      </c>
      <c r="U32">
        <f t="shared" si="7"/>
        <v>38</v>
      </c>
      <c r="V32">
        <f t="shared" si="9"/>
        <v>1000000</v>
      </c>
      <c r="AA32" s="40" t="s">
        <v>92</v>
      </c>
      <c r="AB32" s="41">
        <v>39</v>
      </c>
      <c r="AC32" s="41">
        <v>39</v>
      </c>
      <c r="AD32" s="41">
        <v>35</v>
      </c>
      <c r="AE32" s="41">
        <v>38</v>
      </c>
      <c r="AF32" s="41">
        <v>38</v>
      </c>
      <c r="AG32" s="41">
        <v>38</v>
      </c>
      <c r="AH32" s="41">
        <v>35</v>
      </c>
      <c r="AI32" s="41">
        <v>32</v>
      </c>
      <c r="AJ32" s="41">
        <v>38</v>
      </c>
      <c r="AK32" s="41">
        <v>1000000</v>
      </c>
    </row>
    <row r="33" spans="1:37" ht="13" thickBot="1" x14ac:dyDescent="0.3">
      <c r="A33" s="40" t="s">
        <v>93</v>
      </c>
      <c r="B33" s="41">
        <v>9</v>
      </c>
      <c r="C33" s="41">
        <v>9</v>
      </c>
      <c r="D33" s="41">
        <v>9</v>
      </c>
      <c r="E33" s="41">
        <v>7</v>
      </c>
      <c r="F33" s="41">
        <v>6</v>
      </c>
      <c r="G33" s="41">
        <v>5</v>
      </c>
      <c r="H33" s="41">
        <v>17</v>
      </c>
      <c r="I33" s="41">
        <v>10</v>
      </c>
      <c r="J33" s="41">
        <v>6</v>
      </c>
      <c r="K33" s="41">
        <v>1000000</v>
      </c>
      <c r="M33">
        <f t="shared" si="8"/>
        <v>37</v>
      </c>
      <c r="N33">
        <f t="shared" si="0"/>
        <v>37</v>
      </c>
      <c r="O33">
        <f t="shared" si="1"/>
        <v>37</v>
      </c>
      <c r="P33">
        <f t="shared" si="2"/>
        <v>39</v>
      </c>
      <c r="Q33">
        <f t="shared" si="3"/>
        <v>40</v>
      </c>
      <c r="R33">
        <f t="shared" si="4"/>
        <v>41</v>
      </c>
      <c r="S33">
        <f t="shared" si="5"/>
        <v>29</v>
      </c>
      <c r="T33">
        <f t="shared" si="6"/>
        <v>36</v>
      </c>
      <c r="U33">
        <f t="shared" si="7"/>
        <v>40</v>
      </c>
      <c r="V33">
        <f t="shared" si="9"/>
        <v>1000000</v>
      </c>
      <c r="AA33" s="40" t="s">
        <v>93</v>
      </c>
      <c r="AB33" s="41">
        <v>37</v>
      </c>
      <c r="AC33" s="41">
        <v>37</v>
      </c>
      <c r="AD33" s="41">
        <v>37</v>
      </c>
      <c r="AE33" s="41">
        <v>39</v>
      </c>
      <c r="AF33" s="41">
        <v>40</v>
      </c>
      <c r="AG33" s="41">
        <v>41</v>
      </c>
      <c r="AH33" s="41">
        <v>29</v>
      </c>
      <c r="AI33" s="41">
        <v>36</v>
      </c>
      <c r="AJ33" s="41">
        <v>40</v>
      </c>
      <c r="AK33" s="41">
        <v>1000000</v>
      </c>
    </row>
    <row r="34" spans="1:37" ht="13" thickBot="1" x14ac:dyDescent="0.3">
      <c r="A34" s="40" t="s">
        <v>94</v>
      </c>
      <c r="B34" s="41">
        <v>11</v>
      </c>
      <c r="C34" s="41">
        <v>11</v>
      </c>
      <c r="D34" s="41">
        <v>4</v>
      </c>
      <c r="E34" s="41">
        <v>6</v>
      </c>
      <c r="F34" s="41">
        <v>6</v>
      </c>
      <c r="G34" s="41">
        <v>7</v>
      </c>
      <c r="H34" s="41">
        <v>18</v>
      </c>
      <c r="I34" s="41">
        <v>5</v>
      </c>
      <c r="J34" s="41">
        <v>6</v>
      </c>
      <c r="K34" s="41">
        <v>1000000</v>
      </c>
      <c r="M34">
        <f t="shared" si="8"/>
        <v>35</v>
      </c>
      <c r="N34">
        <f t="shared" si="0"/>
        <v>35</v>
      </c>
      <c r="O34">
        <f t="shared" si="1"/>
        <v>42</v>
      </c>
      <c r="P34">
        <f t="shared" si="2"/>
        <v>40</v>
      </c>
      <c r="Q34">
        <f t="shared" si="3"/>
        <v>40</v>
      </c>
      <c r="R34">
        <f t="shared" si="4"/>
        <v>39</v>
      </c>
      <c r="S34">
        <f t="shared" si="5"/>
        <v>28</v>
      </c>
      <c r="T34">
        <f t="shared" si="6"/>
        <v>41</v>
      </c>
      <c r="U34">
        <f t="shared" si="7"/>
        <v>40</v>
      </c>
      <c r="V34">
        <f t="shared" si="9"/>
        <v>1000000</v>
      </c>
      <c r="AA34" s="40" t="s">
        <v>94</v>
      </c>
      <c r="AB34" s="41">
        <v>35</v>
      </c>
      <c r="AC34" s="41">
        <v>35</v>
      </c>
      <c r="AD34" s="41">
        <v>42</v>
      </c>
      <c r="AE34" s="41">
        <v>40</v>
      </c>
      <c r="AF34" s="41">
        <v>40</v>
      </c>
      <c r="AG34" s="41">
        <v>39</v>
      </c>
      <c r="AH34" s="41">
        <v>28</v>
      </c>
      <c r="AI34" s="41">
        <v>41</v>
      </c>
      <c r="AJ34" s="41">
        <v>40</v>
      </c>
      <c r="AK34" s="41">
        <v>1000000</v>
      </c>
    </row>
    <row r="35" spans="1:37" ht="13" thickBot="1" x14ac:dyDescent="0.3">
      <c r="A35" s="40" t="s">
        <v>95</v>
      </c>
      <c r="B35" s="41">
        <v>12</v>
      </c>
      <c r="C35" s="41">
        <v>12</v>
      </c>
      <c r="D35" s="41">
        <v>10</v>
      </c>
      <c r="E35" s="41">
        <v>11</v>
      </c>
      <c r="F35" s="41">
        <v>11</v>
      </c>
      <c r="G35" s="41">
        <v>10</v>
      </c>
      <c r="H35" s="41">
        <v>14</v>
      </c>
      <c r="I35" s="41">
        <v>7</v>
      </c>
      <c r="J35" s="41">
        <v>11</v>
      </c>
      <c r="K35" s="41">
        <v>1000000</v>
      </c>
      <c r="M35">
        <f t="shared" si="8"/>
        <v>34</v>
      </c>
      <c r="N35">
        <f t="shared" si="0"/>
        <v>34</v>
      </c>
      <c r="O35">
        <f t="shared" si="1"/>
        <v>36</v>
      </c>
      <c r="P35">
        <f t="shared" si="2"/>
        <v>35</v>
      </c>
      <c r="Q35">
        <f t="shared" si="3"/>
        <v>35</v>
      </c>
      <c r="R35">
        <f t="shared" si="4"/>
        <v>36</v>
      </c>
      <c r="S35">
        <f t="shared" si="5"/>
        <v>32</v>
      </c>
      <c r="T35">
        <f t="shared" si="6"/>
        <v>39</v>
      </c>
      <c r="U35">
        <f t="shared" si="7"/>
        <v>35</v>
      </c>
      <c r="V35">
        <f t="shared" si="9"/>
        <v>1000000</v>
      </c>
      <c r="AA35" s="40" t="s">
        <v>95</v>
      </c>
      <c r="AB35" s="41">
        <v>34</v>
      </c>
      <c r="AC35" s="41">
        <v>34</v>
      </c>
      <c r="AD35" s="41">
        <v>36</v>
      </c>
      <c r="AE35" s="41">
        <v>35</v>
      </c>
      <c r="AF35" s="41">
        <v>35</v>
      </c>
      <c r="AG35" s="41">
        <v>36</v>
      </c>
      <c r="AH35" s="41">
        <v>32</v>
      </c>
      <c r="AI35" s="41">
        <v>39</v>
      </c>
      <c r="AJ35" s="41">
        <v>35</v>
      </c>
      <c r="AK35" s="41">
        <v>1000000</v>
      </c>
    </row>
    <row r="36" spans="1:37" ht="13" thickBot="1" x14ac:dyDescent="0.3">
      <c r="A36" s="40" t="s">
        <v>96</v>
      </c>
      <c r="B36" s="41">
        <v>12</v>
      </c>
      <c r="C36" s="41">
        <v>12</v>
      </c>
      <c r="D36" s="41">
        <v>9</v>
      </c>
      <c r="E36" s="41">
        <v>12</v>
      </c>
      <c r="F36" s="41">
        <v>12</v>
      </c>
      <c r="G36" s="41">
        <v>9</v>
      </c>
      <c r="H36" s="41">
        <v>9</v>
      </c>
      <c r="I36" s="41">
        <v>5</v>
      </c>
      <c r="J36" s="41">
        <v>13</v>
      </c>
      <c r="K36" s="41">
        <v>1000000</v>
      </c>
      <c r="M36">
        <f t="shared" si="8"/>
        <v>34</v>
      </c>
      <c r="N36">
        <f t="shared" si="0"/>
        <v>34</v>
      </c>
      <c r="O36">
        <f t="shared" si="1"/>
        <v>37</v>
      </c>
      <c r="P36">
        <f t="shared" si="2"/>
        <v>34</v>
      </c>
      <c r="Q36">
        <f t="shared" si="3"/>
        <v>34</v>
      </c>
      <c r="R36">
        <f t="shared" si="4"/>
        <v>37</v>
      </c>
      <c r="S36">
        <f t="shared" si="5"/>
        <v>37</v>
      </c>
      <c r="T36">
        <f t="shared" si="6"/>
        <v>41</v>
      </c>
      <c r="U36">
        <f t="shared" si="7"/>
        <v>33</v>
      </c>
      <c r="V36">
        <f t="shared" si="9"/>
        <v>1000000</v>
      </c>
      <c r="AA36" s="40" t="s">
        <v>96</v>
      </c>
      <c r="AB36" s="41">
        <v>34</v>
      </c>
      <c r="AC36" s="41">
        <v>34</v>
      </c>
      <c r="AD36" s="41">
        <v>37</v>
      </c>
      <c r="AE36" s="41">
        <v>34</v>
      </c>
      <c r="AF36" s="41">
        <v>34</v>
      </c>
      <c r="AG36" s="41">
        <v>37</v>
      </c>
      <c r="AH36" s="41">
        <v>37</v>
      </c>
      <c r="AI36" s="41">
        <v>41</v>
      </c>
      <c r="AJ36" s="41">
        <v>33</v>
      </c>
      <c r="AK36" s="41">
        <v>1000000</v>
      </c>
    </row>
    <row r="37" spans="1:37" ht="13" thickBot="1" x14ac:dyDescent="0.3">
      <c r="A37" s="40" t="s">
        <v>97</v>
      </c>
      <c r="B37" s="41">
        <v>16</v>
      </c>
      <c r="C37" s="41">
        <v>16</v>
      </c>
      <c r="D37" s="41">
        <v>9</v>
      </c>
      <c r="E37" s="41">
        <v>14</v>
      </c>
      <c r="F37" s="41">
        <v>14</v>
      </c>
      <c r="G37" s="41">
        <v>14</v>
      </c>
      <c r="H37" s="41">
        <v>12</v>
      </c>
      <c r="I37" s="41">
        <v>2</v>
      </c>
      <c r="J37" s="41">
        <v>14</v>
      </c>
      <c r="K37" s="41">
        <v>1000000</v>
      </c>
      <c r="M37">
        <f t="shared" si="8"/>
        <v>30</v>
      </c>
      <c r="N37">
        <f t="shared" si="0"/>
        <v>30</v>
      </c>
      <c r="O37">
        <f t="shared" si="1"/>
        <v>37</v>
      </c>
      <c r="P37">
        <f t="shared" si="2"/>
        <v>32</v>
      </c>
      <c r="Q37">
        <f t="shared" si="3"/>
        <v>32</v>
      </c>
      <c r="R37">
        <f t="shared" si="4"/>
        <v>32</v>
      </c>
      <c r="S37">
        <f t="shared" si="5"/>
        <v>34</v>
      </c>
      <c r="T37">
        <f t="shared" si="6"/>
        <v>44</v>
      </c>
      <c r="U37">
        <f t="shared" si="7"/>
        <v>32</v>
      </c>
      <c r="V37">
        <f t="shared" si="9"/>
        <v>1000000</v>
      </c>
      <c r="AA37" s="40" t="s">
        <v>97</v>
      </c>
      <c r="AB37" s="41">
        <v>30</v>
      </c>
      <c r="AC37" s="41">
        <v>30</v>
      </c>
      <c r="AD37" s="41">
        <v>37</v>
      </c>
      <c r="AE37" s="41">
        <v>32</v>
      </c>
      <c r="AF37" s="41">
        <v>32</v>
      </c>
      <c r="AG37" s="41">
        <v>32</v>
      </c>
      <c r="AH37" s="41">
        <v>34</v>
      </c>
      <c r="AI37" s="41">
        <v>44</v>
      </c>
      <c r="AJ37" s="41">
        <v>32</v>
      </c>
      <c r="AK37" s="41">
        <v>1000000</v>
      </c>
    </row>
    <row r="38" spans="1:37" ht="13" thickBot="1" x14ac:dyDescent="0.3">
      <c r="A38" s="40" t="s">
        <v>98</v>
      </c>
      <c r="B38" s="41">
        <v>1</v>
      </c>
      <c r="C38" s="41">
        <v>1</v>
      </c>
      <c r="D38" s="41">
        <v>9</v>
      </c>
      <c r="E38" s="41">
        <v>15</v>
      </c>
      <c r="F38" s="41">
        <v>15</v>
      </c>
      <c r="G38" s="41">
        <v>10</v>
      </c>
      <c r="H38" s="41">
        <v>15</v>
      </c>
      <c r="I38" s="41">
        <v>11</v>
      </c>
      <c r="J38" s="41">
        <v>15</v>
      </c>
      <c r="K38" s="41">
        <v>1000000</v>
      </c>
      <c r="M38">
        <f t="shared" si="8"/>
        <v>45</v>
      </c>
      <c r="N38">
        <f t="shared" si="0"/>
        <v>45</v>
      </c>
      <c r="O38">
        <f t="shared" si="1"/>
        <v>37</v>
      </c>
      <c r="P38">
        <f t="shared" si="2"/>
        <v>31</v>
      </c>
      <c r="Q38">
        <f t="shared" si="3"/>
        <v>31</v>
      </c>
      <c r="R38">
        <f t="shared" si="4"/>
        <v>36</v>
      </c>
      <c r="S38">
        <f t="shared" si="5"/>
        <v>31</v>
      </c>
      <c r="T38">
        <f t="shared" si="6"/>
        <v>35</v>
      </c>
      <c r="U38">
        <f t="shared" si="7"/>
        <v>31</v>
      </c>
      <c r="V38">
        <f t="shared" si="9"/>
        <v>1000000</v>
      </c>
      <c r="AA38" s="40" t="s">
        <v>98</v>
      </c>
      <c r="AB38" s="41">
        <v>45</v>
      </c>
      <c r="AC38" s="41">
        <v>45</v>
      </c>
      <c r="AD38" s="41">
        <v>37</v>
      </c>
      <c r="AE38" s="41">
        <v>31</v>
      </c>
      <c r="AF38" s="41">
        <v>31</v>
      </c>
      <c r="AG38" s="41">
        <v>36</v>
      </c>
      <c r="AH38" s="41">
        <v>31</v>
      </c>
      <c r="AI38" s="41">
        <v>35</v>
      </c>
      <c r="AJ38" s="41">
        <v>31</v>
      </c>
      <c r="AK38" s="41">
        <v>1000000</v>
      </c>
    </row>
    <row r="39" spans="1:37" ht="13" thickBot="1" x14ac:dyDescent="0.3">
      <c r="A39" s="40" t="s">
        <v>99</v>
      </c>
      <c r="B39" s="41">
        <v>1</v>
      </c>
      <c r="C39" s="41">
        <v>1</v>
      </c>
      <c r="D39" s="41">
        <v>10</v>
      </c>
      <c r="E39" s="41">
        <v>12</v>
      </c>
      <c r="F39" s="41">
        <v>14</v>
      </c>
      <c r="G39" s="41">
        <v>11</v>
      </c>
      <c r="H39" s="41">
        <v>12</v>
      </c>
      <c r="I39" s="41">
        <v>11</v>
      </c>
      <c r="J39" s="41">
        <v>14</v>
      </c>
      <c r="K39" s="41">
        <v>1000000</v>
      </c>
      <c r="M39">
        <f t="shared" si="8"/>
        <v>45</v>
      </c>
      <c r="N39">
        <f t="shared" si="0"/>
        <v>45</v>
      </c>
      <c r="O39">
        <f t="shared" si="1"/>
        <v>36</v>
      </c>
      <c r="P39">
        <f t="shared" si="2"/>
        <v>34</v>
      </c>
      <c r="Q39">
        <f t="shared" si="3"/>
        <v>32</v>
      </c>
      <c r="R39">
        <f t="shared" si="4"/>
        <v>35</v>
      </c>
      <c r="S39">
        <f t="shared" si="5"/>
        <v>34</v>
      </c>
      <c r="T39">
        <f t="shared" si="6"/>
        <v>35</v>
      </c>
      <c r="U39">
        <f t="shared" si="7"/>
        <v>32</v>
      </c>
      <c r="V39">
        <f t="shared" si="9"/>
        <v>1000000</v>
      </c>
      <c r="AA39" s="40" t="s">
        <v>99</v>
      </c>
      <c r="AB39" s="41">
        <v>45</v>
      </c>
      <c r="AC39" s="41">
        <v>45</v>
      </c>
      <c r="AD39" s="41">
        <v>36</v>
      </c>
      <c r="AE39" s="41">
        <v>34</v>
      </c>
      <c r="AF39" s="41">
        <v>32</v>
      </c>
      <c r="AG39" s="41">
        <v>35</v>
      </c>
      <c r="AH39" s="41">
        <v>34</v>
      </c>
      <c r="AI39" s="41">
        <v>35</v>
      </c>
      <c r="AJ39" s="41">
        <v>32</v>
      </c>
      <c r="AK39" s="41">
        <v>1000000</v>
      </c>
    </row>
    <row r="40" spans="1:37" ht="13" thickBot="1" x14ac:dyDescent="0.3">
      <c r="A40" s="40" t="s">
        <v>100</v>
      </c>
      <c r="B40" s="41">
        <v>1</v>
      </c>
      <c r="C40" s="41">
        <v>1</v>
      </c>
      <c r="D40" s="41">
        <v>6</v>
      </c>
      <c r="E40" s="41">
        <v>11</v>
      </c>
      <c r="F40" s="41">
        <v>12</v>
      </c>
      <c r="G40" s="41">
        <v>10</v>
      </c>
      <c r="H40" s="41">
        <v>12</v>
      </c>
      <c r="I40" s="41">
        <v>3</v>
      </c>
      <c r="J40" s="41">
        <v>13</v>
      </c>
      <c r="K40" s="41">
        <v>1000000</v>
      </c>
      <c r="M40">
        <f t="shared" si="8"/>
        <v>45</v>
      </c>
      <c r="N40">
        <f t="shared" si="0"/>
        <v>45</v>
      </c>
      <c r="O40">
        <f t="shared" si="1"/>
        <v>40</v>
      </c>
      <c r="P40">
        <f t="shared" si="2"/>
        <v>35</v>
      </c>
      <c r="Q40">
        <f t="shared" si="3"/>
        <v>34</v>
      </c>
      <c r="R40">
        <f t="shared" si="4"/>
        <v>36</v>
      </c>
      <c r="S40">
        <f t="shared" si="5"/>
        <v>34</v>
      </c>
      <c r="T40">
        <f t="shared" si="6"/>
        <v>43</v>
      </c>
      <c r="U40">
        <f t="shared" si="7"/>
        <v>33</v>
      </c>
      <c r="V40">
        <f t="shared" si="9"/>
        <v>1000000</v>
      </c>
      <c r="AA40" s="40" t="s">
        <v>100</v>
      </c>
      <c r="AB40" s="41">
        <v>45</v>
      </c>
      <c r="AC40" s="41">
        <v>45</v>
      </c>
      <c r="AD40" s="41">
        <v>40</v>
      </c>
      <c r="AE40" s="41">
        <v>35</v>
      </c>
      <c r="AF40" s="41">
        <v>34</v>
      </c>
      <c r="AG40" s="41">
        <v>36</v>
      </c>
      <c r="AH40" s="41">
        <v>34</v>
      </c>
      <c r="AI40" s="41">
        <v>43</v>
      </c>
      <c r="AJ40" s="41">
        <v>33</v>
      </c>
      <c r="AK40" s="41">
        <v>1000000</v>
      </c>
    </row>
    <row r="41" spans="1:37" ht="13" thickBot="1" x14ac:dyDescent="0.3">
      <c r="A41" s="40" t="s">
        <v>101</v>
      </c>
      <c r="B41" s="41">
        <v>1</v>
      </c>
      <c r="C41" s="41">
        <v>1</v>
      </c>
      <c r="D41" s="41">
        <v>4</v>
      </c>
      <c r="E41" s="41">
        <v>5</v>
      </c>
      <c r="F41" s="41">
        <v>5</v>
      </c>
      <c r="G41" s="41">
        <v>9</v>
      </c>
      <c r="H41" s="41">
        <v>5</v>
      </c>
      <c r="I41" s="41">
        <v>7</v>
      </c>
      <c r="J41" s="41">
        <v>5</v>
      </c>
      <c r="K41" s="41">
        <v>1000000</v>
      </c>
      <c r="M41">
        <f t="shared" si="8"/>
        <v>45</v>
      </c>
      <c r="N41">
        <f t="shared" si="0"/>
        <v>45</v>
      </c>
      <c r="O41">
        <f t="shared" si="1"/>
        <v>42</v>
      </c>
      <c r="P41">
        <f t="shared" si="2"/>
        <v>41</v>
      </c>
      <c r="Q41">
        <f t="shared" si="3"/>
        <v>41</v>
      </c>
      <c r="R41">
        <f t="shared" si="4"/>
        <v>37</v>
      </c>
      <c r="S41">
        <f t="shared" si="5"/>
        <v>41</v>
      </c>
      <c r="T41">
        <f t="shared" si="6"/>
        <v>39</v>
      </c>
      <c r="U41">
        <f t="shared" si="7"/>
        <v>41</v>
      </c>
      <c r="V41">
        <f t="shared" si="9"/>
        <v>1000000</v>
      </c>
      <c r="AA41" s="40" t="s">
        <v>101</v>
      </c>
      <c r="AB41" s="41">
        <v>45</v>
      </c>
      <c r="AC41" s="41">
        <v>45</v>
      </c>
      <c r="AD41" s="41">
        <v>42</v>
      </c>
      <c r="AE41" s="41">
        <v>41</v>
      </c>
      <c r="AF41" s="41">
        <v>41</v>
      </c>
      <c r="AG41" s="41">
        <v>37</v>
      </c>
      <c r="AH41" s="41">
        <v>41</v>
      </c>
      <c r="AI41" s="41">
        <v>39</v>
      </c>
      <c r="AJ41" s="41">
        <v>41</v>
      </c>
      <c r="AK41" s="41">
        <v>1000000</v>
      </c>
    </row>
    <row r="42" spans="1:37" ht="13" thickBot="1" x14ac:dyDescent="0.3">
      <c r="A42" s="40" t="s">
        <v>102</v>
      </c>
      <c r="B42" s="41">
        <v>1</v>
      </c>
      <c r="C42" s="41">
        <v>1</v>
      </c>
      <c r="D42" s="41">
        <v>2</v>
      </c>
      <c r="E42" s="41">
        <v>1</v>
      </c>
      <c r="F42" s="41">
        <v>1</v>
      </c>
      <c r="G42" s="41">
        <v>1</v>
      </c>
      <c r="H42" s="41">
        <v>2</v>
      </c>
      <c r="I42" s="41">
        <v>4</v>
      </c>
      <c r="J42" s="41">
        <v>2</v>
      </c>
      <c r="K42" s="41">
        <v>1000000</v>
      </c>
      <c r="M42">
        <f t="shared" si="8"/>
        <v>45</v>
      </c>
      <c r="N42">
        <f t="shared" si="0"/>
        <v>45</v>
      </c>
      <c r="O42">
        <f t="shared" si="1"/>
        <v>44</v>
      </c>
      <c r="P42">
        <f t="shared" si="2"/>
        <v>45</v>
      </c>
      <c r="Q42">
        <f t="shared" si="3"/>
        <v>45</v>
      </c>
      <c r="R42">
        <f t="shared" si="4"/>
        <v>45</v>
      </c>
      <c r="S42">
        <f t="shared" si="5"/>
        <v>44</v>
      </c>
      <c r="T42">
        <f t="shared" si="6"/>
        <v>42</v>
      </c>
      <c r="U42">
        <f t="shared" si="7"/>
        <v>44</v>
      </c>
      <c r="V42">
        <f t="shared" si="9"/>
        <v>1000000</v>
      </c>
      <c r="AA42" s="40" t="s">
        <v>102</v>
      </c>
      <c r="AB42" s="41">
        <v>45</v>
      </c>
      <c r="AC42" s="41">
        <v>45</v>
      </c>
      <c r="AD42" s="41">
        <v>44</v>
      </c>
      <c r="AE42" s="41">
        <v>45</v>
      </c>
      <c r="AF42" s="41">
        <v>45</v>
      </c>
      <c r="AG42" s="41">
        <v>45</v>
      </c>
      <c r="AH42" s="41">
        <v>44</v>
      </c>
      <c r="AI42" s="41">
        <v>42</v>
      </c>
      <c r="AJ42" s="41">
        <v>44</v>
      </c>
      <c r="AK42" s="41">
        <v>1000000</v>
      </c>
    </row>
    <row r="43" spans="1:37" ht="13" thickBot="1" x14ac:dyDescent="0.3">
      <c r="A43" s="40" t="s">
        <v>103</v>
      </c>
      <c r="B43" s="41">
        <v>1</v>
      </c>
      <c r="C43" s="41">
        <v>1</v>
      </c>
      <c r="D43" s="41">
        <v>2</v>
      </c>
      <c r="E43" s="41">
        <v>3</v>
      </c>
      <c r="F43" s="41">
        <v>2</v>
      </c>
      <c r="G43" s="41">
        <v>2</v>
      </c>
      <c r="H43" s="41">
        <v>2</v>
      </c>
      <c r="I43" s="41">
        <v>3</v>
      </c>
      <c r="J43" s="41">
        <v>2</v>
      </c>
      <c r="K43" s="41">
        <v>1000000</v>
      </c>
      <c r="M43">
        <f t="shared" si="8"/>
        <v>45</v>
      </c>
      <c r="N43">
        <f t="shared" si="0"/>
        <v>45</v>
      </c>
      <c r="O43">
        <f t="shared" si="1"/>
        <v>44</v>
      </c>
      <c r="P43">
        <f t="shared" si="2"/>
        <v>43</v>
      </c>
      <c r="Q43">
        <f t="shared" si="3"/>
        <v>44</v>
      </c>
      <c r="R43">
        <f t="shared" si="4"/>
        <v>44</v>
      </c>
      <c r="S43">
        <f t="shared" si="5"/>
        <v>44</v>
      </c>
      <c r="T43">
        <f t="shared" si="6"/>
        <v>43</v>
      </c>
      <c r="U43">
        <f t="shared" si="7"/>
        <v>44</v>
      </c>
      <c r="V43">
        <f t="shared" si="9"/>
        <v>1000000</v>
      </c>
      <c r="AA43" s="40" t="s">
        <v>103</v>
      </c>
      <c r="AB43" s="41">
        <v>45</v>
      </c>
      <c r="AC43" s="41">
        <v>45</v>
      </c>
      <c r="AD43" s="41">
        <v>44</v>
      </c>
      <c r="AE43" s="41">
        <v>43</v>
      </c>
      <c r="AF43" s="41">
        <v>44</v>
      </c>
      <c r="AG43" s="41">
        <v>44</v>
      </c>
      <c r="AH43" s="41">
        <v>44</v>
      </c>
      <c r="AI43" s="41">
        <v>43</v>
      </c>
      <c r="AJ43" s="41">
        <v>44</v>
      </c>
      <c r="AK43" s="41">
        <v>1000000</v>
      </c>
    </row>
    <row r="44" spans="1:37" ht="13" thickBot="1" x14ac:dyDescent="0.3">
      <c r="A44" s="40" t="s">
        <v>104</v>
      </c>
      <c r="B44" s="41">
        <v>1</v>
      </c>
      <c r="C44" s="41">
        <v>1</v>
      </c>
      <c r="D44" s="41">
        <v>2</v>
      </c>
      <c r="E44" s="41">
        <v>2</v>
      </c>
      <c r="F44" s="41">
        <v>2</v>
      </c>
      <c r="G44" s="41">
        <v>2</v>
      </c>
      <c r="H44" s="41">
        <v>5</v>
      </c>
      <c r="I44" s="41">
        <v>4</v>
      </c>
      <c r="J44" s="41">
        <v>2</v>
      </c>
      <c r="K44" s="41">
        <v>1000000</v>
      </c>
      <c r="M44">
        <f t="shared" si="8"/>
        <v>45</v>
      </c>
      <c r="N44">
        <f t="shared" si="0"/>
        <v>45</v>
      </c>
      <c r="O44">
        <f t="shared" si="1"/>
        <v>44</v>
      </c>
      <c r="P44">
        <f t="shared" si="2"/>
        <v>44</v>
      </c>
      <c r="Q44">
        <f t="shared" si="3"/>
        <v>44</v>
      </c>
      <c r="R44">
        <f t="shared" si="4"/>
        <v>44</v>
      </c>
      <c r="S44">
        <f t="shared" si="5"/>
        <v>41</v>
      </c>
      <c r="T44">
        <f t="shared" si="6"/>
        <v>42</v>
      </c>
      <c r="U44">
        <f t="shared" si="7"/>
        <v>44</v>
      </c>
      <c r="V44">
        <f t="shared" si="9"/>
        <v>1000000</v>
      </c>
      <c r="AA44" s="40" t="s">
        <v>104</v>
      </c>
      <c r="AB44" s="41">
        <v>45</v>
      </c>
      <c r="AC44" s="41">
        <v>45</v>
      </c>
      <c r="AD44" s="41">
        <v>44</v>
      </c>
      <c r="AE44" s="41">
        <v>44</v>
      </c>
      <c r="AF44" s="41">
        <v>44</v>
      </c>
      <c r="AG44" s="41">
        <v>44</v>
      </c>
      <c r="AH44" s="41">
        <v>41</v>
      </c>
      <c r="AI44" s="41">
        <v>42</v>
      </c>
      <c r="AJ44" s="41">
        <v>44</v>
      </c>
      <c r="AK44" s="41">
        <v>1000000</v>
      </c>
    </row>
    <row r="45" spans="1:37" ht="13" thickBot="1" x14ac:dyDescent="0.3">
      <c r="A45" s="40" t="s">
        <v>105</v>
      </c>
      <c r="B45" s="41">
        <v>1</v>
      </c>
      <c r="C45" s="41">
        <v>1</v>
      </c>
      <c r="D45" s="41">
        <v>7</v>
      </c>
      <c r="E45" s="41">
        <v>6</v>
      </c>
      <c r="F45" s="41">
        <v>6</v>
      </c>
      <c r="G45" s="41">
        <v>2</v>
      </c>
      <c r="H45" s="41">
        <v>3</v>
      </c>
      <c r="I45" s="41">
        <v>8</v>
      </c>
      <c r="J45" s="41">
        <v>5</v>
      </c>
      <c r="K45" s="41">
        <v>1000000</v>
      </c>
      <c r="M45">
        <f t="shared" si="8"/>
        <v>45</v>
      </c>
      <c r="N45">
        <f t="shared" si="0"/>
        <v>45</v>
      </c>
      <c r="O45">
        <f t="shared" si="1"/>
        <v>39</v>
      </c>
      <c r="P45">
        <f t="shared" si="2"/>
        <v>40</v>
      </c>
      <c r="Q45">
        <f t="shared" si="3"/>
        <v>40</v>
      </c>
      <c r="R45">
        <f t="shared" si="4"/>
        <v>44</v>
      </c>
      <c r="S45">
        <f t="shared" si="5"/>
        <v>43</v>
      </c>
      <c r="T45">
        <f t="shared" si="6"/>
        <v>38</v>
      </c>
      <c r="U45">
        <f t="shared" si="7"/>
        <v>41</v>
      </c>
      <c r="V45">
        <f t="shared" si="9"/>
        <v>1000000</v>
      </c>
      <c r="AA45" s="40" t="s">
        <v>105</v>
      </c>
      <c r="AB45" s="41">
        <v>45</v>
      </c>
      <c r="AC45" s="41">
        <v>45</v>
      </c>
      <c r="AD45" s="41">
        <v>39</v>
      </c>
      <c r="AE45" s="41">
        <v>40</v>
      </c>
      <c r="AF45" s="41">
        <v>40</v>
      </c>
      <c r="AG45" s="41">
        <v>44</v>
      </c>
      <c r="AH45" s="41">
        <v>43</v>
      </c>
      <c r="AI45" s="41">
        <v>38</v>
      </c>
      <c r="AJ45" s="41">
        <v>41</v>
      </c>
      <c r="AK45" s="41">
        <v>1000000</v>
      </c>
    </row>
    <row r="46" spans="1:37" ht="13" thickBot="1" x14ac:dyDescent="0.3">
      <c r="A46" s="40" t="s">
        <v>106</v>
      </c>
      <c r="B46" s="41">
        <v>2</v>
      </c>
      <c r="C46" s="41">
        <v>2</v>
      </c>
      <c r="D46" s="41">
        <v>5</v>
      </c>
      <c r="E46" s="41">
        <v>2</v>
      </c>
      <c r="F46" s="41">
        <v>2</v>
      </c>
      <c r="G46" s="41">
        <v>2</v>
      </c>
      <c r="H46" s="41">
        <v>3</v>
      </c>
      <c r="I46" s="41">
        <v>5</v>
      </c>
      <c r="J46" s="41">
        <v>2</v>
      </c>
      <c r="K46" s="41">
        <v>1000000</v>
      </c>
      <c r="M46">
        <f t="shared" si="8"/>
        <v>44</v>
      </c>
      <c r="N46">
        <f t="shared" si="0"/>
        <v>44</v>
      </c>
      <c r="O46">
        <f t="shared" si="1"/>
        <v>41</v>
      </c>
      <c r="P46">
        <f t="shared" si="2"/>
        <v>44</v>
      </c>
      <c r="Q46">
        <f t="shared" si="3"/>
        <v>44</v>
      </c>
      <c r="R46">
        <f t="shared" si="4"/>
        <v>44</v>
      </c>
      <c r="S46">
        <f t="shared" si="5"/>
        <v>43</v>
      </c>
      <c r="T46">
        <f t="shared" si="6"/>
        <v>41</v>
      </c>
      <c r="U46">
        <f t="shared" si="7"/>
        <v>44</v>
      </c>
      <c r="V46">
        <f t="shared" si="9"/>
        <v>1000000</v>
      </c>
      <c r="AA46" s="40" t="s">
        <v>106</v>
      </c>
      <c r="AB46" s="41">
        <v>44</v>
      </c>
      <c r="AC46" s="41">
        <v>44</v>
      </c>
      <c r="AD46" s="41">
        <v>41</v>
      </c>
      <c r="AE46" s="41">
        <v>44</v>
      </c>
      <c r="AF46" s="41">
        <v>44</v>
      </c>
      <c r="AG46" s="41">
        <v>44</v>
      </c>
      <c r="AH46" s="41">
        <v>43</v>
      </c>
      <c r="AI46" s="41">
        <v>41</v>
      </c>
      <c r="AJ46" s="41">
        <v>44</v>
      </c>
      <c r="AK46" s="41">
        <v>1000000</v>
      </c>
    </row>
    <row r="47" spans="1:37" ht="13" thickBot="1" x14ac:dyDescent="0.3">
      <c r="A47" s="40" t="s">
        <v>107</v>
      </c>
      <c r="B47" s="41">
        <v>1</v>
      </c>
      <c r="C47" s="41">
        <v>1</v>
      </c>
      <c r="D47" s="41">
        <v>5</v>
      </c>
      <c r="E47" s="41">
        <v>2</v>
      </c>
      <c r="F47" s="41">
        <v>2</v>
      </c>
      <c r="G47" s="41">
        <v>3</v>
      </c>
      <c r="H47" s="41">
        <v>2</v>
      </c>
      <c r="I47" s="41">
        <v>4</v>
      </c>
      <c r="J47" s="41">
        <v>2</v>
      </c>
      <c r="K47" s="41">
        <v>1000000</v>
      </c>
      <c r="M47">
        <f t="shared" si="8"/>
        <v>45</v>
      </c>
      <c r="N47">
        <f t="shared" si="0"/>
        <v>45</v>
      </c>
      <c r="O47">
        <f t="shared" si="1"/>
        <v>41</v>
      </c>
      <c r="P47">
        <f t="shared" si="2"/>
        <v>44</v>
      </c>
      <c r="Q47">
        <f t="shared" si="3"/>
        <v>44</v>
      </c>
      <c r="R47">
        <f t="shared" si="4"/>
        <v>43</v>
      </c>
      <c r="S47">
        <f t="shared" si="5"/>
        <v>44</v>
      </c>
      <c r="T47">
        <f t="shared" si="6"/>
        <v>42</v>
      </c>
      <c r="U47">
        <f t="shared" si="7"/>
        <v>44</v>
      </c>
      <c r="V47">
        <f t="shared" si="9"/>
        <v>1000000</v>
      </c>
      <c r="AA47" s="40" t="s">
        <v>107</v>
      </c>
      <c r="AB47" s="41">
        <v>45</v>
      </c>
      <c r="AC47" s="41">
        <v>45</v>
      </c>
      <c r="AD47" s="41">
        <v>41</v>
      </c>
      <c r="AE47" s="41">
        <v>44</v>
      </c>
      <c r="AF47" s="41">
        <v>44</v>
      </c>
      <c r="AG47" s="41">
        <v>43</v>
      </c>
      <c r="AH47" s="41">
        <v>44</v>
      </c>
      <c r="AI47" s="41">
        <v>42</v>
      </c>
      <c r="AJ47" s="41">
        <v>44</v>
      </c>
      <c r="AK47" s="41">
        <v>1000000</v>
      </c>
    </row>
    <row r="48" spans="1:37" ht="13" thickBot="1" x14ac:dyDescent="0.3">
      <c r="A48" s="40" t="s">
        <v>108</v>
      </c>
      <c r="B48" s="41">
        <v>1</v>
      </c>
      <c r="C48" s="41">
        <v>1</v>
      </c>
      <c r="D48" s="41">
        <v>5</v>
      </c>
      <c r="E48" s="41">
        <v>5</v>
      </c>
      <c r="F48" s="41">
        <v>5</v>
      </c>
      <c r="G48" s="41">
        <v>5</v>
      </c>
      <c r="H48" s="41">
        <v>1</v>
      </c>
      <c r="I48" s="41">
        <v>4</v>
      </c>
      <c r="J48" s="41">
        <v>5</v>
      </c>
      <c r="K48" s="41">
        <v>1000000</v>
      </c>
      <c r="M48">
        <f t="shared" si="8"/>
        <v>45</v>
      </c>
      <c r="N48">
        <f t="shared" si="0"/>
        <v>45</v>
      </c>
      <c r="O48">
        <f t="shared" si="1"/>
        <v>41</v>
      </c>
      <c r="P48">
        <f t="shared" si="2"/>
        <v>41</v>
      </c>
      <c r="Q48">
        <f t="shared" si="3"/>
        <v>41</v>
      </c>
      <c r="R48">
        <f t="shared" si="4"/>
        <v>41</v>
      </c>
      <c r="S48">
        <f t="shared" si="5"/>
        <v>45</v>
      </c>
      <c r="T48">
        <f t="shared" si="6"/>
        <v>42</v>
      </c>
      <c r="U48">
        <f t="shared" si="7"/>
        <v>41</v>
      </c>
      <c r="V48">
        <f t="shared" si="9"/>
        <v>1000000</v>
      </c>
      <c r="AA48" s="40" t="s">
        <v>108</v>
      </c>
      <c r="AB48" s="41">
        <v>45</v>
      </c>
      <c r="AC48" s="41">
        <v>45</v>
      </c>
      <c r="AD48" s="41">
        <v>41</v>
      </c>
      <c r="AE48" s="41">
        <v>41</v>
      </c>
      <c r="AF48" s="41">
        <v>41</v>
      </c>
      <c r="AG48" s="41">
        <v>41</v>
      </c>
      <c r="AH48" s="41">
        <v>45</v>
      </c>
      <c r="AI48" s="41">
        <v>42</v>
      </c>
      <c r="AJ48" s="41">
        <v>41</v>
      </c>
      <c r="AK48" s="41">
        <v>1000000</v>
      </c>
    </row>
    <row r="49" spans="1:37" ht="13" thickBot="1" x14ac:dyDescent="0.3">
      <c r="A49" s="40" t="s">
        <v>109</v>
      </c>
      <c r="B49" s="41">
        <v>4</v>
      </c>
      <c r="C49" s="41">
        <v>4</v>
      </c>
      <c r="D49" s="41">
        <v>1</v>
      </c>
      <c r="E49" s="41">
        <v>1</v>
      </c>
      <c r="F49" s="41">
        <v>1</v>
      </c>
      <c r="G49" s="41">
        <v>1</v>
      </c>
      <c r="H49" s="41">
        <v>3</v>
      </c>
      <c r="I49" s="41">
        <v>1</v>
      </c>
      <c r="J49" s="41">
        <v>1</v>
      </c>
      <c r="K49" s="41">
        <v>1000000</v>
      </c>
      <c r="M49">
        <f t="shared" si="8"/>
        <v>42</v>
      </c>
      <c r="N49">
        <f t="shared" si="0"/>
        <v>42</v>
      </c>
      <c r="O49">
        <f t="shared" si="1"/>
        <v>45</v>
      </c>
      <c r="P49">
        <f t="shared" si="2"/>
        <v>45</v>
      </c>
      <c r="Q49">
        <f t="shared" si="3"/>
        <v>45</v>
      </c>
      <c r="R49">
        <f t="shared" si="4"/>
        <v>45</v>
      </c>
      <c r="S49">
        <f t="shared" si="5"/>
        <v>43</v>
      </c>
      <c r="T49">
        <f t="shared" si="6"/>
        <v>45</v>
      </c>
      <c r="U49">
        <f t="shared" si="7"/>
        <v>45</v>
      </c>
      <c r="V49">
        <f t="shared" si="9"/>
        <v>1000000</v>
      </c>
      <c r="AA49" s="40" t="s">
        <v>109</v>
      </c>
      <c r="AB49" s="41">
        <v>42</v>
      </c>
      <c r="AC49" s="41">
        <v>42</v>
      </c>
      <c r="AD49" s="41">
        <v>45</v>
      </c>
      <c r="AE49" s="41">
        <v>45</v>
      </c>
      <c r="AF49" s="41">
        <v>45</v>
      </c>
      <c r="AG49" s="41">
        <v>45</v>
      </c>
      <c r="AH49" s="41">
        <v>43</v>
      </c>
      <c r="AI49" s="41">
        <v>45</v>
      </c>
      <c r="AJ49" s="41">
        <v>45</v>
      </c>
      <c r="AK49" s="41">
        <v>1000000</v>
      </c>
    </row>
    <row r="50" spans="1:37" ht="13" thickBot="1" x14ac:dyDescent="0.3">
      <c r="A50" s="40" t="s">
        <v>110</v>
      </c>
      <c r="B50" s="41">
        <v>2</v>
      </c>
      <c r="C50" s="41">
        <v>2</v>
      </c>
      <c r="D50" s="41">
        <v>1</v>
      </c>
      <c r="E50" s="41">
        <v>1</v>
      </c>
      <c r="F50" s="41">
        <v>1</v>
      </c>
      <c r="G50" s="41">
        <v>2</v>
      </c>
      <c r="H50" s="41">
        <v>3</v>
      </c>
      <c r="I50" s="41">
        <v>2</v>
      </c>
      <c r="J50" s="41">
        <v>1</v>
      </c>
      <c r="K50" s="41">
        <v>1000000</v>
      </c>
      <c r="M50">
        <f t="shared" si="8"/>
        <v>44</v>
      </c>
      <c r="N50">
        <f t="shared" si="0"/>
        <v>44</v>
      </c>
      <c r="O50">
        <f t="shared" si="1"/>
        <v>45</v>
      </c>
      <c r="P50">
        <f t="shared" si="2"/>
        <v>45</v>
      </c>
      <c r="Q50">
        <f t="shared" si="3"/>
        <v>45</v>
      </c>
      <c r="R50">
        <f t="shared" si="4"/>
        <v>44</v>
      </c>
      <c r="S50">
        <f t="shared" si="5"/>
        <v>43</v>
      </c>
      <c r="T50">
        <f t="shared" si="6"/>
        <v>44</v>
      </c>
      <c r="U50">
        <f t="shared" si="7"/>
        <v>45</v>
      </c>
      <c r="V50">
        <f t="shared" si="9"/>
        <v>1000000</v>
      </c>
      <c r="AA50" s="40" t="s">
        <v>110</v>
      </c>
      <c r="AB50" s="41">
        <v>44</v>
      </c>
      <c r="AC50" s="41">
        <v>44</v>
      </c>
      <c r="AD50" s="41">
        <v>45</v>
      </c>
      <c r="AE50" s="41">
        <v>45</v>
      </c>
      <c r="AF50" s="41">
        <v>45</v>
      </c>
      <c r="AG50" s="41">
        <v>44</v>
      </c>
      <c r="AH50" s="41">
        <v>43</v>
      </c>
      <c r="AI50" s="41">
        <v>44</v>
      </c>
      <c r="AJ50" s="41">
        <v>45</v>
      </c>
      <c r="AK50" s="41">
        <v>1000000</v>
      </c>
    </row>
    <row r="51" spans="1:37" ht="13" thickBot="1" x14ac:dyDescent="0.3">
      <c r="A51" s="40" t="s">
        <v>111</v>
      </c>
      <c r="B51" s="41">
        <v>1</v>
      </c>
      <c r="C51" s="41">
        <v>1</v>
      </c>
      <c r="D51" s="41">
        <v>2</v>
      </c>
      <c r="E51" s="41">
        <v>2</v>
      </c>
      <c r="F51" s="41">
        <v>2</v>
      </c>
      <c r="G51" s="41">
        <v>2</v>
      </c>
      <c r="H51" s="41">
        <v>1</v>
      </c>
      <c r="I51" s="41">
        <v>2</v>
      </c>
      <c r="J51" s="41">
        <v>2</v>
      </c>
      <c r="K51" s="41">
        <v>1000000</v>
      </c>
      <c r="M51">
        <f t="shared" si="8"/>
        <v>45</v>
      </c>
      <c r="N51">
        <f t="shared" si="0"/>
        <v>45</v>
      </c>
      <c r="O51">
        <f t="shared" si="1"/>
        <v>44</v>
      </c>
      <c r="P51">
        <f t="shared" si="2"/>
        <v>44</v>
      </c>
      <c r="Q51">
        <f t="shared" si="3"/>
        <v>44</v>
      </c>
      <c r="R51">
        <f t="shared" si="4"/>
        <v>44</v>
      </c>
      <c r="S51">
        <f t="shared" si="5"/>
        <v>45</v>
      </c>
      <c r="T51">
        <f t="shared" si="6"/>
        <v>44</v>
      </c>
      <c r="U51">
        <f t="shared" si="7"/>
        <v>44</v>
      </c>
      <c r="V51">
        <f t="shared" si="9"/>
        <v>1000000</v>
      </c>
      <c r="AA51" s="40" t="s">
        <v>111</v>
      </c>
      <c r="AB51" s="41">
        <v>45</v>
      </c>
      <c r="AC51" s="41">
        <v>45</v>
      </c>
      <c r="AD51" s="41">
        <v>44</v>
      </c>
      <c r="AE51" s="41">
        <v>44</v>
      </c>
      <c r="AF51" s="41">
        <v>44</v>
      </c>
      <c r="AG51" s="41">
        <v>44</v>
      </c>
      <c r="AH51" s="41">
        <v>45</v>
      </c>
      <c r="AI51" s="41">
        <v>44</v>
      </c>
      <c r="AJ51" s="41">
        <v>44</v>
      </c>
      <c r="AK51" s="41">
        <v>1000000</v>
      </c>
    </row>
    <row r="52" spans="1:37" ht="13" thickBot="1" x14ac:dyDescent="0.3">
      <c r="A52" s="40" t="s">
        <v>112</v>
      </c>
      <c r="B52" s="41">
        <v>1</v>
      </c>
      <c r="C52" s="41">
        <v>1</v>
      </c>
      <c r="D52" s="41">
        <v>1</v>
      </c>
      <c r="E52" s="41">
        <v>1</v>
      </c>
      <c r="F52" s="41">
        <v>1</v>
      </c>
      <c r="G52" s="41">
        <v>1</v>
      </c>
      <c r="H52" s="41">
        <v>1</v>
      </c>
      <c r="I52" s="41">
        <v>1</v>
      </c>
      <c r="J52" s="41">
        <v>1</v>
      </c>
      <c r="K52" s="41">
        <v>1000000</v>
      </c>
      <c r="M52">
        <f t="shared" si="8"/>
        <v>45</v>
      </c>
      <c r="N52">
        <f t="shared" si="0"/>
        <v>45</v>
      </c>
      <c r="O52">
        <f t="shared" si="1"/>
        <v>45</v>
      </c>
      <c r="P52">
        <f t="shared" si="2"/>
        <v>45</v>
      </c>
      <c r="Q52">
        <f t="shared" si="3"/>
        <v>45</v>
      </c>
      <c r="R52">
        <f t="shared" si="4"/>
        <v>45</v>
      </c>
      <c r="S52">
        <f t="shared" si="5"/>
        <v>45</v>
      </c>
      <c r="T52">
        <f t="shared" si="6"/>
        <v>45</v>
      </c>
      <c r="U52">
        <f t="shared" si="7"/>
        <v>45</v>
      </c>
      <c r="V52">
        <f t="shared" si="9"/>
        <v>1000000</v>
      </c>
      <c r="AA52" s="40" t="s">
        <v>112</v>
      </c>
      <c r="AB52" s="41">
        <v>45</v>
      </c>
      <c r="AC52" s="41">
        <v>45</v>
      </c>
      <c r="AD52" s="41">
        <v>45</v>
      </c>
      <c r="AE52" s="41">
        <v>45</v>
      </c>
      <c r="AF52" s="41">
        <v>45</v>
      </c>
      <c r="AG52" s="41">
        <v>45</v>
      </c>
      <c r="AH52" s="41">
        <v>45</v>
      </c>
      <c r="AI52" s="41">
        <v>45</v>
      </c>
      <c r="AJ52" s="41">
        <v>45</v>
      </c>
      <c r="AK52" s="41">
        <v>1000000</v>
      </c>
    </row>
    <row r="53" spans="1:37" ht="18.5" thickBot="1" x14ac:dyDescent="0.3">
      <c r="A53" s="36"/>
      <c r="AA53" s="36"/>
    </row>
    <row r="54" spans="1:37" ht="13" thickBot="1" x14ac:dyDescent="0.3">
      <c r="A54" s="40" t="s">
        <v>113</v>
      </c>
      <c r="B54" s="40" t="s">
        <v>58</v>
      </c>
      <c r="C54" s="40" t="s">
        <v>59</v>
      </c>
      <c r="D54" s="40" t="s">
        <v>60</v>
      </c>
      <c r="E54" s="40" t="s">
        <v>61</v>
      </c>
      <c r="F54" s="40" t="s">
        <v>62</v>
      </c>
      <c r="G54" s="40" t="s">
        <v>63</v>
      </c>
      <c r="H54" s="40" t="s">
        <v>64</v>
      </c>
      <c r="I54" s="40" t="s">
        <v>65</v>
      </c>
      <c r="J54" s="40" t="s">
        <v>66</v>
      </c>
      <c r="AA54" s="40" t="s">
        <v>113</v>
      </c>
      <c r="AB54" s="40" t="s">
        <v>58</v>
      </c>
      <c r="AC54" s="40" t="s">
        <v>59</v>
      </c>
      <c r="AD54" s="40" t="s">
        <v>60</v>
      </c>
      <c r="AE54" s="40" t="s">
        <v>61</v>
      </c>
      <c r="AF54" s="40" t="s">
        <v>62</v>
      </c>
      <c r="AG54" s="40" t="s">
        <v>63</v>
      </c>
      <c r="AH54" s="40" t="s">
        <v>64</v>
      </c>
      <c r="AI54" s="40" t="s">
        <v>65</v>
      </c>
      <c r="AJ54" s="40" t="s">
        <v>66</v>
      </c>
    </row>
    <row r="55" spans="1:37" ht="20" thickBot="1" x14ac:dyDescent="0.3">
      <c r="A55" s="40" t="s">
        <v>114</v>
      </c>
      <c r="B55" s="41" t="s">
        <v>115</v>
      </c>
      <c r="C55" s="41" t="s">
        <v>115</v>
      </c>
      <c r="D55" s="41" t="s">
        <v>116</v>
      </c>
      <c r="E55" s="41" t="s">
        <v>115</v>
      </c>
      <c r="F55" s="41" t="s">
        <v>115</v>
      </c>
      <c r="G55" s="41" t="s">
        <v>115</v>
      </c>
      <c r="H55" s="41" t="s">
        <v>117</v>
      </c>
      <c r="I55" s="41" t="s">
        <v>118</v>
      </c>
      <c r="J55" s="41" t="s">
        <v>119</v>
      </c>
      <c r="AA55" s="40" t="s">
        <v>114</v>
      </c>
      <c r="AB55" s="41" t="s">
        <v>115</v>
      </c>
      <c r="AC55" s="41" t="s">
        <v>115</v>
      </c>
      <c r="AD55" s="41" t="s">
        <v>307</v>
      </c>
      <c r="AE55" s="41" t="s">
        <v>115</v>
      </c>
      <c r="AF55" s="41" t="s">
        <v>115</v>
      </c>
      <c r="AG55" s="41" t="s">
        <v>308</v>
      </c>
      <c r="AH55" s="41" t="s">
        <v>309</v>
      </c>
      <c r="AI55" s="41" t="s">
        <v>310</v>
      </c>
      <c r="AJ55" s="41" t="s">
        <v>115</v>
      </c>
    </row>
    <row r="56" spans="1:37" ht="20" thickBot="1" x14ac:dyDescent="0.3">
      <c r="A56" s="40" t="s">
        <v>120</v>
      </c>
      <c r="B56" s="41" t="s">
        <v>121</v>
      </c>
      <c r="C56" s="41" t="s">
        <v>121</v>
      </c>
      <c r="D56" s="41" t="s">
        <v>121</v>
      </c>
      <c r="E56" s="41" t="s">
        <v>121</v>
      </c>
      <c r="F56" s="41" t="s">
        <v>121</v>
      </c>
      <c r="G56" s="41" t="s">
        <v>121</v>
      </c>
      <c r="H56" s="41" t="s">
        <v>122</v>
      </c>
      <c r="I56" s="41" t="s">
        <v>123</v>
      </c>
      <c r="J56" s="41" t="s">
        <v>124</v>
      </c>
      <c r="AA56" s="40" t="s">
        <v>120</v>
      </c>
      <c r="AB56" s="41" t="s">
        <v>121</v>
      </c>
      <c r="AC56" s="41" t="s">
        <v>121</v>
      </c>
      <c r="AD56" s="41" t="s">
        <v>311</v>
      </c>
      <c r="AE56" s="41" t="s">
        <v>121</v>
      </c>
      <c r="AF56" s="41" t="s">
        <v>121</v>
      </c>
      <c r="AG56" s="41" t="s">
        <v>312</v>
      </c>
      <c r="AH56" s="41" t="s">
        <v>313</v>
      </c>
      <c r="AI56" s="41" t="s">
        <v>314</v>
      </c>
      <c r="AJ56" s="41" t="s">
        <v>121</v>
      </c>
    </row>
    <row r="57" spans="1:37" ht="20" thickBot="1" x14ac:dyDescent="0.3">
      <c r="A57" s="40" t="s">
        <v>125</v>
      </c>
      <c r="B57" s="41" t="s">
        <v>126</v>
      </c>
      <c r="C57" s="41" t="s">
        <v>126</v>
      </c>
      <c r="D57" s="41" t="s">
        <v>126</v>
      </c>
      <c r="E57" s="41" t="s">
        <v>126</v>
      </c>
      <c r="F57" s="41" t="s">
        <v>126</v>
      </c>
      <c r="G57" s="41" t="s">
        <v>126</v>
      </c>
      <c r="H57" s="41" t="s">
        <v>127</v>
      </c>
      <c r="I57" s="41" t="s">
        <v>128</v>
      </c>
      <c r="J57" s="41" t="s">
        <v>129</v>
      </c>
      <c r="AA57" s="40" t="s">
        <v>125</v>
      </c>
      <c r="AB57" s="41" t="s">
        <v>126</v>
      </c>
      <c r="AC57" s="41" t="s">
        <v>126</v>
      </c>
      <c r="AD57" s="41" t="s">
        <v>315</v>
      </c>
      <c r="AE57" s="41" t="s">
        <v>126</v>
      </c>
      <c r="AF57" s="41" t="s">
        <v>126</v>
      </c>
      <c r="AG57" s="41" t="s">
        <v>316</v>
      </c>
      <c r="AH57" s="41" t="s">
        <v>317</v>
      </c>
      <c r="AI57" s="41" t="s">
        <v>318</v>
      </c>
      <c r="AJ57" s="41" t="s">
        <v>126</v>
      </c>
    </row>
    <row r="58" spans="1:37" ht="20" thickBot="1" x14ac:dyDescent="0.3">
      <c r="A58" s="40" t="s">
        <v>130</v>
      </c>
      <c r="B58" s="41" t="s">
        <v>131</v>
      </c>
      <c r="C58" s="41" t="s">
        <v>131</v>
      </c>
      <c r="D58" s="41" t="s">
        <v>131</v>
      </c>
      <c r="E58" s="41" t="s">
        <v>131</v>
      </c>
      <c r="F58" s="41" t="s">
        <v>131</v>
      </c>
      <c r="G58" s="41" t="s">
        <v>131</v>
      </c>
      <c r="H58" s="41" t="s">
        <v>132</v>
      </c>
      <c r="I58" s="41" t="s">
        <v>133</v>
      </c>
      <c r="J58" s="41" t="s">
        <v>134</v>
      </c>
      <c r="AA58" s="40" t="s">
        <v>130</v>
      </c>
      <c r="AB58" s="41" t="s">
        <v>131</v>
      </c>
      <c r="AC58" s="41" t="s">
        <v>131</v>
      </c>
      <c r="AD58" s="41" t="s">
        <v>319</v>
      </c>
      <c r="AE58" s="41" t="s">
        <v>131</v>
      </c>
      <c r="AF58" s="41" t="s">
        <v>131</v>
      </c>
      <c r="AG58" s="41" t="s">
        <v>320</v>
      </c>
      <c r="AH58" s="41" t="s">
        <v>321</v>
      </c>
      <c r="AI58" s="41" t="s">
        <v>322</v>
      </c>
      <c r="AJ58" s="41" t="s">
        <v>131</v>
      </c>
    </row>
    <row r="59" spans="1:37" ht="20" thickBot="1" x14ac:dyDescent="0.3">
      <c r="A59" s="40" t="s">
        <v>135</v>
      </c>
      <c r="B59" s="41" t="s">
        <v>136</v>
      </c>
      <c r="C59" s="41" t="s">
        <v>136</v>
      </c>
      <c r="D59" s="41" t="s">
        <v>136</v>
      </c>
      <c r="E59" s="41" t="s">
        <v>136</v>
      </c>
      <c r="F59" s="41" t="s">
        <v>136</v>
      </c>
      <c r="G59" s="41" t="s">
        <v>136</v>
      </c>
      <c r="H59" s="41" t="s">
        <v>137</v>
      </c>
      <c r="I59" s="41" t="s">
        <v>138</v>
      </c>
      <c r="J59" s="41" t="s">
        <v>139</v>
      </c>
      <c r="AA59" s="40" t="s">
        <v>135</v>
      </c>
      <c r="AB59" s="41" t="s">
        <v>136</v>
      </c>
      <c r="AC59" s="41" t="s">
        <v>136</v>
      </c>
      <c r="AD59" s="41" t="s">
        <v>323</v>
      </c>
      <c r="AE59" s="41" t="s">
        <v>136</v>
      </c>
      <c r="AF59" s="41" t="s">
        <v>136</v>
      </c>
      <c r="AG59" s="41" t="s">
        <v>324</v>
      </c>
      <c r="AH59" s="41" t="s">
        <v>325</v>
      </c>
      <c r="AI59" s="41" t="s">
        <v>326</v>
      </c>
      <c r="AJ59" s="41" t="s">
        <v>136</v>
      </c>
    </row>
    <row r="60" spans="1:37" ht="20" thickBot="1" x14ac:dyDescent="0.3">
      <c r="A60" s="40" t="s">
        <v>140</v>
      </c>
      <c r="B60" s="41" t="s">
        <v>141</v>
      </c>
      <c r="C60" s="41" t="s">
        <v>141</v>
      </c>
      <c r="D60" s="41" t="s">
        <v>141</v>
      </c>
      <c r="E60" s="41" t="s">
        <v>141</v>
      </c>
      <c r="F60" s="41" t="s">
        <v>141</v>
      </c>
      <c r="G60" s="41" t="s">
        <v>141</v>
      </c>
      <c r="H60" s="41" t="s">
        <v>142</v>
      </c>
      <c r="I60" s="41" t="s">
        <v>143</v>
      </c>
      <c r="J60" s="41" t="s">
        <v>144</v>
      </c>
      <c r="AA60" s="40" t="s">
        <v>140</v>
      </c>
      <c r="AB60" s="41" t="s">
        <v>141</v>
      </c>
      <c r="AC60" s="41" t="s">
        <v>141</v>
      </c>
      <c r="AD60" s="41" t="s">
        <v>327</v>
      </c>
      <c r="AE60" s="41" t="s">
        <v>141</v>
      </c>
      <c r="AF60" s="41" t="s">
        <v>141</v>
      </c>
      <c r="AG60" s="41" t="s">
        <v>328</v>
      </c>
      <c r="AH60" s="41" t="s">
        <v>329</v>
      </c>
      <c r="AI60" s="41" t="s">
        <v>330</v>
      </c>
      <c r="AJ60" s="41" t="s">
        <v>141</v>
      </c>
    </row>
    <row r="61" spans="1:37" ht="20" thickBot="1" x14ac:dyDescent="0.3">
      <c r="A61" s="40" t="s">
        <v>145</v>
      </c>
      <c r="B61" s="41" t="s">
        <v>146</v>
      </c>
      <c r="C61" s="41" t="s">
        <v>146</v>
      </c>
      <c r="D61" s="41" t="s">
        <v>146</v>
      </c>
      <c r="E61" s="41" t="s">
        <v>146</v>
      </c>
      <c r="F61" s="41" t="s">
        <v>146</v>
      </c>
      <c r="G61" s="41" t="s">
        <v>146</v>
      </c>
      <c r="H61" s="41" t="s">
        <v>147</v>
      </c>
      <c r="I61" s="41" t="s">
        <v>148</v>
      </c>
      <c r="J61" s="41" t="s">
        <v>149</v>
      </c>
      <c r="AA61" s="40" t="s">
        <v>145</v>
      </c>
      <c r="AB61" s="41" t="s">
        <v>146</v>
      </c>
      <c r="AC61" s="41" t="s">
        <v>146</v>
      </c>
      <c r="AD61" s="41" t="s">
        <v>331</v>
      </c>
      <c r="AE61" s="41" t="s">
        <v>146</v>
      </c>
      <c r="AF61" s="41" t="s">
        <v>146</v>
      </c>
      <c r="AG61" s="41" t="s">
        <v>332</v>
      </c>
      <c r="AH61" s="41" t="s">
        <v>333</v>
      </c>
      <c r="AI61" s="41" t="s">
        <v>334</v>
      </c>
      <c r="AJ61" s="41" t="s">
        <v>146</v>
      </c>
    </row>
    <row r="62" spans="1:37" ht="20" thickBot="1" x14ac:dyDescent="0.3">
      <c r="A62" s="40" t="s">
        <v>150</v>
      </c>
      <c r="B62" s="41" t="s">
        <v>151</v>
      </c>
      <c r="C62" s="41" t="s">
        <v>151</v>
      </c>
      <c r="D62" s="41" t="s">
        <v>151</v>
      </c>
      <c r="E62" s="41" t="s">
        <v>151</v>
      </c>
      <c r="F62" s="41" t="s">
        <v>151</v>
      </c>
      <c r="G62" s="41" t="s">
        <v>151</v>
      </c>
      <c r="H62" s="41" t="s">
        <v>152</v>
      </c>
      <c r="I62" s="41" t="s">
        <v>153</v>
      </c>
      <c r="J62" s="41" t="s">
        <v>154</v>
      </c>
      <c r="AA62" s="40" t="s">
        <v>150</v>
      </c>
      <c r="AB62" s="41" t="s">
        <v>151</v>
      </c>
      <c r="AC62" s="41" t="s">
        <v>151</v>
      </c>
      <c r="AD62" s="41" t="s">
        <v>335</v>
      </c>
      <c r="AE62" s="41" t="s">
        <v>151</v>
      </c>
      <c r="AF62" s="41" t="s">
        <v>151</v>
      </c>
      <c r="AG62" s="41" t="s">
        <v>336</v>
      </c>
      <c r="AH62" s="41" t="s">
        <v>337</v>
      </c>
      <c r="AI62" s="41" t="s">
        <v>338</v>
      </c>
      <c r="AJ62" s="41" t="s">
        <v>151</v>
      </c>
    </row>
    <row r="63" spans="1:37" ht="20" thickBot="1" x14ac:dyDescent="0.3">
      <c r="A63" s="40" t="s">
        <v>155</v>
      </c>
      <c r="B63" s="41" t="s">
        <v>156</v>
      </c>
      <c r="C63" s="41" t="s">
        <v>156</v>
      </c>
      <c r="D63" s="41" t="s">
        <v>156</v>
      </c>
      <c r="E63" s="41" t="s">
        <v>156</v>
      </c>
      <c r="F63" s="41" t="s">
        <v>156</v>
      </c>
      <c r="G63" s="41" t="s">
        <v>156</v>
      </c>
      <c r="H63" s="41" t="s">
        <v>157</v>
      </c>
      <c r="I63" s="41" t="s">
        <v>158</v>
      </c>
      <c r="J63" s="41" t="s">
        <v>159</v>
      </c>
      <c r="AA63" s="40" t="s">
        <v>155</v>
      </c>
      <c r="AB63" s="41" t="s">
        <v>156</v>
      </c>
      <c r="AC63" s="41" t="s">
        <v>156</v>
      </c>
      <c r="AD63" s="41" t="s">
        <v>339</v>
      </c>
      <c r="AE63" s="41" t="s">
        <v>156</v>
      </c>
      <c r="AF63" s="41" t="s">
        <v>156</v>
      </c>
      <c r="AG63" s="41" t="s">
        <v>340</v>
      </c>
      <c r="AH63" s="41" t="s">
        <v>341</v>
      </c>
      <c r="AI63" s="41" t="s">
        <v>342</v>
      </c>
      <c r="AJ63" s="41" t="s">
        <v>156</v>
      </c>
    </row>
    <row r="64" spans="1:37" ht="20" thickBot="1" x14ac:dyDescent="0.3">
      <c r="A64" s="40" t="s">
        <v>160</v>
      </c>
      <c r="B64" s="41" t="s">
        <v>161</v>
      </c>
      <c r="C64" s="41" t="s">
        <v>161</v>
      </c>
      <c r="D64" s="41" t="s">
        <v>161</v>
      </c>
      <c r="E64" s="41" t="s">
        <v>161</v>
      </c>
      <c r="F64" s="41" t="s">
        <v>161</v>
      </c>
      <c r="G64" s="41" t="s">
        <v>161</v>
      </c>
      <c r="H64" s="41" t="s">
        <v>162</v>
      </c>
      <c r="I64" s="41" t="s">
        <v>163</v>
      </c>
      <c r="J64" s="41" t="s">
        <v>164</v>
      </c>
      <c r="AA64" s="40" t="s">
        <v>160</v>
      </c>
      <c r="AB64" s="41" t="s">
        <v>161</v>
      </c>
      <c r="AC64" s="41" t="s">
        <v>161</v>
      </c>
      <c r="AD64" s="41" t="s">
        <v>343</v>
      </c>
      <c r="AE64" s="41" t="s">
        <v>161</v>
      </c>
      <c r="AF64" s="41" t="s">
        <v>161</v>
      </c>
      <c r="AG64" s="41" t="s">
        <v>344</v>
      </c>
      <c r="AH64" s="41" t="s">
        <v>345</v>
      </c>
      <c r="AI64" s="41" t="s">
        <v>346</v>
      </c>
      <c r="AJ64" s="41" t="s">
        <v>161</v>
      </c>
    </row>
    <row r="65" spans="1:36" ht="20" thickBot="1" x14ac:dyDescent="0.3">
      <c r="A65" s="40" t="s">
        <v>165</v>
      </c>
      <c r="B65" s="41" t="s">
        <v>166</v>
      </c>
      <c r="C65" s="41" t="s">
        <v>166</v>
      </c>
      <c r="D65" s="41" t="s">
        <v>166</v>
      </c>
      <c r="E65" s="41" t="s">
        <v>166</v>
      </c>
      <c r="F65" s="41" t="s">
        <v>166</v>
      </c>
      <c r="G65" s="41" t="s">
        <v>166</v>
      </c>
      <c r="H65" s="41" t="s">
        <v>167</v>
      </c>
      <c r="I65" s="41" t="s">
        <v>168</v>
      </c>
      <c r="J65" s="41" t="s">
        <v>169</v>
      </c>
      <c r="AA65" s="40" t="s">
        <v>165</v>
      </c>
      <c r="AB65" s="41" t="s">
        <v>166</v>
      </c>
      <c r="AC65" s="41" t="s">
        <v>166</v>
      </c>
      <c r="AD65" s="41" t="s">
        <v>347</v>
      </c>
      <c r="AE65" s="41" t="s">
        <v>166</v>
      </c>
      <c r="AF65" s="41" t="s">
        <v>166</v>
      </c>
      <c r="AG65" s="41" t="s">
        <v>348</v>
      </c>
      <c r="AH65" s="41" t="s">
        <v>349</v>
      </c>
      <c r="AI65" s="41" t="s">
        <v>350</v>
      </c>
      <c r="AJ65" s="41" t="s">
        <v>166</v>
      </c>
    </row>
    <row r="66" spans="1:36" ht="20" thickBot="1" x14ac:dyDescent="0.3">
      <c r="A66" s="40" t="s">
        <v>170</v>
      </c>
      <c r="B66" s="41" t="s">
        <v>171</v>
      </c>
      <c r="C66" s="41" t="s">
        <v>171</v>
      </c>
      <c r="D66" s="41" t="s">
        <v>171</v>
      </c>
      <c r="E66" s="41" t="s">
        <v>171</v>
      </c>
      <c r="F66" s="41" t="s">
        <v>171</v>
      </c>
      <c r="G66" s="41" t="s">
        <v>171</v>
      </c>
      <c r="H66" s="41" t="s">
        <v>172</v>
      </c>
      <c r="I66" s="41" t="s">
        <v>173</v>
      </c>
      <c r="J66" s="41" t="s">
        <v>174</v>
      </c>
      <c r="AA66" s="40" t="s">
        <v>170</v>
      </c>
      <c r="AB66" s="41" t="s">
        <v>171</v>
      </c>
      <c r="AC66" s="41" t="s">
        <v>171</v>
      </c>
      <c r="AD66" s="41" t="s">
        <v>351</v>
      </c>
      <c r="AE66" s="41" t="s">
        <v>171</v>
      </c>
      <c r="AF66" s="41" t="s">
        <v>171</v>
      </c>
      <c r="AG66" s="41" t="s">
        <v>352</v>
      </c>
      <c r="AH66" s="41" t="s">
        <v>353</v>
      </c>
      <c r="AI66" s="41" t="s">
        <v>354</v>
      </c>
      <c r="AJ66" s="41" t="s">
        <v>171</v>
      </c>
    </row>
    <row r="67" spans="1:36" ht="20" thickBot="1" x14ac:dyDescent="0.3">
      <c r="A67" s="40" t="s">
        <v>175</v>
      </c>
      <c r="B67" s="41" t="s">
        <v>176</v>
      </c>
      <c r="C67" s="41" t="s">
        <v>176</v>
      </c>
      <c r="D67" s="41" t="s">
        <v>176</v>
      </c>
      <c r="E67" s="41" t="s">
        <v>176</v>
      </c>
      <c r="F67" s="41" t="s">
        <v>176</v>
      </c>
      <c r="G67" s="41" t="s">
        <v>176</v>
      </c>
      <c r="H67" s="41" t="s">
        <v>177</v>
      </c>
      <c r="I67" s="41" t="s">
        <v>178</v>
      </c>
      <c r="J67" s="41" t="s">
        <v>179</v>
      </c>
      <c r="AA67" s="40" t="s">
        <v>175</v>
      </c>
      <c r="AB67" s="41" t="s">
        <v>176</v>
      </c>
      <c r="AC67" s="41" t="s">
        <v>176</v>
      </c>
      <c r="AD67" s="41" t="s">
        <v>355</v>
      </c>
      <c r="AE67" s="41" t="s">
        <v>176</v>
      </c>
      <c r="AF67" s="41" t="s">
        <v>176</v>
      </c>
      <c r="AG67" s="41" t="s">
        <v>356</v>
      </c>
      <c r="AH67" s="41" t="s">
        <v>357</v>
      </c>
      <c r="AI67" s="41" t="s">
        <v>358</v>
      </c>
      <c r="AJ67" s="41" t="s">
        <v>176</v>
      </c>
    </row>
    <row r="68" spans="1:36" ht="20" thickBot="1" x14ac:dyDescent="0.3">
      <c r="A68" s="40" t="s">
        <v>180</v>
      </c>
      <c r="B68" s="41" t="s">
        <v>181</v>
      </c>
      <c r="C68" s="41" t="s">
        <v>181</v>
      </c>
      <c r="D68" s="41" t="s">
        <v>181</v>
      </c>
      <c r="E68" s="41" t="s">
        <v>181</v>
      </c>
      <c r="F68" s="41" t="s">
        <v>181</v>
      </c>
      <c r="G68" s="41" t="s">
        <v>181</v>
      </c>
      <c r="H68" s="41" t="s">
        <v>182</v>
      </c>
      <c r="I68" s="41" t="s">
        <v>183</v>
      </c>
      <c r="J68" s="41" t="s">
        <v>184</v>
      </c>
      <c r="AA68" s="40" t="s">
        <v>180</v>
      </c>
      <c r="AB68" s="41" t="s">
        <v>181</v>
      </c>
      <c r="AC68" s="41" t="s">
        <v>181</v>
      </c>
      <c r="AD68" s="41" t="s">
        <v>359</v>
      </c>
      <c r="AE68" s="41" t="s">
        <v>181</v>
      </c>
      <c r="AF68" s="41" t="s">
        <v>181</v>
      </c>
      <c r="AG68" s="41" t="s">
        <v>360</v>
      </c>
      <c r="AH68" s="41" t="s">
        <v>361</v>
      </c>
      <c r="AI68" s="41" t="s">
        <v>362</v>
      </c>
      <c r="AJ68" s="41" t="s">
        <v>181</v>
      </c>
    </row>
    <row r="69" spans="1:36" ht="20" thickBot="1" x14ac:dyDescent="0.3">
      <c r="A69" s="40" t="s">
        <v>185</v>
      </c>
      <c r="B69" s="41" t="s">
        <v>186</v>
      </c>
      <c r="C69" s="41" t="s">
        <v>186</v>
      </c>
      <c r="D69" s="41" t="s">
        <v>186</v>
      </c>
      <c r="E69" s="41" t="s">
        <v>186</v>
      </c>
      <c r="F69" s="41" t="s">
        <v>186</v>
      </c>
      <c r="G69" s="41" t="s">
        <v>186</v>
      </c>
      <c r="H69" s="41" t="s">
        <v>187</v>
      </c>
      <c r="I69" s="41" t="s">
        <v>188</v>
      </c>
      <c r="J69" s="41" t="s">
        <v>189</v>
      </c>
      <c r="AA69" s="40" t="s">
        <v>185</v>
      </c>
      <c r="AB69" s="41" t="s">
        <v>186</v>
      </c>
      <c r="AC69" s="41" t="s">
        <v>186</v>
      </c>
      <c r="AD69" s="41" t="s">
        <v>363</v>
      </c>
      <c r="AE69" s="41" t="s">
        <v>186</v>
      </c>
      <c r="AF69" s="41" t="s">
        <v>186</v>
      </c>
      <c r="AG69" s="41" t="s">
        <v>364</v>
      </c>
      <c r="AH69" s="41" t="s">
        <v>365</v>
      </c>
      <c r="AI69" s="41" t="s">
        <v>366</v>
      </c>
      <c r="AJ69" s="41" t="s">
        <v>186</v>
      </c>
    </row>
    <row r="70" spans="1:36" ht="20" thickBot="1" x14ac:dyDescent="0.3">
      <c r="A70" s="40" t="s">
        <v>190</v>
      </c>
      <c r="B70" s="41" t="s">
        <v>191</v>
      </c>
      <c r="C70" s="41" t="s">
        <v>191</v>
      </c>
      <c r="D70" s="41" t="s">
        <v>191</v>
      </c>
      <c r="E70" s="41" t="s">
        <v>191</v>
      </c>
      <c r="F70" s="41" t="s">
        <v>191</v>
      </c>
      <c r="G70" s="41" t="s">
        <v>191</v>
      </c>
      <c r="H70" s="41" t="s">
        <v>192</v>
      </c>
      <c r="I70" s="41" t="s">
        <v>193</v>
      </c>
      <c r="J70" s="41" t="s">
        <v>194</v>
      </c>
      <c r="AA70" s="40" t="s">
        <v>190</v>
      </c>
      <c r="AB70" s="41" t="s">
        <v>191</v>
      </c>
      <c r="AC70" s="41" t="s">
        <v>191</v>
      </c>
      <c r="AD70" s="41" t="s">
        <v>367</v>
      </c>
      <c r="AE70" s="41" t="s">
        <v>191</v>
      </c>
      <c r="AF70" s="41" t="s">
        <v>191</v>
      </c>
      <c r="AG70" s="41" t="s">
        <v>368</v>
      </c>
      <c r="AH70" s="41" t="s">
        <v>369</v>
      </c>
      <c r="AI70" s="41" t="s">
        <v>370</v>
      </c>
      <c r="AJ70" s="41" t="s">
        <v>191</v>
      </c>
    </row>
    <row r="71" spans="1:36" ht="20" thickBot="1" x14ac:dyDescent="0.3">
      <c r="A71" s="40" t="s">
        <v>195</v>
      </c>
      <c r="B71" s="41" t="s">
        <v>196</v>
      </c>
      <c r="C71" s="41" t="s">
        <v>196</v>
      </c>
      <c r="D71" s="41" t="s">
        <v>196</v>
      </c>
      <c r="E71" s="41" t="s">
        <v>196</v>
      </c>
      <c r="F71" s="41" t="s">
        <v>196</v>
      </c>
      <c r="G71" s="41" t="s">
        <v>196</v>
      </c>
      <c r="H71" s="41" t="s">
        <v>197</v>
      </c>
      <c r="I71" s="41" t="s">
        <v>198</v>
      </c>
      <c r="J71" s="41" t="s">
        <v>199</v>
      </c>
      <c r="AA71" s="40" t="s">
        <v>195</v>
      </c>
      <c r="AB71" s="41" t="s">
        <v>196</v>
      </c>
      <c r="AC71" s="41" t="s">
        <v>196</v>
      </c>
      <c r="AD71" s="41" t="s">
        <v>371</v>
      </c>
      <c r="AE71" s="41" t="s">
        <v>196</v>
      </c>
      <c r="AF71" s="41" t="s">
        <v>196</v>
      </c>
      <c r="AG71" s="41" t="s">
        <v>372</v>
      </c>
      <c r="AH71" s="41" t="s">
        <v>373</v>
      </c>
      <c r="AI71" s="41" t="s">
        <v>374</v>
      </c>
      <c r="AJ71" s="41" t="s">
        <v>196</v>
      </c>
    </row>
    <row r="72" spans="1:36" ht="20" thickBot="1" x14ac:dyDescent="0.3">
      <c r="A72" s="40" t="s">
        <v>200</v>
      </c>
      <c r="B72" s="41" t="s">
        <v>201</v>
      </c>
      <c r="C72" s="41" t="s">
        <v>201</v>
      </c>
      <c r="D72" s="41" t="s">
        <v>201</v>
      </c>
      <c r="E72" s="41" t="s">
        <v>201</v>
      </c>
      <c r="F72" s="41" t="s">
        <v>201</v>
      </c>
      <c r="G72" s="41" t="s">
        <v>201</v>
      </c>
      <c r="H72" s="41" t="s">
        <v>202</v>
      </c>
      <c r="I72" s="41" t="s">
        <v>203</v>
      </c>
      <c r="J72" s="41" t="s">
        <v>204</v>
      </c>
      <c r="AA72" s="40" t="s">
        <v>200</v>
      </c>
      <c r="AB72" s="41" t="s">
        <v>201</v>
      </c>
      <c r="AC72" s="41" t="s">
        <v>201</v>
      </c>
      <c r="AD72" s="41" t="s">
        <v>375</v>
      </c>
      <c r="AE72" s="41" t="s">
        <v>201</v>
      </c>
      <c r="AF72" s="41" t="s">
        <v>201</v>
      </c>
      <c r="AG72" s="41" t="s">
        <v>376</v>
      </c>
      <c r="AH72" s="41" t="s">
        <v>377</v>
      </c>
      <c r="AI72" s="41" t="s">
        <v>378</v>
      </c>
      <c r="AJ72" s="41" t="s">
        <v>201</v>
      </c>
    </row>
    <row r="73" spans="1:36" ht="20" thickBot="1" x14ac:dyDescent="0.3">
      <c r="A73" s="40" t="s">
        <v>205</v>
      </c>
      <c r="B73" s="41" t="s">
        <v>206</v>
      </c>
      <c r="C73" s="41" t="s">
        <v>206</v>
      </c>
      <c r="D73" s="41" t="s">
        <v>206</v>
      </c>
      <c r="E73" s="41" t="s">
        <v>206</v>
      </c>
      <c r="F73" s="41" t="s">
        <v>206</v>
      </c>
      <c r="G73" s="41" t="s">
        <v>206</v>
      </c>
      <c r="H73" s="41" t="s">
        <v>207</v>
      </c>
      <c r="I73" s="41" t="s">
        <v>208</v>
      </c>
      <c r="J73" s="41" t="s">
        <v>209</v>
      </c>
      <c r="AA73" s="40" t="s">
        <v>205</v>
      </c>
      <c r="AB73" s="41" t="s">
        <v>206</v>
      </c>
      <c r="AC73" s="41" t="s">
        <v>206</v>
      </c>
      <c r="AD73" s="41" t="s">
        <v>379</v>
      </c>
      <c r="AE73" s="41" t="s">
        <v>206</v>
      </c>
      <c r="AF73" s="41" t="s">
        <v>206</v>
      </c>
      <c r="AG73" s="41" t="s">
        <v>380</v>
      </c>
      <c r="AH73" s="41" t="s">
        <v>381</v>
      </c>
      <c r="AI73" s="41" t="s">
        <v>382</v>
      </c>
      <c r="AJ73" s="41" t="s">
        <v>206</v>
      </c>
    </row>
    <row r="74" spans="1:36" ht="20" thickBot="1" x14ac:dyDescent="0.3">
      <c r="A74" s="40" t="s">
        <v>210</v>
      </c>
      <c r="B74" s="41" t="s">
        <v>211</v>
      </c>
      <c r="C74" s="41" t="s">
        <v>211</v>
      </c>
      <c r="D74" s="41" t="s">
        <v>211</v>
      </c>
      <c r="E74" s="41" t="s">
        <v>211</v>
      </c>
      <c r="F74" s="41" t="s">
        <v>211</v>
      </c>
      <c r="G74" s="41" t="s">
        <v>211</v>
      </c>
      <c r="H74" s="41" t="s">
        <v>212</v>
      </c>
      <c r="I74" s="41" t="s">
        <v>213</v>
      </c>
      <c r="J74" s="41" t="s">
        <v>214</v>
      </c>
      <c r="AA74" s="40" t="s">
        <v>210</v>
      </c>
      <c r="AB74" s="41" t="s">
        <v>211</v>
      </c>
      <c r="AC74" s="41" t="s">
        <v>211</v>
      </c>
      <c r="AD74" s="41" t="s">
        <v>383</v>
      </c>
      <c r="AE74" s="41" t="s">
        <v>211</v>
      </c>
      <c r="AF74" s="41" t="s">
        <v>211</v>
      </c>
      <c r="AG74" s="41" t="s">
        <v>384</v>
      </c>
      <c r="AH74" s="41" t="s">
        <v>385</v>
      </c>
      <c r="AI74" s="41" t="s">
        <v>386</v>
      </c>
      <c r="AJ74" s="41" t="s">
        <v>211</v>
      </c>
    </row>
    <row r="75" spans="1:36" ht="20" thickBot="1" x14ac:dyDescent="0.3">
      <c r="A75" s="40" t="s">
        <v>215</v>
      </c>
      <c r="B75" s="41" t="s">
        <v>216</v>
      </c>
      <c r="C75" s="41" t="s">
        <v>216</v>
      </c>
      <c r="D75" s="41" t="s">
        <v>216</v>
      </c>
      <c r="E75" s="41" t="s">
        <v>216</v>
      </c>
      <c r="F75" s="41" t="s">
        <v>216</v>
      </c>
      <c r="G75" s="41" t="s">
        <v>216</v>
      </c>
      <c r="H75" s="41" t="s">
        <v>217</v>
      </c>
      <c r="I75" s="41" t="s">
        <v>218</v>
      </c>
      <c r="J75" s="41" t="s">
        <v>219</v>
      </c>
      <c r="AA75" s="40" t="s">
        <v>215</v>
      </c>
      <c r="AB75" s="41" t="s">
        <v>216</v>
      </c>
      <c r="AC75" s="41" t="s">
        <v>216</v>
      </c>
      <c r="AD75" s="41" t="s">
        <v>387</v>
      </c>
      <c r="AE75" s="41" t="s">
        <v>216</v>
      </c>
      <c r="AF75" s="41" t="s">
        <v>216</v>
      </c>
      <c r="AG75" s="41" t="s">
        <v>388</v>
      </c>
      <c r="AH75" s="41" t="s">
        <v>389</v>
      </c>
      <c r="AI75" s="41" t="s">
        <v>390</v>
      </c>
      <c r="AJ75" s="41" t="s">
        <v>216</v>
      </c>
    </row>
    <row r="76" spans="1:36" ht="20" thickBot="1" x14ac:dyDescent="0.3">
      <c r="A76" s="40" t="s">
        <v>220</v>
      </c>
      <c r="B76" s="41" t="s">
        <v>221</v>
      </c>
      <c r="C76" s="41" t="s">
        <v>221</v>
      </c>
      <c r="D76" s="41" t="s">
        <v>221</v>
      </c>
      <c r="E76" s="41" t="s">
        <v>221</v>
      </c>
      <c r="F76" s="41" t="s">
        <v>221</v>
      </c>
      <c r="G76" s="41" t="s">
        <v>221</v>
      </c>
      <c r="H76" s="41" t="s">
        <v>222</v>
      </c>
      <c r="I76" s="41" t="s">
        <v>223</v>
      </c>
      <c r="J76" s="41" t="s">
        <v>221</v>
      </c>
      <c r="AA76" s="40" t="s">
        <v>220</v>
      </c>
      <c r="AB76" s="41" t="s">
        <v>221</v>
      </c>
      <c r="AC76" s="41" t="s">
        <v>221</v>
      </c>
      <c r="AD76" s="41" t="s">
        <v>391</v>
      </c>
      <c r="AE76" s="41" t="s">
        <v>221</v>
      </c>
      <c r="AF76" s="41" t="s">
        <v>221</v>
      </c>
      <c r="AG76" s="41" t="s">
        <v>392</v>
      </c>
      <c r="AH76" s="41" t="s">
        <v>393</v>
      </c>
      <c r="AI76" s="41" t="s">
        <v>394</v>
      </c>
      <c r="AJ76" s="41" t="s">
        <v>221</v>
      </c>
    </row>
    <row r="77" spans="1:36" ht="20" thickBot="1" x14ac:dyDescent="0.3">
      <c r="A77" s="40" t="s">
        <v>224</v>
      </c>
      <c r="B77" s="41" t="s">
        <v>225</v>
      </c>
      <c r="C77" s="41" t="s">
        <v>225</v>
      </c>
      <c r="D77" s="41" t="s">
        <v>225</v>
      </c>
      <c r="E77" s="41" t="s">
        <v>225</v>
      </c>
      <c r="F77" s="41" t="s">
        <v>225</v>
      </c>
      <c r="G77" s="41" t="s">
        <v>225</v>
      </c>
      <c r="H77" s="41" t="s">
        <v>226</v>
      </c>
      <c r="I77" s="41" t="s">
        <v>227</v>
      </c>
      <c r="J77" s="41" t="s">
        <v>225</v>
      </c>
      <c r="AA77" s="40" t="s">
        <v>224</v>
      </c>
      <c r="AB77" s="41" t="s">
        <v>225</v>
      </c>
      <c r="AC77" s="41" t="s">
        <v>225</v>
      </c>
      <c r="AD77" s="41" t="s">
        <v>395</v>
      </c>
      <c r="AE77" s="41" t="s">
        <v>225</v>
      </c>
      <c r="AF77" s="41" t="s">
        <v>225</v>
      </c>
      <c r="AG77" s="41" t="s">
        <v>396</v>
      </c>
      <c r="AH77" s="41" t="s">
        <v>397</v>
      </c>
      <c r="AI77" s="41" t="s">
        <v>398</v>
      </c>
      <c r="AJ77" s="41" t="s">
        <v>225</v>
      </c>
    </row>
    <row r="78" spans="1:36" ht="20" thickBot="1" x14ac:dyDescent="0.3">
      <c r="A78" s="40" t="s">
        <v>228</v>
      </c>
      <c r="B78" s="41" t="s">
        <v>229</v>
      </c>
      <c r="C78" s="41" t="s">
        <v>229</v>
      </c>
      <c r="D78" s="41" t="s">
        <v>229</v>
      </c>
      <c r="E78" s="41" t="s">
        <v>229</v>
      </c>
      <c r="F78" s="41" t="s">
        <v>229</v>
      </c>
      <c r="G78" s="41" t="s">
        <v>229</v>
      </c>
      <c r="H78" s="41" t="s">
        <v>230</v>
      </c>
      <c r="I78" s="41" t="s">
        <v>231</v>
      </c>
      <c r="J78" s="41" t="s">
        <v>229</v>
      </c>
      <c r="AA78" s="40" t="s">
        <v>228</v>
      </c>
      <c r="AB78" s="41" t="s">
        <v>229</v>
      </c>
      <c r="AC78" s="41" t="s">
        <v>229</v>
      </c>
      <c r="AD78" s="41" t="s">
        <v>399</v>
      </c>
      <c r="AE78" s="41" t="s">
        <v>229</v>
      </c>
      <c r="AF78" s="41" t="s">
        <v>229</v>
      </c>
      <c r="AG78" s="41" t="s">
        <v>400</v>
      </c>
      <c r="AH78" s="41" t="s">
        <v>401</v>
      </c>
      <c r="AI78" s="41" t="s">
        <v>402</v>
      </c>
      <c r="AJ78" s="41" t="s">
        <v>229</v>
      </c>
    </row>
    <row r="79" spans="1:36" ht="20" thickBot="1" x14ac:dyDescent="0.3">
      <c r="A79" s="40" t="s">
        <v>232</v>
      </c>
      <c r="B79" s="41" t="s">
        <v>233</v>
      </c>
      <c r="C79" s="41" t="s">
        <v>233</v>
      </c>
      <c r="D79" s="41" t="s">
        <v>233</v>
      </c>
      <c r="E79" s="41" t="s">
        <v>233</v>
      </c>
      <c r="F79" s="41" t="s">
        <v>233</v>
      </c>
      <c r="G79" s="41" t="s">
        <v>233</v>
      </c>
      <c r="H79" s="41" t="s">
        <v>233</v>
      </c>
      <c r="I79" s="41" t="s">
        <v>234</v>
      </c>
      <c r="J79" s="41" t="s">
        <v>233</v>
      </c>
      <c r="AA79" s="40" t="s">
        <v>232</v>
      </c>
      <c r="AB79" s="41" t="s">
        <v>233</v>
      </c>
      <c r="AC79" s="41" t="s">
        <v>233</v>
      </c>
      <c r="AD79" s="41" t="s">
        <v>403</v>
      </c>
      <c r="AE79" s="41" t="s">
        <v>233</v>
      </c>
      <c r="AF79" s="41" t="s">
        <v>233</v>
      </c>
      <c r="AG79" s="41" t="s">
        <v>404</v>
      </c>
      <c r="AH79" s="41" t="s">
        <v>405</v>
      </c>
      <c r="AI79" s="41" t="s">
        <v>406</v>
      </c>
      <c r="AJ79" s="41" t="s">
        <v>233</v>
      </c>
    </row>
    <row r="80" spans="1:36" ht="20" thickBot="1" x14ac:dyDescent="0.3">
      <c r="A80" s="40" t="s">
        <v>235</v>
      </c>
      <c r="B80" s="41" t="s">
        <v>236</v>
      </c>
      <c r="C80" s="41" t="s">
        <v>236</v>
      </c>
      <c r="D80" s="41" t="s">
        <v>236</v>
      </c>
      <c r="E80" s="41" t="s">
        <v>236</v>
      </c>
      <c r="F80" s="41" t="s">
        <v>236</v>
      </c>
      <c r="G80" s="41" t="s">
        <v>236</v>
      </c>
      <c r="H80" s="41" t="s">
        <v>236</v>
      </c>
      <c r="I80" s="41" t="s">
        <v>237</v>
      </c>
      <c r="J80" s="41" t="s">
        <v>236</v>
      </c>
      <c r="AA80" s="40" t="s">
        <v>235</v>
      </c>
      <c r="AB80" s="41" t="s">
        <v>236</v>
      </c>
      <c r="AC80" s="41" t="s">
        <v>236</v>
      </c>
      <c r="AD80" s="41" t="s">
        <v>407</v>
      </c>
      <c r="AE80" s="41" t="s">
        <v>236</v>
      </c>
      <c r="AF80" s="41" t="s">
        <v>236</v>
      </c>
      <c r="AG80" s="41" t="s">
        <v>408</v>
      </c>
      <c r="AH80" s="41" t="s">
        <v>409</v>
      </c>
      <c r="AI80" s="41" t="s">
        <v>410</v>
      </c>
      <c r="AJ80" s="41" t="s">
        <v>236</v>
      </c>
    </row>
    <row r="81" spans="1:36" ht="20" thickBot="1" x14ac:dyDescent="0.3">
      <c r="A81" s="40" t="s">
        <v>238</v>
      </c>
      <c r="B81" s="41" t="s">
        <v>239</v>
      </c>
      <c r="C81" s="41" t="s">
        <v>239</v>
      </c>
      <c r="D81" s="41" t="s">
        <v>239</v>
      </c>
      <c r="E81" s="41" t="s">
        <v>239</v>
      </c>
      <c r="F81" s="41" t="s">
        <v>239</v>
      </c>
      <c r="G81" s="41" t="s">
        <v>239</v>
      </c>
      <c r="H81" s="41" t="s">
        <v>239</v>
      </c>
      <c r="I81" s="41" t="s">
        <v>240</v>
      </c>
      <c r="J81" s="41" t="s">
        <v>239</v>
      </c>
      <c r="AA81" s="40" t="s">
        <v>238</v>
      </c>
      <c r="AB81" s="41" t="s">
        <v>239</v>
      </c>
      <c r="AC81" s="41" t="s">
        <v>239</v>
      </c>
      <c r="AD81" s="41" t="s">
        <v>411</v>
      </c>
      <c r="AE81" s="41" t="s">
        <v>239</v>
      </c>
      <c r="AF81" s="41" t="s">
        <v>239</v>
      </c>
      <c r="AG81" s="41" t="s">
        <v>412</v>
      </c>
      <c r="AH81" s="41" t="s">
        <v>413</v>
      </c>
      <c r="AI81" s="41" t="s">
        <v>414</v>
      </c>
      <c r="AJ81" s="41" t="s">
        <v>239</v>
      </c>
    </row>
    <row r="82" spans="1:36" ht="20" thickBot="1" x14ac:dyDescent="0.3">
      <c r="A82" s="40" t="s">
        <v>241</v>
      </c>
      <c r="B82" s="41" t="s">
        <v>242</v>
      </c>
      <c r="C82" s="41" t="s">
        <v>242</v>
      </c>
      <c r="D82" s="41" t="s">
        <v>242</v>
      </c>
      <c r="E82" s="41" t="s">
        <v>242</v>
      </c>
      <c r="F82" s="41" t="s">
        <v>242</v>
      </c>
      <c r="G82" s="41" t="s">
        <v>242</v>
      </c>
      <c r="H82" s="41" t="s">
        <v>242</v>
      </c>
      <c r="I82" s="41" t="s">
        <v>243</v>
      </c>
      <c r="J82" s="41" t="s">
        <v>242</v>
      </c>
      <c r="AA82" s="40" t="s">
        <v>241</v>
      </c>
      <c r="AB82" s="41" t="s">
        <v>242</v>
      </c>
      <c r="AC82" s="41" t="s">
        <v>242</v>
      </c>
      <c r="AD82" s="41" t="s">
        <v>415</v>
      </c>
      <c r="AE82" s="41" t="s">
        <v>242</v>
      </c>
      <c r="AF82" s="41" t="s">
        <v>242</v>
      </c>
      <c r="AG82" s="41" t="s">
        <v>416</v>
      </c>
      <c r="AH82" s="41" t="s">
        <v>417</v>
      </c>
      <c r="AI82" s="41" t="s">
        <v>418</v>
      </c>
      <c r="AJ82" s="41" t="s">
        <v>242</v>
      </c>
    </row>
    <row r="83" spans="1:36" ht="20" thickBot="1" x14ac:dyDescent="0.3">
      <c r="A83" s="40" t="s">
        <v>244</v>
      </c>
      <c r="B83" s="41" t="s">
        <v>245</v>
      </c>
      <c r="C83" s="41" t="s">
        <v>245</v>
      </c>
      <c r="D83" s="41" t="s">
        <v>245</v>
      </c>
      <c r="E83" s="41" t="s">
        <v>245</v>
      </c>
      <c r="F83" s="41" t="s">
        <v>245</v>
      </c>
      <c r="G83" s="41" t="s">
        <v>245</v>
      </c>
      <c r="H83" s="41" t="s">
        <v>245</v>
      </c>
      <c r="I83" s="41" t="s">
        <v>246</v>
      </c>
      <c r="J83" s="41" t="s">
        <v>245</v>
      </c>
      <c r="AA83" s="40" t="s">
        <v>244</v>
      </c>
      <c r="AB83" s="41" t="s">
        <v>245</v>
      </c>
      <c r="AC83" s="41" t="s">
        <v>245</v>
      </c>
      <c r="AD83" s="41" t="s">
        <v>419</v>
      </c>
      <c r="AE83" s="41" t="s">
        <v>245</v>
      </c>
      <c r="AF83" s="41" t="s">
        <v>245</v>
      </c>
      <c r="AG83" s="41" t="s">
        <v>420</v>
      </c>
      <c r="AH83" s="41" t="s">
        <v>421</v>
      </c>
      <c r="AI83" s="41" t="s">
        <v>422</v>
      </c>
      <c r="AJ83" s="41" t="s">
        <v>245</v>
      </c>
    </row>
    <row r="84" spans="1:36" ht="20" thickBot="1" x14ac:dyDescent="0.3">
      <c r="A84" s="40" t="s">
        <v>247</v>
      </c>
      <c r="B84" s="41" t="s">
        <v>248</v>
      </c>
      <c r="C84" s="41" t="s">
        <v>248</v>
      </c>
      <c r="D84" s="41" t="s">
        <v>248</v>
      </c>
      <c r="E84" s="41" t="s">
        <v>248</v>
      </c>
      <c r="F84" s="41" t="s">
        <v>248</v>
      </c>
      <c r="G84" s="41" t="s">
        <v>248</v>
      </c>
      <c r="H84" s="41" t="s">
        <v>248</v>
      </c>
      <c r="I84" s="41" t="s">
        <v>249</v>
      </c>
      <c r="J84" s="41" t="s">
        <v>248</v>
      </c>
      <c r="AA84" s="40" t="s">
        <v>247</v>
      </c>
      <c r="AB84" s="41" t="s">
        <v>248</v>
      </c>
      <c r="AC84" s="41" t="s">
        <v>248</v>
      </c>
      <c r="AD84" s="41" t="s">
        <v>423</v>
      </c>
      <c r="AE84" s="41" t="s">
        <v>248</v>
      </c>
      <c r="AF84" s="41" t="s">
        <v>248</v>
      </c>
      <c r="AG84" s="41" t="s">
        <v>424</v>
      </c>
      <c r="AH84" s="41" t="s">
        <v>425</v>
      </c>
      <c r="AI84" s="41" t="s">
        <v>426</v>
      </c>
      <c r="AJ84" s="41" t="s">
        <v>248</v>
      </c>
    </row>
    <row r="85" spans="1:36" ht="20" thickBot="1" x14ac:dyDescent="0.3">
      <c r="A85" s="40" t="s">
        <v>250</v>
      </c>
      <c r="B85" s="41" t="s">
        <v>251</v>
      </c>
      <c r="C85" s="41" t="s">
        <v>251</v>
      </c>
      <c r="D85" s="41" t="s">
        <v>251</v>
      </c>
      <c r="E85" s="41" t="s">
        <v>251</v>
      </c>
      <c r="F85" s="41" t="s">
        <v>251</v>
      </c>
      <c r="G85" s="41" t="s">
        <v>251</v>
      </c>
      <c r="H85" s="41" t="s">
        <v>251</v>
      </c>
      <c r="I85" s="41" t="s">
        <v>252</v>
      </c>
      <c r="J85" s="41" t="s">
        <v>251</v>
      </c>
      <c r="AA85" s="40" t="s">
        <v>250</v>
      </c>
      <c r="AB85" s="41" t="s">
        <v>251</v>
      </c>
      <c r="AC85" s="41" t="s">
        <v>251</v>
      </c>
      <c r="AD85" s="41" t="s">
        <v>427</v>
      </c>
      <c r="AE85" s="41" t="s">
        <v>251</v>
      </c>
      <c r="AF85" s="41" t="s">
        <v>251</v>
      </c>
      <c r="AG85" s="41" t="s">
        <v>428</v>
      </c>
      <c r="AH85" s="41" t="s">
        <v>429</v>
      </c>
      <c r="AI85" s="41" t="s">
        <v>430</v>
      </c>
      <c r="AJ85" s="41" t="s">
        <v>251</v>
      </c>
    </row>
    <row r="86" spans="1:36" ht="20" thickBot="1" x14ac:dyDescent="0.3">
      <c r="A86" s="40" t="s">
        <v>253</v>
      </c>
      <c r="B86" s="41" t="s">
        <v>254</v>
      </c>
      <c r="C86" s="41" t="s">
        <v>254</v>
      </c>
      <c r="D86" s="41" t="s">
        <v>254</v>
      </c>
      <c r="E86" s="41" t="s">
        <v>254</v>
      </c>
      <c r="F86" s="41" t="s">
        <v>254</v>
      </c>
      <c r="G86" s="41" t="s">
        <v>254</v>
      </c>
      <c r="H86" s="41" t="s">
        <v>254</v>
      </c>
      <c r="I86" s="41" t="s">
        <v>255</v>
      </c>
      <c r="J86" s="41" t="s">
        <v>254</v>
      </c>
      <c r="AA86" s="40" t="s">
        <v>253</v>
      </c>
      <c r="AB86" s="41" t="s">
        <v>254</v>
      </c>
      <c r="AC86" s="41" t="s">
        <v>254</v>
      </c>
      <c r="AD86" s="41" t="s">
        <v>431</v>
      </c>
      <c r="AE86" s="41" t="s">
        <v>254</v>
      </c>
      <c r="AF86" s="41" t="s">
        <v>254</v>
      </c>
      <c r="AG86" s="41" t="s">
        <v>432</v>
      </c>
      <c r="AH86" s="41" t="s">
        <v>433</v>
      </c>
      <c r="AI86" s="41" t="s">
        <v>434</v>
      </c>
      <c r="AJ86" s="41" t="s">
        <v>254</v>
      </c>
    </row>
    <row r="87" spans="1:36" ht="20" thickBot="1" x14ac:dyDescent="0.3">
      <c r="A87" s="40" t="s">
        <v>256</v>
      </c>
      <c r="B87" s="41" t="s">
        <v>257</v>
      </c>
      <c r="C87" s="41" t="s">
        <v>257</v>
      </c>
      <c r="D87" s="41" t="s">
        <v>257</v>
      </c>
      <c r="E87" s="41" t="s">
        <v>257</v>
      </c>
      <c r="F87" s="41" t="s">
        <v>257</v>
      </c>
      <c r="G87" s="41" t="s">
        <v>257</v>
      </c>
      <c r="H87" s="41" t="s">
        <v>257</v>
      </c>
      <c r="I87" s="41" t="s">
        <v>258</v>
      </c>
      <c r="J87" s="41" t="s">
        <v>257</v>
      </c>
      <c r="AA87" s="40" t="s">
        <v>256</v>
      </c>
      <c r="AB87" s="41" t="s">
        <v>257</v>
      </c>
      <c r="AC87" s="41" t="s">
        <v>257</v>
      </c>
      <c r="AD87" s="41" t="s">
        <v>435</v>
      </c>
      <c r="AE87" s="41" t="s">
        <v>257</v>
      </c>
      <c r="AF87" s="41" t="s">
        <v>257</v>
      </c>
      <c r="AG87" s="41" t="s">
        <v>436</v>
      </c>
      <c r="AH87" s="41" t="s">
        <v>437</v>
      </c>
      <c r="AI87" s="41" t="s">
        <v>438</v>
      </c>
      <c r="AJ87" s="41" t="s">
        <v>257</v>
      </c>
    </row>
    <row r="88" spans="1:36" ht="20" thickBot="1" x14ac:dyDescent="0.3">
      <c r="A88" s="40" t="s">
        <v>259</v>
      </c>
      <c r="B88" s="41" t="s">
        <v>260</v>
      </c>
      <c r="C88" s="41" t="s">
        <v>260</v>
      </c>
      <c r="D88" s="41" t="s">
        <v>260</v>
      </c>
      <c r="E88" s="41" t="s">
        <v>260</v>
      </c>
      <c r="F88" s="41" t="s">
        <v>260</v>
      </c>
      <c r="G88" s="41" t="s">
        <v>260</v>
      </c>
      <c r="H88" s="41" t="s">
        <v>260</v>
      </c>
      <c r="I88" s="41" t="s">
        <v>261</v>
      </c>
      <c r="J88" s="41" t="s">
        <v>260</v>
      </c>
      <c r="AA88" s="40" t="s">
        <v>259</v>
      </c>
      <c r="AB88" s="41" t="s">
        <v>260</v>
      </c>
      <c r="AC88" s="41" t="s">
        <v>260</v>
      </c>
      <c r="AD88" s="41" t="s">
        <v>439</v>
      </c>
      <c r="AE88" s="41" t="s">
        <v>260</v>
      </c>
      <c r="AF88" s="41" t="s">
        <v>260</v>
      </c>
      <c r="AG88" s="41" t="s">
        <v>440</v>
      </c>
      <c r="AH88" s="41" t="s">
        <v>441</v>
      </c>
      <c r="AI88" s="41" t="s">
        <v>442</v>
      </c>
      <c r="AJ88" s="41" t="s">
        <v>260</v>
      </c>
    </row>
    <row r="89" spans="1:36" ht="20" thickBot="1" x14ac:dyDescent="0.3">
      <c r="A89" s="40" t="s">
        <v>262</v>
      </c>
      <c r="B89" s="41" t="s">
        <v>263</v>
      </c>
      <c r="C89" s="41" t="s">
        <v>263</v>
      </c>
      <c r="D89" s="41" t="s">
        <v>263</v>
      </c>
      <c r="E89" s="41" t="s">
        <v>263</v>
      </c>
      <c r="F89" s="41" t="s">
        <v>263</v>
      </c>
      <c r="G89" s="41" t="s">
        <v>263</v>
      </c>
      <c r="H89" s="41" t="s">
        <v>263</v>
      </c>
      <c r="I89" s="41" t="s">
        <v>264</v>
      </c>
      <c r="J89" s="41" t="s">
        <v>263</v>
      </c>
      <c r="AA89" s="40" t="s">
        <v>262</v>
      </c>
      <c r="AB89" s="41" t="s">
        <v>263</v>
      </c>
      <c r="AC89" s="41" t="s">
        <v>263</v>
      </c>
      <c r="AD89" s="41" t="s">
        <v>443</v>
      </c>
      <c r="AE89" s="41" t="s">
        <v>263</v>
      </c>
      <c r="AF89" s="41" t="s">
        <v>263</v>
      </c>
      <c r="AG89" s="41" t="s">
        <v>444</v>
      </c>
      <c r="AH89" s="41" t="s">
        <v>445</v>
      </c>
      <c r="AI89" s="41" t="s">
        <v>446</v>
      </c>
      <c r="AJ89" s="41" t="s">
        <v>263</v>
      </c>
    </row>
    <row r="90" spans="1:36" ht="20" thickBot="1" x14ac:dyDescent="0.3">
      <c r="A90" s="40" t="s">
        <v>265</v>
      </c>
      <c r="B90" s="41" t="s">
        <v>266</v>
      </c>
      <c r="C90" s="41" t="s">
        <v>266</v>
      </c>
      <c r="D90" s="41" t="s">
        <v>266</v>
      </c>
      <c r="E90" s="41" t="s">
        <v>266</v>
      </c>
      <c r="F90" s="41" t="s">
        <v>266</v>
      </c>
      <c r="G90" s="41" t="s">
        <v>266</v>
      </c>
      <c r="H90" s="41" t="s">
        <v>266</v>
      </c>
      <c r="I90" s="41" t="s">
        <v>267</v>
      </c>
      <c r="J90" s="41" t="s">
        <v>266</v>
      </c>
      <c r="AA90" s="40" t="s">
        <v>265</v>
      </c>
      <c r="AB90" s="41" t="s">
        <v>266</v>
      </c>
      <c r="AC90" s="41" t="s">
        <v>266</v>
      </c>
      <c r="AD90" s="41" t="s">
        <v>447</v>
      </c>
      <c r="AE90" s="41" t="s">
        <v>266</v>
      </c>
      <c r="AF90" s="41" t="s">
        <v>266</v>
      </c>
      <c r="AG90" s="41" t="s">
        <v>448</v>
      </c>
      <c r="AH90" s="41" t="s">
        <v>449</v>
      </c>
      <c r="AI90" s="41" t="s">
        <v>450</v>
      </c>
      <c r="AJ90" s="41" t="s">
        <v>266</v>
      </c>
    </row>
    <row r="91" spans="1:36" ht="20" thickBot="1" x14ac:dyDescent="0.3">
      <c r="A91" s="40" t="s">
        <v>268</v>
      </c>
      <c r="B91" s="41" t="s">
        <v>269</v>
      </c>
      <c r="C91" s="41" t="s">
        <v>269</v>
      </c>
      <c r="D91" s="41" t="s">
        <v>269</v>
      </c>
      <c r="E91" s="41" t="s">
        <v>269</v>
      </c>
      <c r="F91" s="41" t="s">
        <v>269</v>
      </c>
      <c r="G91" s="41" t="s">
        <v>269</v>
      </c>
      <c r="H91" s="41" t="s">
        <v>269</v>
      </c>
      <c r="I91" s="41" t="s">
        <v>270</v>
      </c>
      <c r="J91" s="41" t="s">
        <v>269</v>
      </c>
      <c r="AA91" s="40" t="s">
        <v>268</v>
      </c>
      <c r="AB91" s="41" t="s">
        <v>269</v>
      </c>
      <c r="AC91" s="41" t="s">
        <v>269</v>
      </c>
      <c r="AD91" s="41" t="s">
        <v>451</v>
      </c>
      <c r="AE91" s="41" t="s">
        <v>269</v>
      </c>
      <c r="AF91" s="41" t="s">
        <v>269</v>
      </c>
      <c r="AG91" s="41" t="s">
        <v>452</v>
      </c>
      <c r="AH91" s="41" t="s">
        <v>453</v>
      </c>
      <c r="AI91" s="41" t="s">
        <v>454</v>
      </c>
      <c r="AJ91" s="41" t="s">
        <v>269</v>
      </c>
    </row>
    <row r="92" spans="1:36" ht="20" thickBot="1" x14ac:dyDescent="0.3">
      <c r="A92" s="40" t="s">
        <v>271</v>
      </c>
      <c r="B92" s="41" t="s">
        <v>272</v>
      </c>
      <c r="C92" s="41" t="s">
        <v>272</v>
      </c>
      <c r="D92" s="41" t="s">
        <v>272</v>
      </c>
      <c r="E92" s="41" t="s">
        <v>272</v>
      </c>
      <c r="F92" s="41" t="s">
        <v>272</v>
      </c>
      <c r="G92" s="41" t="s">
        <v>272</v>
      </c>
      <c r="H92" s="41" t="s">
        <v>272</v>
      </c>
      <c r="I92" s="41" t="s">
        <v>273</v>
      </c>
      <c r="J92" s="41" t="s">
        <v>272</v>
      </c>
      <c r="AA92" s="40" t="s">
        <v>271</v>
      </c>
      <c r="AB92" s="41" t="s">
        <v>272</v>
      </c>
      <c r="AC92" s="41" t="s">
        <v>272</v>
      </c>
      <c r="AD92" s="41" t="s">
        <v>455</v>
      </c>
      <c r="AE92" s="41" t="s">
        <v>272</v>
      </c>
      <c r="AF92" s="41" t="s">
        <v>272</v>
      </c>
      <c r="AG92" s="41" t="s">
        <v>456</v>
      </c>
      <c r="AH92" s="41" t="s">
        <v>457</v>
      </c>
      <c r="AI92" s="41" t="s">
        <v>458</v>
      </c>
      <c r="AJ92" s="41" t="s">
        <v>272</v>
      </c>
    </row>
    <row r="93" spans="1:36" ht="20" thickBot="1" x14ac:dyDescent="0.3">
      <c r="A93" s="40" t="s">
        <v>274</v>
      </c>
      <c r="B93" s="41" t="s">
        <v>275</v>
      </c>
      <c r="C93" s="41" t="s">
        <v>275</v>
      </c>
      <c r="D93" s="41" t="s">
        <v>275</v>
      </c>
      <c r="E93" s="41" t="s">
        <v>275</v>
      </c>
      <c r="F93" s="41" t="s">
        <v>275</v>
      </c>
      <c r="G93" s="41" t="s">
        <v>275</v>
      </c>
      <c r="H93" s="41" t="s">
        <v>275</v>
      </c>
      <c r="I93" s="41" t="s">
        <v>276</v>
      </c>
      <c r="J93" s="41" t="s">
        <v>275</v>
      </c>
      <c r="AA93" s="40" t="s">
        <v>274</v>
      </c>
      <c r="AB93" s="41" t="s">
        <v>275</v>
      </c>
      <c r="AC93" s="41" t="s">
        <v>275</v>
      </c>
      <c r="AD93" s="41" t="s">
        <v>459</v>
      </c>
      <c r="AE93" s="41" t="s">
        <v>275</v>
      </c>
      <c r="AF93" s="41" t="s">
        <v>275</v>
      </c>
      <c r="AG93" s="41" t="s">
        <v>460</v>
      </c>
      <c r="AH93" s="41" t="s">
        <v>461</v>
      </c>
      <c r="AI93" s="41" t="s">
        <v>462</v>
      </c>
      <c r="AJ93" s="41" t="s">
        <v>275</v>
      </c>
    </row>
    <row r="94" spans="1:36" ht="20" thickBot="1" x14ac:dyDescent="0.3">
      <c r="A94" s="40" t="s">
        <v>277</v>
      </c>
      <c r="B94" s="41" t="s">
        <v>278</v>
      </c>
      <c r="C94" s="41" t="s">
        <v>278</v>
      </c>
      <c r="D94" s="41" t="s">
        <v>278</v>
      </c>
      <c r="E94" s="41" t="s">
        <v>278</v>
      </c>
      <c r="F94" s="41" t="s">
        <v>278</v>
      </c>
      <c r="G94" s="41" t="s">
        <v>278</v>
      </c>
      <c r="H94" s="41" t="s">
        <v>278</v>
      </c>
      <c r="I94" s="41" t="s">
        <v>278</v>
      </c>
      <c r="J94" s="41" t="s">
        <v>278</v>
      </c>
      <c r="AA94" s="40" t="s">
        <v>277</v>
      </c>
      <c r="AB94" s="41" t="s">
        <v>278</v>
      </c>
      <c r="AC94" s="41" t="s">
        <v>278</v>
      </c>
      <c r="AD94" s="41" t="s">
        <v>463</v>
      </c>
      <c r="AE94" s="41" t="s">
        <v>278</v>
      </c>
      <c r="AF94" s="41" t="s">
        <v>278</v>
      </c>
      <c r="AG94" s="41" t="s">
        <v>464</v>
      </c>
      <c r="AH94" s="41" t="s">
        <v>465</v>
      </c>
      <c r="AI94" s="41" t="s">
        <v>466</v>
      </c>
      <c r="AJ94" s="41" t="s">
        <v>278</v>
      </c>
    </row>
    <row r="95" spans="1:36" ht="20" thickBot="1" x14ac:dyDescent="0.3">
      <c r="A95" s="40" t="s">
        <v>279</v>
      </c>
      <c r="B95" s="41" t="s">
        <v>280</v>
      </c>
      <c r="C95" s="41" t="s">
        <v>280</v>
      </c>
      <c r="D95" s="41" t="s">
        <v>280</v>
      </c>
      <c r="E95" s="41" t="s">
        <v>280</v>
      </c>
      <c r="F95" s="41" t="s">
        <v>280</v>
      </c>
      <c r="G95" s="41" t="s">
        <v>280</v>
      </c>
      <c r="H95" s="41" t="s">
        <v>280</v>
      </c>
      <c r="I95" s="41" t="s">
        <v>280</v>
      </c>
      <c r="J95" s="41" t="s">
        <v>280</v>
      </c>
      <c r="AA95" s="40" t="s">
        <v>279</v>
      </c>
      <c r="AB95" s="41" t="s">
        <v>280</v>
      </c>
      <c r="AC95" s="41" t="s">
        <v>280</v>
      </c>
      <c r="AD95" s="41" t="s">
        <v>467</v>
      </c>
      <c r="AE95" s="41" t="s">
        <v>280</v>
      </c>
      <c r="AF95" s="41" t="s">
        <v>280</v>
      </c>
      <c r="AG95" s="41" t="s">
        <v>468</v>
      </c>
      <c r="AH95" s="41" t="s">
        <v>469</v>
      </c>
      <c r="AI95" s="41" t="s">
        <v>470</v>
      </c>
      <c r="AJ95" s="41" t="s">
        <v>280</v>
      </c>
    </row>
    <row r="96" spans="1:36" ht="20" thickBot="1" x14ac:dyDescent="0.3">
      <c r="A96" s="40" t="s">
        <v>281</v>
      </c>
      <c r="B96" s="41" t="s">
        <v>282</v>
      </c>
      <c r="C96" s="41" t="s">
        <v>282</v>
      </c>
      <c r="D96" s="41" t="s">
        <v>282</v>
      </c>
      <c r="E96" s="41" t="s">
        <v>282</v>
      </c>
      <c r="F96" s="41" t="s">
        <v>282</v>
      </c>
      <c r="G96" s="41" t="s">
        <v>282</v>
      </c>
      <c r="H96" s="41" t="s">
        <v>282</v>
      </c>
      <c r="I96" s="41" t="s">
        <v>282</v>
      </c>
      <c r="J96" s="41" t="s">
        <v>282</v>
      </c>
      <c r="AA96" s="40" t="s">
        <v>281</v>
      </c>
      <c r="AB96" s="41" t="s">
        <v>282</v>
      </c>
      <c r="AC96" s="41" t="s">
        <v>282</v>
      </c>
      <c r="AD96" s="41" t="s">
        <v>471</v>
      </c>
      <c r="AE96" s="41" t="s">
        <v>282</v>
      </c>
      <c r="AF96" s="41" t="s">
        <v>282</v>
      </c>
      <c r="AG96" s="41" t="s">
        <v>472</v>
      </c>
      <c r="AH96" s="41" t="s">
        <v>473</v>
      </c>
      <c r="AI96" s="41" t="s">
        <v>474</v>
      </c>
      <c r="AJ96" s="41" t="s">
        <v>282</v>
      </c>
    </row>
    <row r="97" spans="1:36" ht="20" thickBot="1" x14ac:dyDescent="0.3">
      <c r="A97" s="40" t="s">
        <v>283</v>
      </c>
      <c r="B97" s="41" t="s">
        <v>284</v>
      </c>
      <c r="C97" s="41" t="s">
        <v>284</v>
      </c>
      <c r="D97" s="41" t="s">
        <v>284</v>
      </c>
      <c r="E97" s="41" t="s">
        <v>284</v>
      </c>
      <c r="F97" s="41" t="s">
        <v>284</v>
      </c>
      <c r="G97" s="41" t="s">
        <v>284</v>
      </c>
      <c r="H97" s="41" t="s">
        <v>284</v>
      </c>
      <c r="I97" s="41" t="s">
        <v>284</v>
      </c>
      <c r="J97" s="41" t="s">
        <v>284</v>
      </c>
      <c r="AA97" s="40" t="s">
        <v>283</v>
      </c>
      <c r="AB97" s="41" t="s">
        <v>284</v>
      </c>
      <c r="AC97" s="41" t="s">
        <v>284</v>
      </c>
      <c r="AD97" s="41" t="s">
        <v>475</v>
      </c>
      <c r="AE97" s="41" t="s">
        <v>284</v>
      </c>
      <c r="AF97" s="41" t="s">
        <v>284</v>
      </c>
      <c r="AG97" s="41" t="s">
        <v>476</v>
      </c>
      <c r="AH97" s="41" t="s">
        <v>477</v>
      </c>
      <c r="AI97" s="41" t="s">
        <v>478</v>
      </c>
      <c r="AJ97" s="41" t="s">
        <v>284</v>
      </c>
    </row>
    <row r="98" spans="1:36" ht="20" thickBot="1" x14ac:dyDescent="0.3">
      <c r="A98" s="40" t="s">
        <v>285</v>
      </c>
      <c r="B98" s="41" t="s">
        <v>286</v>
      </c>
      <c r="C98" s="41" t="s">
        <v>286</v>
      </c>
      <c r="D98" s="41" t="s">
        <v>286</v>
      </c>
      <c r="E98" s="41" t="s">
        <v>286</v>
      </c>
      <c r="F98" s="41" t="s">
        <v>286</v>
      </c>
      <c r="G98" s="41" t="s">
        <v>286</v>
      </c>
      <c r="H98" s="41" t="s">
        <v>286</v>
      </c>
      <c r="I98" s="41" t="s">
        <v>286</v>
      </c>
      <c r="J98" s="41" t="s">
        <v>286</v>
      </c>
      <c r="AA98" s="40" t="s">
        <v>285</v>
      </c>
      <c r="AB98" s="41" t="s">
        <v>286</v>
      </c>
      <c r="AC98" s="41" t="s">
        <v>286</v>
      </c>
      <c r="AD98" s="41" t="s">
        <v>479</v>
      </c>
      <c r="AE98" s="41" t="s">
        <v>286</v>
      </c>
      <c r="AF98" s="41" t="s">
        <v>286</v>
      </c>
      <c r="AG98" s="41" t="s">
        <v>480</v>
      </c>
      <c r="AH98" s="41" t="s">
        <v>481</v>
      </c>
      <c r="AI98" s="41" t="s">
        <v>482</v>
      </c>
      <c r="AJ98" s="41" t="s">
        <v>286</v>
      </c>
    </row>
    <row r="99" spans="1:36" ht="20" thickBot="1" x14ac:dyDescent="0.3">
      <c r="A99" s="40" t="s">
        <v>287</v>
      </c>
      <c r="B99" s="41" t="s">
        <v>288</v>
      </c>
      <c r="C99" s="41" t="s">
        <v>288</v>
      </c>
      <c r="D99" s="41" t="s">
        <v>288</v>
      </c>
      <c r="E99" s="41" t="s">
        <v>288</v>
      </c>
      <c r="F99" s="41" t="s">
        <v>288</v>
      </c>
      <c r="G99" s="41" t="s">
        <v>288</v>
      </c>
      <c r="H99" s="41" t="s">
        <v>288</v>
      </c>
      <c r="I99" s="41" t="s">
        <v>288</v>
      </c>
      <c r="J99" s="41" t="s">
        <v>288</v>
      </c>
      <c r="AA99" s="40" t="s">
        <v>287</v>
      </c>
      <c r="AB99" s="41" t="s">
        <v>288</v>
      </c>
      <c r="AC99" s="41" t="s">
        <v>288</v>
      </c>
      <c r="AD99" s="41" t="s">
        <v>288</v>
      </c>
      <c r="AE99" s="41" t="s">
        <v>288</v>
      </c>
      <c r="AF99" s="41" t="s">
        <v>288</v>
      </c>
      <c r="AG99" s="41" t="s">
        <v>483</v>
      </c>
      <c r="AH99" s="41" t="s">
        <v>288</v>
      </c>
      <c r="AI99" s="41" t="s">
        <v>484</v>
      </c>
      <c r="AJ99" s="41" t="s">
        <v>288</v>
      </c>
    </row>
    <row r="100" spans="1:36" ht="18.5" thickBot="1" x14ac:dyDescent="0.3">
      <c r="A100" s="36"/>
      <c r="AA100" s="36"/>
    </row>
    <row r="101" spans="1:36" ht="13" thickBot="1" x14ac:dyDescent="0.3">
      <c r="A101" s="40" t="s">
        <v>289</v>
      </c>
      <c r="B101" s="40" t="s">
        <v>58</v>
      </c>
      <c r="C101" s="40" t="s">
        <v>59</v>
      </c>
      <c r="D101" s="40" t="s">
        <v>60</v>
      </c>
      <c r="E101" s="40" t="s">
        <v>61</v>
      </c>
      <c r="F101" s="40" t="s">
        <v>62</v>
      </c>
      <c r="G101" s="40" t="s">
        <v>63</v>
      </c>
      <c r="H101" s="40" t="s">
        <v>64</v>
      </c>
      <c r="I101" s="40" t="s">
        <v>65</v>
      </c>
      <c r="J101" s="40" t="s">
        <v>66</v>
      </c>
      <c r="AA101" s="40" t="s">
        <v>289</v>
      </c>
      <c r="AB101" s="40" t="s">
        <v>58</v>
      </c>
      <c r="AC101" s="40" t="s">
        <v>59</v>
      </c>
      <c r="AD101" s="40" t="s">
        <v>60</v>
      </c>
      <c r="AE101" s="40" t="s">
        <v>61</v>
      </c>
      <c r="AF101" s="40" t="s">
        <v>62</v>
      </c>
      <c r="AG101" s="40" t="s">
        <v>63</v>
      </c>
      <c r="AH101" s="40" t="s">
        <v>64</v>
      </c>
      <c r="AI101" s="40" t="s">
        <v>65</v>
      </c>
      <c r="AJ101" s="40" t="s">
        <v>66</v>
      </c>
    </row>
    <row r="102" spans="1:36" ht="13" thickBot="1" x14ac:dyDescent="0.3">
      <c r="A102" s="40" t="s">
        <v>114</v>
      </c>
      <c r="B102" s="41">
        <v>44</v>
      </c>
      <c r="C102" s="41">
        <v>44</v>
      </c>
      <c r="D102" s="41">
        <v>51</v>
      </c>
      <c r="E102" s="41">
        <v>44</v>
      </c>
      <c r="F102" s="41">
        <v>44</v>
      </c>
      <c r="G102" s="41">
        <v>44</v>
      </c>
      <c r="H102" s="41">
        <v>499910.7</v>
      </c>
      <c r="I102" s="41">
        <v>64.5</v>
      </c>
      <c r="J102" s="41">
        <v>499862.7</v>
      </c>
      <c r="AA102" s="40" t="s">
        <v>114</v>
      </c>
      <c r="AB102" s="41">
        <v>44</v>
      </c>
      <c r="AC102" s="41">
        <v>44</v>
      </c>
      <c r="AD102" s="41">
        <v>51</v>
      </c>
      <c r="AE102" s="41">
        <v>44</v>
      </c>
      <c r="AF102" s="41">
        <v>44</v>
      </c>
      <c r="AG102" s="41">
        <v>500046.4</v>
      </c>
      <c r="AH102" s="41">
        <v>113</v>
      </c>
      <c r="AI102" s="41">
        <v>499939.9</v>
      </c>
      <c r="AJ102" s="41">
        <v>44</v>
      </c>
    </row>
    <row r="103" spans="1:36" ht="13" thickBot="1" x14ac:dyDescent="0.3">
      <c r="A103" s="40" t="s">
        <v>120</v>
      </c>
      <c r="B103" s="41">
        <v>43</v>
      </c>
      <c r="C103" s="41">
        <v>43</v>
      </c>
      <c r="D103" s="41">
        <v>43</v>
      </c>
      <c r="E103" s="41">
        <v>43</v>
      </c>
      <c r="F103" s="41">
        <v>43</v>
      </c>
      <c r="G103" s="41">
        <v>43</v>
      </c>
      <c r="H103" s="41">
        <v>499900.2</v>
      </c>
      <c r="I103" s="41">
        <v>63.5</v>
      </c>
      <c r="J103" s="41">
        <v>499861.7</v>
      </c>
      <c r="AA103" s="40" t="s">
        <v>120</v>
      </c>
      <c r="AB103" s="41">
        <v>43</v>
      </c>
      <c r="AC103" s="41">
        <v>43</v>
      </c>
      <c r="AD103" s="41">
        <v>50</v>
      </c>
      <c r="AE103" s="41">
        <v>43</v>
      </c>
      <c r="AF103" s="41">
        <v>43</v>
      </c>
      <c r="AG103" s="41">
        <v>500045.9</v>
      </c>
      <c r="AH103" s="41">
        <v>112</v>
      </c>
      <c r="AI103" s="41">
        <v>499938.9</v>
      </c>
      <c r="AJ103" s="41">
        <v>43</v>
      </c>
    </row>
    <row r="104" spans="1:36" ht="13" thickBot="1" x14ac:dyDescent="0.3">
      <c r="A104" s="40" t="s">
        <v>125</v>
      </c>
      <c r="B104" s="41">
        <v>42</v>
      </c>
      <c r="C104" s="41">
        <v>42</v>
      </c>
      <c r="D104" s="41">
        <v>42</v>
      </c>
      <c r="E104" s="41">
        <v>42</v>
      </c>
      <c r="F104" s="41">
        <v>42</v>
      </c>
      <c r="G104" s="41">
        <v>42</v>
      </c>
      <c r="H104" s="41">
        <v>499899.2</v>
      </c>
      <c r="I104" s="41">
        <v>62.5</v>
      </c>
      <c r="J104" s="41">
        <v>499860.7</v>
      </c>
      <c r="AA104" s="40" t="s">
        <v>125</v>
      </c>
      <c r="AB104" s="41">
        <v>42</v>
      </c>
      <c r="AC104" s="41">
        <v>42</v>
      </c>
      <c r="AD104" s="41">
        <v>49</v>
      </c>
      <c r="AE104" s="41">
        <v>42</v>
      </c>
      <c r="AF104" s="41">
        <v>42</v>
      </c>
      <c r="AG104" s="41">
        <v>500045.4</v>
      </c>
      <c r="AH104" s="41">
        <v>111</v>
      </c>
      <c r="AI104" s="41">
        <v>499937.9</v>
      </c>
      <c r="AJ104" s="41">
        <v>42</v>
      </c>
    </row>
    <row r="105" spans="1:36" ht="13" thickBot="1" x14ac:dyDescent="0.3">
      <c r="A105" s="40" t="s">
        <v>130</v>
      </c>
      <c r="B105" s="41">
        <v>41</v>
      </c>
      <c r="C105" s="41">
        <v>41</v>
      </c>
      <c r="D105" s="41">
        <v>41</v>
      </c>
      <c r="E105" s="41">
        <v>41</v>
      </c>
      <c r="F105" s="41">
        <v>41</v>
      </c>
      <c r="G105" s="41">
        <v>41</v>
      </c>
      <c r="H105" s="41">
        <v>499897.7</v>
      </c>
      <c r="I105" s="41">
        <v>61.5</v>
      </c>
      <c r="J105" s="41">
        <v>499859.7</v>
      </c>
      <c r="AA105" s="40" t="s">
        <v>130</v>
      </c>
      <c r="AB105" s="41">
        <v>41</v>
      </c>
      <c r="AC105" s="41">
        <v>41</v>
      </c>
      <c r="AD105" s="41">
        <v>48</v>
      </c>
      <c r="AE105" s="41">
        <v>41</v>
      </c>
      <c r="AF105" s="41">
        <v>41</v>
      </c>
      <c r="AG105" s="41">
        <v>500044.9</v>
      </c>
      <c r="AH105" s="41">
        <v>110</v>
      </c>
      <c r="AI105" s="41">
        <v>499936.9</v>
      </c>
      <c r="AJ105" s="41">
        <v>41</v>
      </c>
    </row>
    <row r="106" spans="1:36" ht="13" thickBot="1" x14ac:dyDescent="0.3">
      <c r="A106" s="40" t="s">
        <v>135</v>
      </c>
      <c r="B106" s="41">
        <v>40</v>
      </c>
      <c r="C106" s="41">
        <v>40</v>
      </c>
      <c r="D106" s="41">
        <v>40</v>
      </c>
      <c r="E106" s="41">
        <v>40</v>
      </c>
      <c r="F106" s="41">
        <v>40</v>
      </c>
      <c r="G106" s="41">
        <v>40</v>
      </c>
      <c r="H106" s="41">
        <v>499896.7</v>
      </c>
      <c r="I106" s="41">
        <v>60.5</v>
      </c>
      <c r="J106" s="41">
        <v>499858.7</v>
      </c>
      <c r="AA106" s="40" t="s">
        <v>135</v>
      </c>
      <c r="AB106" s="41">
        <v>40</v>
      </c>
      <c r="AC106" s="41">
        <v>40</v>
      </c>
      <c r="AD106" s="41">
        <v>47</v>
      </c>
      <c r="AE106" s="41">
        <v>40</v>
      </c>
      <c r="AF106" s="41">
        <v>40</v>
      </c>
      <c r="AG106" s="41">
        <v>500044.4</v>
      </c>
      <c r="AH106" s="41">
        <v>109</v>
      </c>
      <c r="AI106" s="41">
        <v>499935.9</v>
      </c>
      <c r="AJ106" s="41">
        <v>40</v>
      </c>
    </row>
    <row r="107" spans="1:36" ht="13" thickBot="1" x14ac:dyDescent="0.3">
      <c r="A107" s="40" t="s">
        <v>140</v>
      </c>
      <c r="B107" s="41">
        <v>39</v>
      </c>
      <c r="C107" s="41">
        <v>39</v>
      </c>
      <c r="D107" s="41">
        <v>39</v>
      </c>
      <c r="E107" s="41">
        <v>39</v>
      </c>
      <c r="F107" s="41">
        <v>39</v>
      </c>
      <c r="G107" s="41">
        <v>39</v>
      </c>
      <c r="H107" s="41">
        <v>499895.7</v>
      </c>
      <c r="I107" s="41">
        <v>59.5</v>
      </c>
      <c r="J107" s="41">
        <v>499857.7</v>
      </c>
      <c r="AA107" s="40" t="s">
        <v>140</v>
      </c>
      <c r="AB107" s="41">
        <v>39</v>
      </c>
      <c r="AC107" s="41">
        <v>39</v>
      </c>
      <c r="AD107" s="41">
        <v>46</v>
      </c>
      <c r="AE107" s="41">
        <v>39</v>
      </c>
      <c r="AF107" s="41">
        <v>39</v>
      </c>
      <c r="AG107" s="41">
        <v>500043.9</v>
      </c>
      <c r="AH107" s="41">
        <v>108</v>
      </c>
      <c r="AI107" s="41">
        <v>499934.9</v>
      </c>
      <c r="AJ107" s="41">
        <v>39</v>
      </c>
    </row>
    <row r="108" spans="1:36" ht="13" thickBot="1" x14ac:dyDescent="0.3">
      <c r="A108" s="40" t="s">
        <v>145</v>
      </c>
      <c r="B108" s="41">
        <v>38</v>
      </c>
      <c r="C108" s="41">
        <v>38</v>
      </c>
      <c r="D108" s="41">
        <v>38</v>
      </c>
      <c r="E108" s="41">
        <v>38</v>
      </c>
      <c r="F108" s="41">
        <v>38</v>
      </c>
      <c r="G108" s="41">
        <v>38</v>
      </c>
      <c r="H108" s="41">
        <v>499894.7</v>
      </c>
      <c r="I108" s="41">
        <v>58.5</v>
      </c>
      <c r="J108" s="41">
        <v>499856.7</v>
      </c>
      <c r="AA108" s="40" t="s">
        <v>145</v>
      </c>
      <c r="AB108" s="41">
        <v>38</v>
      </c>
      <c r="AC108" s="41">
        <v>38</v>
      </c>
      <c r="AD108" s="41">
        <v>45</v>
      </c>
      <c r="AE108" s="41">
        <v>38</v>
      </c>
      <c r="AF108" s="41">
        <v>38</v>
      </c>
      <c r="AG108" s="41">
        <v>500043.4</v>
      </c>
      <c r="AH108" s="41">
        <v>107</v>
      </c>
      <c r="AI108" s="41">
        <v>499927.4</v>
      </c>
      <c r="AJ108" s="41">
        <v>38</v>
      </c>
    </row>
    <row r="109" spans="1:36" ht="13" thickBot="1" x14ac:dyDescent="0.3">
      <c r="A109" s="40" t="s">
        <v>150</v>
      </c>
      <c r="B109" s="41">
        <v>37</v>
      </c>
      <c r="C109" s="41">
        <v>37</v>
      </c>
      <c r="D109" s="41">
        <v>37</v>
      </c>
      <c r="E109" s="41">
        <v>37</v>
      </c>
      <c r="F109" s="41">
        <v>37</v>
      </c>
      <c r="G109" s="41">
        <v>37</v>
      </c>
      <c r="H109" s="41">
        <v>499893.7</v>
      </c>
      <c r="I109" s="41">
        <v>57.5</v>
      </c>
      <c r="J109" s="41">
        <v>499855.7</v>
      </c>
      <c r="AA109" s="40" t="s">
        <v>150</v>
      </c>
      <c r="AB109" s="41">
        <v>37</v>
      </c>
      <c r="AC109" s="41">
        <v>37</v>
      </c>
      <c r="AD109" s="41">
        <v>44</v>
      </c>
      <c r="AE109" s="41">
        <v>37</v>
      </c>
      <c r="AF109" s="41">
        <v>37</v>
      </c>
      <c r="AG109" s="41">
        <v>500042.9</v>
      </c>
      <c r="AH109" s="41">
        <v>106</v>
      </c>
      <c r="AI109" s="41">
        <v>499926.4</v>
      </c>
      <c r="AJ109" s="41">
        <v>37</v>
      </c>
    </row>
    <row r="110" spans="1:36" ht="13" thickBot="1" x14ac:dyDescent="0.3">
      <c r="A110" s="40" t="s">
        <v>155</v>
      </c>
      <c r="B110" s="41">
        <v>36</v>
      </c>
      <c r="C110" s="41">
        <v>36</v>
      </c>
      <c r="D110" s="41">
        <v>36</v>
      </c>
      <c r="E110" s="41">
        <v>36</v>
      </c>
      <c r="F110" s="41">
        <v>36</v>
      </c>
      <c r="G110" s="41">
        <v>36</v>
      </c>
      <c r="H110" s="41">
        <v>499881.2</v>
      </c>
      <c r="I110" s="41">
        <v>56.5</v>
      </c>
      <c r="J110" s="41">
        <v>499854.7</v>
      </c>
      <c r="AA110" s="40" t="s">
        <v>155</v>
      </c>
      <c r="AB110" s="41">
        <v>36</v>
      </c>
      <c r="AC110" s="41">
        <v>36</v>
      </c>
      <c r="AD110" s="41">
        <v>43</v>
      </c>
      <c r="AE110" s="41">
        <v>36</v>
      </c>
      <c r="AF110" s="41">
        <v>36</v>
      </c>
      <c r="AG110" s="41">
        <v>500042.4</v>
      </c>
      <c r="AH110" s="41">
        <v>105</v>
      </c>
      <c r="AI110" s="41">
        <v>499923.9</v>
      </c>
      <c r="AJ110" s="41">
        <v>36</v>
      </c>
    </row>
    <row r="111" spans="1:36" ht="13" thickBot="1" x14ac:dyDescent="0.3">
      <c r="A111" s="40" t="s">
        <v>160</v>
      </c>
      <c r="B111" s="41">
        <v>35</v>
      </c>
      <c r="C111" s="41">
        <v>35</v>
      </c>
      <c r="D111" s="41">
        <v>35</v>
      </c>
      <c r="E111" s="41">
        <v>35</v>
      </c>
      <c r="F111" s="41">
        <v>35</v>
      </c>
      <c r="G111" s="41">
        <v>35</v>
      </c>
      <c r="H111" s="41">
        <v>499880.2</v>
      </c>
      <c r="I111" s="41">
        <v>55.5</v>
      </c>
      <c r="J111" s="41">
        <v>499853.7</v>
      </c>
      <c r="AA111" s="40" t="s">
        <v>160</v>
      </c>
      <c r="AB111" s="41">
        <v>35</v>
      </c>
      <c r="AC111" s="41">
        <v>35</v>
      </c>
      <c r="AD111" s="41">
        <v>42</v>
      </c>
      <c r="AE111" s="41">
        <v>35</v>
      </c>
      <c r="AF111" s="41">
        <v>35</v>
      </c>
      <c r="AG111" s="41">
        <v>500036.9</v>
      </c>
      <c r="AH111" s="41">
        <v>104</v>
      </c>
      <c r="AI111" s="41">
        <v>499921.9</v>
      </c>
      <c r="AJ111" s="41">
        <v>35</v>
      </c>
    </row>
    <row r="112" spans="1:36" ht="13" thickBot="1" x14ac:dyDescent="0.3">
      <c r="A112" s="40" t="s">
        <v>165</v>
      </c>
      <c r="B112" s="41">
        <v>34</v>
      </c>
      <c r="C112" s="41">
        <v>34</v>
      </c>
      <c r="D112" s="41">
        <v>34</v>
      </c>
      <c r="E112" s="41">
        <v>34</v>
      </c>
      <c r="F112" s="41">
        <v>34</v>
      </c>
      <c r="G112" s="41">
        <v>34</v>
      </c>
      <c r="H112" s="41">
        <v>499879.2</v>
      </c>
      <c r="I112" s="41">
        <v>54.5</v>
      </c>
      <c r="J112" s="41">
        <v>499852.7</v>
      </c>
      <c r="AA112" s="40" t="s">
        <v>165</v>
      </c>
      <c r="AB112" s="41">
        <v>34</v>
      </c>
      <c r="AC112" s="41">
        <v>34</v>
      </c>
      <c r="AD112" s="41">
        <v>41</v>
      </c>
      <c r="AE112" s="41">
        <v>34</v>
      </c>
      <c r="AF112" s="41">
        <v>34</v>
      </c>
      <c r="AG112" s="41">
        <v>500036.4</v>
      </c>
      <c r="AH112" s="41">
        <v>103</v>
      </c>
      <c r="AI112" s="41">
        <v>499920.9</v>
      </c>
      <c r="AJ112" s="41">
        <v>34</v>
      </c>
    </row>
    <row r="113" spans="1:36" ht="13" thickBot="1" x14ac:dyDescent="0.3">
      <c r="A113" s="40" t="s">
        <v>170</v>
      </c>
      <c r="B113" s="41">
        <v>33</v>
      </c>
      <c r="C113" s="41">
        <v>33</v>
      </c>
      <c r="D113" s="41">
        <v>33</v>
      </c>
      <c r="E113" s="41">
        <v>33</v>
      </c>
      <c r="F113" s="41">
        <v>33</v>
      </c>
      <c r="G113" s="41">
        <v>33</v>
      </c>
      <c r="H113" s="41">
        <v>499878.2</v>
      </c>
      <c r="I113" s="41">
        <v>53.5</v>
      </c>
      <c r="J113" s="41">
        <v>499851.7</v>
      </c>
      <c r="AA113" s="40" t="s">
        <v>170</v>
      </c>
      <c r="AB113" s="41">
        <v>33</v>
      </c>
      <c r="AC113" s="41">
        <v>33</v>
      </c>
      <c r="AD113" s="41">
        <v>40</v>
      </c>
      <c r="AE113" s="41">
        <v>33</v>
      </c>
      <c r="AF113" s="41">
        <v>33</v>
      </c>
      <c r="AG113" s="41">
        <v>500035.9</v>
      </c>
      <c r="AH113" s="41">
        <v>102</v>
      </c>
      <c r="AI113" s="41">
        <v>499919.9</v>
      </c>
      <c r="AJ113" s="41">
        <v>33</v>
      </c>
    </row>
    <row r="114" spans="1:36" ht="13" thickBot="1" x14ac:dyDescent="0.3">
      <c r="A114" s="40" t="s">
        <v>175</v>
      </c>
      <c r="B114" s="41">
        <v>32</v>
      </c>
      <c r="C114" s="41">
        <v>32</v>
      </c>
      <c r="D114" s="41">
        <v>32</v>
      </c>
      <c r="E114" s="41">
        <v>32</v>
      </c>
      <c r="F114" s="41">
        <v>32</v>
      </c>
      <c r="G114" s="41">
        <v>32</v>
      </c>
      <c r="H114" s="41">
        <v>499877.2</v>
      </c>
      <c r="I114" s="41">
        <v>52.5</v>
      </c>
      <c r="J114" s="41">
        <v>499850.7</v>
      </c>
      <c r="AA114" s="40" t="s">
        <v>175</v>
      </c>
      <c r="AB114" s="41">
        <v>32</v>
      </c>
      <c r="AC114" s="41">
        <v>32</v>
      </c>
      <c r="AD114" s="41">
        <v>39</v>
      </c>
      <c r="AE114" s="41">
        <v>32</v>
      </c>
      <c r="AF114" s="41">
        <v>32</v>
      </c>
      <c r="AG114" s="41">
        <v>500035.4</v>
      </c>
      <c r="AH114" s="41">
        <v>101</v>
      </c>
      <c r="AI114" s="41">
        <v>499918.9</v>
      </c>
      <c r="AJ114" s="41">
        <v>32</v>
      </c>
    </row>
    <row r="115" spans="1:36" ht="13" thickBot="1" x14ac:dyDescent="0.3">
      <c r="A115" s="40" t="s">
        <v>180</v>
      </c>
      <c r="B115" s="41">
        <v>31</v>
      </c>
      <c r="C115" s="41">
        <v>31</v>
      </c>
      <c r="D115" s="41">
        <v>31</v>
      </c>
      <c r="E115" s="41">
        <v>31</v>
      </c>
      <c r="F115" s="41">
        <v>31</v>
      </c>
      <c r="G115" s="41">
        <v>31</v>
      </c>
      <c r="H115" s="41">
        <v>499876.2</v>
      </c>
      <c r="I115" s="41">
        <v>51.5</v>
      </c>
      <c r="J115" s="41">
        <v>499849.7</v>
      </c>
      <c r="AA115" s="40" t="s">
        <v>180</v>
      </c>
      <c r="AB115" s="41">
        <v>31</v>
      </c>
      <c r="AC115" s="41">
        <v>31</v>
      </c>
      <c r="AD115" s="41">
        <v>38</v>
      </c>
      <c r="AE115" s="41">
        <v>31</v>
      </c>
      <c r="AF115" s="41">
        <v>31</v>
      </c>
      <c r="AG115" s="41">
        <v>500034.9</v>
      </c>
      <c r="AH115" s="41">
        <v>100</v>
      </c>
      <c r="AI115" s="41">
        <v>499917.9</v>
      </c>
      <c r="AJ115" s="41">
        <v>31</v>
      </c>
    </row>
    <row r="116" spans="1:36" ht="13" thickBot="1" x14ac:dyDescent="0.3">
      <c r="A116" s="40" t="s">
        <v>185</v>
      </c>
      <c r="B116" s="41">
        <v>30</v>
      </c>
      <c r="C116" s="41">
        <v>30</v>
      </c>
      <c r="D116" s="41">
        <v>30</v>
      </c>
      <c r="E116" s="41">
        <v>30</v>
      </c>
      <c r="F116" s="41">
        <v>30</v>
      </c>
      <c r="G116" s="41">
        <v>30</v>
      </c>
      <c r="H116" s="41">
        <v>499850.2</v>
      </c>
      <c r="I116" s="41">
        <v>50.5</v>
      </c>
      <c r="J116" s="41">
        <v>499848.7</v>
      </c>
      <c r="AA116" s="40" t="s">
        <v>185</v>
      </c>
      <c r="AB116" s="41">
        <v>30</v>
      </c>
      <c r="AC116" s="41">
        <v>30</v>
      </c>
      <c r="AD116" s="41">
        <v>37</v>
      </c>
      <c r="AE116" s="41">
        <v>30</v>
      </c>
      <c r="AF116" s="41">
        <v>30</v>
      </c>
      <c r="AG116" s="41">
        <v>500034.4</v>
      </c>
      <c r="AH116" s="41">
        <v>99</v>
      </c>
      <c r="AI116" s="41">
        <v>499916.9</v>
      </c>
      <c r="AJ116" s="41">
        <v>30</v>
      </c>
    </row>
    <row r="117" spans="1:36" ht="13" thickBot="1" x14ac:dyDescent="0.3">
      <c r="A117" s="40" t="s">
        <v>190</v>
      </c>
      <c r="B117" s="41">
        <v>29</v>
      </c>
      <c r="C117" s="41">
        <v>29</v>
      </c>
      <c r="D117" s="41">
        <v>29</v>
      </c>
      <c r="E117" s="41">
        <v>29</v>
      </c>
      <c r="F117" s="41">
        <v>29</v>
      </c>
      <c r="G117" s="41">
        <v>29</v>
      </c>
      <c r="H117" s="41">
        <v>499849.2</v>
      </c>
      <c r="I117" s="41">
        <v>49.5</v>
      </c>
      <c r="J117" s="41">
        <v>499847.7</v>
      </c>
      <c r="AA117" s="40" t="s">
        <v>190</v>
      </c>
      <c r="AB117" s="41">
        <v>29</v>
      </c>
      <c r="AC117" s="41">
        <v>29</v>
      </c>
      <c r="AD117" s="41">
        <v>36</v>
      </c>
      <c r="AE117" s="41">
        <v>29</v>
      </c>
      <c r="AF117" s="41">
        <v>29</v>
      </c>
      <c r="AG117" s="41">
        <v>500033.9</v>
      </c>
      <c r="AH117" s="41">
        <v>98</v>
      </c>
      <c r="AI117" s="41">
        <v>499915.9</v>
      </c>
      <c r="AJ117" s="41">
        <v>29</v>
      </c>
    </row>
    <row r="118" spans="1:36" ht="13" thickBot="1" x14ac:dyDescent="0.3">
      <c r="A118" s="40" t="s">
        <v>195</v>
      </c>
      <c r="B118" s="41">
        <v>28</v>
      </c>
      <c r="C118" s="41">
        <v>28</v>
      </c>
      <c r="D118" s="41">
        <v>28</v>
      </c>
      <c r="E118" s="41">
        <v>28</v>
      </c>
      <c r="F118" s="41">
        <v>28</v>
      </c>
      <c r="G118" s="41">
        <v>28</v>
      </c>
      <c r="H118" s="41">
        <v>499833.7</v>
      </c>
      <c r="I118" s="41">
        <v>48.5</v>
      </c>
      <c r="J118" s="41">
        <v>499846.7</v>
      </c>
      <c r="AA118" s="40" t="s">
        <v>195</v>
      </c>
      <c r="AB118" s="41">
        <v>28</v>
      </c>
      <c r="AC118" s="41">
        <v>28</v>
      </c>
      <c r="AD118" s="41">
        <v>35</v>
      </c>
      <c r="AE118" s="41">
        <v>28</v>
      </c>
      <c r="AF118" s="41">
        <v>28</v>
      </c>
      <c r="AG118" s="41">
        <v>500033.4</v>
      </c>
      <c r="AH118" s="41">
        <v>97</v>
      </c>
      <c r="AI118" s="41">
        <v>499914.9</v>
      </c>
      <c r="AJ118" s="41">
        <v>28</v>
      </c>
    </row>
    <row r="119" spans="1:36" ht="13" thickBot="1" x14ac:dyDescent="0.3">
      <c r="A119" s="40" t="s">
        <v>200</v>
      </c>
      <c r="B119" s="41">
        <v>27</v>
      </c>
      <c r="C119" s="41">
        <v>27</v>
      </c>
      <c r="D119" s="41">
        <v>27</v>
      </c>
      <c r="E119" s="41">
        <v>27</v>
      </c>
      <c r="F119" s="41">
        <v>27</v>
      </c>
      <c r="G119" s="41">
        <v>27</v>
      </c>
      <c r="H119" s="41">
        <v>499832.7</v>
      </c>
      <c r="I119" s="41">
        <v>47.5</v>
      </c>
      <c r="J119" s="41">
        <v>499845.7</v>
      </c>
      <c r="AA119" s="40" t="s">
        <v>200</v>
      </c>
      <c r="AB119" s="41">
        <v>27</v>
      </c>
      <c r="AC119" s="41">
        <v>27</v>
      </c>
      <c r="AD119" s="41">
        <v>34</v>
      </c>
      <c r="AE119" s="41">
        <v>27</v>
      </c>
      <c r="AF119" s="41">
        <v>27</v>
      </c>
      <c r="AG119" s="41">
        <v>500032.9</v>
      </c>
      <c r="AH119" s="41">
        <v>96</v>
      </c>
      <c r="AI119" s="41">
        <v>499913.9</v>
      </c>
      <c r="AJ119" s="41">
        <v>27</v>
      </c>
    </row>
    <row r="120" spans="1:36" ht="13" thickBot="1" x14ac:dyDescent="0.3">
      <c r="A120" s="40" t="s">
        <v>205</v>
      </c>
      <c r="B120" s="41">
        <v>26</v>
      </c>
      <c r="C120" s="41">
        <v>26</v>
      </c>
      <c r="D120" s="41">
        <v>26</v>
      </c>
      <c r="E120" s="41">
        <v>26</v>
      </c>
      <c r="F120" s="41">
        <v>26</v>
      </c>
      <c r="G120" s="41">
        <v>26</v>
      </c>
      <c r="H120" s="41">
        <v>499831.7</v>
      </c>
      <c r="I120" s="41">
        <v>46.5</v>
      </c>
      <c r="J120" s="41">
        <v>499844.7</v>
      </c>
      <c r="AA120" s="40" t="s">
        <v>205</v>
      </c>
      <c r="AB120" s="41">
        <v>26</v>
      </c>
      <c r="AC120" s="41">
        <v>26</v>
      </c>
      <c r="AD120" s="41">
        <v>33</v>
      </c>
      <c r="AE120" s="41">
        <v>26</v>
      </c>
      <c r="AF120" s="41">
        <v>26</v>
      </c>
      <c r="AG120" s="41">
        <v>500032.4</v>
      </c>
      <c r="AH120" s="41">
        <v>95</v>
      </c>
      <c r="AI120" s="41">
        <v>499912.9</v>
      </c>
      <c r="AJ120" s="41">
        <v>26</v>
      </c>
    </row>
    <row r="121" spans="1:36" ht="13" thickBot="1" x14ac:dyDescent="0.3">
      <c r="A121" s="40" t="s">
        <v>210</v>
      </c>
      <c r="B121" s="41">
        <v>25</v>
      </c>
      <c r="C121" s="41">
        <v>25</v>
      </c>
      <c r="D121" s="41">
        <v>25</v>
      </c>
      <c r="E121" s="41">
        <v>25</v>
      </c>
      <c r="F121" s="41">
        <v>25</v>
      </c>
      <c r="G121" s="41">
        <v>25</v>
      </c>
      <c r="H121" s="41">
        <v>499830.7</v>
      </c>
      <c r="I121" s="41">
        <v>45.5</v>
      </c>
      <c r="J121" s="41">
        <v>499843.7</v>
      </c>
      <c r="AA121" s="40" t="s">
        <v>210</v>
      </c>
      <c r="AB121" s="41">
        <v>25</v>
      </c>
      <c r="AC121" s="41">
        <v>25</v>
      </c>
      <c r="AD121" s="41">
        <v>32</v>
      </c>
      <c r="AE121" s="41">
        <v>25</v>
      </c>
      <c r="AF121" s="41">
        <v>25</v>
      </c>
      <c r="AG121" s="41">
        <v>500026.9</v>
      </c>
      <c r="AH121" s="41">
        <v>94</v>
      </c>
      <c r="AI121" s="41">
        <v>499911.9</v>
      </c>
      <c r="AJ121" s="41">
        <v>25</v>
      </c>
    </row>
    <row r="122" spans="1:36" ht="13" thickBot="1" x14ac:dyDescent="0.3">
      <c r="A122" s="40" t="s">
        <v>215</v>
      </c>
      <c r="B122" s="41">
        <v>24</v>
      </c>
      <c r="C122" s="41">
        <v>24</v>
      </c>
      <c r="D122" s="41">
        <v>24</v>
      </c>
      <c r="E122" s="41">
        <v>24</v>
      </c>
      <c r="F122" s="41">
        <v>24</v>
      </c>
      <c r="G122" s="41">
        <v>24</v>
      </c>
      <c r="H122" s="41">
        <v>499829.7</v>
      </c>
      <c r="I122" s="41">
        <v>44.5</v>
      </c>
      <c r="J122" s="41">
        <v>499842.7</v>
      </c>
      <c r="AA122" s="40" t="s">
        <v>215</v>
      </c>
      <c r="AB122" s="41">
        <v>24</v>
      </c>
      <c r="AC122" s="41">
        <v>24</v>
      </c>
      <c r="AD122" s="41">
        <v>31</v>
      </c>
      <c r="AE122" s="41">
        <v>24</v>
      </c>
      <c r="AF122" s="41">
        <v>24</v>
      </c>
      <c r="AG122" s="41">
        <v>500026.4</v>
      </c>
      <c r="AH122" s="41">
        <v>93</v>
      </c>
      <c r="AI122" s="41">
        <v>499910.9</v>
      </c>
      <c r="AJ122" s="41">
        <v>24</v>
      </c>
    </row>
    <row r="123" spans="1:36" ht="13" thickBot="1" x14ac:dyDescent="0.3">
      <c r="A123" s="40" t="s">
        <v>220</v>
      </c>
      <c r="B123" s="41">
        <v>23</v>
      </c>
      <c r="C123" s="41">
        <v>23</v>
      </c>
      <c r="D123" s="41">
        <v>23</v>
      </c>
      <c r="E123" s="41">
        <v>23</v>
      </c>
      <c r="F123" s="41">
        <v>23</v>
      </c>
      <c r="G123" s="41">
        <v>23</v>
      </c>
      <c r="H123" s="41">
        <v>499828.7</v>
      </c>
      <c r="I123" s="41">
        <v>43.5</v>
      </c>
      <c r="J123" s="41">
        <v>23</v>
      </c>
      <c r="AA123" s="40" t="s">
        <v>220</v>
      </c>
      <c r="AB123" s="41">
        <v>23</v>
      </c>
      <c r="AC123" s="41">
        <v>23</v>
      </c>
      <c r="AD123" s="41">
        <v>30</v>
      </c>
      <c r="AE123" s="41">
        <v>23</v>
      </c>
      <c r="AF123" s="41">
        <v>23</v>
      </c>
      <c r="AG123" s="41">
        <v>500025.9</v>
      </c>
      <c r="AH123" s="41">
        <v>92</v>
      </c>
      <c r="AI123" s="41">
        <v>499909.9</v>
      </c>
      <c r="AJ123" s="41">
        <v>23</v>
      </c>
    </row>
    <row r="124" spans="1:36" ht="13" thickBot="1" x14ac:dyDescent="0.3">
      <c r="A124" s="40" t="s">
        <v>224</v>
      </c>
      <c r="B124" s="41">
        <v>22</v>
      </c>
      <c r="C124" s="41">
        <v>22</v>
      </c>
      <c r="D124" s="41">
        <v>22</v>
      </c>
      <c r="E124" s="41">
        <v>22</v>
      </c>
      <c r="F124" s="41">
        <v>22</v>
      </c>
      <c r="G124" s="41">
        <v>22</v>
      </c>
      <c r="H124" s="41">
        <v>499827.7</v>
      </c>
      <c r="I124" s="41">
        <v>42.5</v>
      </c>
      <c r="J124" s="41">
        <v>22</v>
      </c>
      <c r="AA124" s="40" t="s">
        <v>224</v>
      </c>
      <c r="AB124" s="41">
        <v>22</v>
      </c>
      <c r="AC124" s="41">
        <v>22</v>
      </c>
      <c r="AD124" s="41">
        <v>29</v>
      </c>
      <c r="AE124" s="41">
        <v>22</v>
      </c>
      <c r="AF124" s="41">
        <v>22</v>
      </c>
      <c r="AG124" s="41">
        <v>500025.4</v>
      </c>
      <c r="AH124" s="41">
        <v>83</v>
      </c>
      <c r="AI124" s="41">
        <v>499908.9</v>
      </c>
      <c r="AJ124" s="41">
        <v>22</v>
      </c>
    </row>
    <row r="125" spans="1:36" ht="13" thickBot="1" x14ac:dyDescent="0.3">
      <c r="A125" s="40" t="s">
        <v>228</v>
      </c>
      <c r="B125" s="41">
        <v>21</v>
      </c>
      <c r="C125" s="41">
        <v>21</v>
      </c>
      <c r="D125" s="41">
        <v>21</v>
      </c>
      <c r="E125" s="41">
        <v>21</v>
      </c>
      <c r="F125" s="41">
        <v>21</v>
      </c>
      <c r="G125" s="41">
        <v>21</v>
      </c>
      <c r="H125" s="41">
        <v>499818.7</v>
      </c>
      <c r="I125" s="41">
        <v>41.5</v>
      </c>
      <c r="J125" s="41">
        <v>21</v>
      </c>
      <c r="AA125" s="40" t="s">
        <v>228</v>
      </c>
      <c r="AB125" s="41">
        <v>21</v>
      </c>
      <c r="AC125" s="41">
        <v>21</v>
      </c>
      <c r="AD125" s="41">
        <v>28</v>
      </c>
      <c r="AE125" s="41">
        <v>21</v>
      </c>
      <c r="AF125" s="41">
        <v>21</v>
      </c>
      <c r="AG125" s="41">
        <v>500024.9</v>
      </c>
      <c r="AH125" s="41">
        <v>82</v>
      </c>
      <c r="AI125" s="41">
        <v>499907.9</v>
      </c>
      <c r="AJ125" s="41">
        <v>21</v>
      </c>
    </row>
    <row r="126" spans="1:36" ht="13" thickBot="1" x14ac:dyDescent="0.3">
      <c r="A126" s="40" t="s">
        <v>232</v>
      </c>
      <c r="B126" s="41">
        <v>20</v>
      </c>
      <c r="C126" s="41">
        <v>20</v>
      </c>
      <c r="D126" s="41">
        <v>20</v>
      </c>
      <c r="E126" s="41">
        <v>20</v>
      </c>
      <c r="F126" s="41">
        <v>20</v>
      </c>
      <c r="G126" s="41">
        <v>20</v>
      </c>
      <c r="H126" s="41">
        <v>20</v>
      </c>
      <c r="I126" s="41">
        <v>40.5</v>
      </c>
      <c r="J126" s="41">
        <v>20</v>
      </c>
      <c r="AA126" s="40" t="s">
        <v>232</v>
      </c>
      <c r="AB126" s="41">
        <v>20</v>
      </c>
      <c r="AC126" s="41">
        <v>20</v>
      </c>
      <c r="AD126" s="41">
        <v>27</v>
      </c>
      <c r="AE126" s="41">
        <v>20</v>
      </c>
      <c r="AF126" s="41">
        <v>20</v>
      </c>
      <c r="AG126" s="41">
        <v>500024.4</v>
      </c>
      <c r="AH126" s="41">
        <v>81</v>
      </c>
      <c r="AI126" s="41">
        <v>499906.9</v>
      </c>
      <c r="AJ126" s="41">
        <v>20</v>
      </c>
    </row>
    <row r="127" spans="1:36" ht="13" thickBot="1" x14ac:dyDescent="0.3">
      <c r="A127" s="40" t="s">
        <v>235</v>
      </c>
      <c r="B127" s="41">
        <v>19</v>
      </c>
      <c r="C127" s="41">
        <v>19</v>
      </c>
      <c r="D127" s="41">
        <v>19</v>
      </c>
      <c r="E127" s="41">
        <v>19</v>
      </c>
      <c r="F127" s="41">
        <v>19</v>
      </c>
      <c r="G127" s="41">
        <v>19</v>
      </c>
      <c r="H127" s="41">
        <v>19</v>
      </c>
      <c r="I127" s="41">
        <v>39.5</v>
      </c>
      <c r="J127" s="41">
        <v>19</v>
      </c>
      <c r="AA127" s="40" t="s">
        <v>235</v>
      </c>
      <c r="AB127" s="41">
        <v>19</v>
      </c>
      <c r="AC127" s="41">
        <v>19</v>
      </c>
      <c r="AD127" s="41">
        <v>26</v>
      </c>
      <c r="AE127" s="41">
        <v>19</v>
      </c>
      <c r="AF127" s="41">
        <v>19</v>
      </c>
      <c r="AG127" s="41">
        <v>500023.9</v>
      </c>
      <c r="AH127" s="41">
        <v>80</v>
      </c>
      <c r="AI127" s="41">
        <v>499905.9</v>
      </c>
      <c r="AJ127" s="41">
        <v>19</v>
      </c>
    </row>
    <row r="128" spans="1:36" ht="13" thickBot="1" x14ac:dyDescent="0.3">
      <c r="A128" s="40" t="s">
        <v>238</v>
      </c>
      <c r="B128" s="41">
        <v>18</v>
      </c>
      <c r="C128" s="41">
        <v>18</v>
      </c>
      <c r="D128" s="41">
        <v>18</v>
      </c>
      <c r="E128" s="41">
        <v>18</v>
      </c>
      <c r="F128" s="41">
        <v>18</v>
      </c>
      <c r="G128" s="41">
        <v>18</v>
      </c>
      <c r="H128" s="41">
        <v>18</v>
      </c>
      <c r="I128" s="41">
        <v>38.5</v>
      </c>
      <c r="J128" s="41">
        <v>18</v>
      </c>
      <c r="AA128" s="40" t="s">
        <v>238</v>
      </c>
      <c r="AB128" s="41">
        <v>18</v>
      </c>
      <c r="AC128" s="41">
        <v>18</v>
      </c>
      <c r="AD128" s="41">
        <v>25</v>
      </c>
      <c r="AE128" s="41">
        <v>18</v>
      </c>
      <c r="AF128" s="41">
        <v>18</v>
      </c>
      <c r="AG128" s="41">
        <v>500023.4</v>
      </c>
      <c r="AH128" s="41">
        <v>79</v>
      </c>
      <c r="AI128" s="41">
        <v>499904.9</v>
      </c>
      <c r="AJ128" s="41">
        <v>18</v>
      </c>
    </row>
    <row r="129" spans="1:36" ht="13" thickBot="1" x14ac:dyDescent="0.3">
      <c r="A129" s="40" t="s">
        <v>241</v>
      </c>
      <c r="B129" s="41">
        <v>17</v>
      </c>
      <c r="C129" s="41">
        <v>17</v>
      </c>
      <c r="D129" s="41">
        <v>17</v>
      </c>
      <c r="E129" s="41">
        <v>17</v>
      </c>
      <c r="F129" s="41">
        <v>17</v>
      </c>
      <c r="G129" s="41">
        <v>17</v>
      </c>
      <c r="H129" s="41">
        <v>17</v>
      </c>
      <c r="I129" s="41">
        <v>37.5</v>
      </c>
      <c r="J129" s="41">
        <v>17</v>
      </c>
      <c r="AA129" s="40" t="s">
        <v>241</v>
      </c>
      <c r="AB129" s="41">
        <v>17</v>
      </c>
      <c r="AC129" s="41">
        <v>17</v>
      </c>
      <c r="AD129" s="41">
        <v>24</v>
      </c>
      <c r="AE129" s="41">
        <v>17</v>
      </c>
      <c r="AF129" s="41">
        <v>17</v>
      </c>
      <c r="AG129" s="41">
        <v>500022.9</v>
      </c>
      <c r="AH129" s="41">
        <v>78</v>
      </c>
      <c r="AI129" s="41">
        <v>499903.9</v>
      </c>
      <c r="AJ129" s="41">
        <v>17</v>
      </c>
    </row>
    <row r="130" spans="1:36" ht="13" thickBot="1" x14ac:dyDescent="0.3">
      <c r="A130" s="40" t="s">
        <v>244</v>
      </c>
      <c r="B130" s="41">
        <v>16</v>
      </c>
      <c r="C130" s="41">
        <v>16</v>
      </c>
      <c r="D130" s="41">
        <v>16</v>
      </c>
      <c r="E130" s="41">
        <v>16</v>
      </c>
      <c r="F130" s="41">
        <v>16</v>
      </c>
      <c r="G130" s="41">
        <v>16</v>
      </c>
      <c r="H130" s="41">
        <v>16</v>
      </c>
      <c r="I130" s="41">
        <v>36.5</v>
      </c>
      <c r="J130" s="41">
        <v>16</v>
      </c>
      <c r="AA130" s="40" t="s">
        <v>244</v>
      </c>
      <c r="AB130" s="41">
        <v>16</v>
      </c>
      <c r="AC130" s="41">
        <v>16</v>
      </c>
      <c r="AD130" s="41">
        <v>23</v>
      </c>
      <c r="AE130" s="41">
        <v>16</v>
      </c>
      <c r="AF130" s="41">
        <v>16</v>
      </c>
      <c r="AG130" s="41">
        <v>500022.4</v>
      </c>
      <c r="AH130" s="41">
        <v>77</v>
      </c>
      <c r="AI130" s="41">
        <v>499902.9</v>
      </c>
      <c r="AJ130" s="41">
        <v>16</v>
      </c>
    </row>
    <row r="131" spans="1:36" ht="13" thickBot="1" x14ac:dyDescent="0.3">
      <c r="A131" s="40" t="s">
        <v>247</v>
      </c>
      <c r="B131" s="41">
        <v>15</v>
      </c>
      <c r="C131" s="41">
        <v>15</v>
      </c>
      <c r="D131" s="41">
        <v>15</v>
      </c>
      <c r="E131" s="41">
        <v>15</v>
      </c>
      <c r="F131" s="41">
        <v>15</v>
      </c>
      <c r="G131" s="41">
        <v>15</v>
      </c>
      <c r="H131" s="41">
        <v>15</v>
      </c>
      <c r="I131" s="41">
        <v>35.5</v>
      </c>
      <c r="J131" s="41">
        <v>15</v>
      </c>
      <c r="AA131" s="40" t="s">
        <v>247</v>
      </c>
      <c r="AB131" s="41">
        <v>15</v>
      </c>
      <c r="AC131" s="41">
        <v>15</v>
      </c>
      <c r="AD131" s="41">
        <v>22</v>
      </c>
      <c r="AE131" s="41">
        <v>15</v>
      </c>
      <c r="AF131" s="41">
        <v>15</v>
      </c>
      <c r="AG131" s="41">
        <v>500021.9</v>
      </c>
      <c r="AH131" s="41">
        <v>61.5</v>
      </c>
      <c r="AI131" s="41">
        <v>499901.9</v>
      </c>
      <c r="AJ131" s="41">
        <v>15</v>
      </c>
    </row>
    <row r="132" spans="1:36" ht="13" thickBot="1" x14ac:dyDescent="0.3">
      <c r="A132" s="40" t="s">
        <v>250</v>
      </c>
      <c r="B132" s="41">
        <v>14</v>
      </c>
      <c r="C132" s="41">
        <v>14</v>
      </c>
      <c r="D132" s="41">
        <v>14</v>
      </c>
      <c r="E132" s="41">
        <v>14</v>
      </c>
      <c r="F132" s="41">
        <v>14</v>
      </c>
      <c r="G132" s="41">
        <v>14</v>
      </c>
      <c r="H132" s="41">
        <v>14</v>
      </c>
      <c r="I132" s="41">
        <v>34.5</v>
      </c>
      <c r="J132" s="41">
        <v>14</v>
      </c>
      <c r="AA132" s="40" t="s">
        <v>250</v>
      </c>
      <c r="AB132" s="41">
        <v>14</v>
      </c>
      <c r="AC132" s="41">
        <v>14</v>
      </c>
      <c r="AD132" s="41">
        <v>21</v>
      </c>
      <c r="AE132" s="41">
        <v>14</v>
      </c>
      <c r="AF132" s="41">
        <v>14</v>
      </c>
      <c r="AG132" s="41">
        <v>500016.4</v>
      </c>
      <c r="AH132" s="41">
        <v>60.5</v>
      </c>
      <c r="AI132" s="41">
        <v>499900.9</v>
      </c>
      <c r="AJ132" s="41">
        <v>14</v>
      </c>
    </row>
    <row r="133" spans="1:36" ht="13" thickBot="1" x14ac:dyDescent="0.3">
      <c r="A133" s="40" t="s">
        <v>253</v>
      </c>
      <c r="B133" s="41">
        <v>13</v>
      </c>
      <c r="C133" s="41">
        <v>13</v>
      </c>
      <c r="D133" s="41">
        <v>13</v>
      </c>
      <c r="E133" s="41">
        <v>13</v>
      </c>
      <c r="F133" s="41">
        <v>13</v>
      </c>
      <c r="G133" s="41">
        <v>13</v>
      </c>
      <c r="H133" s="41">
        <v>13</v>
      </c>
      <c r="I133" s="41">
        <v>33.5</v>
      </c>
      <c r="J133" s="41">
        <v>13</v>
      </c>
      <c r="AA133" s="40" t="s">
        <v>253</v>
      </c>
      <c r="AB133" s="41">
        <v>13</v>
      </c>
      <c r="AC133" s="41">
        <v>13</v>
      </c>
      <c r="AD133" s="41">
        <v>20</v>
      </c>
      <c r="AE133" s="41">
        <v>13</v>
      </c>
      <c r="AF133" s="41">
        <v>13</v>
      </c>
      <c r="AG133" s="41">
        <v>500015.9</v>
      </c>
      <c r="AH133" s="41">
        <v>34.5</v>
      </c>
      <c r="AI133" s="41">
        <v>499899.9</v>
      </c>
      <c r="AJ133" s="41">
        <v>13</v>
      </c>
    </row>
    <row r="134" spans="1:36" ht="13" thickBot="1" x14ac:dyDescent="0.3">
      <c r="A134" s="40" t="s">
        <v>256</v>
      </c>
      <c r="B134" s="41">
        <v>12</v>
      </c>
      <c r="C134" s="41">
        <v>12</v>
      </c>
      <c r="D134" s="41">
        <v>12</v>
      </c>
      <c r="E134" s="41">
        <v>12</v>
      </c>
      <c r="F134" s="41">
        <v>12</v>
      </c>
      <c r="G134" s="41">
        <v>12</v>
      </c>
      <c r="H134" s="41">
        <v>12</v>
      </c>
      <c r="I134" s="41">
        <v>32.5</v>
      </c>
      <c r="J134" s="41">
        <v>12</v>
      </c>
      <c r="AA134" s="40" t="s">
        <v>256</v>
      </c>
      <c r="AB134" s="41">
        <v>12</v>
      </c>
      <c r="AC134" s="41">
        <v>12</v>
      </c>
      <c r="AD134" s="41">
        <v>19</v>
      </c>
      <c r="AE134" s="41">
        <v>12</v>
      </c>
      <c r="AF134" s="41">
        <v>12</v>
      </c>
      <c r="AG134" s="41">
        <v>500015.4</v>
      </c>
      <c r="AH134" s="41">
        <v>33.5</v>
      </c>
      <c r="AI134" s="41">
        <v>499898.9</v>
      </c>
      <c r="AJ134" s="41">
        <v>12</v>
      </c>
    </row>
    <row r="135" spans="1:36" ht="13" thickBot="1" x14ac:dyDescent="0.3">
      <c r="A135" s="40" t="s">
        <v>259</v>
      </c>
      <c r="B135" s="41">
        <v>11</v>
      </c>
      <c r="C135" s="41">
        <v>11</v>
      </c>
      <c r="D135" s="41">
        <v>11</v>
      </c>
      <c r="E135" s="41">
        <v>11</v>
      </c>
      <c r="F135" s="41">
        <v>11</v>
      </c>
      <c r="G135" s="41">
        <v>11</v>
      </c>
      <c r="H135" s="41">
        <v>11</v>
      </c>
      <c r="I135" s="41">
        <v>31.5</v>
      </c>
      <c r="J135" s="41">
        <v>11</v>
      </c>
      <c r="AA135" s="40" t="s">
        <v>259</v>
      </c>
      <c r="AB135" s="41">
        <v>11</v>
      </c>
      <c r="AC135" s="41">
        <v>11</v>
      </c>
      <c r="AD135" s="41">
        <v>18</v>
      </c>
      <c r="AE135" s="41">
        <v>11</v>
      </c>
      <c r="AF135" s="41">
        <v>11</v>
      </c>
      <c r="AG135" s="41">
        <v>500014.9</v>
      </c>
      <c r="AH135" s="41">
        <v>32.5</v>
      </c>
      <c r="AI135" s="41">
        <v>499897.9</v>
      </c>
      <c r="AJ135" s="41">
        <v>11</v>
      </c>
    </row>
    <row r="136" spans="1:36" ht="13" thickBot="1" x14ac:dyDescent="0.3">
      <c r="A136" s="40" t="s">
        <v>262</v>
      </c>
      <c r="B136" s="41">
        <v>10</v>
      </c>
      <c r="C136" s="41">
        <v>10</v>
      </c>
      <c r="D136" s="41">
        <v>10</v>
      </c>
      <c r="E136" s="41">
        <v>10</v>
      </c>
      <c r="F136" s="41">
        <v>10</v>
      </c>
      <c r="G136" s="41">
        <v>10</v>
      </c>
      <c r="H136" s="41">
        <v>10</v>
      </c>
      <c r="I136" s="41">
        <v>30.5</v>
      </c>
      <c r="J136" s="41">
        <v>10</v>
      </c>
      <c r="AA136" s="40" t="s">
        <v>262</v>
      </c>
      <c r="AB136" s="41">
        <v>10</v>
      </c>
      <c r="AC136" s="41">
        <v>10</v>
      </c>
      <c r="AD136" s="41">
        <v>17</v>
      </c>
      <c r="AE136" s="41">
        <v>10</v>
      </c>
      <c r="AF136" s="41">
        <v>10</v>
      </c>
      <c r="AG136" s="41">
        <v>500014.4</v>
      </c>
      <c r="AH136" s="41">
        <v>31.5</v>
      </c>
      <c r="AI136" s="41">
        <v>499896.9</v>
      </c>
      <c r="AJ136" s="41">
        <v>10</v>
      </c>
    </row>
    <row r="137" spans="1:36" ht="13" thickBot="1" x14ac:dyDescent="0.3">
      <c r="A137" s="40" t="s">
        <v>265</v>
      </c>
      <c r="B137" s="41">
        <v>9</v>
      </c>
      <c r="C137" s="41">
        <v>9</v>
      </c>
      <c r="D137" s="41">
        <v>9</v>
      </c>
      <c r="E137" s="41">
        <v>9</v>
      </c>
      <c r="F137" s="41">
        <v>9</v>
      </c>
      <c r="G137" s="41">
        <v>9</v>
      </c>
      <c r="H137" s="41">
        <v>9</v>
      </c>
      <c r="I137" s="41">
        <v>28.5</v>
      </c>
      <c r="J137" s="41">
        <v>9</v>
      </c>
      <c r="AA137" s="40" t="s">
        <v>265</v>
      </c>
      <c r="AB137" s="41">
        <v>9</v>
      </c>
      <c r="AC137" s="41">
        <v>9</v>
      </c>
      <c r="AD137" s="41">
        <v>16</v>
      </c>
      <c r="AE137" s="41">
        <v>9</v>
      </c>
      <c r="AF137" s="41">
        <v>9</v>
      </c>
      <c r="AG137" s="41">
        <v>500013.9</v>
      </c>
      <c r="AH137" s="41">
        <v>30.5</v>
      </c>
      <c r="AI137" s="41">
        <v>499895.9</v>
      </c>
      <c r="AJ137" s="41">
        <v>9</v>
      </c>
    </row>
    <row r="138" spans="1:36" ht="13" thickBot="1" x14ac:dyDescent="0.3">
      <c r="A138" s="40" t="s">
        <v>268</v>
      </c>
      <c r="B138" s="41">
        <v>8</v>
      </c>
      <c r="C138" s="41">
        <v>8</v>
      </c>
      <c r="D138" s="41">
        <v>8</v>
      </c>
      <c r="E138" s="41">
        <v>8</v>
      </c>
      <c r="F138" s="41">
        <v>8</v>
      </c>
      <c r="G138" s="41">
        <v>8</v>
      </c>
      <c r="H138" s="41">
        <v>8</v>
      </c>
      <c r="I138" s="41">
        <v>27.5</v>
      </c>
      <c r="J138" s="41">
        <v>8</v>
      </c>
      <c r="AA138" s="40" t="s">
        <v>268</v>
      </c>
      <c r="AB138" s="41">
        <v>8</v>
      </c>
      <c r="AC138" s="41">
        <v>8</v>
      </c>
      <c r="AD138" s="41">
        <v>15</v>
      </c>
      <c r="AE138" s="41">
        <v>8</v>
      </c>
      <c r="AF138" s="41">
        <v>8</v>
      </c>
      <c r="AG138" s="41">
        <v>500013.4</v>
      </c>
      <c r="AH138" s="41">
        <v>29.5</v>
      </c>
      <c r="AI138" s="41">
        <v>499894.9</v>
      </c>
      <c r="AJ138" s="41">
        <v>8</v>
      </c>
    </row>
    <row r="139" spans="1:36" ht="13" thickBot="1" x14ac:dyDescent="0.3">
      <c r="A139" s="40" t="s">
        <v>271</v>
      </c>
      <c r="B139" s="41">
        <v>7</v>
      </c>
      <c r="C139" s="41">
        <v>7</v>
      </c>
      <c r="D139" s="41">
        <v>7</v>
      </c>
      <c r="E139" s="41">
        <v>7</v>
      </c>
      <c r="F139" s="41">
        <v>7</v>
      </c>
      <c r="G139" s="41">
        <v>7</v>
      </c>
      <c r="H139" s="41">
        <v>7</v>
      </c>
      <c r="I139" s="41">
        <v>13.5</v>
      </c>
      <c r="J139" s="41">
        <v>7</v>
      </c>
      <c r="AA139" s="40" t="s">
        <v>271</v>
      </c>
      <c r="AB139" s="41">
        <v>7</v>
      </c>
      <c r="AC139" s="41">
        <v>7</v>
      </c>
      <c r="AD139" s="41">
        <v>14</v>
      </c>
      <c r="AE139" s="41">
        <v>7</v>
      </c>
      <c r="AF139" s="41">
        <v>7</v>
      </c>
      <c r="AG139" s="41">
        <v>500012.9</v>
      </c>
      <c r="AH139" s="41">
        <v>28.5</v>
      </c>
      <c r="AI139" s="41">
        <v>499893.9</v>
      </c>
      <c r="AJ139" s="41">
        <v>7</v>
      </c>
    </row>
    <row r="140" spans="1:36" ht="13" thickBot="1" x14ac:dyDescent="0.3">
      <c r="A140" s="40" t="s">
        <v>274</v>
      </c>
      <c r="B140" s="41">
        <v>6</v>
      </c>
      <c r="C140" s="41">
        <v>6</v>
      </c>
      <c r="D140" s="41">
        <v>6</v>
      </c>
      <c r="E140" s="41">
        <v>6</v>
      </c>
      <c r="F140" s="41">
        <v>6</v>
      </c>
      <c r="G140" s="41">
        <v>6</v>
      </c>
      <c r="H140" s="41">
        <v>6</v>
      </c>
      <c r="I140" s="41">
        <v>12.5</v>
      </c>
      <c r="J140" s="41">
        <v>6</v>
      </c>
      <c r="AA140" s="40" t="s">
        <v>274</v>
      </c>
      <c r="AB140" s="41">
        <v>6</v>
      </c>
      <c r="AC140" s="41">
        <v>6</v>
      </c>
      <c r="AD140" s="41">
        <v>13</v>
      </c>
      <c r="AE140" s="41">
        <v>6</v>
      </c>
      <c r="AF140" s="41">
        <v>6</v>
      </c>
      <c r="AG140" s="41">
        <v>500012.4</v>
      </c>
      <c r="AH140" s="41">
        <v>27.5</v>
      </c>
      <c r="AI140" s="41">
        <v>499892.9</v>
      </c>
      <c r="AJ140" s="41">
        <v>6</v>
      </c>
    </row>
    <row r="141" spans="1:36" ht="13" thickBot="1" x14ac:dyDescent="0.3">
      <c r="A141" s="40" t="s">
        <v>277</v>
      </c>
      <c r="B141" s="41">
        <v>5</v>
      </c>
      <c r="C141" s="41">
        <v>5</v>
      </c>
      <c r="D141" s="41">
        <v>5</v>
      </c>
      <c r="E141" s="41">
        <v>5</v>
      </c>
      <c r="F141" s="41">
        <v>5</v>
      </c>
      <c r="G141" s="41">
        <v>5</v>
      </c>
      <c r="H141" s="41">
        <v>5</v>
      </c>
      <c r="I141" s="41">
        <v>5</v>
      </c>
      <c r="J141" s="41">
        <v>5</v>
      </c>
      <c r="AA141" s="40" t="s">
        <v>277</v>
      </c>
      <c r="AB141" s="41">
        <v>5</v>
      </c>
      <c r="AC141" s="41">
        <v>5</v>
      </c>
      <c r="AD141" s="41">
        <v>12</v>
      </c>
      <c r="AE141" s="41">
        <v>5</v>
      </c>
      <c r="AF141" s="41">
        <v>5</v>
      </c>
      <c r="AG141" s="41">
        <v>500011.9</v>
      </c>
      <c r="AH141" s="41">
        <v>26.5</v>
      </c>
      <c r="AI141" s="41">
        <v>499891.9</v>
      </c>
      <c r="AJ141" s="41">
        <v>5</v>
      </c>
    </row>
    <row r="142" spans="1:36" ht="13" thickBot="1" x14ac:dyDescent="0.3">
      <c r="A142" s="40" t="s">
        <v>279</v>
      </c>
      <c r="B142" s="41">
        <v>4</v>
      </c>
      <c r="C142" s="41">
        <v>4</v>
      </c>
      <c r="D142" s="41">
        <v>4</v>
      </c>
      <c r="E142" s="41">
        <v>4</v>
      </c>
      <c r="F142" s="41">
        <v>4</v>
      </c>
      <c r="G142" s="41">
        <v>4</v>
      </c>
      <c r="H142" s="41">
        <v>4</v>
      </c>
      <c r="I142" s="41">
        <v>4</v>
      </c>
      <c r="J142" s="41">
        <v>4</v>
      </c>
      <c r="AA142" s="40" t="s">
        <v>279</v>
      </c>
      <c r="AB142" s="41">
        <v>4</v>
      </c>
      <c r="AC142" s="41">
        <v>4</v>
      </c>
      <c r="AD142" s="41">
        <v>11</v>
      </c>
      <c r="AE142" s="41">
        <v>4</v>
      </c>
      <c r="AF142" s="41">
        <v>4</v>
      </c>
      <c r="AG142" s="41">
        <v>500006.40000000002</v>
      </c>
      <c r="AH142" s="41">
        <v>25.5</v>
      </c>
      <c r="AI142" s="41">
        <v>499890.9</v>
      </c>
      <c r="AJ142" s="41">
        <v>4</v>
      </c>
    </row>
    <row r="143" spans="1:36" ht="13" thickBot="1" x14ac:dyDescent="0.3">
      <c r="A143" s="40" t="s">
        <v>281</v>
      </c>
      <c r="B143" s="41">
        <v>3</v>
      </c>
      <c r="C143" s="41">
        <v>3</v>
      </c>
      <c r="D143" s="41">
        <v>3</v>
      </c>
      <c r="E143" s="41">
        <v>3</v>
      </c>
      <c r="F143" s="41">
        <v>3</v>
      </c>
      <c r="G143" s="41">
        <v>3</v>
      </c>
      <c r="H143" s="41">
        <v>3</v>
      </c>
      <c r="I143" s="41">
        <v>3</v>
      </c>
      <c r="J143" s="41">
        <v>3</v>
      </c>
      <c r="AA143" s="40" t="s">
        <v>281</v>
      </c>
      <c r="AB143" s="41">
        <v>3</v>
      </c>
      <c r="AC143" s="41">
        <v>3</v>
      </c>
      <c r="AD143" s="41">
        <v>10</v>
      </c>
      <c r="AE143" s="41">
        <v>3</v>
      </c>
      <c r="AF143" s="41">
        <v>3</v>
      </c>
      <c r="AG143" s="41">
        <v>500005.9</v>
      </c>
      <c r="AH143" s="41">
        <v>24.5</v>
      </c>
      <c r="AI143" s="41">
        <v>499889.9</v>
      </c>
      <c r="AJ143" s="41">
        <v>3</v>
      </c>
    </row>
    <row r="144" spans="1:36" ht="13" thickBot="1" x14ac:dyDescent="0.3">
      <c r="A144" s="40" t="s">
        <v>283</v>
      </c>
      <c r="B144" s="41">
        <v>2</v>
      </c>
      <c r="C144" s="41">
        <v>2</v>
      </c>
      <c r="D144" s="41">
        <v>2</v>
      </c>
      <c r="E144" s="41">
        <v>2</v>
      </c>
      <c r="F144" s="41">
        <v>2</v>
      </c>
      <c r="G144" s="41">
        <v>2</v>
      </c>
      <c r="H144" s="41">
        <v>2</v>
      </c>
      <c r="I144" s="41">
        <v>2</v>
      </c>
      <c r="J144" s="41">
        <v>2</v>
      </c>
      <c r="AA144" s="40" t="s">
        <v>283</v>
      </c>
      <c r="AB144" s="41">
        <v>2</v>
      </c>
      <c r="AC144" s="41">
        <v>2</v>
      </c>
      <c r="AD144" s="41">
        <v>9</v>
      </c>
      <c r="AE144" s="41">
        <v>2</v>
      </c>
      <c r="AF144" s="41">
        <v>2</v>
      </c>
      <c r="AG144" s="41">
        <v>500005.4</v>
      </c>
      <c r="AH144" s="41">
        <v>11.5</v>
      </c>
      <c r="AI144" s="41">
        <v>499888.9</v>
      </c>
      <c r="AJ144" s="41">
        <v>2</v>
      </c>
    </row>
    <row r="145" spans="1:40" ht="13" thickBot="1" x14ac:dyDescent="0.3">
      <c r="A145" s="40" t="s">
        <v>285</v>
      </c>
      <c r="B145" s="41">
        <v>1</v>
      </c>
      <c r="C145" s="41">
        <v>1</v>
      </c>
      <c r="D145" s="41">
        <v>1</v>
      </c>
      <c r="E145" s="41">
        <v>1</v>
      </c>
      <c r="F145" s="41">
        <v>1</v>
      </c>
      <c r="G145" s="41">
        <v>1</v>
      </c>
      <c r="H145" s="41">
        <v>1</v>
      </c>
      <c r="I145" s="41">
        <v>1</v>
      </c>
      <c r="J145" s="41">
        <v>1</v>
      </c>
      <c r="AA145" s="40" t="s">
        <v>285</v>
      </c>
      <c r="AB145" s="41">
        <v>1</v>
      </c>
      <c r="AC145" s="41">
        <v>1</v>
      </c>
      <c r="AD145" s="41">
        <v>8</v>
      </c>
      <c r="AE145" s="41">
        <v>1</v>
      </c>
      <c r="AF145" s="41">
        <v>1</v>
      </c>
      <c r="AG145" s="41">
        <v>500004.9</v>
      </c>
      <c r="AH145" s="41">
        <v>10.5</v>
      </c>
      <c r="AI145" s="41">
        <v>499887.9</v>
      </c>
      <c r="AJ145" s="41">
        <v>1</v>
      </c>
    </row>
    <row r="146" spans="1:40" ht="13" thickBot="1" x14ac:dyDescent="0.3">
      <c r="A146" s="40" t="s">
        <v>287</v>
      </c>
      <c r="B146" s="41">
        <v>0</v>
      </c>
      <c r="C146" s="41">
        <v>0</v>
      </c>
      <c r="D146" s="41">
        <v>0</v>
      </c>
      <c r="E146" s="41">
        <v>0</v>
      </c>
      <c r="F146" s="41">
        <v>0</v>
      </c>
      <c r="G146" s="41">
        <v>0</v>
      </c>
      <c r="H146" s="41">
        <v>0</v>
      </c>
      <c r="I146" s="41">
        <v>0</v>
      </c>
      <c r="J146" s="41">
        <v>0</v>
      </c>
      <c r="AA146" s="40" t="s">
        <v>287</v>
      </c>
      <c r="AB146" s="41">
        <v>0</v>
      </c>
      <c r="AC146" s="41">
        <v>0</v>
      </c>
      <c r="AD146" s="41">
        <v>0</v>
      </c>
      <c r="AE146" s="41">
        <v>0</v>
      </c>
      <c r="AF146" s="41">
        <v>0</v>
      </c>
      <c r="AG146" s="41">
        <v>500004.4</v>
      </c>
      <c r="AH146" s="41">
        <v>0</v>
      </c>
      <c r="AI146" s="41">
        <v>499886.9</v>
      </c>
      <c r="AJ146" s="41">
        <v>0</v>
      </c>
    </row>
    <row r="147" spans="1:40" ht="18.5" thickBot="1" x14ac:dyDescent="0.3">
      <c r="A147" s="36"/>
      <c r="AA147" s="36"/>
    </row>
    <row r="148" spans="1:40" ht="13" thickBot="1" x14ac:dyDescent="0.3">
      <c r="A148" s="40" t="s">
        <v>290</v>
      </c>
      <c r="B148" s="40" t="s">
        <v>58</v>
      </c>
      <c r="C148" s="40" t="s">
        <v>59</v>
      </c>
      <c r="D148" s="40" t="s">
        <v>60</v>
      </c>
      <c r="E148" s="40" t="s">
        <v>61</v>
      </c>
      <c r="F148" s="40" t="s">
        <v>62</v>
      </c>
      <c r="G148" s="40" t="s">
        <v>63</v>
      </c>
      <c r="H148" s="40" t="s">
        <v>64</v>
      </c>
      <c r="I148" s="40" t="s">
        <v>65</v>
      </c>
      <c r="J148" s="40" t="s">
        <v>66</v>
      </c>
      <c r="K148" s="40" t="s">
        <v>291</v>
      </c>
      <c r="L148" s="40" t="s">
        <v>292</v>
      </c>
      <c r="M148" s="40" t="s">
        <v>293</v>
      </c>
      <c r="N148" s="40" t="s">
        <v>294</v>
      </c>
      <c r="AA148" s="40" t="s">
        <v>290</v>
      </c>
      <c r="AB148" s="40" t="s">
        <v>58</v>
      </c>
      <c r="AC148" s="40" t="s">
        <v>59</v>
      </c>
      <c r="AD148" s="40" t="s">
        <v>60</v>
      </c>
      <c r="AE148" s="40" t="s">
        <v>61</v>
      </c>
      <c r="AF148" s="40" t="s">
        <v>62</v>
      </c>
      <c r="AG148" s="40" t="s">
        <v>63</v>
      </c>
      <c r="AH148" s="40" t="s">
        <v>64</v>
      </c>
      <c r="AI148" s="40" t="s">
        <v>65</v>
      </c>
      <c r="AJ148" s="40" t="s">
        <v>66</v>
      </c>
      <c r="AK148" s="40" t="s">
        <v>291</v>
      </c>
      <c r="AL148" s="40" t="s">
        <v>292</v>
      </c>
      <c r="AM148" s="40" t="s">
        <v>293</v>
      </c>
      <c r="AN148" s="40" t="s">
        <v>294</v>
      </c>
    </row>
    <row r="149" spans="1:40" ht="13" thickBot="1" x14ac:dyDescent="0.3">
      <c r="A149" s="40" t="s">
        <v>68</v>
      </c>
      <c r="B149" s="41">
        <v>12</v>
      </c>
      <c r="C149" s="41">
        <v>12</v>
      </c>
      <c r="D149" s="41">
        <v>43</v>
      </c>
      <c r="E149" s="41">
        <v>38</v>
      </c>
      <c r="F149" s="41">
        <v>37</v>
      </c>
      <c r="G149" s="41">
        <v>22</v>
      </c>
      <c r="H149" s="41">
        <v>499897.7</v>
      </c>
      <c r="I149" s="41">
        <v>5</v>
      </c>
      <c r="J149" s="41">
        <v>499844.7</v>
      </c>
      <c r="K149" s="41">
        <v>999911.4</v>
      </c>
      <c r="L149" s="41">
        <v>1000000</v>
      </c>
      <c r="M149" s="41">
        <v>88.6</v>
      </c>
      <c r="N149" s="41">
        <v>0.01</v>
      </c>
      <c r="AA149" s="40" t="s">
        <v>68</v>
      </c>
      <c r="AB149" s="41">
        <v>32</v>
      </c>
      <c r="AC149" s="41">
        <v>32</v>
      </c>
      <c r="AD149" s="41">
        <v>8</v>
      </c>
      <c r="AE149" s="41">
        <v>6</v>
      </c>
      <c r="AF149" s="41">
        <v>7</v>
      </c>
      <c r="AG149" s="41">
        <v>500025.4</v>
      </c>
      <c r="AH149" s="41">
        <v>24.5</v>
      </c>
      <c r="AI149" s="41">
        <v>499934.9</v>
      </c>
      <c r="AJ149" s="41">
        <v>18</v>
      </c>
      <c r="AK149" s="41">
        <v>1000087.9</v>
      </c>
      <c r="AL149" s="41">
        <v>1000000</v>
      </c>
      <c r="AM149" s="41">
        <v>-87.9</v>
      </c>
      <c r="AN149" s="41">
        <v>-0.01</v>
      </c>
    </row>
    <row r="150" spans="1:40" ht="13" thickBot="1" x14ac:dyDescent="0.3">
      <c r="A150" s="40" t="s">
        <v>69</v>
      </c>
      <c r="B150" s="41">
        <v>12</v>
      </c>
      <c r="C150" s="41">
        <v>12</v>
      </c>
      <c r="D150" s="41">
        <v>35</v>
      </c>
      <c r="E150" s="41">
        <v>39</v>
      </c>
      <c r="F150" s="41">
        <v>39</v>
      </c>
      <c r="G150" s="41">
        <v>11</v>
      </c>
      <c r="H150" s="41">
        <v>499878.2</v>
      </c>
      <c r="I150" s="41">
        <v>27.5</v>
      </c>
      <c r="J150" s="41">
        <v>499849.7</v>
      </c>
      <c r="K150" s="41">
        <v>999903.4</v>
      </c>
      <c r="L150" s="41">
        <v>1000000</v>
      </c>
      <c r="M150" s="41">
        <v>96.6</v>
      </c>
      <c r="N150" s="41">
        <v>0.01</v>
      </c>
      <c r="AA150" s="40" t="s">
        <v>69</v>
      </c>
      <c r="AB150" s="41">
        <v>32</v>
      </c>
      <c r="AC150" s="41">
        <v>32</v>
      </c>
      <c r="AD150" s="41">
        <v>16</v>
      </c>
      <c r="AE150" s="41">
        <v>5</v>
      </c>
      <c r="AF150" s="41">
        <v>5</v>
      </c>
      <c r="AG150" s="41">
        <v>500035.9</v>
      </c>
      <c r="AH150" s="41">
        <v>32.5</v>
      </c>
      <c r="AI150" s="41">
        <v>499923.9</v>
      </c>
      <c r="AJ150" s="41">
        <v>13</v>
      </c>
      <c r="AK150" s="41">
        <v>1000095.4</v>
      </c>
      <c r="AL150" s="41">
        <v>1000000</v>
      </c>
      <c r="AM150" s="41">
        <v>-95.4</v>
      </c>
      <c r="AN150" s="41">
        <v>-0.01</v>
      </c>
    </row>
    <row r="151" spans="1:40" ht="13" thickBot="1" x14ac:dyDescent="0.3">
      <c r="A151" s="40" t="s">
        <v>70</v>
      </c>
      <c r="B151" s="41">
        <v>12</v>
      </c>
      <c r="C151" s="41">
        <v>12</v>
      </c>
      <c r="D151" s="41">
        <v>39</v>
      </c>
      <c r="E151" s="41">
        <v>40</v>
      </c>
      <c r="F151" s="41">
        <v>39</v>
      </c>
      <c r="G151" s="41">
        <v>9</v>
      </c>
      <c r="H151" s="41">
        <v>499896.7</v>
      </c>
      <c r="I151" s="41">
        <v>12.5</v>
      </c>
      <c r="J151" s="41">
        <v>499844.7</v>
      </c>
      <c r="K151" s="41">
        <v>999904.9</v>
      </c>
      <c r="L151" s="41">
        <v>1000000</v>
      </c>
      <c r="M151" s="41">
        <v>95.1</v>
      </c>
      <c r="N151" s="41">
        <v>0.01</v>
      </c>
      <c r="AA151" s="40" t="s">
        <v>70</v>
      </c>
      <c r="AB151" s="41">
        <v>32</v>
      </c>
      <c r="AC151" s="41">
        <v>32</v>
      </c>
      <c r="AD151" s="41">
        <v>12</v>
      </c>
      <c r="AE151" s="41">
        <v>4</v>
      </c>
      <c r="AF151" s="41">
        <v>5</v>
      </c>
      <c r="AG151" s="41">
        <v>500036.9</v>
      </c>
      <c r="AH151" s="41">
        <v>25.5</v>
      </c>
      <c r="AI151" s="41">
        <v>499927.4</v>
      </c>
      <c r="AJ151" s="41">
        <v>18</v>
      </c>
      <c r="AK151" s="41">
        <v>1000092.9</v>
      </c>
      <c r="AL151" s="41">
        <v>1000000</v>
      </c>
      <c r="AM151" s="41">
        <v>-92.9</v>
      </c>
      <c r="AN151" s="41">
        <v>-0.01</v>
      </c>
    </row>
    <row r="152" spans="1:40" ht="13" thickBot="1" x14ac:dyDescent="0.3">
      <c r="A152" s="40" t="s">
        <v>71</v>
      </c>
      <c r="B152" s="41">
        <v>12</v>
      </c>
      <c r="C152" s="41">
        <v>12</v>
      </c>
      <c r="D152" s="41">
        <v>31</v>
      </c>
      <c r="E152" s="41">
        <v>38</v>
      </c>
      <c r="F152" s="41">
        <v>37</v>
      </c>
      <c r="G152" s="41">
        <v>42</v>
      </c>
      <c r="H152" s="41">
        <v>499900.2</v>
      </c>
      <c r="I152" s="41">
        <v>13.5</v>
      </c>
      <c r="J152" s="41">
        <v>499842.7</v>
      </c>
      <c r="K152" s="41">
        <v>999928.4</v>
      </c>
      <c r="L152" s="41">
        <v>1000000</v>
      </c>
      <c r="M152" s="41">
        <v>71.599999999999994</v>
      </c>
      <c r="N152" s="41">
        <v>0.01</v>
      </c>
      <c r="AA152" s="40" t="s">
        <v>71</v>
      </c>
      <c r="AB152" s="41">
        <v>32</v>
      </c>
      <c r="AC152" s="41">
        <v>32</v>
      </c>
      <c r="AD152" s="41">
        <v>20</v>
      </c>
      <c r="AE152" s="41">
        <v>6</v>
      </c>
      <c r="AF152" s="41">
        <v>7</v>
      </c>
      <c r="AG152" s="41">
        <v>500005.4</v>
      </c>
      <c r="AH152" s="41">
        <v>10.5</v>
      </c>
      <c r="AI152" s="41">
        <v>499926.4</v>
      </c>
      <c r="AJ152" s="41">
        <v>20</v>
      </c>
      <c r="AK152" s="41">
        <v>1000059.4</v>
      </c>
      <c r="AL152" s="41">
        <v>1000000</v>
      </c>
      <c r="AM152" s="41">
        <v>-59.4</v>
      </c>
      <c r="AN152" s="41">
        <v>-0.01</v>
      </c>
    </row>
    <row r="153" spans="1:40" ht="13" thickBot="1" x14ac:dyDescent="0.3">
      <c r="A153" s="40" t="s">
        <v>72</v>
      </c>
      <c r="B153" s="41">
        <v>12</v>
      </c>
      <c r="C153" s="41">
        <v>12</v>
      </c>
      <c r="D153" s="41">
        <v>51</v>
      </c>
      <c r="E153" s="41">
        <v>44</v>
      </c>
      <c r="F153" s="41">
        <v>43</v>
      </c>
      <c r="G153" s="41">
        <v>44</v>
      </c>
      <c r="H153" s="41">
        <v>499828.7</v>
      </c>
      <c r="I153" s="41">
        <v>38.5</v>
      </c>
      <c r="J153" s="41">
        <v>499861.7</v>
      </c>
      <c r="K153" s="41">
        <v>999934.9</v>
      </c>
      <c r="L153" s="41">
        <v>1000000</v>
      </c>
      <c r="M153" s="41">
        <v>65.099999999999994</v>
      </c>
      <c r="N153" s="41">
        <v>0.01</v>
      </c>
      <c r="AA153" s="40" t="s">
        <v>72</v>
      </c>
      <c r="AB153" s="41">
        <v>32</v>
      </c>
      <c r="AC153" s="41">
        <v>32</v>
      </c>
      <c r="AD153" s="41">
        <v>0</v>
      </c>
      <c r="AE153" s="41">
        <v>0</v>
      </c>
      <c r="AF153" s="41">
        <v>1</v>
      </c>
      <c r="AG153" s="41">
        <v>500004.4</v>
      </c>
      <c r="AH153" s="41">
        <v>82</v>
      </c>
      <c r="AI153" s="41">
        <v>499912.9</v>
      </c>
      <c r="AJ153" s="41">
        <v>1</v>
      </c>
      <c r="AK153" s="41">
        <v>1000065.4</v>
      </c>
      <c r="AL153" s="41">
        <v>1000000</v>
      </c>
      <c r="AM153" s="41">
        <v>-65.400000000000006</v>
      </c>
      <c r="AN153" s="41">
        <v>-0.01</v>
      </c>
    </row>
    <row r="154" spans="1:40" ht="13" thickBot="1" x14ac:dyDescent="0.3">
      <c r="A154" s="40" t="s">
        <v>73</v>
      </c>
      <c r="B154" s="41">
        <v>12</v>
      </c>
      <c r="C154" s="41">
        <v>12</v>
      </c>
      <c r="D154" s="41">
        <v>15</v>
      </c>
      <c r="E154" s="41">
        <v>41</v>
      </c>
      <c r="F154" s="41">
        <v>40</v>
      </c>
      <c r="G154" s="41">
        <v>28</v>
      </c>
      <c r="H154" s="41">
        <v>499899.2</v>
      </c>
      <c r="I154" s="41">
        <v>13.5</v>
      </c>
      <c r="J154" s="41">
        <v>499843.7</v>
      </c>
      <c r="K154" s="41">
        <v>999904.4</v>
      </c>
      <c r="L154" s="41">
        <v>1000000</v>
      </c>
      <c r="M154" s="41">
        <v>95.6</v>
      </c>
      <c r="N154" s="41">
        <v>0.01</v>
      </c>
      <c r="AA154" s="40" t="s">
        <v>73</v>
      </c>
      <c r="AB154" s="41">
        <v>32</v>
      </c>
      <c r="AC154" s="41">
        <v>32</v>
      </c>
      <c r="AD154" s="41">
        <v>36</v>
      </c>
      <c r="AE154" s="41">
        <v>3</v>
      </c>
      <c r="AF154" s="41">
        <v>4</v>
      </c>
      <c r="AG154" s="41">
        <v>500022.4</v>
      </c>
      <c r="AH154" s="41">
        <v>11.5</v>
      </c>
      <c r="AI154" s="41">
        <v>499926.4</v>
      </c>
      <c r="AJ154" s="41">
        <v>19</v>
      </c>
      <c r="AK154" s="41">
        <v>1000086.4</v>
      </c>
      <c r="AL154" s="41">
        <v>1000000</v>
      </c>
      <c r="AM154" s="41">
        <v>-86.4</v>
      </c>
      <c r="AN154" s="41">
        <v>-0.01</v>
      </c>
    </row>
    <row r="155" spans="1:40" ht="13" thickBot="1" x14ac:dyDescent="0.3">
      <c r="A155" s="40" t="s">
        <v>74</v>
      </c>
      <c r="B155" s="41">
        <v>12</v>
      </c>
      <c r="C155" s="41">
        <v>12</v>
      </c>
      <c r="D155" s="41">
        <v>16</v>
      </c>
      <c r="E155" s="41">
        <v>41</v>
      </c>
      <c r="F155" s="41">
        <v>40</v>
      </c>
      <c r="G155" s="41">
        <v>42</v>
      </c>
      <c r="H155" s="41">
        <v>499910.7</v>
      </c>
      <c r="I155" s="41">
        <v>12.5</v>
      </c>
      <c r="J155" s="41">
        <v>499842.7</v>
      </c>
      <c r="K155" s="41">
        <v>999928.9</v>
      </c>
      <c r="L155" s="41">
        <v>1000000</v>
      </c>
      <c r="M155" s="41">
        <v>71.099999999999994</v>
      </c>
      <c r="N155" s="41">
        <v>0.01</v>
      </c>
      <c r="AA155" s="40" t="s">
        <v>74</v>
      </c>
      <c r="AB155" s="41">
        <v>32</v>
      </c>
      <c r="AC155" s="41">
        <v>32</v>
      </c>
      <c r="AD155" s="41">
        <v>35</v>
      </c>
      <c r="AE155" s="41">
        <v>3</v>
      </c>
      <c r="AF155" s="41">
        <v>4</v>
      </c>
      <c r="AG155" s="41">
        <v>500005.4</v>
      </c>
      <c r="AH155" s="41">
        <v>0</v>
      </c>
      <c r="AI155" s="41">
        <v>499927.4</v>
      </c>
      <c r="AJ155" s="41">
        <v>20</v>
      </c>
      <c r="AK155" s="41">
        <v>1000058.9</v>
      </c>
      <c r="AL155" s="41">
        <v>1000000</v>
      </c>
      <c r="AM155" s="41">
        <v>-58.9</v>
      </c>
      <c r="AN155" s="41">
        <v>-0.01</v>
      </c>
    </row>
    <row r="156" spans="1:40" ht="13" thickBot="1" x14ac:dyDescent="0.3">
      <c r="A156" s="40" t="s">
        <v>75</v>
      </c>
      <c r="B156" s="41">
        <v>12</v>
      </c>
      <c r="C156" s="41">
        <v>12</v>
      </c>
      <c r="D156" s="41">
        <v>26</v>
      </c>
      <c r="E156" s="41">
        <v>43</v>
      </c>
      <c r="F156" s="41">
        <v>43</v>
      </c>
      <c r="G156" s="41">
        <v>33</v>
      </c>
      <c r="H156" s="41">
        <v>499910.7</v>
      </c>
      <c r="I156" s="41">
        <v>27.5</v>
      </c>
      <c r="J156" s="41">
        <v>499848.7</v>
      </c>
      <c r="K156" s="41">
        <v>999955.9</v>
      </c>
      <c r="L156" s="41">
        <v>1000000</v>
      </c>
      <c r="M156" s="41">
        <v>44.1</v>
      </c>
      <c r="N156" s="41">
        <v>0</v>
      </c>
      <c r="AA156" s="40" t="s">
        <v>75</v>
      </c>
      <c r="AB156" s="41">
        <v>32</v>
      </c>
      <c r="AC156" s="41">
        <v>32</v>
      </c>
      <c r="AD156" s="41">
        <v>25</v>
      </c>
      <c r="AE156" s="41">
        <v>1</v>
      </c>
      <c r="AF156" s="41">
        <v>1</v>
      </c>
      <c r="AG156" s="41">
        <v>500014.9</v>
      </c>
      <c r="AH156" s="41">
        <v>0</v>
      </c>
      <c r="AI156" s="41">
        <v>499923.9</v>
      </c>
      <c r="AJ156" s="41">
        <v>14</v>
      </c>
      <c r="AK156" s="41">
        <v>1000043.9</v>
      </c>
      <c r="AL156" s="41">
        <v>1000000</v>
      </c>
      <c r="AM156" s="41">
        <v>-43.9</v>
      </c>
      <c r="AN156" s="41">
        <v>0</v>
      </c>
    </row>
    <row r="157" spans="1:40" ht="13" thickBot="1" x14ac:dyDescent="0.3">
      <c r="A157" s="40" t="s">
        <v>76</v>
      </c>
      <c r="B157" s="41">
        <v>12</v>
      </c>
      <c r="C157" s="41">
        <v>12</v>
      </c>
      <c r="D157" s="41">
        <v>19</v>
      </c>
      <c r="E157" s="41">
        <v>44</v>
      </c>
      <c r="F157" s="41">
        <v>43</v>
      </c>
      <c r="G157" s="41">
        <v>43</v>
      </c>
      <c r="H157" s="41">
        <v>499900.2</v>
      </c>
      <c r="I157" s="41">
        <v>30.5</v>
      </c>
      <c r="J157" s="41">
        <v>499854.7</v>
      </c>
      <c r="K157" s="41">
        <v>999958.4</v>
      </c>
      <c r="L157" s="41">
        <v>1000000</v>
      </c>
      <c r="M157" s="41">
        <v>41.6</v>
      </c>
      <c r="N157" s="41">
        <v>0</v>
      </c>
      <c r="AA157" s="40" t="s">
        <v>76</v>
      </c>
      <c r="AB157" s="41">
        <v>32</v>
      </c>
      <c r="AC157" s="41">
        <v>32</v>
      </c>
      <c r="AD157" s="41">
        <v>32</v>
      </c>
      <c r="AE157" s="41">
        <v>0</v>
      </c>
      <c r="AF157" s="41">
        <v>1</v>
      </c>
      <c r="AG157" s="41">
        <v>500004.9</v>
      </c>
      <c r="AH157" s="41">
        <v>10.5</v>
      </c>
      <c r="AI157" s="41">
        <v>499920.9</v>
      </c>
      <c r="AJ157" s="41">
        <v>8</v>
      </c>
      <c r="AK157" s="41">
        <v>1000041.4</v>
      </c>
      <c r="AL157" s="41">
        <v>1000000</v>
      </c>
      <c r="AM157" s="41">
        <v>-41.4</v>
      </c>
      <c r="AN157" s="41">
        <v>0</v>
      </c>
    </row>
    <row r="158" spans="1:40" ht="13" thickBot="1" x14ac:dyDescent="0.3">
      <c r="A158" s="40" t="s">
        <v>77</v>
      </c>
      <c r="B158" s="41">
        <v>12</v>
      </c>
      <c r="C158" s="41">
        <v>12</v>
      </c>
      <c r="D158" s="41">
        <v>24</v>
      </c>
      <c r="E158" s="41">
        <v>44</v>
      </c>
      <c r="F158" s="41">
        <v>43</v>
      </c>
      <c r="G158" s="41">
        <v>44</v>
      </c>
      <c r="H158" s="41">
        <v>499849.2</v>
      </c>
      <c r="I158" s="41">
        <v>37.5</v>
      </c>
      <c r="J158" s="41">
        <v>499861.7</v>
      </c>
      <c r="K158" s="41">
        <v>999927.4</v>
      </c>
      <c r="L158" s="41">
        <v>1000000</v>
      </c>
      <c r="M158" s="41">
        <v>72.599999999999994</v>
      </c>
      <c r="N158" s="41">
        <v>0.01</v>
      </c>
      <c r="AA158" s="40" t="s">
        <v>77</v>
      </c>
      <c r="AB158" s="41">
        <v>32</v>
      </c>
      <c r="AC158" s="41">
        <v>32</v>
      </c>
      <c r="AD158" s="41">
        <v>27</v>
      </c>
      <c r="AE158" s="41">
        <v>0</v>
      </c>
      <c r="AF158" s="41">
        <v>1</v>
      </c>
      <c r="AG158" s="41">
        <v>500004.4</v>
      </c>
      <c r="AH158" s="41">
        <v>61.5</v>
      </c>
      <c r="AI158" s="41">
        <v>499913.9</v>
      </c>
      <c r="AJ158" s="41">
        <v>1</v>
      </c>
      <c r="AK158" s="41">
        <v>1000072.9</v>
      </c>
      <c r="AL158" s="41">
        <v>1000000</v>
      </c>
      <c r="AM158" s="41">
        <v>-72.900000000000006</v>
      </c>
      <c r="AN158" s="41">
        <v>-0.01</v>
      </c>
    </row>
    <row r="159" spans="1:40" ht="13" thickBot="1" x14ac:dyDescent="0.3">
      <c r="A159" s="40" t="s">
        <v>78</v>
      </c>
      <c r="B159" s="41">
        <v>12</v>
      </c>
      <c r="C159" s="41">
        <v>12</v>
      </c>
      <c r="D159" s="41">
        <v>11</v>
      </c>
      <c r="E159" s="41">
        <v>26</v>
      </c>
      <c r="F159" s="41">
        <v>26</v>
      </c>
      <c r="G159" s="41">
        <v>10</v>
      </c>
      <c r="H159" s="41">
        <v>499910.7</v>
      </c>
      <c r="I159" s="41">
        <v>30.5</v>
      </c>
      <c r="J159" s="41">
        <v>499842.7</v>
      </c>
      <c r="K159" s="41">
        <v>999880.9</v>
      </c>
      <c r="L159" s="41">
        <v>1000000</v>
      </c>
      <c r="M159" s="41">
        <v>119.1</v>
      </c>
      <c r="N159" s="41">
        <v>0.01</v>
      </c>
      <c r="AA159" s="40" t="s">
        <v>78</v>
      </c>
      <c r="AB159" s="41">
        <v>32</v>
      </c>
      <c r="AC159" s="41">
        <v>32</v>
      </c>
      <c r="AD159" s="41">
        <v>40</v>
      </c>
      <c r="AE159" s="41">
        <v>18</v>
      </c>
      <c r="AF159" s="41">
        <v>18</v>
      </c>
      <c r="AG159" s="41">
        <v>500036.4</v>
      </c>
      <c r="AH159" s="41">
        <v>0</v>
      </c>
      <c r="AI159" s="41">
        <v>499920.9</v>
      </c>
      <c r="AJ159" s="41">
        <v>20</v>
      </c>
      <c r="AK159" s="41">
        <v>1000117.4</v>
      </c>
      <c r="AL159" s="41">
        <v>1000000</v>
      </c>
      <c r="AM159" s="41">
        <v>-117.4</v>
      </c>
      <c r="AN159" s="41">
        <v>-0.01</v>
      </c>
    </row>
    <row r="160" spans="1:40" ht="13" thickBot="1" x14ac:dyDescent="0.3">
      <c r="A160" s="40" t="s">
        <v>79</v>
      </c>
      <c r="B160" s="41">
        <v>12</v>
      </c>
      <c r="C160" s="41">
        <v>12</v>
      </c>
      <c r="D160" s="41">
        <v>11</v>
      </c>
      <c r="E160" s="41">
        <v>27</v>
      </c>
      <c r="F160" s="41">
        <v>27</v>
      </c>
      <c r="G160" s="41">
        <v>25</v>
      </c>
      <c r="H160" s="41">
        <v>499899.2</v>
      </c>
      <c r="I160" s="41">
        <v>31.5</v>
      </c>
      <c r="J160" s="41">
        <v>499845.7</v>
      </c>
      <c r="K160" s="41">
        <v>999890.4</v>
      </c>
      <c r="L160" s="41">
        <v>1000000</v>
      </c>
      <c r="M160" s="41">
        <v>109.6</v>
      </c>
      <c r="N160" s="41">
        <v>0.01</v>
      </c>
      <c r="AA160" s="40" t="s">
        <v>79</v>
      </c>
      <c r="AB160" s="41">
        <v>32</v>
      </c>
      <c r="AC160" s="41">
        <v>32</v>
      </c>
      <c r="AD160" s="41">
        <v>40</v>
      </c>
      <c r="AE160" s="41">
        <v>17</v>
      </c>
      <c r="AF160" s="41">
        <v>17</v>
      </c>
      <c r="AG160" s="41">
        <v>500023.9</v>
      </c>
      <c r="AH160" s="41">
        <v>11.5</v>
      </c>
      <c r="AI160" s="41">
        <v>499919.9</v>
      </c>
      <c r="AJ160" s="41">
        <v>17</v>
      </c>
      <c r="AK160" s="41">
        <v>1000110.4</v>
      </c>
      <c r="AL160" s="41">
        <v>1000000</v>
      </c>
      <c r="AM160" s="41">
        <v>-110.4</v>
      </c>
      <c r="AN160" s="41">
        <v>-0.01</v>
      </c>
    </row>
    <row r="161" spans="1:40" ht="13" thickBot="1" x14ac:dyDescent="0.3">
      <c r="A161" s="40" t="s">
        <v>80</v>
      </c>
      <c r="B161" s="41">
        <v>12</v>
      </c>
      <c r="C161" s="41">
        <v>12</v>
      </c>
      <c r="D161" s="41">
        <v>12</v>
      </c>
      <c r="E161" s="41">
        <v>36</v>
      </c>
      <c r="F161" s="41">
        <v>33</v>
      </c>
      <c r="G161" s="41">
        <v>42</v>
      </c>
      <c r="H161" s="41">
        <v>499876.2</v>
      </c>
      <c r="I161" s="41">
        <v>32.5</v>
      </c>
      <c r="J161" s="41">
        <v>499846.7</v>
      </c>
      <c r="K161" s="41">
        <v>999902.4</v>
      </c>
      <c r="L161" s="41">
        <v>1000000</v>
      </c>
      <c r="M161" s="41">
        <v>97.6</v>
      </c>
      <c r="N161" s="41">
        <v>0.01</v>
      </c>
      <c r="AA161" s="40" t="s">
        <v>80</v>
      </c>
      <c r="AB161" s="41">
        <v>32</v>
      </c>
      <c r="AC161" s="41">
        <v>32</v>
      </c>
      <c r="AD161" s="41">
        <v>39</v>
      </c>
      <c r="AE161" s="41">
        <v>8</v>
      </c>
      <c r="AF161" s="41">
        <v>11</v>
      </c>
      <c r="AG161" s="41">
        <v>500005.4</v>
      </c>
      <c r="AH161" s="41">
        <v>34.5</v>
      </c>
      <c r="AI161" s="41">
        <v>499918.9</v>
      </c>
      <c r="AJ161" s="41">
        <v>16</v>
      </c>
      <c r="AK161" s="41">
        <v>1000096.9</v>
      </c>
      <c r="AL161" s="41">
        <v>1000000</v>
      </c>
      <c r="AM161" s="41">
        <v>-96.9</v>
      </c>
      <c r="AN161" s="41">
        <v>-0.01</v>
      </c>
    </row>
    <row r="162" spans="1:40" ht="13" thickBot="1" x14ac:dyDescent="0.3">
      <c r="A162" s="40" t="s">
        <v>81</v>
      </c>
      <c r="B162" s="41">
        <v>41</v>
      </c>
      <c r="C162" s="41">
        <v>41</v>
      </c>
      <c r="D162" s="41">
        <v>33</v>
      </c>
      <c r="E162" s="41">
        <v>37</v>
      </c>
      <c r="F162" s="41">
        <v>37</v>
      </c>
      <c r="G162" s="41">
        <v>42</v>
      </c>
      <c r="H162" s="41">
        <v>499818.7</v>
      </c>
      <c r="I162" s="41">
        <v>46.5</v>
      </c>
      <c r="J162" s="41">
        <v>499853.7</v>
      </c>
      <c r="K162" s="41">
        <v>999949.9</v>
      </c>
      <c r="L162" s="41">
        <v>1000000</v>
      </c>
      <c r="M162" s="41">
        <v>50.1</v>
      </c>
      <c r="N162" s="41">
        <v>0.01</v>
      </c>
      <c r="AA162" s="40" t="s">
        <v>81</v>
      </c>
      <c r="AB162" s="41">
        <v>3</v>
      </c>
      <c r="AC162" s="41">
        <v>3</v>
      </c>
      <c r="AD162" s="41">
        <v>18</v>
      </c>
      <c r="AE162" s="41">
        <v>7</v>
      </c>
      <c r="AF162" s="41">
        <v>7</v>
      </c>
      <c r="AG162" s="41">
        <v>500005.4</v>
      </c>
      <c r="AH162" s="41">
        <v>92</v>
      </c>
      <c r="AI162" s="41">
        <v>499904.9</v>
      </c>
      <c r="AJ162" s="41">
        <v>9</v>
      </c>
      <c r="AK162" s="41">
        <v>1000049.4</v>
      </c>
      <c r="AL162" s="41">
        <v>1000000</v>
      </c>
      <c r="AM162" s="41">
        <v>-49.4</v>
      </c>
      <c r="AN162" s="41">
        <v>0</v>
      </c>
    </row>
    <row r="163" spans="1:40" ht="13" thickBot="1" x14ac:dyDescent="0.3">
      <c r="A163" s="40" t="s">
        <v>82</v>
      </c>
      <c r="B163" s="41">
        <v>41</v>
      </c>
      <c r="C163" s="41">
        <v>41</v>
      </c>
      <c r="D163" s="41">
        <v>34</v>
      </c>
      <c r="E163" s="41">
        <v>44</v>
      </c>
      <c r="F163" s="41">
        <v>37</v>
      </c>
      <c r="G163" s="41">
        <v>36</v>
      </c>
      <c r="H163" s="41">
        <v>499831.7</v>
      </c>
      <c r="I163" s="41">
        <v>49.5</v>
      </c>
      <c r="J163" s="41">
        <v>499854.7</v>
      </c>
      <c r="K163" s="41">
        <v>999968.9</v>
      </c>
      <c r="L163" s="41">
        <v>1000000</v>
      </c>
      <c r="M163" s="41">
        <v>31.1</v>
      </c>
      <c r="N163" s="41">
        <v>0</v>
      </c>
      <c r="AA163" s="40" t="s">
        <v>82</v>
      </c>
      <c r="AB163" s="41">
        <v>3</v>
      </c>
      <c r="AC163" s="41">
        <v>3</v>
      </c>
      <c r="AD163" s="41">
        <v>17</v>
      </c>
      <c r="AE163" s="41">
        <v>0</v>
      </c>
      <c r="AF163" s="41">
        <v>7</v>
      </c>
      <c r="AG163" s="41">
        <v>500013.4</v>
      </c>
      <c r="AH163" s="41">
        <v>79</v>
      </c>
      <c r="AI163" s="41">
        <v>499901.9</v>
      </c>
      <c r="AJ163" s="41">
        <v>8</v>
      </c>
      <c r="AK163" s="41">
        <v>1000032.4</v>
      </c>
      <c r="AL163" s="41">
        <v>1000000</v>
      </c>
      <c r="AM163" s="41">
        <v>-32.4</v>
      </c>
      <c r="AN163" s="41">
        <v>0</v>
      </c>
    </row>
    <row r="164" spans="1:40" ht="13" thickBot="1" x14ac:dyDescent="0.3">
      <c r="A164" s="40" t="s">
        <v>83</v>
      </c>
      <c r="B164" s="41">
        <v>40</v>
      </c>
      <c r="C164" s="41">
        <v>40</v>
      </c>
      <c r="D164" s="41">
        <v>35</v>
      </c>
      <c r="E164" s="41">
        <v>32</v>
      </c>
      <c r="F164" s="41">
        <v>31</v>
      </c>
      <c r="G164" s="41">
        <v>34</v>
      </c>
      <c r="H164" s="41">
        <v>499828.7</v>
      </c>
      <c r="I164" s="41">
        <v>51.5</v>
      </c>
      <c r="J164" s="41">
        <v>499849.7</v>
      </c>
      <c r="K164" s="41">
        <v>999941.9</v>
      </c>
      <c r="L164" s="41">
        <v>1000000</v>
      </c>
      <c r="M164" s="41">
        <v>58.1</v>
      </c>
      <c r="N164" s="41">
        <v>0.01</v>
      </c>
      <c r="AA164" s="40" t="s">
        <v>83</v>
      </c>
      <c r="AB164" s="41">
        <v>4</v>
      </c>
      <c r="AC164" s="41">
        <v>4</v>
      </c>
      <c r="AD164" s="41">
        <v>16</v>
      </c>
      <c r="AE164" s="41">
        <v>12</v>
      </c>
      <c r="AF164" s="41">
        <v>13</v>
      </c>
      <c r="AG164" s="41">
        <v>500014.4</v>
      </c>
      <c r="AH164" s="41">
        <v>82</v>
      </c>
      <c r="AI164" s="41">
        <v>499899.9</v>
      </c>
      <c r="AJ164" s="41">
        <v>13</v>
      </c>
      <c r="AK164" s="41">
        <v>1000058.4</v>
      </c>
      <c r="AL164" s="41">
        <v>1000000</v>
      </c>
      <c r="AM164" s="41">
        <v>-58.4</v>
      </c>
      <c r="AN164" s="41">
        <v>-0.01</v>
      </c>
    </row>
    <row r="165" spans="1:40" ht="13" thickBot="1" x14ac:dyDescent="0.3">
      <c r="A165" s="40" t="s">
        <v>84</v>
      </c>
      <c r="B165" s="41">
        <v>41</v>
      </c>
      <c r="C165" s="41">
        <v>41</v>
      </c>
      <c r="D165" s="41">
        <v>38</v>
      </c>
      <c r="E165" s="41">
        <v>34</v>
      </c>
      <c r="F165" s="41">
        <v>32</v>
      </c>
      <c r="G165" s="41">
        <v>39</v>
      </c>
      <c r="H165" s="41">
        <v>499828.7</v>
      </c>
      <c r="I165" s="41">
        <v>48.5</v>
      </c>
      <c r="J165" s="41">
        <v>499850.7</v>
      </c>
      <c r="K165" s="41">
        <v>999952.9</v>
      </c>
      <c r="L165" s="41">
        <v>1000000</v>
      </c>
      <c r="M165" s="41">
        <v>47.1</v>
      </c>
      <c r="N165" s="41">
        <v>0</v>
      </c>
      <c r="AA165" s="40" t="s">
        <v>84</v>
      </c>
      <c r="AB165" s="41">
        <v>3</v>
      </c>
      <c r="AC165" s="41">
        <v>3</v>
      </c>
      <c r="AD165" s="41">
        <v>13</v>
      </c>
      <c r="AE165" s="41">
        <v>10</v>
      </c>
      <c r="AF165" s="41">
        <v>12</v>
      </c>
      <c r="AG165" s="41">
        <v>500011.9</v>
      </c>
      <c r="AH165" s="41">
        <v>82</v>
      </c>
      <c r="AI165" s="41">
        <v>499902.9</v>
      </c>
      <c r="AJ165" s="41">
        <v>12</v>
      </c>
      <c r="AK165" s="41">
        <v>1000049.9</v>
      </c>
      <c r="AL165" s="41">
        <v>1000000</v>
      </c>
      <c r="AM165" s="41">
        <v>-49.9</v>
      </c>
      <c r="AN165" s="41">
        <v>0</v>
      </c>
    </row>
    <row r="166" spans="1:40" ht="13" thickBot="1" x14ac:dyDescent="0.3">
      <c r="A166" s="40" t="s">
        <v>85</v>
      </c>
      <c r="B166" s="41">
        <v>41</v>
      </c>
      <c r="C166" s="41">
        <v>41</v>
      </c>
      <c r="D166" s="41">
        <v>34</v>
      </c>
      <c r="E166" s="41">
        <v>38</v>
      </c>
      <c r="F166" s="41">
        <v>36</v>
      </c>
      <c r="G166" s="41">
        <v>44</v>
      </c>
      <c r="H166" s="41">
        <v>499877.2</v>
      </c>
      <c r="I166" s="41">
        <v>46.5</v>
      </c>
      <c r="J166" s="41">
        <v>499853.7</v>
      </c>
      <c r="K166" s="41">
        <v>1000011.4</v>
      </c>
      <c r="L166" s="41">
        <v>1000000</v>
      </c>
      <c r="M166" s="41">
        <v>-11.4</v>
      </c>
      <c r="N166" s="41">
        <v>0</v>
      </c>
      <c r="AA166" s="40" t="s">
        <v>85</v>
      </c>
      <c r="AB166" s="41">
        <v>3</v>
      </c>
      <c r="AC166" s="41">
        <v>3</v>
      </c>
      <c r="AD166" s="41">
        <v>17</v>
      </c>
      <c r="AE166" s="41">
        <v>6</v>
      </c>
      <c r="AF166" s="41">
        <v>8</v>
      </c>
      <c r="AG166" s="41">
        <v>500004.4</v>
      </c>
      <c r="AH166" s="41">
        <v>33.5</v>
      </c>
      <c r="AI166" s="41">
        <v>499904.9</v>
      </c>
      <c r="AJ166" s="41">
        <v>9</v>
      </c>
      <c r="AK166" s="41">
        <v>999988.9</v>
      </c>
      <c r="AL166" s="41">
        <v>1000000</v>
      </c>
      <c r="AM166" s="41">
        <v>11.1</v>
      </c>
      <c r="AN166" s="41">
        <v>0</v>
      </c>
    </row>
    <row r="167" spans="1:40" ht="13" thickBot="1" x14ac:dyDescent="0.3">
      <c r="A167" s="40" t="s">
        <v>86</v>
      </c>
      <c r="B167" s="41">
        <v>41</v>
      </c>
      <c r="C167" s="41">
        <v>41</v>
      </c>
      <c r="D167" s="41">
        <v>38</v>
      </c>
      <c r="E167" s="41">
        <v>42</v>
      </c>
      <c r="F167" s="41">
        <v>44</v>
      </c>
      <c r="G167" s="41">
        <v>44</v>
      </c>
      <c r="H167" s="41">
        <v>499910.7</v>
      </c>
      <c r="I167" s="41">
        <v>54.5</v>
      </c>
      <c r="J167" s="41">
        <v>499862.7</v>
      </c>
      <c r="K167" s="41">
        <v>1000077.9</v>
      </c>
      <c r="L167" s="41">
        <v>1000000</v>
      </c>
      <c r="M167" s="41">
        <v>-77.900000000000006</v>
      </c>
      <c r="N167" s="41">
        <v>-0.01</v>
      </c>
      <c r="AA167" s="40" t="s">
        <v>86</v>
      </c>
      <c r="AB167" s="41">
        <v>3</v>
      </c>
      <c r="AC167" s="41">
        <v>3</v>
      </c>
      <c r="AD167" s="41">
        <v>13</v>
      </c>
      <c r="AE167" s="41">
        <v>2</v>
      </c>
      <c r="AF167" s="41">
        <v>0</v>
      </c>
      <c r="AG167" s="41">
        <v>500004.4</v>
      </c>
      <c r="AH167" s="41">
        <v>0</v>
      </c>
      <c r="AI167" s="41">
        <v>499896.9</v>
      </c>
      <c r="AJ167" s="41">
        <v>0</v>
      </c>
      <c r="AK167" s="41">
        <v>999922.4</v>
      </c>
      <c r="AL167" s="41">
        <v>1000000</v>
      </c>
      <c r="AM167" s="41">
        <v>77.599999999999994</v>
      </c>
      <c r="AN167" s="41">
        <v>0.01</v>
      </c>
    </row>
    <row r="168" spans="1:40" ht="13" thickBot="1" x14ac:dyDescent="0.3">
      <c r="A168" s="40" t="s">
        <v>87</v>
      </c>
      <c r="B168" s="41">
        <v>40</v>
      </c>
      <c r="C168" s="41">
        <v>40</v>
      </c>
      <c r="D168" s="41">
        <v>31</v>
      </c>
      <c r="E168" s="41">
        <v>36</v>
      </c>
      <c r="F168" s="41">
        <v>43</v>
      </c>
      <c r="G168" s="41">
        <v>39</v>
      </c>
      <c r="H168" s="41">
        <v>499910.7</v>
      </c>
      <c r="I168" s="41">
        <v>47.5</v>
      </c>
      <c r="J168" s="41">
        <v>499858.7</v>
      </c>
      <c r="K168" s="41">
        <v>1000045.9</v>
      </c>
      <c r="L168" s="41">
        <v>1000000</v>
      </c>
      <c r="M168" s="41">
        <v>-45.9</v>
      </c>
      <c r="N168" s="41">
        <v>0</v>
      </c>
      <c r="AA168" s="40" t="s">
        <v>87</v>
      </c>
      <c r="AB168" s="41">
        <v>4</v>
      </c>
      <c r="AC168" s="41">
        <v>4</v>
      </c>
      <c r="AD168" s="41">
        <v>20</v>
      </c>
      <c r="AE168" s="41">
        <v>8</v>
      </c>
      <c r="AF168" s="41">
        <v>1</v>
      </c>
      <c r="AG168" s="41">
        <v>500011.9</v>
      </c>
      <c r="AH168" s="41">
        <v>0</v>
      </c>
      <c r="AI168" s="41">
        <v>499903.9</v>
      </c>
      <c r="AJ168" s="41">
        <v>4</v>
      </c>
      <c r="AK168" s="41">
        <v>999956.9</v>
      </c>
      <c r="AL168" s="41">
        <v>1000000</v>
      </c>
      <c r="AM168" s="41">
        <v>43.1</v>
      </c>
      <c r="AN168" s="41">
        <v>0</v>
      </c>
    </row>
    <row r="169" spans="1:40" ht="13" thickBot="1" x14ac:dyDescent="0.3">
      <c r="A169" s="40" t="s">
        <v>88</v>
      </c>
      <c r="B169" s="41">
        <v>36</v>
      </c>
      <c r="C169" s="41">
        <v>36</v>
      </c>
      <c r="D169" s="41">
        <v>32</v>
      </c>
      <c r="E169" s="41">
        <v>42</v>
      </c>
      <c r="F169" s="41">
        <v>43</v>
      </c>
      <c r="G169" s="41">
        <v>44</v>
      </c>
      <c r="H169" s="41">
        <v>499910.7</v>
      </c>
      <c r="I169" s="41">
        <v>52.5</v>
      </c>
      <c r="J169" s="41">
        <v>499860.7</v>
      </c>
      <c r="K169" s="41">
        <v>1000056.9</v>
      </c>
      <c r="L169" s="41">
        <v>1000000</v>
      </c>
      <c r="M169" s="41">
        <v>-56.9</v>
      </c>
      <c r="N169" s="41">
        <v>-0.01</v>
      </c>
      <c r="AA169" s="40" t="s">
        <v>88</v>
      </c>
      <c r="AB169" s="41">
        <v>8</v>
      </c>
      <c r="AC169" s="41">
        <v>8</v>
      </c>
      <c r="AD169" s="41">
        <v>19</v>
      </c>
      <c r="AE169" s="41">
        <v>2</v>
      </c>
      <c r="AF169" s="41">
        <v>1</v>
      </c>
      <c r="AG169" s="41">
        <v>500004.4</v>
      </c>
      <c r="AH169" s="41">
        <v>0</v>
      </c>
      <c r="AI169" s="41">
        <v>499898.9</v>
      </c>
      <c r="AJ169" s="41">
        <v>2</v>
      </c>
      <c r="AK169" s="41">
        <v>999943.4</v>
      </c>
      <c r="AL169" s="41">
        <v>1000000</v>
      </c>
      <c r="AM169" s="41">
        <v>56.6</v>
      </c>
      <c r="AN169" s="41">
        <v>0.01</v>
      </c>
    </row>
    <row r="170" spans="1:40" ht="13" thickBot="1" x14ac:dyDescent="0.3">
      <c r="A170" s="40" t="s">
        <v>89</v>
      </c>
      <c r="B170" s="41">
        <v>38</v>
      </c>
      <c r="C170" s="41">
        <v>38</v>
      </c>
      <c r="D170" s="41">
        <v>35</v>
      </c>
      <c r="E170" s="41">
        <v>42</v>
      </c>
      <c r="F170" s="41">
        <v>44</v>
      </c>
      <c r="G170" s="41">
        <v>40</v>
      </c>
      <c r="H170" s="41">
        <v>499910.7</v>
      </c>
      <c r="I170" s="41">
        <v>52.5</v>
      </c>
      <c r="J170" s="41">
        <v>499861.7</v>
      </c>
      <c r="K170" s="41">
        <v>1000061.9</v>
      </c>
      <c r="L170" s="41">
        <v>1000000</v>
      </c>
      <c r="M170" s="41">
        <v>-61.9</v>
      </c>
      <c r="N170" s="41">
        <v>-0.01</v>
      </c>
      <c r="AA170" s="40" t="s">
        <v>89</v>
      </c>
      <c r="AB170" s="41">
        <v>6</v>
      </c>
      <c r="AC170" s="41">
        <v>6</v>
      </c>
      <c r="AD170" s="41">
        <v>16</v>
      </c>
      <c r="AE170" s="41">
        <v>2</v>
      </c>
      <c r="AF170" s="41">
        <v>0</v>
      </c>
      <c r="AG170" s="41">
        <v>500006.40000000002</v>
      </c>
      <c r="AH170" s="41">
        <v>0</v>
      </c>
      <c r="AI170" s="41">
        <v>499898.9</v>
      </c>
      <c r="AJ170" s="41">
        <v>1</v>
      </c>
      <c r="AK170" s="41">
        <v>999936.4</v>
      </c>
      <c r="AL170" s="41">
        <v>1000000</v>
      </c>
      <c r="AM170" s="41">
        <v>63.6</v>
      </c>
      <c r="AN170" s="41">
        <v>0.01</v>
      </c>
    </row>
    <row r="171" spans="1:40" ht="13" thickBot="1" x14ac:dyDescent="0.3">
      <c r="A171" s="40" t="s">
        <v>90</v>
      </c>
      <c r="B171" s="41">
        <v>37</v>
      </c>
      <c r="C171" s="41">
        <v>37</v>
      </c>
      <c r="D171" s="41">
        <v>37</v>
      </c>
      <c r="E171" s="41">
        <v>39</v>
      </c>
      <c r="F171" s="41">
        <v>44</v>
      </c>
      <c r="G171" s="41">
        <v>41</v>
      </c>
      <c r="H171" s="41">
        <v>499897.7</v>
      </c>
      <c r="I171" s="41">
        <v>50.5</v>
      </c>
      <c r="J171" s="41">
        <v>499860.7</v>
      </c>
      <c r="K171" s="41">
        <v>1000043.9</v>
      </c>
      <c r="L171" s="41">
        <v>1000000</v>
      </c>
      <c r="M171" s="41">
        <v>-43.9</v>
      </c>
      <c r="N171" s="41">
        <v>0</v>
      </c>
      <c r="AA171" s="40" t="s">
        <v>90</v>
      </c>
      <c r="AB171" s="41">
        <v>7</v>
      </c>
      <c r="AC171" s="41">
        <v>7</v>
      </c>
      <c r="AD171" s="41">
        <v>14</v>
      </c>
      <c r="AE171" s="41">
        <v>5</v>
      </c>
      <c r="AF171" s="41">
        <v>0</v>
      </c>
      <c r="AG171" s="41">
        <v>500005.9</v>
      </c>
      <c r="AH171" s="41">
        <v>24.5</v>
      </c>
      <c r="AI171" s="41">
        <v>499900.9</v>
      </c>
      <c r="AJ171" s="41">
        <v>2</v>
      </c>
      <c r="AK171" s="41">
        <v>999966.4</v>
      </c>
      <c r="AL171" s="41">
        <v>1000000</v>
      </c>
      <c r="AM171" s="41">
        <v>33.6</v>
      </c>
      <c r="AN171" s="41">
        <v>0</v>
      </c>
    </row>
    <row r="172" spans="1:40" ht="13" thickBot="1" x14ac:dyDescent="0.3">
      <c r="A172" s="40" t="s">
        <v>91</v>
      </c>
      <c r="B172" s="41">
        <v>38</v>
      </c>
      <c r="C172" s="41">
        <v>38</v>
      </c>
      <c r="D172" s="41">
        <v>41</v>
      </c>
      <c r="E172" s="41">
        <v>43</v>
      </c>
      <c r="F172" s="41">
        <v>44</v>
      </c>
      <c r="G172" s="41">
        <v>42</v>
      </c>
      <c r="H172" s="41">
        <v>499881.2</v>
      </c>
      <c r="I172" s="41">
        <v>56.5</v>
      </c>
      <c r="J172" s="41">
        <v>499861.7</v>
      </c>
      <c r="K172" s="41">
        <v>1000045.4</v>
      </c>
      <c r="L172" s="41">
        <v>1000000</v>
      </c>
      <c r="M172" s="41">
        <v>-45.4</v>
      </c>
      <c r="N172" s="41">
        <v>0</v>
      </c>
      <c r="AA172" s="40" t="s">
        <v>91</v>
      </c>
      <c r="AB172" s="41">
        <v>6</v>
      </c>
      <c r="AC172" s="41">
        <v>6</v>
      </c>
      <c r="AD172" s="41">
        <v>10</v>
      </c>
      <c r="AE172" s="41">
        <v>1</v>
      </c>
      <c r="AF172" s="41">
        <v>0</v>
      </c>
      <c r="AG172" s="41">
        <v>500005.4</v>
      </c>
      <c r="AH172" s="41">
        <v>29.5</v>
      </c>
      <c r="AI172" s="41">
        <v>499894.9</v>
      </c>
      <c r="AJ172" s="41">
        <v>1</v>
      </c>
      <c r="AK172" s="41">
        <v>999953.9</v>
      </c>
      <c r="AL172" s="41">
        <v>1000000</v>
      </c>
      <c r="AM172" s="41">
        <v>46.1</v>
      </c>
      <c r="AN172" s="41">
        <v>0</v>
      </c>
    </row>
    <row r="173" spans="1:40" ht="13" thickBot="1" x14ac:dyDescent="0.3">
      <c r="A173" s="40" t="s">
        <v>92</v>
      </c>
      <c r="B173" s="41">
        <v>38</v>
      </c>
      <c r="C173" s="41">
        <v>38</v>
      </c>
      <c r="D173" s="41">
        <v>34</v>
      </c>
      <c r="E173" s="41">
        <v>37</v>
      </c>
      <c r="F173" s="41">
        <v>37</v>
      </c>
      <c r="G173" s="41">
        <v>37</v>
      </c>
      <c r="H173" s="41">
        <v>499879.2</v>
      </c>
      <c r="I173" s="41">
        <v>51.5</v>
      </c>
      <c r="J173" s="41">
        <v>499855.7</v>
      </c>
      <c r="K173" s="41">
        <v>1000007.4</v>
      </c>
      <c r="L173" s="41">
        <v>1000000</v>
      </c>
      <c r="M173" s="41">
        <v>-7.4</v>
      </c>
      <c r="N173" s="41">
        <v>0</v>
      </c>
      <c r="AA173" s="40" t="s">
        <v>92</v>
      </c>
      <c r="AB173" s="41">
        <v>6</v>
      </c>
      <c r="AC173" s="41">
        <v>6</v>
      </c>
      <c r="AD173" s="41">
        <v>17</v>
      </c>
      <c r="AE173" s="41">
        <v>7</v>
      </c>
      <c r="AF173" s="41">
        <v>7</v>
      </c>
      <c r="AG173" s="41">
        <v>500012.9</v>
      </c>
      <c r="AH173" s="41">
        <v>31.5</v>
      </c>
      <c r="AI173" s="41">
        <v>499899.9</v>
      </c>
      <c r="AJ173" s="41">
        <v>7</v>
      </c>
      <c r="AK173" s="41">
        <v>999994.4</v>
      </c>
      <c r="AL173" s="41">
        <v>1000000</v>
      </c>
      <c r="AM173" s="41">
        <v>5.6</v>
      </c>
      <c r="AN173" s="41">
        <v>0</v>
      </c>
    </row>
    <row r="174" spans="1:40" ht="13" thickBot="1" x14ac:dyDescent="0.3">
      <c r="A174" s="40" t="s">
        <v>93</v>
      </c>
      <c r="B174" s="41">
        <v>36</v>
      </c>
      <c r="C174" s="41">
        <v>36</v>
      </c>
      <c r="D174" s="41">
        <v>36</v>
      </c>
      <c r="E174" s="41">
        <v>38</v>
      </c>
      <c r="F174" s="41">
        <v>39</v>
      </c>
      <c r="G174" s="41">
        <v>40</v>
      </c>
      <c r="H174" s="41">
        <v>499833.7</v>
      </c>
      <c r="I174" s="41">
        <v>55.5</v>
      </c>
      <c r="J174" s="41">
        <v>499857.7</v>
      </c>
      <c r="K174" s="41">
        <v>999971.9</v>
      </c>
      <c r="L174" s="41">
        <v>1000000</v>
      </c>
      <c r="M174" s="41">
        <v>28.1</v>
      </c>
      <c r="N174" s="41">
        <v>0</v>
      </c>
      <c r="AA174" s="40" t="s">
        <v>93</v>
      </c>
      <c r="AB174" s="41">
        <v>8</v>
      </c>
      <c r="AC174" s="41">
        <v>8</v>
      </c>
      <c r="AD174" s="41">
        <v>15</v>
      </c>
      <c r="AE174" s="41">
        <v>6</v>
      </c>
      <c r="AF174" s="41">
        <v>5</v>
      </c>
      <c r="AG174" s="41">
        <v>500006.40000000002</v>
      </c>
      <c r="AH174" s="41">
        <v>77</v>
      </c>
      <c r="AI174" s="41">
        <v>499895.9</v>
      </c>
      <c r="AJ174" s="41">
        <v>5</v>
      </c>
      <c r="AK174" s="41">
        <v>1000026.4</v>
      </c>
      <c r="AL174" s="41">
        <v>1000000</v>
      </c>
      <c r="AM174" s="41">
        <v>-26.4</v>
      </c>
      <c r="AN174" s="41">
        <v>0</v>
      </c>
    </row>
    <row r="175" spans="1:40" ht="13" thickBot="1" x14ac:dyDescent="0.3">
      <c r="A175" s="40" t="s">
        <v>94</v>
      </c>
      <c r="B175" s="41">
        <v>34</v>
      </c>
      <c r="C175" s="41">
        <v>34</v>
      </c>
      <c r="D175" s="41">
        <v>41</v>
      </c>
      <c r="E175" s="41">
        <v>39</v>
      </c>
      <c r="F175" s="41">
        <v>39</v>
      </c>
      <c r="G175" s="41">
        <v>38</v>
      </c>
      <c r="H175" s="41">
        <v>499832.7</v>
      </c>
      <c r="I175" s="41">
        <v>60.5</v>
      </c>
      <c r="J175" s="41">
        <v>499857.7</v>
      </c>
      <c r="K175" s="41">
        <v>999975.9</v>
      </c>
      <c r="L175" s="41">
        <v>1000000</v>
      </c>
      <c r="M175" s="41">
        <v>24.1</v>
      </c>
      <c r="N175" s="41">
        <v>0</v>
      </c>
      <c r="AA175" s="40" t="s">
        <v>94</v>
      </c>
      <c r="AB175" s="41">
        <v>10</v>
      </c>
      <c r="AC175" s="41">
        <v>10</v>
      </c>
      <c r="AD175" s="41">
        <v>10</v>
      </c>
      <c r="AE175" s="41">
        <v>5</v>
      </c>
      <c r="AF175" s="41">
        <v>5</v>
      </c>
      <c r="AG175" s="41">
        <v>500012.4</v>
      </c>
      <c r="AH175" s="41">
        <v>78</v>
      </c>
      <c r="AI175" s="41">
        <v>499890.9</v>
      </c>
      <c r="AJ175" s="41">
        <v>5</v>
      </c>
      <c r="AK175" s="41">
        <v>1000026.4</v>
      </c>
      <c r="AL175" s="41">
        <v>1000000</v>
      </c>
      <c r="AM175" s="41">
        <v>-26.4</v>
      </c>
      <c r="AN175" s="41">
        <v>0</v>
      </c>
    </row>
    <row r="176" spans="1:40" ht="13" thickBot="1" x14ac:dyDescent="0.3">
      <c r="A176" s="40" t="s">
        <v>95</v>
      </c>
      <c r="B176" s="41">
        <v>33</v>
      </c>
      <c r="C176" s="41">
        <v>33</v>
      </c>
      <c r="D176" s="41">
        <v>35</v>
      </c>
      <c r="E176" s="41">
        <v>34</v>
      </c>
      <c r="F176" s="41">
        <v>34</v>
      </c>
      <c r="G176" s="41">
        <v>35</v>
      </c>
      <c r="H176" s="41">
        <v>499876.2</v>
      </c>
      <c r="I176" s="41">
        <v>58.5</v>
      </c>
      <c r="J176" s="41">
        <v>499852.7</v>
      </c>
      <c r="K176" s="41">
        <v>999991.4</v>
      </c>
      <c r="L176" s="41">
        <v>1000000</v>
      </c>
      <c r="M176" s="41">
        <v>8.6</v>
      </c>
      <c r="N176" s="41">
        <v>0</v>
      </c>
      <c r="AA176" s="40" t="s">
        <v>95</v>
      </c>
      <c r="AB176" s="41">
        <v>11</v>
      </c>
      <c r="AC176" s="41">
        <v>11</v>
      </c>
      <c r="AD176" s="41">
        <v>16</v>
      </c>
      <c r="AE176" s="41">
        <v>10</v>
      </c>
      <c r="AF176" s="41">
        <v>10</v>
      </c>
      <c r="AG176" s="41">
        <v>500013.9</v>
      </c>
      <c r="AH176" s="41">
        <v>34.5</v>
      </c>
      <c r="AI176" s="41">
        <v>499892.9</v>
      </c>
      <c r="AJ176" s="41">
        <v>10</v>
      </c>
      <c r="AK176" s="41">
        <v>1000009.4</v>
      </c>
      <c r="AL176" s="41">
        <v>1000000</v>
      </c>
      <c r="AM176" s="41">
        <v>-9.4</v>
      </c>
      <c r="AN176" s="41">
        <v>0</v>
      </c>
    </row>
    <row r="177" spans="1:40" ht="13" thickBot="1" x14ac:dyDescent="0.3">
      <c r="A177" s="40" t="s">
        <v>96</v>
      </c>
      <c r="B177" s="41">
        <v>33</v>
      </c>
      <c r="C177" s="41">
        <v>33</v>
      </c>
      <c r="D177" s="41">
        <v>36</v>
      </c>
      <c r="E177" s="41">
        <v>33</v>
      </c>
      <c r="F177" s="41">
        <v>33</v>
      </c>
      <c r="G177" s="41">
        <v>36</v>
      </c>
      <c r="H177" s="41">
        <v>499881.2</v>
      </c>
      <c r="I177" s="41">
        <v>60.5</v>
      </c>
      <c r="J177" s="41">
        <v>499850.7</v>
      </c>
      <c r="K177" s="41">
        <v>999996.4</v>
      </c>
      <c r="L177" s="41">
        <v>1000000</v>
      </c>
      <c r="M177" s="41">
        <v>3.6</v>
      </c>
      <c r="N177" s="41">
        <v>0</v>
      </c>
      <c r="AA177" s="40" t="s">
        <v>96</v>
      </c>
      <c r="AB177" s="41">
        <v>11</v>
      </c>
      <c r="AC177" s="41">
        <v>11</v>
      </c>
      <c r="AD177" s="41">
        <v>15</v>
      </c>
      <c r="AE177" s="41">
        <v>11</v>
      </c>
      <c r="AF177" s="41">
        <v>11</v>
      </c>
      <c r="AG177" s="41">
        <v>500013.4</v>
      </c>
      <c r="AH177" s="41">
        <v>29.5</v>
      </c>
      <c r="AI177" s="41">
        <v>499890.9</v>
      </c>
      <c r="AJ177" s="41">
        <v>12</v>
      </c>
      <c r="AK177" s="41">
        <v>1000004.9</v>
      </c>
      <c r="AL177" s="41">
        <v>1000000</v>
      </c>
      <c r="AM177" s="41">
        <v>-4.9000000000000004</v>
      </c>
      <c r="AN177" s="41">
        <v>0</v>
      </c>
    </row>
    <row r="178" spans="1:40" ht="13" thickBot="1" x14ac:dyDescent="0.3">
      <c r="A178" s="40" t="s">
        <v>97</v>
      </c>
      <c r="B178" s="41">
        <v>29</v>
      </c>
      <c r="C178" s="41">
        <v>29</v>
      </c>
      <c r="D178" s="41">
        <v>36</v>
      </c>
      <c r="E178" s="41">
        <v>31</v>
      </c>
      <c r="F178" s="41">
        <v>31</v>
      </c>
      <c r="G178" s="41">
        <v>31</v>
      </c>
      <c r="H178" s="41">
        <v>499878.2</v>
      </c>
      <c r="I178" s="41">
        <v>63.5</v>
      </c>
      <c r="J178" s="41">
        <v>499849.7</v>
      </c>
      <c r="K178" s="41">
        <v>999978.4</v>
      </c>
      <c r="L178" s="41">
        <v>1000000</v>
      </c>
      <c r="M178" s="41">
        <v>21.6</v>
      </c>
      <c r="N178" s="41">
        <v>0</v>
      </c>
      <c r="AA178" s="40" t="s">
        <v>97</v>
      </c>
      <c r="AB178" s="41">
        <v>15</v>
      </c>
      <c r="AC178" s="41">
        <v>15</v>
      </c>
      <c r="AD178" s="41">
        <v>15</v>
      </c>
      <c r="AE178" s="41">
        <v>13</v>
      </c>
      <c r="AF178" s="41">
        <v>13</v>
      </c>
      <c r="AG178" s="41">
        <v>500015.9</v>
      </c>
      <c r="AH178" s="41">
        <v>32.5</v>
      </c>
      <c r="AI178" s="41">
        <v>499887.9</v>
      </c>
      <c r="AJ178" s="41">
        <v>13</v>
      </c>
      <c r="AK178" s="41">
        <v>1000020.4</v>
      </c>
      <c r="AL178" s="41">
        <v>1000000</v>
      </c>
      <c r="AM178" s="41">
        <v>-20.399999999999999</v>
      </c>
      <c r="AN178" s="41">
        <v>0</v>
      </c>
    </row>
    <row r="179" spans="1:40" ht="13" thickBot="1" x14ac:dyDescent="0.3">
      <c r="A179" s="40" t="s">
        <v>98</v>
      </c>
      <c r="B179" s="41">
        <v>44</v>
      </c>
      <c r="C179" s="41">
        <v>44</v>
      </c>
      <c r="D179" s="41">
        <v>36</v>
      </c>
      <c r="E179" s="41">
        <v>30</v>
      </c>
      <c r="F179" s="41">
        <v>30</v>
      </c>
      <c r="G179" s="41">
        <v>35</v>
      </c>
      <c r="H179" s="41">
        <v>499850.2</v>
      </c>
      <c r="I179" s="41">
        <v>54.5</v>
      </c>
      <c r="J179" s="41">
        <v>499848.7</v>
      </c>
      <c r="K179" s="41">
        <v>999972.4</v>
      </c>
      <c r="L179" s="41">
        <v>1000000</v>
      </c>
      <c r="M179" s="41">
        <v>27.6</v>
      </c>
      <c r="N179" s="41">
        <v>0</v>
      </c>
      <c r="AA179" s="40" t="s">
        <v>98</v>
      </c>
      <c r="AB179" s="41">
        <v>0</v>
      </c>
      <c r="AC179" s="41">
        <v>0</v>
      </c>
      <c r="AD179" s="41">
        <v>15</v>
      </c>
      <c r="AE179" s="41">
        <v>14</v>
      </c>
      <c r="AF179" s="41">
        <v>14</v>
      </c>
      <c r="AG179" s="41">
        <v>500013.9</v>
      </c>
      <c r="AH179" s="41">
        <v>60.5</v>
      </c>
      <c r="AI179" s="41">
        <v>499896.9</v>
      </c>
      <c r="AJ179" s="41">
        <v>14</v>
      </c>
      <c r="AK179" s="41">
        <v>1000028.4</v>
      </c>
      <c r="AL179" s="41">
        <v>1000000</v>
      </c>
      <c r="AM179" s="41">
        <v>-28.4</v>
      </c>
      <c r="AN179" s="41">
        <v>0</v>
      </c>
    </row>
    <row r="180" spans="1:40" ht="13" thickBot="1" x14ac:dyDescent="0.3">
      <c r="A180" s="40" t="s">
        <v>99</v>
      </c>
      <c r="B180" s="41">
        <v>44</v>
      </c>
      <c r="C180" s="41">
        <v>44</v>
      </c>
      <c r="D180" s="41">
        <v>35</v>
      </c>
      <c r="E180" s="41">
        <v>33</v>
      </c>
      <c r="F180" s="41">
        <v>31</v>
      </c>
      <c r="G180" s="41">
        <v>34</v>
      </c>
      <c r="H180" s="41">
        <v>499878.2</v>
      </c>
      <c r="I180" s="41">
        <v>54.5</v>
      </c>
      <c r="J180" s="41">
        <v>499849.7</v>
      </c>
      <c r="K180" s="41">
        <v>1000003.4</v>
      </c>
      <c r="L180" s="41">
        <v>1000000</v>
      </c>
      <c r="M180" s="41">
        <v>-3.4</v>
      </c>
      <c r="N180" s="41">
        <v>0</v>
      </c>
      <c r="AA180" s="40" t="s">
        <v>99</v>
      </c>
      <c r="AB180" s="41">
        <v>0</v>
      </c>
      <c r="AC180" s="41">
        <v>0</v>
      </c>
      <c r="AD180" s="41">
        <v>16</v>
      </c>
      <c r="AE180" s="41">
        <v>11</v>
      </c>
      <c r="AF180" s="41">
        <v>13</v>
      </c>
      <c r="AG180" s="41">
        <v>500014.4</v>
      </c>
      <c r="AH180" s="41">
        <v>32.5</v>
      </c>
      <c r="AI180" s="41">
        <v>499896.9</v>
      </c>
      <c r="AJ180" s="41">
        <v>13</v>
      </c>
      <c r="AK180" s="41">
        <v>999996.9</v>
      </c>
      <c r="AL180" s="41">
        <v>1000000</v>
      </c>
      <c r="AM180" s="41">
        <v>3.1</v>
      </c>
      <c r="AN180" s="41">
        <v>0</v>
      </c>
    </row>
    <row r="181" spans="1:40" ht="13" thickBot="1" x14ac:dyDescent="0.3">
      <c r="A181" s="40" t="s">
        <v>100</v>
      </c>
      <c r="B181" s="41">
        <v>44</v>
      </c>
      <c r="C181" s="41">
        <v>44</v>
      </c>
      <c r="D181" s="41">
        <v>39</v>
      </c>
      <c r="E181" s="41">
        <v>34</v>
      </c>
      <c r="F181" s="41">
        <v>33</v>
      </c>
      <c r="G181" s="41">
        <v>35</v>
      </c>
      <c r="H181" s="41">
        <v>499878.2</v>
      </c>
      <c r="I181" s="41">
        <v>62.5</v>
      </c>
      <c r="J181" s="41">
        <v>499850.7</v>
      </c>
      <c r="K181" s="41">
        <v>1000020.4</v>
      </c>
      <c r="L181" s="41">
        <v>1000000</v>
      </c>
      <c r="M181" s="41">
        <v>-20.399999999999999</v>
      </c>
      <c r="N181" s="41">
        <v>0</v>
      </c>
      <c r="AA181" s="40" t="s">
        <v>100</v>
      </c>
      <c r="AB181" s="41">
        <v>0</v>
      </c>
      <c r="AC181" s="41">
        <v>0</v>
      </c>
      <c r="AD181" s="41">
        <v>12</v>
      </c>
      <c r="AE181" s="41">
        <v>10</v>
      </c>
      <c r="AF181" s="41">
        <v>11</v>
      </c>
      <c r="AG181" s="41">
        <v>500013.9</v>
      </c>
      <c r="AH181" s="41">
        <v>32.5</v>
      </c>
      <c r="AI181" s="41">
        <v>499888.9</v>
      </c>
      <c r="AJ181" s="41">
        <v>12</v>
      </c>
      <c r="AK181" s="41">
        <v>999980.4</v>
      </c>
      <c r="AL181" s="41">
        <v>1000000</v>
      </c>
      <c r="AM181" s="41">
        <v>19.600000000000001</v>
      </c>
      <c r="AN181" s="41">
        <v>0</v>
      </c>
    </row>
    <row r="182" spans="1:40" ht="13" thickBot="1" x14ac:dyDescent="0.3">
      <c r="A182" s="40" t="s">
        <v>101</v>
      </c>
      <c r="B182" s="41">
        <v>44</v>
      </c>
      <c r="C182" s="41">
        <v>44</v>
      </c>
      <c r="D182" s="41">
        <v>41</v>
      </c>
      <c r="E182" s="41">
        <v>40</v>
      </c>
      <c r="F182" s="41">
        <v>40</v>
      </c>
      <c r="G182" s="41">
        <v>36</v>
      </c>
      <c r="H182" s="41">
        <v>499896.7</v>
      </c>
      <c r="I182" s="41">
        <v>58.5</v>
      </c>
      <c r="J182" s="41">
        <v>499858.7</v>
      </c>
      <c r="K182" s="41">
        <v>1000058.9</v>
      </c>
      <c r="L182" s="41">
        <v>1000000</v>
      </c>
      <c r="M182" s="41">
        <v>-58.9</v>
      </c>
      <c r="N182" s="41">
        <v>-0.01</v>
      </c>
      <c r="AA182" s="40" t="s">
        <v>101</v>
      </c>
      <c r="AB182" s="41">
        <v>0</v>
      </c>
      <c r="AC182" s="41">
        <v>0</v>
      </c>
      <c r="AD182" s="41">
        <v>10</v>
      </c>
      <c r="AE182" s="41">
        <v>4</v>
      </c>
      <c r="AF182" s="41">
        <v>4</v>
      </c>
      <c r="AG182" s="41">
        <v>500013.4</v>
      </c>
      <c r="AH182" s="41">
        <v>25.5</v>
      </c>
      <c r="AI182" s="41">
        <v>499892.9</v>
      </c>
      <c r="AJ182" s="41">
        <v>4</v>
      </c>
      <c r="AK182" s="41">
        <v>999953.9</v>
      </c>
      <c r="AL182" s="41">
        <v>1000000</v>
      </c>
      <c r="AM182" s="41">
        <v>46.1</v>
      </c>
      <c r="AN182" s="41">
        <v>0</v>
      </c>
    </row>
    <row r="183" spans="1:40" ht="13" thickBot="1" x14ac:dyDescent="0.3">
      <c r="A183" s="40" t="s">
        <v>102</v>
      </c>
      <c r="B183" s="41">
        <v>44</v>
      </c>
      <c r="C183" s="41">
        <v>44</v>
      </c>
      <c r="D183" s="41">
        <v>43</v>
      </c>
      <c r="E183" s="41">
        <v>44</v>
      </c>
      <c r="F183" s="41">
        <v>44</v>
      </c>
      <c r="G183" s="41">
        <v>44</v>
      </c>
      <c r="H183" s="41">
        <v>499900.2</v>
      </c>
      <c r="I183" s="41">
        <v>61.5</v>
      </c>
      <c r="J183" s="41">
        <v>499861.7</v>
      </c>
      <c r="K183" s="41">
        <v>1000086.4</v>
      </c>
      <c r="L183" s="41">
        <v>1000000</v>
      </c>
      <c r="M183" s="41">
        <v>-86.4</v>
      </c>
      <c r="N183" s="41">
        <v>-0.01</v>
      </c>
      <c r="AA183" s="40" t="s">
        <v>102</v>
      </c>
      <c r="AB183" s="41">
        <v>0</v>
      </c>
      <c r="AC183" s="41">
        <v>0</v>
      </c>
      <c r="AD183" s="41">
        <v>8</v>
      </c>
      <c r="AE183" s="41">
        <v>0</v>
      </c>
      <c r="AF183" s="41">
        <v>0</v>
      </c>
      <c r="AG183" s="41">
        <v>500004.4</v>
      </c>
      <c r="AH183" s="41">
        <v>10.5</v>
      </c>
      <c r="AI183" s="41">
        <v>499889.9</v>
      </c>
      <c r="AJ183" s="41">
        <v>1</v>
      </c>
      <c r="AK183" s="41">
        <v>999913.9</v>
      </c>
      <c r="AL183" s="41">
        <v>1000000</v>
      </c>
      <c r="AM183" s="41">
        <v>86.1</v>
      </c>
      <c r="AN183" s="41">
        <v>0.01</v>
      </c>
    </row>
    <row r="184" spans="1:40" ht="13" thickBot="1" x14ac:dyDescent="0.3">
      <c r="A184" s="40" t="s">
        <v>103</v>
      </c>
      <c r="B184" s="41">
        <v>44</v>
      </c>
      <c r="C184" s="41">
        <v>44</v>
      </c>
      <c r="D184" s="41">
        <v>43</v>
      </c>
      <c r="E184" s="41">
        <v>42</v>
      </c>
      <c r="F184" s="41">
        <v>43</v>
      </c>
      <c r="G184" s="41">
        <v>43</v>
      </c>
      <c r="H184" s="41">
        <v>499900.2</v>
      </c>
      <c r="I184" s="41">
        <v>62.5</v>
      </c>
      <c r="J184" s="41">
        <v>499861.7</v>
      </c>
      <c r="K184" s="41">
        <v>1000083.4</v>
      </c>
      <c r="L184" s="41">
        <v>1000000</v>
      </c>
      <c r="M184" s="41">
        <v>-83.4</v>
      </c>
      <c r="N184" s="41">
        <v>-0.01</v>
      </c>
      <c r="AA184" s="40" t="s">
        <v>103</v>
      </c>
      <c r="AB184" s="41">
        <v>0</v>
      </c>
      <c r="AC184" s="41">
        <v>0</v>
      </c>
      <c r="AD184" s="41">
        <v>8</v>
      </c>
      <c r="AE184" s="41">
        <v>2</v>
      </c>
      <c r="AF184" s="41">
        <v>1</v>
      </c>
      <c r="AG184" s="41">
        <v>500004.9</v>
      </c>
      <c r="AH184" s="41">
        <v>10.5</v>
      </c>
      <c r="AI184" s="41">
        <v>499888.9</v>
      </c>
      <c r="AJ184" s="41">
        <v>1</v>
      </c>
      <c r="AK184" s="41">
        <v>999916.4</v>
      </c>
      <c r="AL184" s="41">
        <v>1000000</v>
      </c>
      <c r="AM184" s="41">
        <v>83.6</v>
      </c>
      <c r="AN184" s="41">
        <v>0.01</v>
      </c>
    </row>
    <row r="185" spans="1:40" ht="13" thickBot="1" x14ac:dyDescent="0.3">
      <c r="A185" s="40" t="s">
        <v>104</v>
      </c>
      <c r="B185" s="41">
        <v>44</v>
      </c>
      <c r="C185" s="41">
        <v>44</v>
      </c>
      <c r="D185" s="41">
        <v>43</v>
      </c>
      <c r="E185" s="41">
        <v>43</v>
      </c>
      <c r="F185" s="41">
        <v>43</v>
      </c>
      <c r="G185" s="41">
        <v>43</v>
      </c>
      <c r="H185" s="41">
        <v>499896.7</v>
      </c>
      <c r="I185" s="41">
        <v>61.5</v>
      </c>
      <c r="J185" s="41">
        <v>499861.7</v>
      </c>
      <c r="K185" s="41">
        <v>1000079.9</v>
      </c>
      <c r="L185" s="41">
        <v>1000000</v>
      </c>
      <c r="M185" s="41">
        <v>-79.900000000000006</v>
      </c>
      <c r="N185" s="41">
        <v>-0.01</v>
      </c>
      <c r="AA185" s="40" t="s">
        <v>104</v>
      </c>
      <c r="AB185" s="41">
        <v>0</v>
      </c>
      <c r="AC185" s="41">
        <v>0</v>
      </c>
      <c r="AD185" s="41">
        <v>8</v>
      </c>
      <c r="AE185" s="41">
        <v>1</v>
      </c>
      <c r="AF185" s="41">
        <v>1</v>
      </c>
      <c r="AG185" s="41">
        <v>500004.9</v>
      </c>
      <c r="AH185" s="41">
        <v>25.5</v>
      </c>
      <c r="AI185" s="41">
        <v>499889.9</v>
      </c>
      <c r="AJ185" s="41">
        <v>1</v>
      </c>
      <c r="AK185" s="41">
        <v>999931.4</v>
      </c>
      <c r="AL185" s="41">
        <v>1000000</v>
      </c>
      <c r="AM185" s="41">
        <v>68.599999999999994</v>
      </c>
      <c r="AN185" s="41">
        <v>0.01</v>
      </c>
    </row>
    <row r="186" spans="1:40" ht="13" thickBot="1" x14ac:dyDescent="0.3">
      <c r="A186" s="40" t="s">
        <v>105</v>
      </c>
      <c r="B186" s="41">
        <v>44</v>
      </c>
      <c r="C186" s="41">
        <v>44</v>
      </c>
      <c r="D186" s="41">
        <v>38</v>
      </c>
      <c r="E186" s="41">
        <v>39</v>
      </c>
      <c r="F186" s="41">
        <v>39</v>
      </c>
      <c r="G186" s="41">
        <v>43</v>
      </c>
      <c r="H186" s="41">
        <v>499899.2</v>
      </c>
      <c r="I186" s="41">
        <v>57.5</v>
      </c>
      <c r="J186" s="41">
        <v>499858.7</v>
      </c>
      <c r="K186" s="41">
        <v>1000062.4</v>
      </c>
      <c r="L186" s="41">
        <v>1000000</v>
      </c>
      <c r="M186" s="41">
        <v>-62.4</v>
      </c>
      <c r="N186" s="41">
        <v>-0.01</v>
      </c>
      <c r="AA186" s="40" t="s">
        <v>105</v>
      </c>
      <c r="AB186" s="41">
        <v>0</v>
      </c>
      <c r="AC186" s="41">
        <v>0</v>
      </c>
      <c r="AD186" s="41">
        <v>13</v>
      </c>
      <c r="AE186" s="41">
        <v>5</v>
      </c>
      <c r="AF186" s="41">
        <v>5</v>
      </c>
      <c r="AG186" s="41">
        <v>500004.9</v>
      </c>
      <c r="AH186" s="41">
        <v>11.5</v>
      </c>
      <c r="AI186" s="41">
        <v>499893.9</v>
      </c>
      <c r="AJ186" s="41">
        <v>4</v>
      </c>
      <c r="AK186" s="41">
        <v>999937.4</v>
      </c>
      <c r="AL186" s="41">
        <v>1000000</v>
      </c>
      <c r="AM186" s="41">
        <v>62.6</v>
      </c>
      <c r="AN186" s="41">
        <v>0.01</v>
      </c>
    </row>
    <row r="187" spans="1:40" ht="13" thickBot="1" x14ac:dyDescent="0.3">
      <c r="A187" s="40" t="s">
        <v>106</v>
      </c>
      <c r="B187" s="41">
        <v>43</v>
      </c>
      <c r="C187" s="41">
        <v>43</v>
      </c>
      <c r="D187" s="41">
        <v>40</v>
      </c>
      <c r="E187" s="41">
        <v>43</v>
      </c>
      <c r="F187" s="41">
        <v>43</v>
      </c>
      <c r="G187" s="41">
        <v>43</v>
      </c>
      <c r="H187" s="41">
        <v>499899.2</v>
      </c>
      <c r="I187" s="41">
        <v>60.5</v>
      </c>
      <c r="J187" s="41">
        <v>499861.7</v>
      </c>
      <c r="K187" s="41">
        <v>1000076.4</v>
      </c>
      <c r="L187" s="41">
        <v>1000000</v>
      </c>
      <c r="M187" s="41">
        <v>-76.400000000000006</v>
      </c>
      <c r="N187" s="41">
        <v>-0.01</v>
      </c>
      <c r="AA187" s="40" t="s">
        <v>106</v>
      </c>
      <c r="AB187" s="41">
        <v>1</v>
      </c>
      <c r="AC187" s="41">
        <v>1</v>
      </c>
      <c r="AD187" s="41">
        <v>11</v>
      </c>
      <c r="AE187" s="41">
        <v>1</v>
      </c>
      <c r="AF187" s="41">
        <v>1</v>
      </c>
      <c r="AG187" s="41">
        <v>500004.9</v>
      </c>
      <c r="AH187" s="41">
        <v>11.5</v>
      </c>
      <c r="AI187" s="41">
        <v>499890.9</v>
      </c>
      <c r="AJ187" s="41">
        <v>1</v>
      </c>
      <c r="AK187" s="41">
        <v>999923.4</v>
      </c>
      <c r="AL187" s="41">
        <v>1000000</v>
      </c>
      <c r="AM187" s="41">
        <v>76.599999999999994</v>
      </c>
      <c r="AN187" s="41">
        <v>0.01</v>
      </c>
    </row>
    <row r="188" spans="1:40" ht="13" thickBot="1" x14ac:dyDescent="0.3">
      <c r="A188" s="40" t="s">
        <v>107</v>
      </c>
      <c r="B188" s="41">
        <v>44</v>
      </c>
      <c r="C188" s="41">
        <v>44</v>
      </c>
      <c r="D188" s="41">
        <v>40</v>
      </c>
      <c r="E188" s="41">
        <v>43</v>
      </c>
      <c r="F188" s="41">
        <v>43</v>
      </c>
      <c r="G188" s="41">
        <v>42</v>
      </c>
      <c r="H188" s="41">
        <v>499900.2</v>
      </c>
      <c r="I188" s="41">
        <v>61.5</v>
      </c>
      <c r="J188" s="41">
        <v>499861.7</v>
      </c>
      <c r="K188" s="41">
        <v>1000079.4</v>
      </c>
      <c r="L188" s="41">
        <v>1000000</v>
      </c>
      <c r="M188" s="41">
        <v>-79.400000000000006</v>
      </c>
      <c r="N188" s="41">
        <v>-0.01</v>
      </c>
      <c r="AA188" s="40" t="s">
        <v>107</v>
      </c>
      <c r="AB188" s="41">
        <v>0</v>
      </c>
      <c r="AC188" s="41">
        <v>0</v>
      </c>
      <c r="AD188" s="41">
        <v>11</v>
      </c>
      <c r="AE188" s="41">
        <v>1</v>
      </c>
      <c r="AF188" s="41">
        <v>1</v>
      </c>
      <c r="AG188" s="41">
        <v>500005.4</v>
      </c>
      <c r="AH188" s="41">
        <v>10.5</v>
      </c>
      <c r="AI188" s="41">
        <v>499889.9</v>
      </c>
      <c r="AJ188" s="41">
        <v>1</v>
      </c>
      <c r="AK188" s="41">
        <v>999919.9</v>
      </c>
      <c r="AL188" s="41">
        <v>1000000</v>
      </c>
      <c r="AM188" s="41">
        <v>80.099999999999994</v>
      </c>
      <c r="AN188" s="41">
        <v>0.01</v>
      </c>
    </row>
    <row r="189" spans="1:40" ht="13" thickBot="1" x14ac:dyDescent="0.3">
      <c r="A189" s="40" t="s">
        <v>108</v>
      </c>
      <c r="B189" s="41">
        <v>44</v>
      </c>
      <c r="C189" s="41">
        <v>44</v>
      </c>
      <c r="D189" s="41">
        <v>40</v>
      </c>
      <c r="E189" s="41">
        <v>40</v>
      </c>
      <c r="F189" s="41">
        <v>40</v>
      </c>
      <c r="G189" s="41">
        <v>40</v>
      </c>
      <c r="H189" s="41">
        <v>499910.7</v>
      </c>
      <c r="I189" s="41">
        <v>61.5</v>
      </c>
      <c r="J189" s="41">
        <v>499858.7</v>
      </c>
      <c r="K189" s="41">
        <v>1000078.9</v>
      </c>
      <c r="L189" s="41">
        <v>1000000</v>
      </c>
      <c r="M189" s="41">
        <v>-78.900000000000006</v>
      </c>
      <c r="N189" s="41">
        <v>-0.01</v>
      </c>
      <c r="AA189" s="40" t="s">
        <v>108</v>
      </c>
      <c r="AB189" s="41">
        <v>0</v>
      </c>
      <c r="AC189" s="41">
        <v>0</v>
      </c>
      <c r="AD189" s="41">
        <v>11</v>
      </c>
      <c r="AE189" s="41">
        <v>4</v>
      </c>
      <c r="AF189" s="41">
        <v>4</v>
      </c>
      <c r="AG189" s="41">
        <v>500006.40000000002</v>
      </c>
      <c r="AH189" s="41">
        <v>0</v>
      </c>
      <c r="AI189" s="41">
        <v>499889.9</v>
      </c>
      <c r="AJ189" s="41">
        <v>4</v>
      </c>
      <c r="AK189" s="41">
        <v>999919.4</v>
      </c>
      <c r="AL189" s="41">
        <v>1000000</v>
      </c>
      <c r="AM189" s="41">
        <v>80.599999999999994</v>
      </c>
      <c r="AN189" s="41">
        <v>0.01</v>
      </c>
    </row>
    <row r="190" spans="1:40" ht="13" thickBot="1" x14ac:dyDescent="0.3">
      <c r="A190" s="40" t="s">
        <v>109</v>
      </c>
      <c r="B190" s="41">
        <v>41</v>
      </c>
      <c r="C190" s="41">
        <v>41</v>
      </c>
      <c r="D190" s="41">
        <v>51</v>
      </c>
      <c r="E190" s="41">
        <v>44</v>
      </c>
      <c r="F190" s="41">
        <v>44</v>
      </c>
      <c r="G190" s="41">
        <v>44</v>
      </c>
      <c r="H190" s="41">
        <v>499899.2</v>
      </c>
      <c r="I190" s="41">
        <v>64.5</v>
      </c>
      <c r="J190" s="41">
        <v>499862.7</v>
      </c>
      <c r="K190" s="41">
        <v>1000091.4</v>
      </c>
      <c r="L190" s="41">
        <v>1000000</v>
      </c>
      <c r="M190" s="41">
        <v>-91.4</v>
      </c>
      <c r="N190" s="41">
        <v>-0.01</v>
      </c>
      <c r="AA190" s="40" t="s">
        <v>109</v>
      </c>
      <c r="AB190" s="41">
        <v>3</v>
      </c>
      <c r="AC190" s="41">
        <v>3</v>
      </c>
      <c r="AD190" s="41">
        <v>0</v>
      </c>
      <c r="AE190" s="41">
        <v>0</v>
      </c>
      <c r="AF190" s="41">
        <v>0</v>
      </c>
      <c r="AG190" s="41">
        <v>500004.4</v>
      </c>
      <c r="AH190" s="41">
        <v>11.5</v>
      </c>
      <c r="AI190" s="41">
        <v>499886.9</v>
      </c>
      <c r="AJ190" s="41">
        <v>0</v>
      </c>
      <c r="AK190" s="41">
        <v>999908.9</v>
      </c>
      <c r="AL190" s="41">
        <v>1000000</v>
      </c>
      <c r="AM190" s="41">
        <v>91.1</v>
      </c>
      <c r="AN190" s="41">
        <v>0.01</v>
      </c>
    </row>
    <row r="191" spans="1:40" ht="13" thickBot="1" x14ac:dyDescent="0.3">
      <c r="A191" s="40" t="s">
        <v>110</v>
      </c>
      <c r="B191" s="41">
        <v>43</v>
      </c>
      <c r="C191" s="41">
        <v>43</v>
      </c>
      <c r="D191" s="41">
        <v>51</v>
      </c>
      <c r="E191" s="41">
        <v>44</v>
      </c>
      <c r="F191" s="41">
        <v>44</v>
      </c>
      <c r="G191" s="41">
        <v>43</v>
      </c>
      <c r="H191" s="41">
        <v>499899.2</v>
      </c>
      <c r="I191" s="41">
        <v>63.5</v>
      </c>
      <c r="J191" s="41">
        <v>499862.7</v>
      </c>
      <c r="K191" s="41">
        <v>1000093.4</v>
      </c>
      <c r="L191" s="41">
        <v>1000000</v>
      </c>
      <c r="M191" s="41">
        <v>-93.4</v>
      </c>
      <c r="N191" s="41">
        <v>-0.01</v>
      </c>
      <c r="AA191" s="40" t="s">
        <v>110</v>
      </c>
      <c r="AB191" s="41">
        <v>1</v>
      </c>
      <c r="AC191" s="41">
        <v>1</v>
      </c>
      <c r="AD191" s="41">
        <v>0</v>
      </c>
      <c r="AE191" s="41">
        <v>0</v>
      </c>
      <c r="AF191" s="41">
        <v>0</v>
      </c>
      <c r="AG191" s="41">
        <v>500004.9</v>
      </c>
      <c r="AH191" s="41">
        <v>11.5</v>
      </c>
      <c r="AI191" s="41">
        <v>499887.9</v>
      </c>
      <c r="AJ191" s="41">
        <v>0</v>
      </c>
      <c r="AK191" s="41">
        <v>999906.4</v>
      </c>
      <c r="AL191" s="41">
        <v>1000000</v>
      </c>
      <c r="AM191" s="41">
        <v>93.6</v>
      </c>
      <c r="AN191" s="41">
        <v>0.01</v>
      </c>
    </row>
    <row r="192" spans="1:40" ht="13" thickBot="1" x14ac:dyDescent="0.3">
      <c r="A192" s="40" t="s">
        <v>111</v>
      </c>
      <c r="B192" s="41">
        <v>44</v>
      </c>
      <c r="C192" s="41">
        <v>44</v>
      </c>
      <c r="D192" s="41">
        <v>43</v>
      </c>
      <c r="E192" s="41">
        <v>43</v>
      </c>
      <c r="F192" s="41">
        <v>43</v>
      </c>
      <c r="G192" s="41">
        <v>43</v>
      </c>
      <c r="H192" s="41">
        <v>499910.7</v>
      </c>
      <c r="I192" s="41">
        <v>63.5</v>
      </c>
      <c r="J192" s="41">
        <v>499861.7</v>
      </c>
      <c r="K192" s="41">
        <v>1000095.9</v>
      </c>
      <c r="L192" s="41">
        <v>1000000</v>
      </c>
      <c r="M192" s="41">
        <v>-95.9</v>
      </c>
      <c r="N192" s="41">
        <v>-0.01</v>
      </c>
      <c r="AA192" s="40" t="s">
        <v>111</v>
      </c>
      <c r="AB192" s="41">
        <v>0</v>
      </c>
      <c r="AC192" s="41">
        <v>0</v>
      </c>
      <c r="AD192" s="41">
        <v>8</v>
      </c>
      <c r="AE192" s="41">
        <v>1</v>
      </c>
      <c r="AF192" s="41">
        <v>1</v>
      </c>
      <c r="AG192" s="41">
        <v>500004.9</v>
      </c>
      <c r="AH192" s="41">
        <v>0</v>
      </c>
      <c r="AI192" s="41">
        <v>499887.9</v>
      </c>
      <c r="AJ192" s="41">
        <v>1</v>
      </c>
      <c r="AK192" s="41">
        <v>999903.9</v>
      </c>
      <c r="AL192" s="41">
        <v>1000000</v>
      </c>
      <c r="AM192" s="41">
        <v>96.1</v>
      </c>
      <c r="AN192" s="41">
        <v>0.01</v>
      </c>
    </row>
    <row r="193" spans="1:40" ht="13" thickBot="1" x14ac:dyDescent="0.3">
      <c r="A193" s="40" t="s">
        <v>112</v>
      </c>
      <c r="B193" s="41">
        <v>44</v>
      </c>
      <c r="C193" s="41">
        <v>44</v>
      </c>
      <c r="D193" s="41">
        <v>51</v>
      </c>
      <c r="E193" s="41">
        <v>44</v>
      </c>
      <c r="F193" s="41">
        <v>44</v>
      </c>
      <c r="G193" s="41">
        <v>44</v>
      </c>
      <c r="H193" s="41">
        <v>499910.7</v>
      </c>
      <c r="I193" s="41">
        <v>64.5</v>
      </c>
      <c r="J193" s="41">
        <v>499862.7</v>
      </c>
      <c r="K193" s="41">
        <v>1000108.9</v>
      </c>
      <c r="L193" s="41">
        <v>1000000</v>
      </c>
      <c r="M193" s="41">
        <v>-108.9</v>
      </c>
      <c r="N193" s="41">
        <v>-0.01</v>
      </c>
      <c r="AA193" s="40" t="s">
        <v>112</v>
      </c>
      <c r="AB193" s="41">
        <v>0</v>
      </c>
      <c r="AC193" s="41">
        <v>0</v>
      </c>
      <c r="AD193" s="41">
        <v>0</v>
      </c>
      <c r="AE193" s="41">
        <v>0</v>
      </c>
      <c r="AF193" s="41">
        <v>0</v>
      </c>
      <c r="AG193" s="41">
        <v>500004.4</v>
      </c>
      <c r="AH193" s="41">
        <v>0</v>
      </c>
      <c r="AI193" s="41">
        <v>499886.9</v>
      </c>
      <c r="AJ193" s="41">
        <v>0</v>
      </c>
      <c r="AK193" s="41">
        <v>999891.4</v>
      </c>
      <c r="AL193" s="41">
        <v>1000000</v>
      </c>
      <c r="AM193" s="41">
        <v>108.6</v>
      </c>
      <c r="AN193" s="41">
        <v>0.01</v>
      </c>
    </row>
    <row r="194" spans="1:40" ht="13" thickBot="1" x14ac:dyDescent="0.3"/>
    <row r="195" spans="1:40" ht="13" thickBot="1" x14ac:dyDescent="0.3">
      <c r="A195" s="42" t="s">
        <v>295</v>
      </c>
      <c r="B195" s="43">
        <v>1000108.9</v>
      </c>
      <c r="AA195" s="42" t="s">
        <v>295</v>
      </c>
      <c r="AB195" s="43">
        <v>1000370.3</v>
      </c>
    </row>
    <row r="196" spans="1:40" ht="13" thickBot="1" x14ac:dyDescent="0.3">
      <c r="A196" s="42" t="s">
        <v>296</v>
      </c>
      <c r="B196" s="43">
        <v>0</v>
      </c>
      <c r="AA196" s="42" t="s">
        <v>296</v>
      </c>
      <c r="AB196" s="43">
        <v>999891.3</v>
      </c>
    </row>
    <row r="197" spans="1:40" ht="13" thickBot="1" x14ac:dyDescent="0.3">
      <c r="A197" s="42" t="s">
        <v>297</v>
      </c>
      <c r="B197" s="43">
        <v>45000001.5</v>
      </c>
      <c r="AA197" s="42" t="s">
        <v>297</v>
      </c>
      <c r="AB197" s="43">
        <v>45000001.5</v>
      </c>
    </row>
    <row r="198" spans="1:40" ht="13" thickBot="1" x14ac:dyDescent="0.3">
      <c r="A198" s="42" t="s">
        <v>298</v>
      </c>
      <c r="B198" s="43">
        <v>45000000</v>
      </c>
      <c r="AA198" s="42" t="s">
        <v>298</v>
      </c>
      <c r="AB198" s="43">
        <v>45000000</v>
      </c>
    </row>
    <row r="199" spans="1:40" ht="13.5" thickBot="1" x14ac:dyDescent="0.3">
      <c r="A199" s="42" t="s">
        <v>299</v>
      </c>
      <c r="B199" s="43">
        <v>1.5</v>
      </c>
      <c r="AA199" s="42" t="s">
        <v>299</v>
      </c>
      <c r="AB199" s="43">
        <v>1.5</v>
      </c>
    </row>
    <row r="200" spans="1:40" ht="13.5" thickBot="1" x14ac:dyDescent="0.3">
      <c r="A200" s="42" t="s">
        <v>300</v>
      </c>
      <c r="B200" s="43"/>
      <c r="AA200" s="42" t="s">
        <v>300</v>
      </c>
      <c r="AB200" s="43"/>
    </row>
    <row r="201" spans="1:40" ht="13.5" thickBot="1" x14ac:dyDescent="0.3">
      <c r="A201" s="42" t="s">
        <v>301</v>
      </c>
      <c r="B201" s="43"/>
      <c r="AA201" s="42" t="s">
        <v>301</v>
      </c>
      <c r="AB201" s="43"/>
    </row>
    <row r="202" spans="1:40" ht="13.5" thickBot="1" x14ac:dyDescent="0.3">
      <c r="A202" s="42" t="s">
        <v>302</v>
      </c>
      <c r="B202" s="43">
        <v>0</v>
      </c>
      <c r="AA202" s="42" t="s">
        <v>302</v>
      </c>
      <c r="AB202" s="43">
        <v>0</v>
      </c>
    </row>
    <row r="204" spans="1:40" x14ac:dyDescent="0.25">
      <c r="A204" s="44" t="s">
        <v>303</v>
      </c>
      <c r="AA204" s="44" t="s">
        <v>303</v>
      </c>
    </row>
    <row r="206" spans="1:40" x14ac:dyDescent="0.25">
      <c r="A206" s="45" t="s">
        <v>304</v>
      </c>
      <c r="AA206" s="45" t="s">
        <v>304</v>
      </c>
    </row>
    <row r="207" spans="1:40" x14ac:dyDescent="0.25">
      <c r="A207" s="45" t="s">
        <v>305</v>
      </c>
      <c r="AA207" s="45" t="s">
        <v>485</v>
      </c>
    </row>
  </sheetData>
  <hyperlinks>
    <hyperlink ref="A204" r:id="rId1" display="https://miau.my-x.hu/myx-free/coco/test/396720920251030144953.html" xr:uid="{B61F469C-3B06-4FCA-9A48-C20DBD8F3316}"/>
    <hyperlink ref="AA204" r:id="rId2" display="https://miau.my-x.hu/myx-free/coco/test/579308820251030145040.html" xr:uid="{7579BC83-40FE-4A3A-90AC-DAAFA5D8F331}"/>
  </hyperlinks>
  <pageMargins left="0.7" right="0.7" top="0.75" bottom="0.75" header="0.3" footer="0.3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5CC33-95C7-4A25-8443-2E8822041CB1}">
  <dimension ref="A2:S14"/>
  <sheetViews>
    <sheetView showGridLines="0" zoomScale="76" zoomScaleNormal="115" workbookViewId="0"/>
  </sheetViews>
  <sheetFormatPr defaultRowHeight="12.5" x14ac:dyDescent="0.25"/>
  <cols>
    <col min="1" max="1" width="15.7265625" bestFit="1" customWidth="1"/>
    <col min="2" max="2" width="18.7265625" bestFit="1" customWidth="1"/>
    <col min="3" max="3" width="9.7265625" bestFit="1" customWidth="1"/>
    <col min="4" max="17" width="10.7265625" bestFit="1" customWidth="1"/>
    <col min="18" max="18" width="9.7265625" bestFit="1" customWidth="1"/>
    <col min="19" max="19" width="14.81640625" bestFit="1" customWidth="1"/>
  </cols>
  <sheetData>
    <row r="2" spans="1:19" x14ac:dyDescent="0.25">
      <c r="S2" s="34" t="s">
        <v>496</v>
      </c>
    </row>
    <row r="3" spans="1:19" x14ac:dyDescent="0.25">
      <c r="A3" s="47" t="s">
        <v>494</v>
      </c>
      <c r="B3" s="47" t="s">
        <v>493</v>
      </c>
    </row>
    <row r="4" spans="1:19" x14ac:dyDescent="0.25">
      <c r="A4" s="94" t="s">
        <v>491</v>
      </c>
      <c r="B4" s="51">
        <v>2009</v>
      </c>
      <c r="C4" s="51">
        <v>2010</v>
      </c>
      <c r="D4" s="51">
        <v>2011</v>
      </c>
      <c r="E4" s="51">
        <v>2012</v>
      </c>
      <c r="F4" s="51">
        <v>2013</v>
      </c>
      <c r="G4" s="51">
        <v>2014</v>
      </c>
      <c r="H4" s="51">
        <v>2015</v>
      </c>
      <c r="I4" s="51">
        <v>2016</v>
      </c>
      <c r="J4" s="51">
        <v>2017</v>
      </c>
      <c r="K4" s="51">
        <v>2018</v>
      </c>
      <c r="L4" s="51">
        <v>2019</v>
      </c>
      <c r="M4" s="51">
        <v>2020</v>
      </c>
      <c r="N4" s="51">
        <v>2021</v>
      </c>
      <c r="O4" s="51">
        <v>2022</v>
      </c>
      <c r="P4" s="51">
        <v>2023</v>
      </c>
      <c r="Q4" s="51">
        <v>2024</v>
      </c>
      <c r="R4" s="51">
        <v>2025</v>
      </c>
      <c r="S4" s="51" t="s">
        <v>492</v>
      </c>
    </row>
    <row r="5" spans="1:19" x14ac:dyDescent="0.25">
      <c r="A5" s="49" t="s">
        <v>18</v>
      </c>
      <c r="B5" s="93"/>
      <c r="C5" s="93"/>
      <c r="D5" s="93"/>
      <c r="E5" s="93">
        <v>999902.4</v>
      </c>
      <c r="F5" s="93">
        <v>999890.4</v>
      </c>
      <c r="G5" s="93">
        <v>999880.9</v>
      </c>
      <c r="H5" s="93">
        <v>999927.4</v>
      </c>
      <c r="I5" s="93">
        <v>999958.4</v>
      </c>
      <c r="J5" s="93">
        <v>999955.9</v>
      </c>
      <c r="K5" s="93">
        <v>999928.9</v>
      </c>
      <c r="L5" s="93">
        <v>999904.4</v>
      </c>
      <c r="M5" s="93">
        <v>999934.9</v>
      </c>
      <c r="N5" s="93">
        <v>999928.4</v>
      </c>
      <c r="O5" s="93">
        <v>999904.9</v>
      </c>
      <c r="P5" s="93">
        <v>999903.4</v>
      </c>
      <c r="Q5" s="93">
        <v>999911.4</v>
      </c>
      <c r="R5" s="93"/>
      <c r="S5" s="93">
        <v>999917.82307692326</v>
      </c>
    </row>
    <row r="6" spans="1:19" x14ac:dyDescent="0.25">
      <c r="A6" s="49" t="s">
        <v>20</v>
      </c>
      <c r="B6" s="93">
        <v>999978.4</v>
      </c>
      <c r="C6" s="93">
        <v>999996.4</v>
      </c>
      <c r="D6" s="93">
        <v>999991.4</v>
      </c>
      <c r="E6" s="93">
        <v>999975.9</v>
      </c>
      <c r="F6" s="93">
        <v>999971.9</v>
      </c>
      <c r="G6" s="93">
        <v>1000007.4</v>
      </c>
      <c r="H6" s="93">
        <v>1000045.4</v>
      </c>
      <c r="I6" s="93">
        <v>1000043.9</v>
      </c>
      <c r="J6" s="93">
        <v>1000061.9</v>
      </c>
      <c r="K6" s="93">
        <v>1000056.9</v>
      </c>
      <c r="L6" s="93">
        <v>1000045.9</v>
      </c>
      <c r="M6" s="93">
        <v>1000077.9</v>
      </c>
      <c r="N6" s="93">
        <v>1000011.4</v>
      </c>
      <c r="O6" s="93">
        <v>999952.9</v>
      </c>
      <c r="P6" s="93">
        <v>999941.9</v>
      </c>
      <c r="Q6" s="93">
        <v>999968.9</v>
      </c>
      <c r="R6" s="93">
        <v>999949.9</v>
      </c>
      <c r="S6" s="93">
        <v>1000004.6058823531</v>
      </c>
    </row>
    <row r="7" spans="1:19" x14ac:dyDescent="0.25">
      <c r="A7" s="49" t="s">
        <v>22</v>
      </c>
      <c r="B7" s="93"/>
      <c r="C7" s="93"/>
      <c r="D7" s="93">
        <v>1000108.9</v>
      </c>
      <c r="E7" s="93">
        <v>1000095.9</v>
      </c>
      <c r="F7" s="93">
        <v>1000093.4</v>
      </c>
      <c r="G7" s="93">
        <v>1000091.4</v>
      </c>
      <c r="H7" s="93">
        <v>1000078.9</v>
      </c>
      <c r="I7" s="93">
        <v>1000079.4</v>
      </c>
      <c r="J7" s="93">
        <v>1000076.4</v>
      </c>
      <c r="K7" s="93">
        <v>1000062.4</v>
      </c>
      <c r="L7" s="93">
        <v>1000079.9</v>
      </c>
      <c r="M7" s="93">
        <v>1000083.4</v>
      </c>
      <c r="N7" s="93">
        <v>1000086.4</v>
      </c>
      <c r="O7" s="93">
        <v>1000058.9</v>
      </c>
      <c r="P7" s="93">
        <v>1000020.4</v>
      </c>
      <c r="Q7" s="93">
        <v>1000003.4</v>
      </c>
      <c r="R7" s="93">
        <v>999972.4</v>
      </c>
      <c r="S7" s="93">
        <v>1000066.1000000002</v>
      </c>
    </row>
    <row r="8" spans="1:19" x14ac:dyDescent="0.25">
      <c r="A8" s="49" t="s">
        <v>492</v>
      </c>
      <c r="B8" s="93">
        <v>999978.4</v>
      </c>
      <c r="C8" s="93">
        <v>999996.4</v>
      </c>
      <c r="D8" s="93">
        <v>1000050.15</v>
      </c>
      <c r="E8" s="93">
        <v>999991.4</v>
      </c>
      <c r="F8" s="93">
        <v>999985.2333333334</v>
      </c>
      <c r="G8" s="93">
        <v>999993.2333333334</v>
      </c>
      <c r="H8" s="93">
        <v>1000017.2333333334</v>
      </c>
      <c r="I8" s="93">
        <v>1000027.2333333334</v>
      </c>
      <c r="J8" s="93">
        <v>1000031.4</v>
      </c>
      <c r="K8" s="93">
        <v>1000016.0666666668</v>
      </c>
      <c r="L8" s="93">
        <v>1000010.0666666668</v>
      </c>
      <c r="M8" s="93">
        <v>1000032.0666666668</v>
      </c>
      <c r="N8" s="93">
        <v>1000008.7333333334</v>
      </c>
      <c r="O8" s="93">
        <v>999972.2333333334</v>
      </c>
      <c r="P8" s="93">
        <v>999955.2333333334</v>
      </c>
      <c r="Q8" s="93">
        <v>999961.2333333334</v>
      </c>
      <c r="R8" s="93">
        <v>999961.15</v>
      </c>
      <c r="S8" s="93">
        <v>1000000.0333333337</v>
      </c>
    </row>
    <row r="10" spans="1:19" x14ac:dyDescent="0.25">
      <c r="A10" s="50" t="s">
        <v>495</v>
      </c>
      <c r="B10" s="93">
        <f>B8</f>
        <v>999978.4</v>
      </c>
      <c r="C10" s="93">
        <f t="shared" ref="C10:R10" si="0">C8</f>
        <v>999996.4</v>
      </c>
      <c r="D10" s="93">
        <f t="shared" si="0"/>
        <v>1000050.15</v>
      </c>
      <c r="E10" s="93">
        <f t="shared" si="0"/>
        <v>999991.4</v>
      </c>
      <c r="F10" s="93">
        <f t="shared" si="0"/>
        <v>999985.2333333334</v>
      </c>
      <c r="G10" s="93">
        <f t="shared" si="0"/>
        <v>999993.2333333334</v>
      </c>
      <c r="H10" s="93">
        <f t="shared" si="0"/>
        <v>1000017.2333333334</v>
      </c>
      <c r="I10" s="93">
        <f t="shared" si="0"/>
        <v>1000027.2333333334</v>
      </c>
      <c r="J10" s="93">
        <f t="shared" si="0"/>
        <v>1000031.4</v>
      </c>
      <c r="K10" s="93">
        <f t="shared" si="0"/>
        <v>1000016.0666666668</v>
      </c>
      <c r="L10" s="93">
        <f t="shared" si="0"/>
        <v>1000010.0666666668</v>
      </c>
      <c r="M10" s="93">
        <f t="shared" si="0"/>
        <v>1000032.0666666668</v>
      </c>
      <c r="N10" s="93">
        <f t="shared" si="0"/>
        <v>1000008.7333333334</v>
      </c>
      <c r="O10" s="93">
        <f t="shared" si="0"/>
        <v>999972.2333333334</v>
      </c>
      <c r="P10" s="93">
        <f t="shared" si="0"/>
        <v>999955.2333333334</v>
      </c>
      <c r="Q10" s="93">
        <f t="shared" si="0"/>
        <v>999961.2333333334</v>
      </c>
      <c r="R10" s="93">
        <f t="shared" si="0"/>
        <v>999961.15</v>
      </c>
    </row>
    <row r="12" spans="1:19" x14ac:dyDescent="0.25">
      <c r="A12" s="51" t="str">
        <f>A5</f>
        <v>CD Projekt Red</v>
      </c>
      <c r="B12" s="51">
        <f t="shared" ref="B12:R12" si="1">B5</f>
        <v>0</v>
      </c>
      <c r="C12" s="51">
        <f t="shared" si="1"/>
        <v>0</v>
      </c>
      <c r="D12" s="51">
        <f t="shared" si="1"/>
        <v>0</v>
      </c>
      <c r="E12" s="51">
        <f t="shared" si="1"/>
        <v>999902.4</v>
      </c>
      <c r="F12" s="51">
        <f t="shared" si="1"/>
        <v>999890.4</v>
      </c>
      <c r="G12" s="51">
        <f t="shared" si="1"/>
        <v>999880.9</v>
      </c>
      <c r="H12" s="51">
        <f t="shared" si="1"/>
        <v>999927.4</v>
      </c>
      <c r="I12" s="51">
        <f t="shared" si="1"/>
        <v>999958.4</v>
      </c>
      <c r="J12" s="51">
        <f t="shared" si="1"/>
        <v>999955.9</v>
      </c>
      <c r="K12" s="51">
        <f t="shared" si="1"/>
        <v>999928.9</v>
      </c>
      <c r="L12" s="51">
        <f t="shared" si="1"/>
        <v>999904.4</v>
      </c>
      <c r="M12" s="51">
        <f t="shared" si="1"/>
        <v>999934.9</v>
      </c>
      <c r="N12" s="51">
        <f t="shared" si="1"/>
        <v>999928.4</v>
      </c>
      <c r="O12" s="51">
        <f t="shared" si="1"/>
        <v>999904.9</v>
      </c>
      <c r="P12" s="51">
        <f t="shared" si="1"/>
        <v>999903.4</v>
      </c>
      <c r="Q12" s="51">
        <f t="shared" si="1"/>
        <v>999911.4</v>
      </c>
      <c r="R12" s="51">
        <f t="shared" si="1"/>
        <v>0</v>
      </c>
    </row>
    <row r="13" spans="1:19" x14ac:dyDescent="0.25">
      <c r="A13" s="51" t="str">
        <f t="shared" ref="A13:R13" si="2">A6</f>
        <v>Electronic Arts</v>
      </c>
      <c r="B13" s="51">
        <f t="shared" si="2"/>
        <v>999978.4</v>
      </c>
      <c r="C13" s="51">
        <f t="shared" si="2"/>
        <v>999996.4</v>
      </c>
      <c r="D13" s="51">
        <f t="shared" si="2"/>
        <v>999991.4</v>
      </c>
      <c r="E13" s="51">
        <f t="shared" si="2"/>
        <v>999975.9</v>
      </c>
      <c r="F13" s="51">
        <f t="shared" si="2"/>
        <v>999971.9</v>
      </c>
      <c r="G13" s="51">
        <f t="shared" si="2"/>
        <v>1000007.4</v>
      </c>
      <c r="H13" s="51">
        <f t="shared" si="2"/>
        <v>1000045.4</v>
      </c>
      <c r="I13" s="51">
        <f t="shared" si="2"/>
        <v>1000043.9</v>
      </c>
      <c r="J13" s="51">
        <f t="shared" si="2"/>
        <v>1000061.9</v>
      </c>
      <c r="K13" s="51">
        <f t="shared" si="2"/>
        <v>1000056.9</v>
      </c>
      <c r="L13" s="51">
        <f t="shared" si="2"/>
        <v>1000045.9</v>
      </c>
      <c r="M13" s="51">
        <f t="shared" si="2"/>
        <v>1000077.9</v>
      </c>
      <c r="N13" s="51">
        <f t="shared" si="2"/>
        <v>1000011.4</v>
      </c>
      <c r="O13" s="51">
        <f t="shared" si="2"/>
        <v>999952.9</v>
      </c>
      <c r="P13" s="51">
        <f t="shared" si="2"/>
        <v>999941.9</v>
      </c>
      <c r="Q13" s="51">
        <f t="shared" si="2"/>
        <v>999968.9</v>
      </c>
      <c r="R13" s="51">
        <f t="shared" si="2"/>
        <v>999949.9</v>
      </c>
    </row>
    <row r="14" spans="1:19" x14ac:dyDescent="0.25">
      <c r="A14" s="51" t="str">
        <f t="shared" ref="A14:R14" si="3">A7</f>
        <v>Take-Two Int.</v>
      </c>
      <c r="B14" s="51">
        <f t="shared" si="3"/>
        <v>0</v>
      </c>
      <c r="C14" s="51">
        <f t="shared" si="3"/>
        <v>0</v>
      </c>
      <c r="D14" s="51">
        <f t="shared" si="3"/>
        <v>1000108.9</v>
      </c>
      <c r="E14" s="51">
        <f t="shared" si="3"/>
        <v>1000095.9</v>
      </c>
      <c r="F14" s="51">
        <f t="shared" si="3"/>
        <v>1000093.4</v>
      </c>
      <c r="G14" s="51">
        <f t="shared" si="3"/>
        <v>1000091.4</v>
      </c>
      <c r="H14" s="51">
        <f t="shared" si="3"/>
        <v>1000078.9</v>
      </c>
      <c r="I14" s="51">
        <f t="shared" si="3"/>
        <v>1000079.4</v>
      </c>
      <c r="J14" s="51">
        <f t="shared" si="3"/>
        <v>1000076.4</v>
      </c>
      <c r="K14" s="51">
        <f t="shared" si="3"/>
        <v>1000062.4</v>
      </c>
      <c r="L14" s="51">
        <f t="shared" si="3"/>
        <v>1000079.9</v>
      </c>
      <c r="M14" s="51">
        <f t="shared" si="3"/>
        <v>1000083.4</v>
      </c>
      <c r="N14" s="51">
        <f t="shared" si="3"/>
        <v>1000086.4</v>
      </c>
      <c r="O14" s="51">
        <f t="shared" si="3"/>
        <v>1000058.9</v>
      </c>
      <c r="P14" s="51">
        <f t="shared" si="3"/>
        <v>1000020.4</v>
      </c>
      <c r="Q14" s="51">
        <f t="shared" si="3"/>
        <v>1000003.4</v>
      </c>
      <c r="R14" s="51">
        <f t="shared" si="3"/>
        <v>999972.4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DE9A4-6D78-4568-98EB-EF264D0EBCFA}">
  <dimension ref="A1:E9"/>
  <sheetViews>
    <sheetView workbookViewId="0"/>
  </sheetViews>
  <sheetFormatPr defaultRowHeight="12.5" x14ac:dyDescent="0.25"/>
  <cols>
    <col min="1" max="1" width="42.453125" bestFit="1" customWidth="1"/>
    <col min="5" max="5" width="52.1796875" customWidth="1"/>
  </cols>
  <sheetData>
    <row r="1" spans="1:5" ht="25" x14ac:dyDescent="0.25">
      <c r="E1" s="35" t="s">
        <v>49</v>
      </c>
    </row>
    <row r="2" spans="1:5" x14ac:dyDescent="0.25">
      <c r="A2" s="51" t="s">
        <v>41</v>
      </c>
      <c r="B2" s="57">
        <f>('OAM+Idealitási Mátrix'!W16-'OAM+Idealitási Mátrix'!W26)/'OAM+Idealitási Mátrix'!W26</f>
        <v>0.80263157894736847</v>
      </c>
    </row>
    <row r="3" spans="1:5" x14ac:dyDescent="0.25">
      <c r="A3" s="51" t="s">
        <v>42</v>
      </c>
      <c r="B3" s="57">
        <f>('OAM+Idealitási Mátrix'!W16/'OAM+Idealitási Mátrix'!W26)^(1/10)-1</f>
        <v>6.0695429479949992E-2</v>
      </c>
    </row>
    <row r="4" spans="1:5" x14ac:dyDescent="0.25">
      <c r="A4" s="51" t="s">
        <v>43</v>
      </c>
      <c r="B4" s="93">
        <f>'OAM+Idealitási Mátrix'!W26 / (1 + $B$3)^(2015 - 2014)</f>
        <v>7165.1105385890232</v>
      </c>
    </row>
    <row r="5" spans="1:5" x14ac:dyDescent="0.25">
      <c r="A5" s="51" t="s">
        <v>44</v>
      </c>
      <c r="B5" s="93">
        <f>'OAM+Idealitási Mátrix'!W27 / (1 + $B$3)^(2015 - 2014)</f>
        <v>6755.106451342037</v>
      </c>
    </row>
    <row r="6" spans="1:5" x14ac:dyDescent="0.25">
      <c r="A6" s="51" t="s">
        <v>45</v>
      </c>
      <c r="B6" s="93">
        <f>'OAM+Idealitási Mátrix'!W28 / (1 + $B$3)^(2015 - 2014)</f>
        <v>6368.5637399738853</v>
      </c>
    </row>
    <row r="7" spans="1:5" x14ac:dyDescent="0.25">
      <c r="A7" s="51" t="s">
        <v>46</v>
      </c>
      <c r="B7" s="93">
        <f>'OAM+Idealitási Mátrix'!W29 / (1 + $B$3)^(2015 - 2014)</f>
        <v>6004.1398906530012</v>
      </c>
    </row>
    <row r="8" spans="1:5" x14ac:dyDescent="0.25">
      <c r="A8" s="51" t="s">
        <v>47</v>
      </c>
      <c r="B8" s="93">
        <f>'OAM+Idealitási Mátrix'!W30 / (1 + $B$3)^(2015 - 2014)</f>
        <v>5660.5692112737588</v>
      </c>
    </row>
    <row r="9" spans="1:5" x14ac:dyDescent="0.25">
      <c r="A9" s="51" t="s">
        <v>48</v>
      </c>
      <c r="B9" s="93">
        <f>'OAM+Idealitási Mátrix'!W31 / (1 + $B$3)^(2015 - 2014)</f>
        <v>5336.6584355408113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CFF01-39AA-4D48-8EFF-752514A80A69}">
  <dimension ref="A1:S48"/>
  <sheetViews>
    <sheetView zoomScale="51" zoomScaleNormal="85" workbookViewId="0"/>
  </sheetViews>
  <sheetFormatPr defaultRowHeight="12.5" x14ac:dyDescent="0.25"/>
  <cols>
    <col min="1" max="1" width="14.81640625" bestFit="1" customWidth="1"/>
    <col min="2" max="2" width="11.26953125" customWidth="1"/>
    <col min="3" max="3" width="9.54296875" bestFit="1" customWidth="1"/>
    <col min="4" max="4" width="20.81640625" bestFit="1" customWidth="1"/>
    <col min="5" max="5" width="23.81640625" bestFit="1" customWidth="1"/>
    <col min="6" max="6" width="20.54296875" bestFit="1" customWidth="1"/>
    <col min="7" max="7" width="20.1796875" bestFit="1" customWidth="1"/>
    <col min="8" max="8" width="16.7265625" bestFit="1" customWidth="1"/>
    <col min="9" max="9" width="18.81640625" bestFit="1" customWidth="1"/>
    <col min="10" max="10" width="24.26953125" bestFit="1" customWidth="1"/>
    <col min="11" max="11" width="26.54296875" bestFit="1" customWidth="1"/>
    <col min="12" max="12" width="18.81640625" bestFit="1" customWidth="1"/>
    <col min="13" max="13" width="21.81640625" bestFit="1" customWidth="1"/>
    <col min="14" max="14" width="26.81640625" bestFit="1" customWidth="1"/>
    <col min="15" max="15" width="6" bestFit="1" customWidth="1"/>
    <col min="16" max="16" width="20.81640625" bestFit="1" customWidth="1"/>
    <col min="17" max="17" width="21" bestFit="1" customWidth="1"/>
    <col min="18" max="18" width="17.54296875" bestFit="1" customWidth="1"/>
    <col min="19" max="19" width="16.1796875" bestFit="1" customWidth="1"/>
  </cols>
  <sheetData>
    <row r="1" spans="1:19" ht="26.5" thickBot="1" x14ac:dyDescent="0.3">
      <c r="A1" s="118" t="s">
        <v>0</v>
      </c>
      <c r="B1" s="118" t="s">
        <v>1</v>
      </c>
      <c r="C1" s="118" t="s">
        <v>2</v>
      </c>
      <c r="D1" s="118" t="s">
        <v>3</v>
      </c>
      <c r="E1" s="118" t="s">
        <v>4</v>
      </c>
      <c r="F1" s="118" t="s">
        <v>5</v>
      </c>
      <c r="G1" s="118" t="s">
        <v>6</v>
      </c>
      <c r="H1" s="118" t="s">
        <v>7</v>
      </c>
      <c r="I1" s="118" t="s">
        <v>8</v>
      </c>
      <c r="J1" s="118" t="s">
        <v>9</v>
      </c>
      <c r="K1" s="118" t="s">
        <v>10</v>
      </c>
      <c r="L1" s="118" t="s">
        <v>11</v>
      </c>
      <c r="M1" s="118" t="s">
        <v>12</v>
      </c>
      <c r="N1" s="118" t="s">
        <v>13</v>
      </c>
      <c r="O1" s="118" t="s">
        <v>24</v>
      </c>
      <c r="P1" s="118" t="s">
        <v>14</v>
      </c>
      <c r="Q1" s="118" t="s">
        <v>15</v>
      </c>
      <c r="R1" s="118" t="s">
        <v>16</v>
      </c>
      <c r="S1" s="118" t="s">
        <v>17</v>
      </c>
    </row>
    <row r="2" spans="1:19" x14ac:dyDescent="0.25">
      <c r="A2" s="120" t="s">
        <v>18</v>
      </c>
      <c r="B2" s="4">
        <v>2024</v>
      </c>
      <c r="C2" s="1" t="s">
        <v>19</v>
      </c>
      <c r="D2" s="1">
        <f>(E2+F2)</f>
        <v>987</v>
      </c>
      <c r="E2" s="4">
        <v>987</v>
      </c>
      <c r="F2" s="4">
        <v>0</v>
      </c>
      <c r="G2" s="5">
        <f t="shared" ref="G2:G14" si="0">E2/D2</f>
        <v>1</v>
      </c>
      <c r="H2" s="5">
        <f t="shared" ref="H2:H14" si="1">F2/D2</f>
        <v>0</v>
      </c>
      <c r="I2" s="4">
        <v>344</v>
      </c>
      <c r="J2" s="4">
        <v>114</v>
      </c>
      <c r="K2" s="4">
        <v>351</v>
      </c>
      <c r="L2" s="5">
        <f t="shared" ref="L2:L14" si="2">K2/D2</f>
        <v>0.35562310030395139</v>
      </c>
      <c r="M2" s="4">
        <v>347</v>
      </c>
      <c r="N2" s="4">
        <v>196</v>
      </c>
      <c r="O2" s="4">
        <v>3.47</v>
      </c>
      <c r="P2" s="4">
        <v>1310</v>
      </c>
      <c r="Q2" s="4">
        <v>1300</v>
      </c>
      <c r="R2" s="4" t="s">
        <v>23</v>
      </c>
      <c r="S2" s="6" t="s">
        <v>23</v>
      </c>
    </row>
    <row r="3" spans="1:19" x14ac:dyDescent="0.25">
      <c r="A3" s="121"/>
      <c r="B3" s="1">
        <v>2023</v>
      </c>
      <c r="C3" s="1" t="s">
        <v>19</v>
      </c>
      <c r="D3" s="1">
        <f t="shared" ref="D3:D14" si="3">(E3+F3)</f>
        <v>1231</v>
      </c>
      <c r="E3" s="1">
        <v>1231</v>
      </c>
      <c r="F3" s="1">
        <v>0</v>
      </c>
      <c r="G3" s="2">
        <f t="shared" si="0"/>
        <v>1</v>
      </c>
      <c r="H3" s="2">
        <f t="shared" si="1"/>
        <v>0</v>
      </c>
      <c r="I3" s="1">
        <v>273</v>
      </c>
      <c r="J3" s="1">
        <v>202</v>
      </c>
      <c r="K3" s="1">
        <v>477</v>
      </c>
      <c r="L3" s="2">
        <f t="shared" si="2"/>
        <v>0.3874898456539399</v>
      </c>
      <c r="M3" s="1">
        <v>481</v>
      </c>
      <c r="N3" s="1">
        <v>61</v>
      </c>
      <c r="O3" s="1">
        <v>4.82</v>
      </c>
      <c r="P3" s="1">
        <v>1127</v>
      </c>
      <c r="Q3" s="1">
        <v>1297</v>
      </c>
      <c r="R3" s="1" t="s">
        <v>23</v>
      </c>
      <c r="S3" s="7" t="s">
        <v>23</v>
      </c>
    </row>
    <row r="4" spans="1:19" x14ac:dyDescent="0.25">
      <c r="A4" s="121"/>
      <c r="B4" s="1">
        <v>2022</v>
      </c>
      <c r="C4" s="1" t="s">
        <v>19</v>
      </c>
      <c r="D4" s="1">
        <f t="shared" si="3"/>
        <v>953</v>
      </c>
      <c r="E4" s="1">
        <v>953</v>
      </c>
      <c r="F4" s="1">
        <v>0</v>
      </c>
      <c r="G4" s="2">
        <f t="shared" si="0"/>
        <v>1</v>
      </c>
      <c r="H4" s="2">
        <f t="shared" si="1"/>
        <v>0</v>
      </c>
      <c r="I4" s="1">
        <v>179</v>
      </c>
      <c r="J4" s="1">
        <v>152</v>
      </c>
      <c r="K4" s="1">
        <v>370</v>
      </c>
      <c r="L4" s="2">
        <f t="shared" si="2"/>
        <v>0.3882476390346275</v>
      </c>
      <c r="M4" s="1">
        <v>347</v>
      </c>
      <c r="N4" s="1">
        <v>33</v>
      </c>
      <c r="O4" s="1">
        <v>3.46</v>
      </c>
      <c r="P4" s="1">
        <v>1151</v>
      </c>
      <c r="Q4" s="1">
        <v>1264</v>
      </c>
      <c r="R4" s="1" t="s">
        <v>23</v>
      </c>
      <c r="S4" s="7" t="s">
        <v>23</v>
      </c>
    </row>
    <row r="5" spans="1:19" x14ac:dyDescent="0.25">
      <c r="A5" s="121"/>
      <c r="B5" s="1">
        <v>2021</v>
      </c>
      <c r="C5" s="1" t="s">
        <v>19</v>
      </c>
      <c r="D5" s="1">
        <f t="shared" si="3"/>
        <v>888</v>
      </c>
      <c r="E5" s="1">
        <v>888</v>
      </c>
      <c r="F5" s="1">
        <v>0</v>
      </c>
      <c r="G5" s="2">
        <f t="shared" si="0"/>
        <v>1</v>
      </c>
      <c r="H5" s="2">
        <f t="shared" si="1"/>
        <v>0</v>
      </c>
      <c r="I5" s="1">
        <v>260</v>
      </c>
      <c r="J5" s="1">
        <v>153</v>
      </c>
      <c r="K5" s="1">
        <v>233</v>
      </c>
      <c r="L5" s="2">
        <f t="shared" si="2"/>
        <v>0.26238738738738737</v>
      </c>
      <c r="M5" s="1">
        <v>209</v>
      </c>
      <c r="N5" s="1">
        <v>436</v>
      </c>
      <c r="O5" s="1">
        <v>2.08</v>
      </c>
      <c r="P5" s="1">
        <v>1454</v>
      </c>
      <c r="Q5" s="1">
        <v>1184</v>
      </c>
      <c r="R5" s="1" t="s">
        <v>23</v>
      </c>
      <c r="S5" s="7" t="s">
        <v>23</v>
      </c>
    </row>
    <row r="6" spans="1:19" x14ac:dyDescent="0.25">
      <c r="A6" s="121"/>
      <c r="B6" s="1">
        <v>2020</v>
      </c>
      <c r="C6" s="1" t="s">
        <v>19</v>
      </c>
      <c r="D6" s="1">
        <f t="shared" si="3"/>
        <v>2139</v>
      </c>
      <c r="E6" s="1">
        <v>2139</v>
      </c>
      <c r="F6" s="1">
        <v>0</v>
      </c>
      <c r="G6" s="2">
        <f t="shared" si="0"/>
        <v>1</v>
      </c>
      <c r="H6" s="2">
        <f t="shared" si="1"/>
        <v>0</v>
      </c>
      <c r="I6" s="1">
        <v>321</v>
      </c>
      <c r="J6" s="1">
        <v>207</v>
      </c>
      <c r="K6" s="1">
        <v>1185</v>
      </c>
      <c r="L6" s="2">
        <f t="shared" si="2"/>
        <v>0.5539971949509116</v>
      </c>
      <c r="M6" s="1">
        <v>1154</v>
      </c>
      <c r="N6" s="1">
        <v>1366</v>
      </c>
      <c r="O6" s="1">
        <v>11.51</v>
      </c>
      <c r="P6" s="1">
        <v>1324</v>
      </c>
      <c r="Q6" s="1">
        <v>1111</v>
      </c>
      <c r="R6" s="1" t="s">
        <v>23</v>
      </c>
      <c r="S6" s="7" t="s">
        <v>23</v>
      </c>
    </row>
    <row r="7" spans="1:19" x14ac:dyDescent="0.25">
      <c r="A7" s="121"/>
      <c r="B7" s="1">
        <v>2019</v>
      </c>
      <c r="C7" s="1" t="s">
        <v>19</v>
      </c>
      <c r="D7" s="1">
        <f t="shared" si="3"/>
        <v>521</v>
      </c>
      <c r="E7" s="1">
        <v>521</v>
      </c>
      <c r="F7" s="1">
        <v>0</v>
      </c>
      <c r="G7" s="2">
        <f t="shared" si="0"/>
        <v>1</v>
      </c>
      <c r="H7" s="2">
        <f t="shared" si="1"/>
        <v>0</v>
      </c>
      <c r="I7" s="1">
        <v>156</v>
      </c>
      <c r="J7" s="1">
        <v>102</v>
      </c>
      <c r="K7" s="1">
        <v>182</v>
      </c>
      <c r="L7" s="2">
        <f t="shared" si="2"/>
        <v>0.34932821497120919</v>
      </c>
      <c r="M7" s="1">
        <v>175</v>
      </c>
      <c r="N7" s="1">
        <v>134</v>
      </c>
      <c r="O7" s="1">
        <v>1.83</v>
      </c>
      <c r="P7" s="1">
        <v>647</v>
      </c>
      <c r="Q7" s="1">
        <v>1044</v>
      </c>
      <c r="R7" s="1" t="s">
        <v>23</v>
      </c>
      <c r="S7" s="7" t="s">
        <v>23</v>
      </c>
    </row>
    <row r="8" spans="1:19" x14ac:dyDescent="0.25">
      <c r="A8" s="121"/>
      <c r="B8" s="1">
        <v>2018</v>
      </c>
      <c r="C8" s="1" t="s">
        <v>19</v>
      </c>
      <c r="D8" s="1">
        <f t="shared" si="3"/>
        <v>363</v>
      </c>
      <c r="E8" s="1">
        <v>363</v>
      </c>
      <c r="F8" s="1">
        <v>0</v>
      </c>
      <c r="G8" s="2">
        <f t="shared" si="0"/>
        <v>1</v>
      </c>
      <c r="H8" s="2">
        <f t="shared" si="1"/>
        <v>0</v>
      </c>
      <c r="I8" s="1">
        <v>126</v>
      </c>
      <c r="J8" s="1">
        <v>71</v>
      </c>
      <c r="K8" s="1">
        <v>119</v>
      </c>
      <c r="L8" s="2">
        <f t="shared" si="2"/>
        <v>0.32782369146005508</v>
      </c>
      <c r="M8" s="1">
        <v>109</v>
      </c>
      <c r="N8" s="1">
        <v>126</v>
      </c>
      <c r="O8" s="1">
        <v>1.1499999999999999</v>
      </c>
      <c r="P8" s="1">
        <v>606</v>
      </c>
      <c r="Q8" s="1">
        <v>887</v>
      </c>
      <c r="R8" s="1" t="s">
        <v>23</v>
      </c>
      <c r="S8" s="7" t="s">
        <v>23</v>
      </c>
    </row>
    <row r="9" spans="1:19" x14ac:dyDescent="0.25">
      <c r="A9" s="121"/>
      <c r="B9" s="1">
        <v>2017</v>
      </c>
      <c r="C9" s="1" t="s">
        <v>19</v>
      </c>
      <c r="D9" s="1">
        <f t="shared" si="3"/>
        <v>463</v>
      </c>
      <c r="E9" s="1">
        <v>463</v>
      </c>
      <c r="F9" s="1">
        <v>0</v>
      </c>
      <c r="G9" s="2">
        <f t="shared" si="0"/>
        <v>1</v>
      </c>
      <c r="H9" s="2">
        <f t="shared" si="1"/>
        <v>0</v>
      </c>
      <c r="I9" s="1">
        <v>104</v>
      </c>
      <c r="J9" s="1">
        <v>83</v>
      </c>
      <c r="K9" s="1">
        <v>204</v>
      </c>
      <c r="L9" s="2">
        <f t="shared" si="2"/>
        <v>0.44060475161987039</v>
      </c>
      <c r="M9" s="1">
        <v>200</v>
      </c>
      <c r="N9" s="1">
        <v>124</v>
      </c>
      <c r="O9" s="1">
        <v>2.09</v>
      </c>
      <c r="P9" s="1">
        <v>650</v>
      </c>
      <c r="Q9" s="1">
        <v>733</v>
      </c>
      <c r="R9" s="1" t="s">
        <v>23</v>
      </c>
      <c r="S9" s="7" t="s">
        <v>23</v>
      </c>
    </row>
    <row r="10" spans="1:19" x14ac:dyDescent="0.25">
      <c r="A10" s="121"/>
      <c r="B10" s="1">
        <v>2016</v>
      </c>
      <c r="C10" s="1" t="s">
        <v>19</v>
      </c>
      <c r="D10" s="1">
        <f t="shared" si="3"/>
        <v>584</v>
      </c>
      <c r="E10" s="1">
        <v>584</v>
      </c>
      <c r="F10" s="1">
        <v>0</v>
      </c>
      <c r="G10" s="2">
        <f t="shared" si="0"/>
        <v>1</v>
      </c>
      <c r="H10" s="2">
        <f t="shared" si="1"/>
        <v>0</v>
      </c>
      <c r="I10" s="1">
        <v>87</v>
      </c>
      <c r="J10" s="1">
        <v>112</v>
      </c>
      <c r="K10" s="1">
        <v>258</v>
      </c>
      <c r="L10" s="2">
        <f t="shared" si="2"/>
        <v>0.44178082191780821</v>
      </c>
      <c r="M10" s="1">
        <v>251</v>
      </c>
      <c r="N10" s="1">
        <v>274</v>
      </c>
      <c r="O10" s="1">
        <v>2.64</v>
      </c>
      <c r="P10" s="1">
        <v>632</v>
      </c>
      <c r="Q10" s="1">
        <v>610</v>
      </c>
      <c r="R10" s="1" t="s">
        <v>23</v>
      </c>
      <c r="S10" s="7" t="s">
        <v>23</v>
      </c>
    </row>
    <row r="11" spans="1:19" x14ac:dyDescent="0.25">
      <c r="A11" s="121"/>
      <c r="B11" s="1">
        <v>2015</v>
      </c>
      <c r="C11" s="1" t="s">
        <v>19</v>
      </c>
      <c r="D11" s="1">
        <f t="shared" si="3"/>
        <v>798</v>
      </c>
      <c r="E11" s="1">
        <v>798</v>
      </c>
      <c r="F11" s="1">
        <v>0</v>
      </c>
      <c r="G11" s="2">
        <f t="shared" si="0"/>
        <v>1</v>
      </c>
      <c r="H11" s="2">
        <f t="shared" si="1"/>
        <v>0</v>
      </c>
      <c r="I11" s="1">
        <v>100</v>
      </c>
      <c r="J11" s="1">
        <v>145</v>
      </c>
      <c r="K11" s="1">
        <v>348</v>
      </c>
      <c r="L11" s="2">
        <f t="shared" si="2"/>
        <v>0.43609022556390975</v>
      </c>
      <c r="M11" s="1">
        <v>342</v>
      </c>
      <c r="N11" s="1">
        <v>417</v>
      </c>
      <c r="O11" s="1">
        <v>3.63</v>
      </c>
      <c r="P11" s="1">
        <v>537</v>
      </c>
      <c r="Q11" s="1">
        <v>445</v>
      </c>
      <c r="R11" s="1" t="s">
        <v>23</v>
      </c>
      <c r="S11" s="7" t="s">
        <v>23</v>
      </c>
    </row>
    <row r="12" spans="1:19" x14ac:dyDescent="0.25">
      <c r="A12" s="121"/>
      <c r="B12" s="1">
        <v>2014</v>
      </c>
      <c r="C12" s="1" t="s">
        <v>19</v>
      </c>
      <c r="D12" s="1">
        <f t="shared" si="3"/>
        <v>96</v>
      </c>
      <c r="E12" s="1">
        <v>96</v>
      </c>
      <c r="F12" s="1">
        <v>0</v>
      </c>
      <c r="G12" s="2">
        <f t="shared" si="0"/>
        <v>1</v>
      </c>
      <c r="H12" s="2">
        <f t="shared" si="1"/>
        <v>0</v>
      </c>
      <c r="I12" s="1">
        <v>39</v>
      </c>
      <c r="J12" s="1">
        <v>26</v>
      </c>
      <c r="K12" s="1">
        <v>8</v>
      </c>
      <c r="L12" s="2">
        <f t="shared" si="2"/>
        <v>8.3333333333333329E-2</v>
      </c>
      <c r="M12" s="1">
        <v>5</v>
      </c>
      <c r="N12" s="1">
        <v>-27</v>
      </c>
      <c r="O12" s="1">
        <v>0.05</v>
      </c>
      <c r="P12" s="1">
        <v>115</v>
      </c>
      <c r="Q12" s="1">
        <v>258</v>
      </c>
      <c r="R12" s="1" t="s">
        <v>23</v>
      </c>
      <c r="S12" s="7" t="s">
        <v>23</v>
      </c>
    </row>
    <row r="13" spans="1:19" x14ac:dyDescent="0.25">
      <c r="A13" s="121"/>
      <c r="B13" s="1">
        <v>2013</v>
      </c>
      <c r="C13" s="1" t="s">
        <v>19</v>
      </c>
      <c r="D13" s="1">
        <f t="shared" si="3"/>
        <v>93</v>
      </c>
      <c r="E13" s="1">
        <v>93</v>
      </c>
      <c r="F13" s="1">
        <v>0</v>
      </c>
      <c r="G13" s="2">
        <f t="shared" si="0"/>
        <v>1</v>
      </c>
      <c r="H13" s="2">
        <f t="shared" si="1"/>
        <v>0</v>
      </c>
      <c r="I13" s="1">
        <v>33</v>
      </c>
      <c r="J13" s="1">
        <v>31</v>
      </c>
      <c r="K13" s="1">
        <v>10</v>
      </c>
      <c r="L13" s="2">
        <f t="shared" si="2"/>
        <v>0.10752688172043011</v>
      </c>
      <c r="M13" s="1">
        <v>8</v>
      </c>
      <c r="N13" s="1">
        <v>13</v>
      </c>
      <c r="O13" s="1">
        <v>0.08</v>
      </c>
      <c r="P13" s="1">
        <v>91</v>
      </c>
      <c r="Q13" s="1">
        <v>148</v>
      </c>
      <c r="R13" s="1" t="s">
        <v>23</v>
      </c>
      <c r="S13" s="7" t="s">
        <v>23</v>
      </c>
    </row>
    <row r="14" spans="1:19" ht="13" thickBot="1" x14ac:dyDescent="0.3">
      <c r="A14" s="122"/>
      <c r="B14" s="8">
        <v>2012</v>
      </c>
      <c r="C14" s="1" t="s">
        <v>19</v>
      </c>
      <c r="D14" s="1">
        <f t="shared" si="3"/>
        <v>103</v>
      </c>
      <c r="E14" s="8">
        <v>103</v>
      </c>
      <c r="F14" s="8">
        <v>0</v>
      </c>
      <c r="G14" s="9">
        <f t="shared" si="0"/>
        <v>1</v>
      </c>
      <c r="H14" s="9">
        <f t="shared" si="1"/>
        <v>0</v>
      </c>
      <c r="I14" s="8">
        <v>38</v>
      </c>
      <c r="J14" s="8">
        <v>26</v>
      </c>
      <c r="K14" s="8">
        <v>18</v>
      </c>
      <c r="L14" s="9">
        <f t="shared" si="2"/>
        <v>0.17475728155339806</v>
      </c>
      <c r="M14" s="8">
        <v>15</v>
      </c>
      <c r="N14" s="8">
        <v>32</v>
      </c>
      <c r="O14" s="8">
        <v>0.16</v>
      </c>
      <c r="P14" s="8">
        <v>65</v>
      </c>
      <c r="Q14" s="8">
        <v>115</v>
      </c>
      <c r="R14" s="8" t="s">
        <v>23</v>
      </c>
      <c r="S14" s="10" t="s">
        <v>23</v>
      </c>
    </row>
    <row r="18" spans="1:19" ht="26.5" thickBot="1" x14ac:dyDescent="0.3">
      <c r="A18" s="118" t="s">
        <v>0</v>
      </c>
      <c r="B18" s="118" t="s">
        <v>1</v>
      </c>
      <c r="C18" s="118" t="s">
        <v>2</v>
      </c>
      <c r="D18" s="118" t="s">
        <v>3</v>
      </c>
      <c r="E18" s="118" t="s">
        <v>4</v>
      </c>
      <c r="F18" s="118" t="s">
        <v>5</v>
      </c>
      <c r="G18" s="118" t="s">
        <v>6</v>
      </c>
      <c r="H18" s="118" t="s">
        <v>7</v>
      </c>
      <c r="I18" s="118" t="s">
        <v>8</v>
      </c>
      <c r="J18" s="118" t="s">
        <v>9</v>
      </c>
      <c r="K18" s="118" t="s">
        <v>10</v>
      </c>
      <c r="L18" s="118" t="s">
        <v>11</v>
      </c>
      <c r="M18" s="118" t="s">
        <v>12</v>
      </c>
      <c r="N18" s="118" t="s">
        <v>13</v>
      </c>
      <c r="O18" s="118" t="s">
        <v>24</v>
      </c>
      <c r="P18" s="118" t="s">
        <v>14</v>
      </c>
      <c r="Q18" s="118" t="s">
        <v>15</v>
      </c>
      <c r="R18" s="118" t="s">
        <v>16</v>
      </c>
      <c r="S18" s="118" t="s">
        <v>17</v>
      </c>
    </row>
    <row r="19" spans="1:19" x14ac:dyDescent="0.25">
      <c r="A19" s="123" t="s">
        <v>18</v>
      </c>
      <c r="B19" s="4">
        <v>2024</v>
      </c>
      <c r="C19" s="4" t="s">
        <v>19</v>
      </c>
      <c r="D19" s="4">
        <f>(E19+F19)</f>
        <v>246.75</v>
      </c>
      <c r="E19" s="4">
        <f>E2*B36</f>
        <v>246.75</v>
      </c>
      <c r="F19" s="4">
        <f>F2*B36</f>
        <v>0</v>
      </c>
      <c r="G19" s="5">
        <f t="shared" ref="G19:G31" si="4">E19/D19</f>
        <v>1</v>
      </c>
      <c r="H19" s="5">
        <f t="shared" ref="H19:H31" si="5">F19/D19</f>
        <v>0</v>
      </c>
      <c r="I19" s="4">
        <f>I2*B36</f>
        <v>86</v>
      </c>
      <c r="J19" s="4">
        <f>J2*B36</f>
        <v>28.5</v>
      </c>
      <c r="K19" s="4">
        <f>K2*B36</f>
        <v>87.75</v>
      </c>
      <c r="L19" s="5">
        <f t="shared" ref="L19:L31" si="6">K19/D19</f>
        <v>0.35562310030395139</v>
      </c>
      <c r="M19" s="4">
        <f>M2*B36</f>
        <v>86.75</v>
      </c>
      <c r="N19" s="4">
        <f>N2*B36</f>
        <v>49</v>
      </c>
      <c r="O19" s="4">
        <f>O2*B36</f>
        <v>0.86750000000000005</v>
      </c>
      <c r="P19" s="4">
        <f>P2*B36</f>
        <v>327.5</v>
      </c>
      <c r="Q19" s="4">
        <v>1300</v>
      </c>
      <c r="R19" s="4" t="s">
        <v>23</v>
      </c>
      <c r="S19" s="6" t="s">
        <v>23</v>
      </c>
    </row>
    <row r="20" spans="1:19" x14ac:dyDescent="0.25">
      <c r="A20" s="124"/>
      <c r="B20" s="1">
        <v>2023</v>
      </c>
      <c r="C20" s="1" t="s">
        <v>19</v>
      </c>
      <c r="D20" s="1">
        <f t="shared" ref="D20:D31" si="7">(E20+F20)</f>
        <v>292.97800000000001</v>
      </c>
      <c r="E20" s="1">
        <f t="shared" ref="E20:E31" si="8">E3*B37</f>
        <v>292.97800000000001</v>
      </c>
      <c r="F20" s="1">
        <f t="shared" ref="F20:F31" si="9">F3*B37</f>
        <v>0</v>
      </c>
      <c r="G20" s="2">
        <f t="shared" si="4"/>
        <v>1</v>
      </c>
      <c r="H20" s="2">
        <f t="shared" si="5"/>
        <v>0</v>
      </c>
      <c r="I20" s="1">
        <f t="shared" ref="I20:I31" si="10">I3*B37</f>
        <v>64.974000000000004</v>
      </c>
      <c r="J20" s="1">
        <f t="shared" ref="J20:J31" si="11">J3*B37</f>
        <v>48.076000000000001</v>
      </c>
      <c r="K20" s="1">
        <f t="shared" ref="K20:K31" si="12">K3*B37</f>
        <v>113.526</v>
      </c>
      <c r="L20" s="2">
        <f t="shared" si="6"/>
        <v>0.38748984565393985</v>
      </c>
      <c r="M20" s="1">
        <f t="shared" ref="M20:M31" si="13">M3*B37</f>
        <v>114.47799999999999</v>
      </c>
      <c r="N20" s="1">
        <f t="shared" ref="N20:N31" si="14">N3*B37</f>
        <v>14.517999999999999</v>
      </c>
      <c r="O20" s="1">
        <f t="shared" ref="O20:O31" si="15">O3*B37</f>
        <v>1.14716</v>
      </c>
      <c r="P20" s="1">
        <f t="shared" ref="P20:P31" si="16">P3*B37</f>
        <v>268.226</v>
      </c>
      <c r="Q20" s="1">
        <v>1297</v>
      </c>
      <c r="R20" s="1" t="s">
        <v>23</v>
      </c>
      <c r="S20" s="7" t="s">
        <v>23</v>
      </c>
    </row>
    <row r="21" spans="1:19" x14ac:dyDescent="0.25">
      <c r="A21" s="124"/>
      <c r="B21" s="1">
        <v>2022</v>
      </c>
      <c r="C21" s="1" t="s">
        <v>19</v>
      </c>
      <c r="D21" s="1">
        <f t="shared" si="7"/>
        <v>217.0934</v>
      </c>
      <c r="E21" s="1">
        <f t="shared" si="8"/>
        <v>217.0934</v>
      </c>
      <c r="F21" s="1">
        <f t="shared" si="9"/>
        <v>0</v>
      </c>
      <c r="G21" s="2">
        <f t="shared" si="4"/>
        <v>1</v>
      </c>
      <c r="H21" s="2">
        <f t="shared" si="5"/>
        <v>0</v>
      </c>
      <c r="I21" s="1">
        <f t="shared" si="10"/>
        <v>40.776200000000003</v>
      </c>
      <c r="J21" s="1">
        <f t="shared" si="11"/>
        <v>34.625599999999999</v>
      </c>
      <c r="K21" s="1">
        <f t="shared" si="12"/>
        <v>84.286000000000001</v>
      </c>
      <c r="L21" s="2">
        <f t="shared" si="6"/>
        <v>0.3882476390346275</v>
      </c>
      <c r="M21" s="1">
        <f t="shared" si="13"/>
        <v>79.046599999999998</v>
      </c>
      <c r="N21" s="1">
        <f t="shared" si="14"/>
        <v>7.5174000000000003</v>
      </c>
      <c r="O21" s="1">
        <f t="shared" si="15"/>
        <v>0.788188</v>
      </c>
      <c r="P21" s="1">
        <f t="shared" si="16"/>
        <v>262.19780000000003</v>
      </c>
      <c r="Q21" s="1">
        <v>1264</v>
      </c>
      <c r="R21" s="1" t="s">
        <v>23</v>
      </c>
      <c r="S21" s="7" t="s">
        <v>23</v>
      </c>
    </row>
    <row r="22" spans="1:19" x14ac:dyDescent="0.25">
      <c r="A22" s="124"/>
      <c r="B22" s="1">
        <v>2021</v>
      </c>
      <c r="C22" s="1" t="s">
        <v>19</v>
      </c>
      <c r="D22" s="1">
        <f t="shared" si="7"/>
        <v>230.16959999999997</v>
      </c>
      <c r="E22" s="1">
        <f t="shared" si="8"/>
        <v>230.16959999999997</v>
      </c>
      <c r="F22" s="1">
        <f t="shared" si="9"/>
        <v>0</v>
      </c>
      <c r="G22" s="2">
        <f t="shared" si="4"/>
        <v>1</v>
      </c>
      <c r="H22" s="2">
        <f t="shared" si="5"/>
        <v>0</v>
      </c>
      <c r="I22" s="1">
        <f t="shared" si="10"/>
        <v>67.391999999999996</v>
      </c>
      <c r="J22" s="1">
        <f t="shared" si="11"/>
        <v>39.657599999999995</v>
      </c>
      <c r="K22" s="1">
        <f t="shared" si="12"/>
        <v>60.393599999999999</v>
      </c>
      <c r="L22" s="2">
        <f t="shared" si="6"/>
        <v>0.26238738738738743</v>
      </c>
      <c r="M22" s="1">
        <f t="shared" si="13"/>
        <v>54.172799999999995</v>
      </c>
      <c r="N22" s="1">
        <f t="shared" si="14"/>
        <v>113.01119999999999</v>
      </c>
      <c r="O22" s="1">
        <f t="shared" si="15"/>
        <v>0.53913599999999995</v>
      </c>
      <c r="P22" s="1">
        <f t="shared" si="16"/>
        <v>376.8768</v>
      </c>
      <c r="Q22" s="1">
        <v>1184</v>
      </c>
      <c r="R22" s="1" t="s">
        <v>23</v>
      </c>
      <c r="S22" s="7" t="s">
        <v>23</v>
      </c>
    </row>
    <row r="23" spans="1:19" x14ac:dyDescent="0.25">
      <c r="A23" s="124"/>
      <c r="B23" s="1">
        <v>2020</v>
      </c>
      <c r="C23" s="1" t="s">
        <v>19</v>
      </c>
      <c r="D23" s="1">
        <f t="shared" si="7"/>
        <v>548.43960000000004</v>
      </c>
      <c r="E23" s="1">
        <f t="shared" si="8"/>
        <v>548.43960000000004</v>
      </c>
      <c r="F23" s="1">
        <f t="shared" si="9"/>
        <v>0</v>
      </c>
      <c r="G23" s="2">
        <f t="shared" si="4"/>
        <v>1</v>
      </c>
      <c r="H23" s="2">
        <f t="shared" si="5"/>
        <v>0</v>
      </c>
      <c r="I23" s="1">
        <f t="shared" si="10"/>
        <v>82.304400000000001</v>
      </c>
      <c r="J23" s="1">
        <f t="shared" si="11"/>
        <v>53.074800000000003</v>
      </c>
      <c r="K23" s="1">
        <f t="shared" si="12"/>
        <v>303.834</v>
      </c>
      <c r="L23" s="2">
        <f t="shared" si="6"/>
        <v>0.5539971949509116</v>
      </c>
      <c r="M23" s="1">
        <f t="shared" si="13"/>
        <v>295.88560000000001</v>
      </c>
      <c r="N23" s="1">
        <f t="shared" si="14"/>
        <v>350.24240000000003</v>
      </c>
      <c r="O23" s="1">
        <f t="shared" si="15"/>
        <v>2.9511640000000003</v>
      </c>
      <c r="P23" s="1">
        <f t="shared" si="16"/>
        <v>339.47360000000003</v>
      </c>
      <c r="Q23" s="1">
        <v>1111</v>
      </c>
      <c r="R23" s="1" t="s">
        <v>23</v>
      </c>
      <c r="S23" s="7" t="s">
        <v>23</v>
      </c>
    </row>
    <row r="24" spans="1:19" x14ac:dyDescent="0.25">
      <c r="A24" s="124"/>
      <c r="B24" s="1">
        <v>2019</v>
      </c>
      <c r="C24" s="1" t="s">
        <v>19</v>
      </c>
      <c r="D24" s="1">
        <f t="shared" si="7"/>
        <v>135.5642</v>
      </c>
      <c r="E24" s="1">
        <f t="shared" si="8"/>
        <v>135.5642</v>
      </c>
      <c r="F24" s="1">
        <f t="shared" si="9"/>
        <v>0</v>
      </c>
      <c r="G24" s="2">
        <f t="shared" si="4"/>
        <v>1</v>
      </c>
      <c r="H24" s="2">
        <f t="shared" si="5"/>
        <v>0</v>
      </c>
      <c r="I24" s="1">
        <f t="shared" si="10"/>
        <v>40.591200000000001</v>
      </c>
      <c r="J24" s="1">
        <f t="shared" si="11"/>
        <v>26.540399999999998</v>
      </c>
      <c r="K24" s="1">
        <f t="shared" si="12"/>
        <v>47.356400000000001</v>
      </c>
      <c r="L24" s="2">
        <f t="shared" si="6"/>
        <v>0.34932821497120919</v>
      </c>
      <c r="M24" s="1">
        <f t="shared" si="13"/>
        <v>45.534999999999997</v>
      </c>
      <c r="N24" s="1">
        <f t="shared" si="14"/>
        <v>34.866799999999998</v>
      </c>
      <c r="O24" s="1">
        <f t="shared" si="15"/>
        <v>0.47616599999999998</v>
      </c>
      <c r="P24" s="1">
        <f t="shared" si="16"/>
        <v>168.3494</v>
      </c>
      <c r="Q24" s="1">
        <v>1044</v>
      </c>
      <c r="R24" s="1" t="s">
        <v>23</v>
      </c>
      <c r="S24" s="7" t="s">
        <v>23</v>
      </c>
    </row>
    <row r="25" spans="1:19" x14ac:dyDescent="0.25">
      <c r="A25" s="124"/>
      <c r="B25" s="1">
        <v>2018</v>
      </c>
      <c r="C25" s="1" t="s">
        <v>19</v>
      </c>
      <c r="D25" s="1">
        <f t="shared" si="7"/>
        <v>100.0791</v>
      </c>
      <c r="E25" s="1">
        <f t="shared" si="8"/>
        <v>100.0791</v>
      </c>
      <c r="F25" s="1">
        <f t="shared" si="9"/>
        <v>0</v>
      </c>
      <c r="G25" s="2">
        <f t="shared" si="4"/>
        <v>1</v>
      </c>
      <c r="H25" s="2">
        <f t="shared" si="5"/>
        <v>0</v>
      </c>
      <c r="I25" s="1">
        <f t="shared" si="10"/>
        <v>34.738199999999999</v>
      </c>
      <c r="J25" s="1">
        <f t="shared" si="11"/>
        <v>19.5747</v>
      </c>
      <c r="K25" s="1">
        <f t="shared" si="12"/>
        <v>32.808300000000003</v>
      </c>
      <c r="L25" s="2">
        <f t="shared" si="6"/>
        <v>0.32782369146005513</v>
      </c>
      <c r="M25" s="1">
        <f t="shared" si="13"/>
        <v>30.051300000000001</v>
      </c>
      <c r="N25" s="1">
        <f t="shared" si="14"/>
        <v>34.738199999999999</v>
      </c>
      <c r="O25" s="1">
        <f t="shared" si="15"/>
        <v>0.31705499999999998</v>
      </c>
      <c r="P25" s="1">
        <f t="shared" si="16"/>
        <v>167.07419999999999</v>
      </c>
      <c r="Q25" s="1">
        <v>887</v>
      </c>
      <c r="R25" s="1" t="s">
        <v>23</v>
      </c>
      <c r="S25" s="7" t="s">
        <v>23</v>
      </c>
    </row>
    <row r="26" spans="1:19" x14ac:dyDescent="0.25">
      <c r="A26" s="124"/>
      <c r="B26" s="1">
        <v>2017</v>
      </c>
      <c r="C26" s="1" t="s">
        <v>19</v>
      </c>
      <c r="D26" s="1">
        <f t="shared" si="7"/>
        <v>122.64870000000001</v>
      </c>
      <c r="E26" s="1">
        <f t="shared" si="8"/>
        <v>122.64870000000001</v>
      </c>
      <c r="F26" s="1">
        <f t="shared" si="9"/>
        <v>0</v>
      </c>
      <c r="G26" s="2">
        <f t="shared" si="4"/>
        <v>1</v>
      </c>
      <c r="H26" s="2">
        <f t="shared" si="5"/>
        <v>0</v>
      </c>
      <c r="I26" s="1">
        <f t="shared" si="10"/>
        <v>27.549600000000002</v>
      </c>
      <c r="J26" s="1">
        <f t="shared" si="11"/>
        <v>21.986700000000003</v>
      </c>
      <c r="K26" s="1">
        <f t="shared" si="12"/>
        <v>54.039600000000007</v>
      </c>
      <c r="L26" s="2">
        <f t="shared" si="6"/>
        <v>0.44060475161987045</v>
      </c>
      <c r="M26" s="1">
        <f t="shared" si="13"/>
        <v>52.980000000000004</v>
      </c>
      <c r="N26" s="1">
        <f t="shared" si="14"/>
        <v>32.8476</v>
      </c>
      <c r="O26" s="1">
        <f t="shared" si="15"/>
        <v>0.55364100000000005</v>
      </c>
      <c r="P26" s="1">
        <f t="shared" si="16"/>
        <v>172.185</v>
      </c>
      <c r="Q26" s="1">
        <v>733</v>
      </c>
      <c r="R26" s="1" t="s">
        <v>23</v>
      </c>
      <c r="S26" s="7" t="s">
        <v>23</v>
      </c>
    </row>
    <row r="27" spans="1:19" x14ac:dyDescent="0.25">
      <c r="A27" s="124"/>
      <c r="B27" s="1">
        <v>2016</v>
      </c>
      <c r="C27" s="1" t="s">
        <v>19</v>
      </c>
      <c r="D27" s="1">
        <f t="shared" si="7"/>
        <v>147.81039999999999</v>
      </c>
      <c r="E27" s="1">
        <f t="shared" si="8"/>
        <v>147.81039999999999</v>
      </c>
      <c r="F27" s="1">
        <f t="shared" si="9"/>
        <v>0</v>
      </c>
      <c r="G27" s="2">
        <f t="shared" si="4"/>
        <v>1</v>
      </c>
      <c r="H27" s="2">
        <f t="shared" si="5"/>
        <v>0</v>
      </c>
      <c r="I27" s="1">
        <f t="shared" si="10"/>
        <v>22.0197</v>
      </c>
      <c r="J27" s="1">
        <f t="shared" si="11"/>
        <v>28.347200000000001</v>
      </c>
      <c r="K27" s="1">
        <f t="shared" si="12"/>
        <v>65.299800000000005</v>
      </c>
      <c r="L27" s="2">
        <f t="shared" si="6"/>
        <v>0.44178082191780826</v>
      </c>
      <c r="M27" s="1">
        <f t="shared" si="13"/>
        <v>63.528099999999995</v>
      </c>
      <c r="N27" s="1">
        <f t="shared" si="14"/>
        <v>69.349400000000003</v>
      </c>
      <c r="O27" s="1">
        <f t="shared" si="15"/>
        <v>0.668184</v>
      </c>
      <c r="P27" s="1">
        <f t="shared" si="16"/>
        <v>159.95919999999998</v>
      </c>
      <c r="Q27" s="1">
        <v>610</v>
      </c>
      <c r="R27" s="1" t="s">
        <v>23</v>
      </c>
      <c r="S27" s="7" t="s">
        <v>23</v>
      </c>
    </row>
    <row r="28" spans="1:19" x14ac:dyDescent="0.25">
      <c r="A28" s="124"/>
      <c r="B28" s="1">
        <v>2015</v>
      </c>
      <c r="C28" s="1" t="s">
        <v>19</v>
      </c>
      <c r="D28" s="1">
        <f t="shared" si="7"/>
        <v>212.268</v>
      </c>
      <c r="E28" s="1">
        <f t="shared" si="8"/>
        <v>212.268</v>
      </c>
      <c r="F28" s="1">
        <f t="shared" si="9"/>
        <v>0</v>
      </c>
      <c r="G28" s="2">
        <f t="shared" si="4"/>
        <v>1</v>
      </c>
      <c r="H28" s="2">
        <f t="shared" si="5"/>
        <v>0</v>
      </c>
      <c r="I28" s="1">
        <f t="shared" si="10"/>
        <v>26.6</v>
      </c>
      <c r="J28" s="1">
        <f t="shared" si="11"/>
        <v>38.57</v>
      </c>
      <c r="K28" s="1">
        <f t="shared" si="12"/>
        <v>92.568000000000012</v>
      </c>
      <c r="L28" s="2">
        <f t="shared" si="6"/>
        <v>0.43609022556390981</v>
      </c>
      <c r="M28" s="1">
        <f t="shared" si="13"/>
        <v>90.972000000000008</v>
      </c>
      <c r="N28" s="1">
        <f t="shared" si="14"/>
        <v>110.92200000000001</v>
      </c>
      <c r="O28" s="1">
        <f t="shared" si="15"/>
        <v>0.96557999999999999</v>
      </c>
      <c r="P28" s="1">
        <f t="shared" si="16"/>
        <v>142.84200000000001</v>
      </c>
      <c r="Q28" s="1">
        <v>445</v>
      </c>
      <c r="R28" s="1" t="s">
        <v>23</v>
      </c>
      <c r="S28" s="7" t="s">
        <v>23</v>
      </c>
    </row>
    <row r="29" spans="1:19" x14ac:dyDescent="0.25">
      <c r="A29" s="124"/>
      <c r="B29" s="1">
        <v>2014</v>
      </c>
      <c r="C29" s="1" t="s">
        <v>19</v>
      </c>
      <c r="D29" s="1">
        <f t="shared" si="7"/>
        <v>30.393599999999999</v>
      </c>
      <c r="E29" s="1">
        <f t="shared" si="8"/>
        <v>30.393599999999999</v>
      </c>
      <c r="F29" s="1">
        <f t="shared" si="9"/>
        <v>0</v>
      </c>
      <c r="G29" s="2">
        <f t="shared" si="4"/>
        <v>1</v>
      </c>
      <c r="H29" s="2">
        <f t="shared" si="5"/>
        <v>0</v>
      </c>
      <c r="I29" s="1">
        <f t="shared" si="10"/>
        <v>12.3474</v>
      </c>
      <c r="J29" s="1">
        <f t="shared" si="11"/>
        <v>8.2316000000000003</v>
      </c>
      <c r="K29" s="1">
        <f t="shared" si="12"/>
        <v>2.5327999999999999</v>
      </c>
      <c r="L29" s="2">
        <f t="shared" si="6"/>
        <v>8.3333333333333329E-2</v>
      </c>
      <c r="M29" s="1">
        <f t="shared" si="13"/>
        <v>1.583</v>
      </c>
      <c r="N29" s="1">
        <f t="shared" si="14"/>
        <v>-8.5481999999999996</v>
      </c>
      <c r="O29" s="1">
        <f t="shared" si="15"/>
        <v>1.583E-2</v>
      </c>
      <c r="P29" s="1">
        <f t="shared" si="16"/>
        <v>36.408999999999999</v>
      </c>
      <c r="Q29" s="1">
        <v>258</v>
      </c>
      <c r="R29" s="1" t="s">
        <v>23</v>
      </c>
      <c r="S29" s="7" t="s">
        <v>23</v>
      </c>
    </row>
    <row r="30" spans="1:19" x14ac:dyDescent="0.25">
      <c r="A30" s="124"/>
      <c r="B30" s="1">
        <v>2013</v>
      </c>
      <c r="C30" s="1" t="s">
        <v>19</v>
      </c>
      <c r="D30" s="1">
        <f t="shared" si="7"/>
        <v>29.592599999999997</v>
      </c>
      <c r="E30" s="1">
        <f t="shared" si="8"/>
        <v>29.592599999999997</v>
      </c>
      <c r="F30" s="1">
        <f t="shared" si="9"/>
        <v>0</v>
      </c>
      <c r="G30" s="2">
        <f t="shared" si="4"/>
        <v>1</v>
      </c>
      <c r="H30" s="2">
        <f t="shared" si="5"/>
        <v>0</v>
      </c>
      <c r="I30" s="1">
        <f t="shared" si="10"/>
        <v>10.500599999999999</v>
      </c>
      <c r="J30" s="1">
        <f t="shared" si="11"/>
        <v>9.8642000000000003</v>
      </c>
      <c r="K30" s="1">
        <f t="shared" si="12"/>
        <v>3.1819999999999999</v>
      </c>
      <c r="L30" s="2">
        <f t="shared" si="6"/>
        <v>0.10752688172043011</v>
      </c>
      <c r="M30" s="1">
        <f t="shared" si="13"/>
        <v>2.5455999999999999</v>
      </c>
      <c r="N30" s="1">
        <f t="shared" si="14"/>
        <v>4.1365999999999996</v>
      </c>
      <c r="O30" s="1">
        <f t="shared" si="15"/>
        <v>2.5455999999999999E-2</v>
      </c>
      <c r="P30" s="1">
        <f t="shared" si="16"/>
        <v>28.956199999999999</v>
      </c>
      <c r="Q30" s="1">
        <v>148</v>
      </c>
      <c r="R30" s="1" t="s">
        <v>23</v>
      </c>
      <c r="S30" s="7" t="s">
        <v>23</v>
      </c>
    </row>
    <row r="31" spans="1:19" ht="13" thickBot="1" x14ac:dyDescent="0.3">
      <c r="A31" s="125"/>
      <c r="B31" s="8">
        <v>2012</v>
      </c>
      <c r="C31" s="8" t="s">
        <v>19</v>
      </c>
      <c r="D31" s="8">
        <f t="shared" si="7"/>
        <v>31.713699999999999</v>
      </c>
      <c r="E31" s="8">
        <f t="shared" si="8"/>
        <v>31.713699999999999</v>
      </c>
      <c r="F31" s="8">
        <f t="shared" si="9"/>
        <v>0</v>
      </c>
      <c r="G31" s="9">
        <f t="shared" si="4"/>
        <v>1</v>
      </c>
      <c r="H31" s="9">
        <f t="shared" si="5"/>
        <v>0</v>
      </c>
      <c r="I31" s="8">
        <f t="shared" si="10"/>
        <v>11.700200000000001</v>
      </c>
      <c r="J31" s="8">
        <f t="shared" si="11"/>
        <v>8.0053999999999998</v>
      </c>
      <c r="K31" s="8">
        <f t="shared" si="12"/>
        <v>5.5422000000000002</v>
      </c>
      <c r="L31" s="9">
        <f t="shared" si="6"/>
        <v>0.17475728155339806</v>
      </c>
      <c r="M31" s="8">
        <f t="shared" si="13"/>
        <v>4.6185</v>
      </c>
      <c r="N31" s="8">
        <f t="shared" si="14"/>
        <v>9.8528000000000002</v>
      </c>
      <c r="O31" s="8">
        <f t="shared" si="15"/>
        <v>4.9264000000000002E-2</v>
      </c>
      <c r="P31" s="8">
        <f t="shared" si="16"/>
        <v>20.013500000000001</v>
      </c>
      <c r="Q31" s="8">
        <v>115</v>
      </c>
      <c r="R31" s="8" t="s">
        <v>23</v>
      </c>
      <c r="S31" s="10" t="s">
        <v>23</v>
      </c>
    </row>
    <row r="35" spans="1:2" ht="39" x14ac:dyDescent="0.3">
      <c r="A35" s="101" t="s">
        <v>25</v>
      </c>
      <c r="B35" s="101" t="s">
        <v>26</v>
      </c>
    </row>
    <row r="36" spans="1:2" x14ac:dyDescent="0.25">
      <c r="A36" s="18">
        <v>2024</v>
      </c>
      <c r="B36" s="19">
        <v>0.25</v>
      </c>
    </row>
    <row r="37" spans="1:2" x14ac:dyDescent="0.25">
      <c r="A37" s="18">
        <v>2023</v>
      </c>
      <c r="B37" s="18">
        <v>0.23799999999999999</v>
      </c>
    </row>
    <row r="38" spans="1:2" x14ac:dyDescent="0.25">
      <c r="A38" s="18">
        <v>2022</v>
      </c>
      <c r="B38" s="18">
        <v>0.2278</v>
      </c>
    </row>
    <row r="39" spans="1:2" x14ac:dyDescent="0.25">
      <c r="A39" s="18">
        <v>2021</v>
      </c>
      <c r="B39" s="18">
        <v>0.25919999999999999</v>
      </c>
    </row>
    <row r="40" spans="1:2" x14ac:dyDescent="0.25">
      <c r="A40" s="18">
        <v>2020</v>
      </c>
      <c r="B40" s="18">
        <v>0.25640000000000002</v>
      </c>
    </row>
    <row r="41" spans="1:2" x14ac:dyDescent="0.25">
      <c r="A41" s="18">
        <v>2019</v>
      </c>
      <c r="B41" s="18">
        <v>0.26019999999999999</v>
      </c>
    </row>
    <row r="42" spans="1:2" x14ac:dyDescent="0.25">
      <c r="A42" s="18">
        <v>2018</v>
      </c>
      <c r="B42" s="18">
        <v>0.2757</v>
      </c>
    </row>
    <row r="43" spans="1:2" x14ac:dyDescent="0.25">
      <c r="A43" s="18">
        <v>2017</v>
      </c>
      <c r="B43" s="18">
        <v>0.26490000000000002</v>
      </c>
    </row>
    <row r="44" spans="1:2" x14ac:dyDescent="0.25">
      <c r="A44" s="18">
        <v>2016</v>
      </c>
      <c r="B44" s="18">
        <v>0.25309999999999999</v>
      </c>
    </row>
    <row r="45" spans="1:2" x14ac:dyDescent="0.25">
      <c r="A45" s="18">
        <v>2015</v>
      </c>
      <c r="B45" s="18">
        <v>0.26600000000000001</v>
      </c>
    </row>
    <row r="46" spans="1:2" x14ac:dyDescent="0.25">
      <c r="A46" s="18">
        <v>2014</v>
      </c>
      <c r="B46" s="18">
        <v>0.31659999999999999</v>
      </c>
    </row>
    <row r="47" spans="1:2" x14ac:dyDescent="0.25">
      <c r="A47" s="18">
        <v>2013</v>
      </c>
      <c r="B47" s="18">
        <v>0.31819999999999998</v>
      </c>
    </row>
    <row r="48" spans="1:2" x14ac:dyDescent="0.25">
      <c r="A48" s="18">
        <v>2012</v>
      </c>
      <c r="B48" s="18">
        <v>0.30790000000000001</v>
      </c>
    </row>
  </sheetData>
  <autoFilter ref="A35:B48" xr:uid="{B86CFF01-39AA-4D48-8EFF-752514A80A69}">
    <sortState xmlns:xlrd2="http://schemas.microsoft.com/office/spreadsheetml/2017/richdata2" ref="A36:B48">
      <sortCondition descending="1" ref="A35:A48"/>
    </sortState>
  </autoFilter>
  <mergeCells count="2">
    <mergeCell ref="A2:A14"/>
    <mergeCell ref="A19:A3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4BFC2-D7A8-4D7E-9691-3A572B77FD5A}">
  <dimension ref="A1:L18"/>
  <sheetViews>
    <sheetView showGridLines="0" zoomScale="70" zoomScaleNormal="70" workbookViewId="0"/>
  </sheetViews>
  <sheetFormatPr defaultRowHeight="12.5" x14ac:dyDescent="0.25"/>
  <cols>
    <col min="1" max="1" width="18.1796875" customWidth="1"/>
    <col min="2" max="2" width="12" customWidth="1"/>
    <col min="3" max="4" width="10.7265625" customWidth="1"/>
    <col min="5" max="5" width="10.26953125" customWidth="1"/>
    <col min="6" max="6" width="10.81640625" customWidth="1"/>
    <col min="7" max="7" width="13.26953125" customWidth="1"/>
    <col min="8" max="8" width="17.26953125" customWidth="1"/>
  </cols>
  <sheetData>
    <row r="1" spans="1:12" ht="39" x14ac:dyDescent="0.3">
      <c r="A1" s="101" t="str">
        <f>'2. táblázat'!A1</f>
        <v>Cég neve</v>
      </c>
      <c r="B1" s="101" t="str">
        <f>'2. táblázat'!B1</f>
        <v>Pénzügyi Év</v>
      </c>
      <c r="C1" s="101" t="str">
        <f>'2. táblázat'!C1</f>
        <v>Pénznem</v>
      </c>
      <c r="D1" s="101" t="str">
        <f>'2. táblázat'!D1</f>
        <v>Teljes Bevétel (Millió)</v>
      </c>
      <c r="E1" s="101" t="str">
        <f>'2. táblázat'!E1</f>
        <v>Prémium Bevétel (Millió)</v>
      </c>
      <c r="F1" s="101" t="str">
        <f>'2. táblázat'!F1</f>
        <v>GaaS Bevétel (millió)</v>
      </c>
      <c r="G1" s="101" t="str">
        <f>'2. táblázat'!G1</f>
        <v>Prémium Bevétel (%)</v>
      </c>
      <c r="H1" s="101" t="str">
        <f>'2. táblázat'!H1</f>
        <v>GaaS Bevétel (%)</v>
      </c>
      <c r="I1" s="34"/>
      <c r="J1" s="34"/>
      <c r="K1" s="34"/>
      <c r="L1" s="34"/>
    </row>
    <row r="2" spans="1:12" x14ac:dyDescent="0.25">
      <c r="A2" s="51" t="str">
        <f>'2. táblázat'!A18</f>
        <v>Electronic Arts</v>
      </c>
      <c r="B2" s="51">
        <f>'2. táblázat'!B18</f>
        <v>2009</v>
      </c>
      <c r="C2" s="51" t="str">
        <f>'2. táblázat'!C18</f>
        <v>USD</v>
      </c>
      <c r="D2" s="51">
        <f>'2. táblázat'!D18</f>
        <v>4212</v>
      </c>
      <c r="E2" s="51">
        <f>'2. táblázat'!E18</f>
        <v>3986</v>
      </c>
      <c r="F2" s="51">
        <f>'2. táblázat'!F18</f>
        <v>226</v>
      </c>
      <c r="G2" s="52">
        <f>'2. táblázat'!G18</f>
        <v>0.94634377967711303</v>
      </c>
      <c r="H2" s="52">
        <f>'2. táblázat'!H18</f>
        <v>5.3656220322886992E-2</v>
      </c>
    </row>
    <row r="3" spans="1:12" x14ac:dyDescent="0.25">
      <c r="A3" s="51" t="str">
        <f>'2. táblázat'!A17</f>
        <v>Electronic Arts</v>
      </c>
      <c r="B3" s="51">
        <f>'2. táblázat'!B17</f>
        <v>2010</v>
      </c>
      <c r="C3" s="51" t="str">
        <f>'2. táblázat'!C17</f>
        <v>USD</v>
      </c>
      <c r="D3" s="51">
        <f>'2. táblázat'!D17</f>
        <v>3654</v>
      </c>
      <c r="E3" s="51">
        <f>'2. táblázat'!E17</f>
        <v>3249</v>
      </c>
      <c r="F3" s="51">
        <f>'2. táblázat'!F17</f>
        <v>405</v>
      </c>
      <c r="G3" s="52">
        <f>'2. táblázat'!G17</f>
        <v>0.88916256157635465</v>
      </c>
      <c r="H3" s="52">
        <f>'2. táblázat'!H17</f>
        <v>0.11083743842364532</v>
      </c>
    </row>
    <row r="4" spans="1:12" x14ac:dyDescent="0.25">
      <c r="A4" s="51" t="str">
        <f>'2. táblázat'!A16</f>
        <v>Electronic Arts</v>
      </c>
      <c r="B4" s="51">
        <f>'2. táblázat'!B16</f>
        <v>2011</v>
      </c>
      <c r="C4" s="51" t="str">
        <f>'2. táblázat'!C16</f>
        <v>USD</v>
      </c>
      <c r="D4" s="51">
        <f>'2. táblázat'!D16</f>
        <v>3589</v>
      </c>
      <c r="E4" s="51">
        <f>'2. táblázat'!E16</f>
        <v>2932</v>
      </c>
      <c r="F4" s="51">
        <f>'2. táblázat'!F16</f>
        <v>657</v>
      </c>
      <c r="G4" s="52">
        <f>'2. táblázat'!G16</f>
        <v>0.81694065199219834</v>
      </c>
      <c r="H4" s="52">
        <f>'2. táblázat'!H16</f>
        <v>0.1830593480078016</v>
      </c>
    </row>
    <row r="5" spans="1:12" x14ac:dyDescent="0.25">
      <c r="A5" s="51" t="str">
        <f>'2. táblázat'!A15</f>
        <v>Electronic Arts</v>
      </c>
      <c r="B5" s="51">
        <f>'2. táblázat'!B15</f>
        <v>2012</v>
      </c>
      <c r="C5" s="51" t="str">
        <f>'2. táblázat'!C15</f>
        <v>USD</v>
      </c>
      <c r="D5" s="51">
        <f>'2. táblázat'!D15</f>
        <v>4143</v>
      </c>
      <c r="E5" s="51">
        <f>'2. táblázat'!E15</f>
        <v>3241</v>
      </c>
      <c r="F5" s="51">
        <f>'2. táblázat'!F15</f>
        <v>902</v>
      </c>
      <c r="G5" s="52">
        <f>'2. táblázat'!G15</f>
        <v>0.78228336953898137</v>
      </c>
      <c r="H5" s="52">
        <f>'2. táblázat'!H15</f>
        <v>0.21771663046101858</v>
      </c>
    </row>
    <row r="6" spans="1:12" x14ac:dyDescent="0.25">
      <c r="A6" s="51" t="str">
        <f>'2. táblázat'!A14</f>
        <v>Electronic Arts</v>
      </c>
      <c r="B6" s="51">
        <f>'2. táblázat'!B14</f>
        <v>2013</v>
      </c>
      <c r="C6" s="51" t="str">
        <f>'2. táblázat'!C14</f>
        <v>USD</v>
      </c>
      <c r="D6" s="51">
        <f>'2. táblázat'!D14</f>
        <v>3797</v>
      </c>
      <c r="E6" s="51">
        <f>'2. táblázat'!E14</f>
        <v>2735</v>
      </c>
      <c r="F6" s="51">
        <f>'2. táblázat'!F14</f>
        <v>1062</v>
      </c>
      <c r="G6" s="52">
        <f>'2. táblázat'!G14</f>
        <v>0.72030550434553597</v>
      </c>
      <c r="H6" s="52">
        <f>'2. táblázat'!H14</f>
        <v>0.27969449565446403</v>
      </c>
    </row>
    <row r="7" spans="1:12" x14ac:dyDescent="0.25">
      <c r="A7" s="51" t="str">
        <f>'2. táblázat'!A13</f>
        <v>Electronic Arts</v>
      </c>
      <c r="B7" s="51">
        <f>'2. táblázat'!B13</f>
        <v>2014</v>
      </c>
      <c r="C7" s="51" t="str">
        <f>'2. táblázat'!C13</f>
        <v>USD</v>
      </c>
      <c r="D7" s="51">
        <f>'2. táblázat'!D13</f>
        <v>3577</v>
      </c>
      <c r="E7" s="51">
        <f>'2. táblázat'!E13</f>
        <v>2005</v>
      </c>
      <c r="F7" s="51">
        <f>'2. táblázat'!F13</f>
        <v>1572</v>
      </c>
      <c r="G7" s="52">
        <f>'2. táblázat'!G13</f>
        <v>0.56052558009505171</v>
      </c>
      <c r="H7" s="52">
        <f>'2. táblázat'!H13</f>
        <v>0.43947441990494829</v>
      </c>
    </row>
    <row r="8" spans="1:12" x14ac:dyDescent="0.25">
      <c r="A8" s="51" t="str">
        <f>'2. táblázat'!A12</f>
        <v>Electronic Arts</v>
      </c>
      <c r="B8" s="51">
        <f>'2. táblázat'!B12</f>
        <v>2015</v>
      </c>
      <c r="C8" s="51" t="str">
        <f>'2. táblázat'!C12</f>
        <v>USD</v>
      </c>
      <c r="D8" s="51">
        <f>'2. táblázat'!D12</f>
        <v>4499</v>
      </c>
      <c r="E8" s="51">
        <f>'2. táblázat'!E12</f>
        <v>2230</v>
      </c>
      <c r="F8" s="51">
        <f>'2. táblázat'!F12</f>
        <v>2269</v>
      </c>
      <c r="G8" s="52">
        <f>'2. táblázat'!G12</f>
        <v>0.49566570348966438</v>
      </c>
      <c r="H8" s="52">
        <f>'2. táblázat'!H12</f>
        <v>0.50433429651033568</v>
      </c>
    </row>
    <row r="9" spans="1:12" x14ac:dyDescent="0.25">
      <c r="A9" s="51" t="str">
        <f>'2. táblázat'!A11</f>
        <v>Electronic Arts</v>
      </c>
      <c r="B9" s="51">
        <f>'2. táblázat'!B11</f>
        <v>2016</v>
      </c>
      <c r="C9" s="51" t="str">
        <f>'2. táblázat'!C11</f>
        <v>USD</v>
      </c>
      <c r="D9" s="51">
        <f>'2. táblázat'!D11</f>
        <v>4396</v>
      </c>
      <c r="E9" s="51">
        <f>'2. táblázat'!E11</f>
        <v>2387</v>
      </c>
      <c r="F9" s="51">
        <f>'2. táblázat'!F11</f>
        <v>2009</v>
      </c>
      <c r="G9" s="52">
        <f>'2. táblázat'!G11</f>
        <v>0.54299363057324845</v>
      </c>
      <c r="H9" s="52">
        <f>'2. táblázat'!H11</f>
        <v>0.4570063694267516</v>
      </c>
    </row>
    <row r="10" spans="1:12" x14ac:dyDescent="0.25">
      <c r="A10" s="51" t="str">
        <f>'2. táblázat'!A10</f>
        <v>Electronic Arts</v>
      </c>
      <c r="B10" s="51">
        <f>'2. táblázat'!B10</f>
        <v>2017</v>
      </c>
      <c r="C10" s="51" t="str">
        <f>'2. táblázat'!C10</f>
        <v>USD</v>
      </c>
      <c r="D10" s="51">
        <f>'2. táblázat'!D10</f>
        <v>4845</v>
      </c>
      <c r="E10" s="51">
        <f>'2. táblázat'!E10</f>
        <v>2355</v>
      </c>
      <c r="F10" s="51">
        <f>'2. táblázat'!F10</f>
        <v>2490</v>
      </c>
      <c r="G10" s="52">
        <f>'2. táblázat'!G10</f>
        <v>0.48606811145510836</v>
      </c>
      <c r="H10" s="52">
        <f>'2. táblázat'!H10</f>
        <v>0.51393188854489169</v>
      </c>
    </row>
    <row r="11" spans="1:12" x14ac:dyDescent="0.25">
      <c r="A11" s="51" t="str">
        <f>'2. táblázat'!A9</f>
        <v>Electronic Arts</v>
      </c>
      <c r="B11" s="51">
        <f>'2. táblázat'!B9</f>
        <v>2018</v>
      </c>
      <c r="C11" s="51" t="str">
        <f>'2. táblázat'!C9</f>
        <v>USD</v>
      </c>
      <c r="D11" s="51">
        <f>'2. táblázat'!D9</f>
        <v>5150</v>
      </c>
      <c r="E11" s="51">
        <f>'2. táblázat'!E9</f>
        <v>2562</v>
      </c>
      <c r="F11" s="51">
        <f>'2. táblázat'!F9</f>
        <v>2588</v>
      </c>
      <c r="G11" s="52">
        <f>'2. táblázat'!G9</f>
        <v>0.4974757281553398</v>
      </c>
      <c r="H11" s="52">
        <f>'2. táblázat'!H9</f>
        <v>0.5025242718446602</v>
      </c>
    </row>
    <row r="12" spans="1:12" x14ac:dyDescent="0.25">
      <c r="A12" s="51" t="str">
        <f>'2. táblázat'!A8</f>
        <v>Electronic Arts</v>
      </c>
      <c r="B12" s="51">
        <f>'2. táblázat'!B8</f>
        <v>2019</v>
      </c>
      <c r="C12" s="51" t="str">
        <f>'2. táblázat'!C8</f>
        <v>USD</v>
      </c>
      <c r="D12" s="51">
        <f>'2. táblázat'!D8</f>
        <v>4950</v>
      </c>
      <c r="E12" s="51">
        <f>'2. táblázat'!E8</f>
        <v>1799</v>
      </c>
      <c r="F12" s="51">
        <f>'2. táblázat'!F8</f>
        <v>3151</v>
      </c>
      <c r="G12" s="52">
        <f>'2. táblázat'!G8</f>
        <v>0.36343434343434344</v>
      </c>
      <c r="H12" s="52">
        <f>'2. táblázat'!H8</f>
        <v>0.63656565656565656</v>
      </c>
    </row>
    <row r="13" spans="1:12" x14ac:dyDescent="0.25">
      <c r="A13" s="51" t="str">
        <f>'2. táblázat'!A7</f>
        <v>Electronic Arts</v>
      </c>
      <c r="B13" s="51">
        <f>'2. táblázat'!B7</f>
        <v>2020</v>
      </c>
      <c r="C13" s="51" t="str">
        <f>'2. táblázat'!C7</f>
        <v>USD</v>
      </c>
      <c r="D13" s="51">
        <f>'2. táblázat'!D7</f>
        <v>5537</v>
      </c>
      <c r="E13" s="51">
        <f>'2. táblázat'!E7</f>
        <v>1977</v>
      </c>
      <c r="F13" s="51">
        <f>'2. táblázat'!F7</f>
        <v>3560</v>
      </c>
      <c r="G13" s="52">
        <f>'2. táblázat'!G7</f>
        <v>0.35705255553548854</v>
      </c>
      <c r="H13" s="52">
        <f>'2. táblázat'!H7</f>
        <v>0.64294744446451146</v>
      </c>
    </row>
    <row r="14" spans="1:12" x14ac:dyDescent="0.25">
      <c r="A14" s="51" t="str">
        <f>'2. táblázat'!A6</f>
        <v>Electronic Arts</v>
      </c>
      <c r="B14" s="51">
        <f>'2. táblázat'!B6</f>
        <v>2021</v>
      </c>
      <c r="C14" s="51" t="str">
        <f>'2. táblázat'!C6</f>
        <v>USD</v>
      </c>
      <c r="D14" s="51">
        <f>'2. táblázat'!D6</f>
        <v>5629</v>
      </c>
      <c r="E14" s="51">
        <f>'2. táblázat'!E6</f>
        <v>1615</v>
      </c>
      <c r="F14" s="51">
        <f>'2. táblázat'!F6</f>
        <v>4014</v>
      </c>
      <c r="G14" s="52">
        <f>'2. táblázat'!G6</f>
        <v>0.28690708829276956</v>
      </c>
      <c r="H14" s="52">
        <f>'2. táblázat'!H6</f>
        <v>0.71309291170723044</v>
      </c>
    </row>
    <row r="15" spans="1:12" x14ac:dyDescent="0.25">
      <c r="A15" s="51" t="str">
        <f>'2. táblázat'!A5</f>
        <v>Electronic Arts</v>
      </c>
      <c r="B15" s="51">
        <f>'2. táblázat'!B5</f>
        <v>2022</v>
      </c>
      <c r="C15" s="51" t="str">
        <f>'2. táblázat'!C5</f>
        <v>USD</v>
      </c>
      <c r="D15" s="51">
        <f>'2. táblázat'!D5</f>
        <v>6991</v>
      </c>
      <c r="E15" s="51">
        <f>'2. táblázat'!E5</f>
        <v>1955</v>
      </c>
      <c r="F15" s="51">
        <f>'2. táblázat'!F5</f>
        <v>5036</v>
      </c>
      <c r="G15" s="52">
        <f>'2. táblázat'!G5</f>
        <v>0.2796452581891003</v>
      </c>
      <c r="H15" s="52">
        <f>'2. táblázat'!H5</f>
        <v>0.72035474181089976</v>
      </c>
    </row>
    <row r="16" spans="1:12" x14ac:dyDescent="0.25">
      <c r="A16" s="51" t="str">
        <f>'2. táblázat'!A4</f>
        <v>Electronic Arts</v>
      </c>
      <c r="B16" s="51">
        <f>'2. táblázat'!B4</f>
        <v>2023</v>
      </c>
      <c r="C16" s="51" t="str">
        <f>'2. táblázat'!C4</f>
        <v>USD</v>
      </c>
      <c r="D16" s="51">
        <f>'2. táblázat'!D4</f>
        <v>7426</v>
      </c>
      <c r="E16" s="51">
        <f>'2. táblázat'!E4</f>
        <v>2079</v>
      </c>
      <c r="F16" s="51">
        <f>'2. táblázat'!F4</f>
        <v>5347</v>
      </c>
      <c r="G16" s="52">
        <f>'2. táblázat'!G4</f>
        <v>0.27996229464045247</v>
      </c>
      <c r="H16" s="52">
        <f>'2. táblázat'!H4</f>
        <v>0.72003770535954759</v>
      </c>
    </row>
    <row r="17" spans="1:8" x14ac:dyDescent="0.25">
      <c r="A17" s="51" t="str">
        <f>'2. táblázat'!A3</f>
        <v>Electronic Arts</v>
      </c>
      <c r="B17" s="51">
        <f>'2. táblázat'!B3</f>
        <v>2024</v>
      </c>
      <c r="C17" s="51" t="str">
        <f>'2. táblázat'!C3</f>
        <v>USD</v>
      </c>
      <c r="D17" s="51">
        <f>'2. táblázat'!D3</f>
        <v>7562</v>
      </c>
      <c r="E17" s="51">
        <f>'2. táblázat'!E3</f>
        <v>1979</v>
      </c>
      <c r="F17" s="51">
        <f>'2. táblázat'!F3</f>
        <v>5583</v>
      </c>
      <c r="G17" s="52">
        <f>'2. táblázat'!G3</f>
        <v>0.26170325310764347</v>
      </c>
      <c r="H17" s="52">
        <f>'2. táblázat'!H3</f>
        <v>0.73829674689235647</v>
      </c>
    </row>
    <row r="18" spans="1:8" x14ac:dyDescent="0.25">
      <c r="A18" s="51" t="str">
        <f>'2. táblázat'!A2</f>
        <v>Electronic Arts</v>
      </c>
      <c r="B18" s="51">
        <f>'2. táblázat'!B2</f>
        <v>2025</v>
      </c>
      <c r="C18" s="51" t="str">
        <f>'2. táblázat'!C2</f>
        <v>USD</v>
      </c>
      <c r="D18" s="51">
        <f>'2. táblázat'!D2</f>
        <v>7430</v>
      </c>
      <c r="E18" s="51">
        <f>'2. táblázat'!E2</f>
        <v>1928</v>
      </c>
      <c r="F18" s="51">
        <f>'2. táblázat'!F2</f>
        <v>5502</v>
      </c>
      <c r="G18" s="52">
        <f>'2. táblázat'!G2</f>
        <v>0.25948855989232839</v>
      </c>
      <c r="H18" s="52">
        <f>'2. táblázat'!H2</f>
        <v>0.74051144010767156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D9D78-42E2-42FB-BDB7-32FEB0C04F81}">
  <dimension ref="A1:M8"/>
  <sheetViews>
    <sheetView showGridLines="0" zoomScale="66" zoomScaleNormal="110" workbookViewId="0">
      <selection activeCell="F17" sqref="F17"/>
    </sheetView>
  </sheetViews>
  <sheetFormatPr defaultColWidth="9.1796875" defaultRowHeight="14" x14ac:dyDescent="0.3"/>
  <cols>
    <col min="1" max="1" width="22.54296875" style="77" customWidth="1"/>
    <col min="2" max="16384" width="9.1796875" style="77"/>
  </cols>
  <sheetData>
    <row r="1" spans="1:13" ht="15" thickBot="1" x14ac:dyDescent="0.4">
      <c r="A1" s="76" t="s">
        <v>591</v>
      </c>
    </row>
    <row r="2" spans="1:13" x14ac:dyDescent="0.3">
      <c r="A2" s="78"/>
      <c r="B2" s="79" t="s">
        <v>546</v>
      </c>
      <c r="C2" s="79" t="s">
        <v>547</v>
      </c>
      <c r="D2" s="79" t="s">
        <v>548</v>
      </c>
      <c r="E2" s="79" t="s">
        <v>549</v>
      </c>
      <c r="F2" s="79" t="s">
        <v>546</v>
      </c>
      <c r="G2" s="79" t="s">
        <v>547</v>
      </c>
      <c r="H2" s="79" t="s">
        <v>548</v>
      </c>
      <c r="I2" s="79" t="s">
        <v>549</v>
      </c>
      <c r="J2" s="79" t="s">
        <v>546</v>
      </c>
      <c r="K2" s="79" t="s">
        <v>547</v>
      </c>
      <c r="L2" s="79" t="s">
        <v>548</v>
      </c>
      <c r="M2" s="80" t="s">
        <v>549</v>
      </c>
    </row>
    <row r="3" spans="1:13" x14ac:dyDescent="0.3">
      <c r="A3" s="81" t="s">
        <v>550</v>
      </c>
      <c r="B3" s="82" t="s">
        <v>551</v>
      </c>
      <c r="C3" s="82" t="s">
        <v>551</v>
      </c>
      <c r="D3" s="82" t="s">
        <v>551</v>
      </c>
      <c r="E3" s="82" t="s">
        <v>552</v>
      </c>
      <c r="F3" s="82" t="s">
        <v>552</v>
      </c>
      <c r="G3" s="82" t="s">
        <v>552</v>
      </c>
      <c r="H3" s="82" t="s">
        <v>552</v>
      </c>
      <c r="I3" s="82" t="s">
        <v>553</v>
      </c>
      <c r="J3" s="82" t="s">
        <v>553</v>
      </c>
      <c r="K3" s="82" t="s">
        <v>553</v>
      </c>
      <c r="L3" s="82" t="s">
        <v>553</v>
      </c>
      <c r="M3" s="83" t="s">
        <v>554</v>
      </c>
    </row>
    <row r="4" spans="1:13" x14ac:dyDescent="0.3">
      <c r="A4" s="88" t="s">
        <v>555</v>
      </c>
      <c r="B4" s="84">
        <v>345</v>
      </c>
      <c r="C4" s="84">
        <v>468</v>
      </c>
      <c r="D4" s="84">
        <v>250</v>
      </c>
      <c r="E4" s="84">
        <v>280</v>
      </c>
      <c r="F4" s="84">
        <v>370</v>
      </c>
      <c r="G4" s="84">
        <v>463</v>
      </c>
      <c r="H4" s="84">
        <v>228</v>
      </c>
      <c r="I4" s="84">
        <v>143</v>
      </c>
      <c r="J4" s="84">
        <v>545</v>
      </c>
      <c r="K4" s="84">
        <v>471</v>
      </c>
      <c r="L4" s="84">
        <v>340</v>
      </c>
      <c r="M4" s="85">
        <v>187</v>
      </c>
    </row>
    <row r="5" spans="1:13" x14ac:dyDescent="0.3">
      <c r="A5" s="88" t="s">
        <v>556</v>
      </c>
      <c r="B5" s="84">
        <v>290</v>
      </c>
      <c r="C5" s="84">
        <v>219</v>
      </c>
      <c r="D5" s="84">
        <v>74</v>
      </c>
      <c r="E5" s="84">
        <v>121</v>
      </c>
      <c r="F5" s="84">
        <v>321</v>
      </c>
      <c r="G5" s="84">
        <v>191</v>
      </c>
      <c r="H5" s="84">
        <v>31</v>
      </c>
      <c r="I5" s="84">
        <v>25</v>
      </c>
      <c r="J5" s="84">
        <v>287</v>
      </c>
      <c r="K5" s="84">
        <v>162</v>
      </c>
      <c r="L5" s="84">
        <v>44</v>
      </c>
      <c r="M5" s="85">
        <v>27</v>
      </c>
    </row>
    <row r="6" spans="1:13" x14ac:dyDescent="0.3">
      <c r="A6" s="88" t="s">
        <v>557</v>
      </c>
      <c r="B6" s="84">
        <v>635</v>
      </c>
      <c r="C6" s="84">
        <v>687</v>
      </c>
      <c r="D6" s="84">
        <v>324</v>
      </c>
      <c r="E6" s="84">
        <v>401</v>
      </c>
      <c r="F6" s="84">
        <v>691</v>
      </c>
      <c r="G6" s="84">
        <v>654</v>
      </c>
      <c r="H6" s="84">
        <v>259</v>
      </c>
      <c r="I6" s="84">
        <v>168</v>
      </c>
      <c r="J6" s="84">
        <v>832</v>
      </c>
      <c r="K6" s="84">
        <v>633</v>
      </c>
      <c r="L6" s="84">
        <v>384</v>
      </c>
      <c r="M6" s="85">
        <v>214</v>
      </c>
    </row>
    <row r="7" spans="1:13" x14ac:dyDescent="0.3">
      <c r="A7" s="88" t="s">
        <v>558</v>
      </c>
      <c r="B7" s="84">
        <v>1119</v>
      </c>
      <c r="C7" s="84">
        <v>1655</v>
      </c>
      <c r="D7" s="84">
        <v>1622</v>
      </c>
      <c r="E7" s="84">
        <v>1177</v>
      </c>
      <c r="F7" s="84">
        <v>1129</v>
      </c>
      <c r="G7" s="84">
        <v>1712</v>
      </c>
      <c r="H7" s="84">
        <v>1407</v>
      </c>
      <c r="I7" s="84">
        <v>1094</v>
      </c>
      <c r="J7" s="84">
        <v>1247</v>
      </c>
      <c r="K7" s="84">
        <v>1582</v>
      </c>
      <c r="L7" s="84">
        <v>1415</v>
      </c>
      <c r="M7" s="85">
        <v>1084</v>
      </c>
    </row>
    <row r="8" spans="1:13" ht="14.5" thickBot="1" x14ac:dyDescent="0.35">
      <c r="A8" s="89" t="s">
        <v>559</v>
      </c>
      <c r="B8" s="86">
        <v>1754</v>
      </c>
      <c r="C8" s="86">
        <v>2342</v>
      </c>
      <c r="D8" s="86">
        <v>1946</v>
      </c>
      <c r="E8" s="86">
        <v>1578</v>
      </c>
      <c r="F8" s="86">
        <v>1820</v>
      </c>
      <c r="G8" s="86">
        <v>2366</v>
      </c>
      <c r="H8" s="86">
        <v>1666</v>
      </c>
      <c r="I8" s="86">
        <v>1262</v>
      </c>
      <c r="J8" s="86">
        <v>2079</v>
      </c>
      <c r="K8" s="86">
        <v>2215</v>
      </c>
      <c r="L8" s="86">
        <v>1799</v>
      </c>
      <c r="M8" s="87">
        <v>1298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6B1BD-45B5-4B78-8B2C-C05B4C070184}">
  <dimension ref="A1:D16"/>
  <sheetViews>
    <sheetView showGridLines="0" workbookViewId="0"/>
  </sheetViews>
  <sheetFormatPr defaultRowHeight="12.5" x14ac:dyDescent="0.25"/>
  <cols>
    <col min="1" max="1" width="12" bestFit="1" customWidth="1"/>
    <col min="2" max="2" width="11.26953125" bestFit="1" customWidth="1"/>
    <col min="3" max="3" width="18.7265625" bestFit="1" customWidth="1"/>
    <col min="4" max="4" width="15.81640625" bestFit="1" customWidth="1"/>
  </cols>
  <sheetData>
    <row r="1" spans="1:4" ht="13" x14ac:dyDescent="0.3">
      <c r="A1" s="99" t="str">
        <f>'OAM+Idealitási Mátrix'!A2</f>
        <v>Cég neve</v>
      </c>
      <c r="B1" s="99" t="str">
        <f>'OAM+Idealitási Mátrix'!B2</f>
        <v>Pénzügyi Év</v>
      </c>
      <c r="C1" s="99" t="str" cm="1">
        <f t="array" ref="C1:D1">'OAM+Idealitási Mátrix'!G2:H2</f>
        <v>Prémium Bevétel (%)</v>
      </c>
      <c r="D1" s="99" t="str">
        <v>GaaS Bevétel (%)</v>
      </c>
    </row>
    <row r="2" spans="1:4" x14ac:dyDescent="0.25">
      <c r="A2" s="51" t="str">
        <f>'OAM+Idealitási Mátrix'!A47</f>
        <v>Take-Two Int.</v>
      </c>
      <c r="B2" s="51">
        <f>'OAM+Idealitási Mátrix'!B47</f>
        <v>2011</v>
      </c>
      <c r="C2" s="70">
        <f>'OAM+Idealitási Mátrix'!G47</f>
        <v>0.93403693931398413</v>
      </c>
      <c r="D2" s="70">
        <f>'OAM+Idealitási Mátrix'!H47</f>
        <v>6.5963060686015831E-2</v>
      </c>
    </row>
    <row r="3" spans="1:4" x14ac:dyDescent="0.25">
      <c r="A3" s="51" t="str">
        <f>'OAM+Idealitási Mátrix'!A46</f>
        <v>Take-Two Int.</v>
      </c>
      <c r="B3" s="51">
        <f>'OAM+Idealitási Mátrix'!B46</f>
        <v>2012</v>
      </c>
      <c r="C3" s="70">
        <f>'OAM+Idealitási Mátrix'!G46</f>
        <v>0.92372881355932202</v>
      </c>
      <c r="D3" s="70">
        <f>'OAM+Idealitási Mátrix'!H46</f>
        <v>7.6271186440677971E-2</v>
      </c>
    </row>
    <row r="4" spans="1:4" x14ac:dyDescent="0.25">
      <c r="A4" s="51" t="str">
        <f>'OAM+Idealitási Mátrix'!A45</f>
        <v>Take-Two Int.</v>
      </c>
      <c r="B4" s="51">
        <f>'OAM+Idealitási Mátrix'!B45</f>
        <v>2013</v>
      </c>
      <c r="C4" s="70">
        <f>'OAM+Idealitási Mátrix'!G45</f>
        <v>0.93327841845140036</v>
      </c>
      <c r="D4" s="70">
        <f>'OAM+Idealitási Mátrix'!H45</f>
        <v>6.6721581548599668E-2</v>
      </c>
    </row>
    <row r="5" spans="1:4" x14ac:dyDescent="0.25">
      <c r="A5" s="51" t="str">
        <f>'OAM+Idealitási Mátrix'!A44</f>
        <v>Take-Two Int.</v>
      </c>
      <c r="B5" s="51">
        <f>'OAM+Idealitási Mátrix'!B44</f>
        <v>2014</v>
      </c>
      <c r="C5" s="70">
        <f>'OAM+Idealitási Mátrix'!G44</f>
        <v>0.94598043385793285</v>
      </c>
      <c r="D5" s="70">
        <f>'OAM+Idealitási Mátrix'!H44</f>
        <v>5.4019566142067203E-2</v>
      </c>
    </row>
    <row r="6" spans="1:4" x14ac:dyDescent="0.25">
      <c r="A6" s="51" t="str">
        <f>'OAM+Idealitási Mátrix'!A43</f>
        <v>Take-Two Int.</v>
      </c>
      <c r="B6" s="51">
        <f>'OAM+Idealitási Mátrix'!B43</f>
        <v>2015</v>
      </c>
      <c r="C6" s="70">
        <f>'OAM+Idealitási Mátrix'!G43</f>
        <v>0.79224376731301938</v>
      </c>
      <c r="D6" s="70">
        <f>'OAM+Idealitási Mátrix'!H43</f>
        <v>0.2077562326869806</v>
      </c>
    </row>
    <row r="7" spans="1:4" x14ac:dyDescent="0.25">
      <c r="A7" s="51" t="str">
        <f>'OAM+Idealitási Mátrix'!A42</f>
        <v>Take-Two Int.</v>
      </c>
      <c r="B7" s="51">
        <f>'OAM+Idealitási Mátrix'!B42</f>
        <v>2016</v>
      </c>
      <c r="C7" s="70">
        <f>'OAM+Idealitási Mátrix'!G42</f>
        <v>0.74540311173974538</v>
      </c>
      <c r="D7" s="70">
        <f>'OAM+Idealitási Mátrix'!H42</f>
        <v>0.25459688826025462</v>
      </c>
    </row>
    <row r="8" spans="1:4" x14ac:dyDescent="0.25">
      <c r="A8" s="51" t="str">
        <f>'OAM+Idealitási Mátrix'!A41</f>
        <v>Take-Two Int.</v>
      </c>
      <c r="B8" s="51">
        <f>'OAM+Idealitási Mátrix'!B41</f>
        <v>2017</v>
      </c>
      <c r="C8" s="70">
        <f>'OAM+Idealitási Mátrix'!G41</f>
        <v>0.75617977528089886</v>
      </c>
      <c r="D8" s="70">
        <f>'OAM+Idealitási Mátrix'!H41</f>
        <v>0.24382022471910111</v>
      </c>
    </row>
    <row r="9" spans="1:4" x14ac:dyDescent="0.25">
      <c r="A9" s="51" t="str">
        <f>'OAM+Idealitási Mátrix'!A40</f>
        <v>Take-Two Int.</v>
      </c>
      <c r="B9" s="51">
        <f>'OAM+Idealitási Mátrix'!B40</f>
        <v>2018</v>
      </c>
      <c r="C9" s="70">
        <f>'OAM+Idealitási Mátrix'!G40</f>
        <v>0.62139219015280134</v>
      </c>
      <c r="D9" s="70">
        <f>'OAM+Idealitási Mátrix'!H40</f>
        <v>0.37860780984719866</v>
      </c>
    </row>
    <row r="10" spans="1:4" x14ac:dyDescent="0.25">
      <c r="A10" s="51" t="str">
        <f>'OAM+Idealitási Mátrix'!A39</f>
        <v>Take-Two Int.</v>
      </c>
      <c r="B10" s="51">
        <f>'OAM+Idealitási Mátrix'!B39</f>
        <v>2019</v>
      </c>
      <c r="C10" s="70">
        <f>'OAM+Idealitási Mátrix'!G39</f>
        <v>0.58770614692653678</v>
      </c>
      <c r="D10" s="70">
        <f>'OAM+Idealitási Mátrix'!H39</f>
        <v>0.41229385307346328</v>
      </c>
    </row>
    <row r="11" spans="1:4" x14ac:dyDescent="0.25">
      <c r="A11" s="51" t="str">
        <f>'OAM+Idealitási Mátrix'!A38</f>
        <v>Take-Two Int.</v>
      </c>
      <c r="B11" s="51">
        <f>'OAM+Idealitási Mátrix'!B38</f>
        <v>2020</v>
      </c>
      <c r="C11" s="70">
        <f>'OAM+Idealitási Mátrix'!G38</f>
        <v>0.46358044674651994</v>
      </c>
      <c r="D11" s="70">
        <f>'OAM+Idealitási Mátrix'!H38</f>
        <v>0.53641955325348012</v>
      </c>
    </row>
    <row r="12" spans="1:4" x14ac:dyDescent="0.25">
      <c r="A12" s="51" t="str">
        <f>'OAM+Idealitási Mátrix'!A37</f>
        <v>Take-Two Int.</v>
      </c>
      <c r="B12" s="51">
        <f>'OAM+Idealitási Mátrix'!B37</f>
        <v>2021</v>
      </c>
      <c r="C12" s="70">
        <f>'OAM+Idealitási Mátrix'!G37</f>
        <v>0.36970056329676848</v>
      </c>
      <c r="D12" s="70">
        <f>'OAM+Idealitási Mátrix'!H37</f>
        <v>0.63029943670323152</v>
      </c>
    </row>
    <row r="13" spans="1:4" x14ac:dyDescent="0.25">
      <c r="A13" s="51" t="str">
        <f>'OAM+Idealitási Mátrix'!A36</f>
        <v>Take-Two Int.</v>
      </c>
      <c r="B13" s="51">
        <f>'OAM+Idealitási Mátrix'!B36</f>
        <v>2022</v>
      </c>
      <c r="C13" s="70">
        <f>'OAM+Idealitási Mátrix'!G36</f>
        <v>0.36168998001712815</v>
      </c>
      <c r="D13" s="70">
        <f>'OAM+Idealitási Mátrix'!H36</f>
        <v>0.63831001998287185</v>
      </c>
    </row>
    <row r="14" spans="1:4" x14ac:dyDescent="0.25">
      <c r="A14" s="51" t="str">
        <f>'OAM+Idealitási Mátrix'!A35</f>
        <v>Take-Two Int.</v>
      </c>
      <c r="B14" s="51">
        <f>'OAM+Idealitási Mátrix'!B35</f>
        <v>2023</v>
      </c>
      <c r="C14" s="70">
        <f>'OAM+Idealitási Mátrix'!G35</f>
        <v>0.22186915887850467</v>
      </c>
      <c r="D14" s="70">
        <f>'OAM+Idealitási Mátrix'!H35</f>
        <v>0.77813084112149533</v>
      </c>
    </row>
    <row r="15" spans="1:4" x14ac:dyDescent="0.25">
      <c r="A15" s="51" t="str">
        <f>'OAM+Idealitási Mátrix'!A34</f>
        <v>Take-Two Int.</v>
      </c>
      <c r="B15" s="51">
        <f>'OAM+Idealitási Mátrix'!B34</f>
        <v>2024</v>
      </c>
      <c r="C15" s="70">
        <f>'OAM+Idealitási Mátrix'!G34</f>
        <v>0.22</v>
      </c>
      <c r="D15" s="70">
        <f>'OAM+Idealitási Mátrix'!H34</f>
        <v>0.78</v>
      </c>
    </row>
    <row r="16" spans="1:4" x14ac:dyDescent="0.25">
      <c r="A16" s="51" t="str">
        <f>'OAM+Idealitási Mátrix'!A33</f>
        <v>Take-Two Int.</v>
      </c>
      <c r="B16" s="51">
        <f>'OAM+Idealitási Mátrix'!B33</f>
        <v>2025</v>
      </c>
      <c r="C16" s="70">
        <f>'OAM+Idealitási Mátrix'!G33</f>
        <v>0.20168855534709193</v>
      </c>
      <c r="D16" s="70">
        <f>'OAM+Idealitási Mátrix'!H33</f>
        <v>0.79831144465290804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C921C-B581-4ED0-BA6E-EAE8AF14A603}">
  <dimension ref="A1:D16"/>
  <sheetViews>
    <sheetView showGridLines="0" workbookViewId="0"/>
  </sheetViews>
  <sheetFormatPr defaultRowHeight="12.5" x14ac:dyDescent="0.25"/>
  <cols>
    <col min="1" max="1" width="12" bestFit="1" customWidth="1"/>
    <col min="2" max="2" width="12.1796875" bestFit="1" customWidth="1"/>
    <col min="3" max="3" width="17.54296875" bestFit="1" customWidth="1"/>
    <col min="4" max="4" width="16.1796875" bestFit="1" customWidth="1"/>
  </cols>
  <sheetData>
    <row r="1" spans="1:4" ht="13" x14ac:dyDescent="0.3">
      <c r="A1" s="99" t="str">
        <f>'OAM+Idealitási Mátrix'!A2</f>
        <v>Cég neve</v>
      </c>
      <c r="B1" s="99" t="str">
        <f>'OAM+Idealitási Mátrix'!B2</f>
        <v>Pénzügyi Év</v>
      </c>
      <c r="C1" s="99" t="str">
        <f>'OAM+Idealitási Mátrix'!Z2</f>
        <v>Digitális Arány (%)</v>
      </c>
      <c r="D1" s="99" t="str">
        <f>'OAM+Idealitási Mátrix'!AA2</f>
        <v>Fizikai Arány (%)</v>
      </c>
    </row>
    <row r="2" spans="1:4" x14ac:dyDescent="0.25">
      <c r="A2" s="51" t="str">
        <f>'OAM+Idealitási Mátrix'!A47</f>
        <v>Take-Two Int.</v>
      </c>
      <c r="B2" s="51">
        <f>'OAM+Idealitási Mátrix'!B47</f>
        <v>2011</v>
      </c>
      <c r="C2" s="53">
        <f>'OAM+Idealitási Mátrix'!Z47</f>
        <v>0.15</v>
      </c>
      <c r="D2" s="53">
        <f>'OAM+Idealitási Mátrix'!AA47</f>
        <v>0.85</v>
      </c>
    </row>
    <row r="3" spans="1:4" x14ac:dyDescent="0.25">
      <c r="A3" s="51" t="str">
        <f>'OAM+Idealitási Mátrix'!A46</f>
        <v>Take-Two Int.</v>
      </c>
      <c r="B3" s="51">
        <f>'OAM+Idealitási Mátrix'!B46</f>
        <v>2012</v>
      </c>
      <c r="C3" s="53">
        <f>'OAM+Idealitási Mátrix'!Z46</f>
        <v>0.18</v>
      </c>
      <c r="D3" s="53">
        <f>'OAM+Idealitási Mátrix'!AA46</f>
        <v>0.82</v>
      </c>
    </row>
    <row r="4" spans="1:4" x14ac:dyDescent="0.25">
      <c r="A4" s="51" t="str">
        <f>'OAM+Idealitási Mátrix'!A45</f>
        <v>Take-Two Int.</v>
      </c>
      <c r="B4" s="51">
        <f>'OAM+Idealitási Mátrix'!B45</f>
        <v>2013</v>
      </c>
      <c r="C4" s="53">
        <f>'OAM+Idealitási Mátrix'!Z45</f>
        <v>0.23</v>
      </c>
      <c r="D4" s="53">
        <f>'OAM+Idealitási Mátrix'!AA45</f>
        <v>0.77</v>
      </c>
    </row>
    <row r="5" spans="1:4" x14ac:dyDescent="0.25">
      <c r="A5" s="51" t="str">
        <f>'OAM+Idealitási Mátrix'!A44</f>
        <v>Take-Two Int.</v>
      </c>
      <c r="B5" s="51">
        <f>'OAM+Idealitási Mátrix'!B44</f>
        <v>2014</v>
      </c>
      <c r="C5" s="53">
        <f>'OAM+Idealitási Mátrix'!Z44</f>
        <v>0.28000000000000003</v>
      </c>
      <c r="D5" s="53">
        <f>'OAM+Idealitási Mátrix'!AA44</f>
        <v>0.72</v>
      </c>
    </row>
    <row r="6" spans="1:4" x14ac:dyDescent="0.25">
      <c r="A6" s="51" t="str">
        <f>'OAM+Idealitási Mátrix'!A43</f>
        <v>Take-Two Int.</v>
      </c>
      <c r="B6" s="51">
        <f>'OAM+Idealitási Mátrix'!B43</f>
        <v>2015</v>
      </c>
      <c r="C6" s="53">
        <f>'OAM+Idealitási Mátrix'!Z43</f>
        <v>0.42</v>
      </c>
      <c r="D6" s="53">
        <f>'OAM+Idealitási Mátrix'!AA43</f>
        <v>0.57999999999999996</v>
      </c>
    </row>
    <row r="7" spans="1:4" x14ac:dyDescent="0.25">
      <c r="A7" s="51" t="str">
        <f>'OAM+Idealitási Mátrix'!A42</f>
        <v>Take-Two Int.</v>
      </c>
      <c r="B7" s="51">
        <f>'OAM+Idealitási Mátrix'!B42</f>
        <v>2016</v>
      </c>
      <c r="C7" s="53">
        <f>'OAM+Idealitási Mátrix'!Z42</f>
        <v>0.5</v>
      </c>
      <c r="D7" s="53">
        <f>'OAM+Idealitási Mátrix'!AA42</f>
        <v>0.5</v>
      </c>
    </row>
    <row r="8" spans="1:4" x14ac:dyDescent="0.25">
      <c r="A8" s="51" t="str">
        <f>'OAM+Idealitási Mátrix'!A41</f>
        <v>Take-Two Int.</v>
      </c>
      <c r="B8" s="51">
        <f>'OAM+Idealitási Mátrix'!B41</f>
        <v>2017</v>
      </c>
      <c r="C8" s="53">
        <f>'OAM+Idealitási Mátrix'!Z41</f>
        <v>0.52</v>
      </c>
      <c r="D8" s="53">
        <f>'OAM+Idealitási Mátrix'!AA41</f>
        <v>0.48</v>
      </c>
    </row>
    <row r="9" spans="1:4" x14ac:dyDescent="0.25">
      <c r="A9" s="51" t="str">
        <f>'OAM+Idealitási Mátrix'!A40</f>
        <v>Take-Two Int.</v>
      </c>
      <c r="B9" s="51">
        <f>'OAM+Idealitási Mátrix'!B40</f>
        <v>2018</v>
      </c>
      <c r="C9" s="53">
        <f>'OAM+Idealitási Mátrix'!Z40</f>
        <v>0.59</v>
      </c>
      <c r="D9" s="53">
        <f>'OAM+Idealitási Mátrix'!AA40</f>
        <v>0.41</v>
      </c>
    </row>
    <row r="10" spans="1:4" x14ac:dyDescent="0.25">
      <c r="A10" s="51" t="str">
        <f>'OAM+Idealitási Mátrix'!A39</f>
        <v>Take-Two Int.</v>
      </c>
      <c r="B10" s="51">
        <f>'OAM+Idealitási Mátrix'!B39</f>
        <v>2019</v>
      </c>
      <c r="C10" s="53">
        <f>'OAM+Idealitási Mátrix'!Z39</f>
        <v>0.6</v>
      </c>
      <c r="D10" s="53">
        <f>'OAM+Idealitási Mátrix'!AA39</f>
        <v>0.4</v>
      </c>
    </row>
    <row r="11" spans="1:4" x14ac:dyDescent="0.25">
      <c r="A11" s="51" t="str">
        <f>'OAM+Idealitási Mátrix'!A38</f>
        <v>Take-Two Int.</v>
      </c>
      <c r="B11" s="51">
        <f>'OAM+Idealitási Mátrix'!B38</f>
        <v>2020</v>
      </c>
      <c r="C11" s="53">
        <f>'OAM+Idealitási Mátrix'!Z38</f>
        <v>0.77</v>
      </c>
      <c r="D11" s="53">
        <f>'OAM+Idealitási Mátrix'!AA38</f>
        <v>0.23</v>
      </c>
    </row>
    <row r="12" spans="1:4" x14ac:dyDescent="0.25">
      <c r="A12" s="51" t="str">
        <f>'OAM+Idealitási Mátrix'!A37</f>
        <v>Take-Two Int.</v>
      </c>
      <c r="B12" s="51">
        <f>'OAM+Idealitási Mátrix'!B37</f>
        <v>2021</v>
      </c>
      <c r="C12" s="53">
        <f>'OAM+Idealitási Mátrix'!Z37</f>
        <v>0.87</v>
      </c>
      <c r="D12" s="53">
        <f>'OAM+Idealitási Mátrix'!AA37</f>
        <v>0.13</v>
      </c>
    </row>
    <row r="13" spans="1:4" x14ac:dyDescent="0.25">
      <c r="A13" s="51" t="str">
        <f>'OAM+Idealitási Mátrix'!A36</f>
        <v>Take-Two Int.</v>
      </c>
      <c r="B13" s="51">
        <f>'OAM+Idealitási Mátrix'!B36</f>
        <v>2022</v>
      </c>
      <c r="C13" s="53">
        <f>'OAM+Idealitási Mátrix'!Z36</f>
        <v>0.9</v>
      </c>
      <c r="D13" s="53">
        <f>'OAM+Idealitási Mátrix'!AA36</f>
        <v>0.1</v>
      </c>
    </row>
    <row r="14" spans="1:4" x14ac:dyDescent="0.25">
      <c r="A14" s="51" t="str">
        <f>'OAM+Idealitási Mátrix'!A35</f>
        <v>Take-Two Int.</v>
      </c>
      <c r="B14" s="51">
        <f>'OAM+Idealitási Mátrix'!B35</f>
        <v>2023</v>
      </c>
      <c r="C14" s="53">
        <f>'OAM+Idealitási Mátrix'!Z35</f>
        <v>0.95</v>
      </c>
      <c r="D14" s="53">
        <f>'OAM+Idealitási Mátrix'!AA35</f>
        <v>0.05</v>
      </c>
    </row>
    <row r="15" spans="1:4" x14ac:dyDescent="0.25">
      <c r="A15" s="51" t="str">
        <f>'OAM+Idealitási Mátrix'!A34</f>
        <v>Take-Two Int.</v>
      </c>
      <c r="B15" s="51">
        <f>'OAM+Idealitási Mátrix'!B34</f>
        <v>2024</v>
      </c>
      <c r="C15" s="53">
        <f>'OAM+Idealitási Mátrix'!Z34</f>
        <v>0.95</v>
      </c>
      <c r="D15" s="53">
        <f>'OAM+Idealitási Mátrix'!AA34</f>
        <v>0.05</v>
      </c>
    </row>
    <row r="16" spans="1:4" x14ac:dyDescent="0.25">
      <c r="A16" s="51" t="str">
        <f>'OAM+Idealitási Mátrix'!A33</f>
        <v>Take-Two Int.</v>
      </c>
      <c r="B16" s="51">
        <f>'OAM+Idealitási Mátrix'!B33</f>
        <v>2025</v>
      </c>
      <c r="C16" s="53">
        <f>'OAM+Idealitási Mátrix'!Z33</f>
        <v>0.96</v>
      </c>
      <c r="D16" s="53">
        <f>'OAM+Idealitási Mátrix'!AA33</f>
        <v>0.04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19</vt:i4>
      </vt:variant>
    </vt:vector>
  </HeadingPairs>
  <TitlesOfParts>
    <vt:vector size="19" baseType="lpstr">
      <vt:lpstr>OAM+Idealitási Mátrix</vt:lpstr>
      <vt:lpstr>Adatkonzisztencia</vt:lpstr>
      <vt:lpstr>Idealitási dinamika összesítés</vt:lpstr>
      <vt:lpstr>EA dolgozók becslése</vt:lpstr>
      <vt:lpstr>PLN USD átváltás</vt:lpstr>
      <vt:lpstr>2. ábra</vt:lpstr>
      <vt:lpstr>3. ábra</vt:lpstr>
      <vt:lpstr>5. ábra</vt:lpstr>
      <vt:lpstr>6. ábra</vt:lpstr>
      <vt:lpstr>7. ábra</vt:lpstr>
      <vt:lpstr>8. ábra</vt:lpstr>
      <vt:lpstr>9. ábra</vt:lpstr>
      <vt:lpstr>10. ábra</vt:lpstr>
      <vt:lpstr>11. ábra</vt:lpstr>
      <vt:lpstr>12. ábra</vt:lpstr>
      <vt:lpstr>1. táblázat</vt:lpstr>
      <vt:lpstr>2. táblázat</vt:lpstr>
      <vt:lpstr>3. táblázat</vt:lpstr>
      <vt:lpstr>4. táblázat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 Rigo</dc:creator>
  <cp:lastModifiedBy>László Pitlik</cp:lastModifiedBy>
  <dcterms:created xsi:type="dcterms:W3CDTF">2025-10-07T13:12:14Z</dcterms:created>
  <dcterms:modified xsi:type="dcterms:W3CDTF">2025-11-06T16:28:36Z</dcterms:modified>
</cp:coreProperties>
</file>